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d7a673616fe0f/Documents/Education/Data_Bootcamp/Week_2/excel_challenge/"/>
    </mc:Choice>
  </mc:AlternateContent>
  <xr:revisionPtr revIDLastSave="20" documentId="8_{3C794BCA-BB3D-4DE3-91E1-916B631F1771}" xr6:coauthVersionLast="47" xr6:coauthVersionMax="47" xr10:uidLastSave="{862BB9B1-E4A4-494F-B6EE-AE0CF8054384}"/>
  <bookViews>
    <workbookView xWindow="-19310" yWindow="-110" windowWidth="19420" windowHeight="10420" activeTab="5" xr2:uid="{00000000-000D-0000-FFFF-FFFF00000000}"/>
  </bookViews>
  <sheets>
    <sheet name="Crowdfunding" sheetId="1" r:id="rId1"/>
    <sheet name="Sheet1" sheetId="2" r:id="rId2"/>
    <sheet name="Sheet2" sheetId="5" r:id="rId3"/>
    <sheet name="Sheet3" sheetId="8" r:id="rId4"/>
    <sheet name="Crowdfunding_Goal_Analysis" sheetId="9" r:id="rId5"/>
    <sheet name="Statistical_Analysis" sheetId="10" r:id="rId6"/>
  </sheets>
  <calcPr calcId="181029"/>
  <pivotCaches>
    <pivotCache cacheId="58" r:id="rId7"/>
  </pivotCaches>
</workbook>
</file>

<file path=xl/calcChain.xml><?xml version="1.0" encoding="utf-8"?>
<calcChain xmlns="http://schemas.openxmlformats.org/spreadsheetml/2006/main">
  <c r="E19" i="10" l="1"/>
  <c r="B19" i="10"/>
  <c r="E18" i="10"/>
  <c r="B18" i="10"/>
  <c r="E17" i="10"/>
  <c r="B17" i="10"/>
  <c r="E16" i="10"/>
  <c r="B16" i="10"/>
  <c r="E15" i="10"/>
  <c r="B15" i="10"/>
  <c r="E14" i="10"/>
  <c r="B14" i="10"/>
  <c r="D3" i="9"/>
  <c r="C3" i="9"/>
  <c r="B3" i="9"/>
  <c r="D2" i="9"/>
  <c r="C2" i="9"/>
  <c r="B2" i="9"/>
  <c r="D4" i="9"/>
  <c r="C4" i="9"/>
  <c r="B4" i="9"/>
  <c r="D5" i="9"/>
  <c r="C5" i="9"/>
  <c r="B5" i="9"/>
  <c r="D6" i="9"/>
  <c r="C6" i="9"/>
  <c r="B6" i="9"/>
  <c r="D7" i="9"/>
  <c r="C7" i="9"/>
  <c r="B7" i="9"/>
  <c r="D8" i="9"/>
  <c r="C8" i="9"/>
  <c r="B8" i="9"/>
  <c r="D9" i="9"/>
  <c r="C9" i="9"/>
  <c r="B9" i="9"/>
  <c r="E9" i="9" s="1"/>
  <c r="B10" i="9"/>
  <c r="D10" i="9"/>
  <c r="C10" i="9"/>
  <c r="D11" i="9"/>
  <c r="C11" i="9"/>
  <c r="B11" i="9"/>
  <c r="D12" i="9"/>
  <c r="C12" i="9"/>
  <c r="B12" i="9"/>
  <c r="B13" i="9"/>
  <c r="D13" i="9"/>
  <c r="C13" i="9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H2" i="1"/>
  <c r="E6" i="9" l="1"/>
  <c r="E11" i="9"/>
  <c r="E2" i="9"/>
  <c r="E8" i="9"/>
  <c r="F8" i="9" s="1"/>
  <c r="E5" i="9"/>
  <c r="F5" i="9" s="1"/>
  <c r="E13" i="9"/>
  <c r="F13" i="9" s="1"/>
  <c r="E3" i="9"/>
  <c r="F3" i="9" s="1"/>
  <c r="E7" i="9"/>
  <c r="G7" i="9" s="1"/>
  <c r="E12" i="9"/>
  <c r="E10" i="9"/>
  <c r="H10" i="9" s="1"/>
  <c r="E4" i="9"/>
  <c r="F4" i="9" s="1"/>
  <c r="G9" i="9"/>
  <c r="F9" i="9"/>
  <c r="H9" i="9"/>
  <c r="G6" i="9"/>
  <c r="F6" i="9"/>
  <c r="H6" i="9"/>
  <c r="F11" i="9"/>
  <c r="H11" i="9"/>
  <c r="G11" i="9"/>
  <c r="H2" i="9"/>
  <c r="F2" i="9"/>
  <c r="G2" i="9"/>
  <c r="G8" i="9"/>
  <c r="G5" i="9"/>
  <c r="G13" i="9"/>
  <c r="F12" i="9"/>
  <c r="H12" i="9"/>
  <c r="G12" i="9"/>
  <c r="H4" i="9"/>
  <c r="F10" i="9"/>
  <c r="G10" i="9"/>
  <c r="H13" i="9" l="1"/>
  <c r="G4" i="9"/>
  <c r="H5" i="9"/>
  <c r="H7" i="9"/>
  <c r="F7" i="9"/>
  <c r="H3" i="9"/>
  <c r="H8" i="9"/>
  <c r="G3" i="9"/>
</calcChain>
</file>

<file path=xl/sharedStrings.xml><?xml version="1.0" encoding="utf-8"?>
<sst xmlns="http://schemas.openxmlformats.org/spreadsheetml/2006/main" count="6164" uniqueCount="2116">
  <si>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</si>
  <si>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</si>
  <si>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</si>
  <si>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</si>
  <si>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</si>
  <si>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</si>
  <si>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</si>
  <si>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</si>
  <si>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</si>
  <si>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</si>
  <si>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</si>
  <si>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</si>
  <si>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</si>
  <si>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</si>
  <si>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</si>
  <si>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</si>
  <si>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</si>
  <si>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</si>
  <si>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</si>
  <si>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</si>
  <si>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</si>
  <si>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</si>
  <si>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</si>
  <si>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</si>
  <si>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</si>
  <si>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</si>
  <si>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</si>
  <si>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</si>
  <si>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</si>
  <si>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</si>
  <si>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</si>
  <si>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</si>
  <si>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</si>
  <si>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</si>
  <si>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</si>
  <si>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</si>
  <si>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</si>
  <si>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</si>
  <si>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</si>
  <si>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</si>
  <si>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</si>
  <si>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</si>
  <si>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</si>
  <si>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</si>
  <si>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</si>
  <si>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</si>
  <si>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</si>
  <si>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</si>
  <si>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</si>
  <si>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</si>
  <si>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</si>
  <si>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</si>
  <si>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</si>
  <si>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</si>
  <si>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</si>
  <si>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</si>
  <si>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</si>
  <si>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</si>
  <si>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</si>
  <si>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</si>
  <si>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</si>
  <si>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</si>
  <si>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</si>
  <si>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</si>
  <si>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</si>
  <si>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</si>
  <si>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</si>
  <si>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</si>
  <si>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</si>
  <si>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</si>
  <si>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</si>
  <si>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</si>
  <si>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</si>
  <si>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</si>
  <si>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</si>
  <si>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</si>
  <si>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</si>
  <si>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</si>
  <si>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</si>
  <si>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</si>
  <si>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</si>
  <si>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</si>
  <si>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</si>
  <si>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</si>
  <si>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</si>
  <si>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</si>
  <si>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</si>
  <si>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</si>
  <si>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</si>
  <si>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</si>
  <si>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</si>
  <si>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</si>
  <si>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</si>
  <si>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</si>
  <si>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</si>
  <si>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</si>
  <si>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</si>
  <si>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</si>
  <si>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</si>
  <si>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</si>
  <si>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</si>
  <si>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</si>
  <si>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</si>
  <si>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</si>
  <si>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</si>
  <si>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</si>
  <si>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</si>
  <si>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</si>
  <si>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</si>
  <si>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</si>
  <si>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</si>
  <si>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</si>
  <si>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</si>
  <si>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</si>
  <si>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</si>
  <si>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</si>
  <si>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</si>
  <si>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</si>
  <si>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</si>
  <si>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</si>
  <si>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</si>
  <si>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</si>
  <si>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</si>
  <si>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</si>
  <si>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</si>
  <si>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</si>
  <si>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</si>
  <si>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</si>
  <si>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</si>
  <si>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</si>
  <si>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</si>
  <si>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</si>
  <si>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</si>
  <si>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</si>
  <si>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</si>
  <si>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</si>
  <si>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</si>
  <si>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</si>
  <si>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</si>
  <si>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</si>
  <si>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</si>
  <si>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</si>
  <si>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</si>
  <si>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</si>
  <si>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</si>
  <si>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</si>
  <si>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</si>
  <si>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</si>
  <si>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</si>
  <si>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</si>
  <si>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</si>
  <si>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</si>
  <si>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</si>
  <si>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</si>
  <si>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</si>
  <si>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</si>
  <si>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</si>
  <si>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</si>
  <si>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</si>
  <si>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</si>
  <si>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</si>
  <si>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</si>
  <si>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</si>
  <si>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</si>
  <si>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</si>
  <si>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</si>
  <si>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</si>
  <si>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</si>
  <si>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</si>
  <si>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</si>
  <si>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</si>
  <si>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</si>
  <si>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</si>
  <si>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</si>
  <si>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</si>
  <si>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</si>
  <si>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</si>
  <si>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</si>
  <si>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</si>
  <si>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</si>
  <si>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</si>
  <si>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</si>
  <si>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</si>
  <si>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</si>
  <si>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</si>
  <si>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</si>
  <si>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</si>
  <si>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</si>
  <si>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</si>
  <si>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</si>
  <si>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</si>
  <si>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</si>
  <si>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</si>
  <si>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</si>
  <si>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</si>
  <si>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</si>
  <si>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</si>
  <si>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</si>
  <si>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</si>
  <si>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</si>
  <si>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</si>
  <si>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</si>
  <si>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</si>
  <si>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</si>
  <si>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</si>
  <si>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</si>
  <si>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</si>
  <si>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</si>
  <si>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</si>
  <si>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</si>
  <si>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</si>
  <si>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</si>
  <si>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</si>
  <si>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</si>
  <si>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</si>
  <si>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</si>
  <si>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</si>
  <si>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</si>
  <si>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</si>
  <si>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</si>
  <si>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</si>
  <si>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</si>
  <si>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</si>
  <si>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</si>
  <si>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</si>
  <si>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</si>
  <si>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</si>
  <si>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</si>
  <si>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</si>
  <si>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</si>
  <si>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</si>
  <si>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</si>
  <si>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</si>
  <si>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</si>
  <si>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</si>
  <si>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</si>
  <si>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</si>
  <si>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</si>
  <si>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</si>
  <si>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</si>
  <si>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</si>
  <si>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</si>
  <si>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</si>
  <si>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</si>
  <si>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</si>
  <si>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</si>
  <si>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</si>
  <si>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</si>
  <si>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</si>
  <si>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</si>
  <si>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</si>
  <si>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</si>
  <si>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</si>
  <si>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</si>
  <si>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</si>
  <si>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</si>
  <si>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</si>
  <si>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</si>
  <si>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</si>
  <si>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</si>
  <si>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</si>
  <si>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</si>
  <si>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</si>
  <si>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</si>
  <si>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</si>
  <si>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</si>
  <si>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</si>
  <si>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</si>
  <si>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</si>
  <si>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</si>
  <si>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</si>
  <si>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</si>
  <si>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</si>
  <si>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</si>
  <si>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</si>
  <si>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</si>
  <si>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</si>
  <si>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</si>
  <si>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</si>
  <si>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</si>
  <si>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</si>
  <si>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</si>
  <si>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</si>
  <si>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</si>
  <si>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</si>
  <si>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</si>
  <si>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</si>
  <si>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</si>
  <si>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</si>
  <si>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</si>
  <si>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</si>
  <si>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</si>
  <si>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</si>
  <si>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</si>
  <si>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</si>
  <si>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</si>
  <si>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</si>
  <si>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</si>
  <si>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</si>
  <si>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</si>
  <si>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</si>
  <si>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</si>
  <si>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</si>
  <si>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</si>
  <si>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</si>
  <si>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</si>
  <si>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</si>
  <si>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</si>
  <si>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</si>
  <si>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</si>
  <si>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</si>
  <si>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</si>
  <si>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</si>
  <si>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</si>
  <si>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</si>
  <si>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</si>
  <si>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</si>
  <si>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</si>
  <si>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</si>
  <si>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</si>
  <si>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</si>
  <si>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</si>
  <si>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</si>
  <si>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</si>
  <si>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</si>
  <si>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</si>
  <si>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</si>
  <si>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</si>
  <si>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</si>
  <si>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</si>
  <si>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</si>
  <si>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</si>
  <si>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</si>
  <si>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</si>
  <si>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</si>
  <si>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</si>
  <si>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</si>
  <si>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</si>
  <si>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</si>
  <si>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</si>
  <si>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</si>
  <si>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</si>
  <si>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</si>
  <si>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</si>
  <si>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</si>
  <si>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</si>
  <si>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</si>
  <si>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</si>
  <si>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</si>
  <si>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</si>
  <si>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</si>
  <si>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</si>
  <si>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</si>
  <si>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</si>
  <si>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</si>
  <si>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</si>
  <si>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</si>
  <si>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</si>
  <si>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</si>
  <si>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</si>
  <si>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</si>
  <si>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</si>
  <si>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</si>
  <si>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</si>
  <si>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</si>
  <si>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</si>
  <si>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</si>
  <si>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</si>
  <si>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</si>
  <si>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</si>
  <si>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</si>
  <si>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</si>
  <si>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</si>
  <si>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</si>
  <si>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</si>
  <si>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</si>
  <si>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</si>
  <si>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</si>
  <si>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</si>
  <si>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</si>
  <si>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</si>
  <si>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</si>
  <si>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</si>
  <si>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</si>
  <si>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</si>
  <si>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</si>
  <si>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</si>
  <si>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</si>
  <si>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</si>
  <si>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</si>
  <si>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</si>
  <si>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</si>
  <si>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</si>
  <si>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</si>
  <si>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</si>
  <si>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</si>
  <si>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</si>
  <si>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</si>
  <si>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</si>
  <si>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</si>
  <si>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</si>
  <si>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</si>
  <si>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</si>
  <si>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</si>
  <si>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</si>
  <si>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</si>
  <si>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</si>
  <si>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</si>
  <si>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</si>
  <si>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</si>
  <si>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</si>
  <si>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</si>
  <si>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</si>
  <si>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</si>
  <si>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</si>
  <si>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</si>
  <si>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</si>
  <si>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</si>
  <si>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</si>
  <si>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</si>
  <si>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</si>
  <si>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</si>
  <si>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</si>
  <si>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</si>
  <si>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</si>
  <si>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</si>
  <si>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</si>
  <si>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</si>
  <si>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</si>
  <si>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</si>
  <si>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</si>
  <si>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</si>
  <si>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</si>
  <si>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</si>
  <si>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</si>
  <si>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</si>
  <si>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</si>
  <si>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</si>
  <si>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</si>
  <si>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</si>
  <si>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</si>
  <si>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</si>
  <si>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</si>
  <si>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</si>
  <si>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</si>
  <si>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</si>
  <si>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</si>
  <si>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</si>
  <si>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</si>
  <si>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</si>
  <si>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</si>
  <si>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</si>
  <si>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</si>
  <si>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</si>
  <si>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</si>
  <si>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</si>
  <si>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</si>
  <si>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</si>
  <si>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</si>
  <si>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</si>
  <si>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</si>
  <si>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</si>
  <si>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</si>
  <si>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</si>
  <si>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</si>
  <si>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</si>
  <si>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</si>
  <si>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</si>
  <si>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</si>
  <si>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</si>
  <si>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</si>
  <si>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</si>
  <si>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</si>
  <si>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</si>
  <si>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</si>
  <si>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</si>
  <si>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</si>
  <si>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</si>
  <si>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</si>
  <si>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</si>
  <si>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</si>
  <si>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</si>
  <si>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</si>
  <si>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</si>
  <si>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</si>
  <si>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</si>
  <si>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</si>
  <si>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</si>
  <si>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</si>
  <si>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</si>
  <si>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</si>
  <si>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</si>
  <si>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</si>
  <si>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</si>
  <si>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</si>
  <si>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</si>
  <si>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</si>
  <si>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</si>
  <si>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</si>
  <si>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</si>
  <si>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</si>
  <si>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</si>
  <si>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</si>
  <si>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</si>
  <si>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</si>
  <si>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</si>
  <si>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</si>
  <si>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</si>
  <si>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</si>
  <si>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</si>
  <si>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</si>
  <si>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</si>
  <si>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</si>
  <si>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</si>
  <si>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</si>
  <si>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</si>
  <si>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</si>
  <si>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</si>
  <si>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</si>
  <si>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</si>
  <si>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</si>
  <si>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</si>
  <si>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</si>
  <si>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</si>
  <si>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</si>
  <si>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</si>
  <si>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</si>
  <si>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</si>
  <si>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</si>
  <si>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</si>
  <si>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</si>
  <si>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</si>
  <si>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</si>
  <si>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</si>
  <si>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</si>
  <si>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</si>
  <si>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</si>
  <si>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</si>
  <si>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</si>
  <si>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</si>
  <si>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</si>
  <si>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</si>
  <si>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</si>
  <si>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</si>
  <si>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</si>
  <si>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</si>
  <si>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</si>
  <si>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</si>
  <si>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</si>
  <si>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</si>
  <si>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</si>
  <si>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</si>
  <si>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</si>
  <si>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</si>
  <si>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</si>
  <si>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</si>
  <si>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</si>
  <si>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</si>
  <si>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</si>
  <si>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</si>
  <si>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</si>
  <si>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</si>
  <si>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</si>
  <si>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</si>
  <si>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</si>
  <si>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</si>
  <si>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</si>
  <si>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</si>
  <si>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</si>
  <si>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</si>
  <si>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</si>
  <si>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</si>
  <si>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</si>
  <si>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</si>
  <si>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</si>
  <si>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</si>
  <si>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</si>
  <si>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</si>
  <si>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</si>
  <si>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</si>
  <si>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</si>
  <si>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</si>
  <si>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</si>
  <si>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</si>
  <si>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</si>
  <si>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</si>
  <si>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</si>
  <si>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</si>
  <si>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</si>
  <si>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</si>
  <si>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</si>
  <si>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</si>
  <si>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</si>
  <si>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</si>
  <si>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</si>
  <si>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</si>
  <si>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</si>
  <si>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</si>
  <si>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</si>
  <si>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</si>
  <si>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</si>
  <si>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</si>
  <si>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</si>
  <si>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</si>
  <si>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</si>
  <si>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</si>
  <si>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</si>
  <si>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</si>
  <si>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</si>
  <si>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</si>
  <si>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</si>
  <si>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</si>
  <si>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</si>
  <si>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</si>
  <si>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</si>
  <si>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</si>
  <si>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</si>
  <si>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</si>
  <si>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</si>
  <si>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</si>
  <si>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</si>
  <si>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</si>
  <si>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</si>
  <si>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</si>
  <si>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</si>
  <si>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</si>
  <si>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</si>
  <si>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</si>
  <si>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</si>
  <si>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</si>
  <si>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</si>
  <si>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</si>
  <si>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</si>
  <si>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</si>
  <si>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</si>
  <si>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</si>
  <si>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</si>
  <si>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</si>
  <si>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</si>
  <si>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</si>
  <si>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</si>
  <si>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</si>
  <si>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</si>
  <si>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</si>
  <si>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</si>
  <si>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</si>
  <si>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</si>
  <si>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</si>
  <si>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</si>
  <si>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</si>
  <si>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</si>
  <si>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</si>
  <si>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</si>
  <si>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</si>
  <si>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</si>
  <si>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</si>
  <si>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</si>
  <si>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</si>
  <si>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</si>
  <si>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</si>
  <si>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</si>
  <si>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</si>
  <si>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</si>
  <si>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</si>
  <si>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</si>
  <si>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</si>
  <si>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</si>
  <si>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</si>
  <si>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</si>
  <si>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</si>
  <si>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</si>
  <si>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</si>
  <si>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</si>
  <si>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</si>
  <si>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</si>
  <si>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</si>
  <si>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</si>
  <si>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</si>
  <si>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</si>
  <si>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</si>
  <si>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</si>
  <si>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</si>
  <si>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</si>
  <si>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</si>
  <si>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</si>
  <si>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</si>
  <si>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</si>
  <si>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</si>
  <si>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</si>
  <si>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</si>
  <si>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</si>
  <si>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</si>
  <si>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</si>
  <si>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</si>
  <si>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</si>
  <si>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</si>
  <si>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</si>
  <si>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</si>
  <si>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</si>
  <si>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</si>
  <si>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</si>
  <si>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</si>
  <si>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</si>
  <si>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</si>
  <si>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</si>
  <si>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</si>
  <si>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</si>
  <si>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</si>
  <si>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</si>
  <si>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</si>
  <si>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</si>
  <si>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</si>
  <si>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</si>
  <si>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</si>
  <si>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</si>
  <si>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</si>
  <si>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</si>
  <si>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</si>
  <si>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</si>
  <si>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</si>
  <si>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</si>
  <si>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</si>
  <si>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</si>
  <si>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</si>
  <si>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</si>
  <si>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</si>
  <si>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</si>
  <si>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</si>
  <si>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</si>
  <si>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</si>
  <si>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</si>
  <si>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</si>
  <si>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</si>
  <si>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</si>
  <si>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</si>
  <si>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</si>
  <si>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</si>
  <si>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</si>
  <si>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</si>
  <si>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</si>
  <si>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</si>
  <si>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</si>
  <si>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</si>
  <si>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</si>
  <si>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</si>
  <si>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</si>
  <si>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</si>
  <si>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</si>
  <si>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</si>
  <si>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</si>
  <si>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</si>
  <si>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</si>
  <si>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</si>
  <si>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</si>
  <si>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</si>
  <si>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</si>
  <si>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</si>
  <si>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</si>
  <si>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</si>
  <si>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</si>
  <si>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</si>
  <si>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</si>
  <si>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</si>
  <si>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</si>
  <si>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</si>
  <si>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</si>
  <si>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</si>
  <si>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</si>
  <si>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</si>
  <si>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</si>
  <si>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</si>
  <si>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</si>
  <si>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</si>
  <si>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</si>
  <si>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</si>
  <si>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</si>
  <si>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</si>
  <si>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</si>
  <si>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</si>
  <si>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</si>
  <si>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</si>
  <si>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</si>
  <si>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</si>
  <si>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</si>
  <si>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</si>
  <si>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</si>
  <si>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</si>
  <si>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</si>
  <si>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</si>
  <si>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</si>
  <si>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</si>
  <si>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</si>
  <si>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</si>
  <si>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</si>
  <si>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</si>
  <si>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</si>
  <si>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</si>
  <si>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</si>
  <si>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</si>
  <si>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</si>
  <si>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</si>
  <si>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</si>
  <si>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</si>
  <si>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</si>
  <si>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</si>
  <si>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</si>
  <si>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</si>
  <si>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</si>
  <si>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</si>
  <si>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</si>
  <si>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</si>
  <si>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</si>
  <si>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</si>
  <si>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</si>
  <si>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</si>
  <si>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</si>
  <si>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</si>
  <si>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</si>
  <si>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</si>
  <si>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</si>
  <si>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</si>
  <si>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</si>
  <si>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</si>
  <si>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</si>
  <si>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</si>
  <si>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</si>
  <si>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</si>
  <si>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</si>
  <si>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</si>
  <si>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</si>
  <si>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</si>
  <si>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</si>
  <si>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</si>
  <si>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</si>
  <si>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</si>
  <si>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</si>
  <si>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</si>
  <si>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</si>
  <si>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</si>
  <si>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</si>
  <si>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</si>
  <si>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</si>
  <si>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</si>
  <si>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</si>
  <si>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</si>
  <si>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</si>
  <si>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</si>
  <si>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</si>
  <si>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</si>
  <si>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</si>
  <si>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</si>
  <si>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</si>
  <si>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</si>
  <si>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</si>
  <si>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</si>
  <si>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</si>
  <si>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</si>
  <si>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</si>
  <si>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</si>
  <si>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</si>
  <si>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</si>
  <si>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</si>
  <si>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</si>
  <si>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</si>
  <si>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</si>
  <si>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</si>
  <si>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</si>
  <si>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</si>
  <si>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</si>
  <si>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</si>
  <si>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</si>
  <si>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</si>
  <si>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</si>
  <si>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</si>
  <si>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</si>
  <si>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</si>
  <si>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</si>
  <si>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</si>
  <si>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</si>
  <si>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</si>
  <si>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</si>
  <si>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</si>
  <si>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</si>
  <si>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</si>
  <si>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</si>
  <si>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</si>
  <si>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</si>
  <si>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</si>
  <si>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</si>
  <si>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</si>
  <si>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</si>
  <si>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</si>
  <si>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</si>
  <si>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</si>
  <si>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</si>
  <si>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</si>
  <si>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</si>
  <si>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</si>
  <si>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</si>
  <si>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</si>
  <si>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</si>
  <si>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</si>
  <si>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</si>
  <si>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</si>
  <si>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</si>
  <si>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</si>
  <si>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</si>
  <si>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</si>
  <si>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</si>
  <si>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</si>
  <si>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</si>
  <si>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</si>
  <si>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</si>
  <si>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</si>
  <si>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</si>
  <si>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</si>
  <si>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</si>
  <si>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</si>
  <si>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</si>
  <si>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</si>
  <si>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</si>
  <si>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</si>
  <si>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</si>
  <si>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</si>
  <si>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</si>
  <si>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</si>
  <si>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</si>
  <si>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</si>
  <si>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</si>
  <si>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</si>
  <si>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</si>
  <si>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</si>
  <si>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</si>
  <si>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</si>
  <si>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</si>
  <si>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</si>
  <si>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</si>
  <si>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</si>
  <si>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</si>
  <si>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</si>
  <si>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</si>
  <si>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</si>
  <si>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</si>
  <si>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</si>
  <si>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</si>
  <si>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</si>
  <si>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</si>
  <si>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</si>
  <si>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</si>
  <si>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</si>
  <si>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</si>
  <si>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</si>
  <si>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</si>
  <si>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</si>
  <si>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</si>
  <si>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</si>
  <si>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</si>
  <si>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</si>
  <si>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</si>
  <si>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</si>
  <si>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</si>
  <si>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</si>
  <si>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</si>
  <si>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</si>
  <si>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</si>
  <si>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</si>
  <si>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</si>
  <si>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</si>
  <si>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</si>
  <si>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</si>
  <si>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</si>
  <si>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</si>
  <si>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</si>
  <si>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</si>
  <si>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</si>
  <si>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</si>
  <si>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</si>
  <si>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</si>
  <si>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</si>
  <si>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</si>
  <si>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</si>
  <si>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</si>
  <si>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</si>
  <si>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</si>
  <si>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</si>
  <si>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</si>
  <si>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</si>
  <si>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</si>
  <si>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</si>
  <si>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</si>
  <si>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</si>
  <si>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</si>
  <si>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</si>
  <si>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</si>
  <si>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</si>
  <si>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</si>
  <si>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</si>
  <si>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</si>
  <si>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</si>
  <si>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</si>
  <si>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</si>
  <si>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</si>
  <si>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</si>
  <si>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</si>
  <si>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</si>
  <si>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</si>
  <si>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</si>
  <si>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</si>
  <si>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</si>
  <si>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</si>
  <si>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</si>
  <si>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</si>
  <si>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</si>
  <si>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</si>
  <si>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</si>
  <si>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</si>
  <si>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</si>
  <si>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</si>
  <si>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</si>
  <si>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</si>
  <si>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</si>
  <si>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</si>
  <si>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</si>
  <si>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</si>
  <si>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</si>
  <si>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</si>
  <si>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</si>
  <si>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</si>
  <si>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</si>
  <si>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</si>
  <si>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</si>
  <si>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</si>
  <si>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</si>
  <si>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</si>
  <si>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</si>
  <si>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</si>
  <si>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</si>
  <si>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</si>
  <si>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</si>
  <si>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</si>
  <si>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</si>
  <si>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</si>
  <si>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</si>
  <si>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</si>
  <si>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</si>
  <si>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</si>
  <si>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</si>
  <si>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</si>
  <si>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</si>
  <si>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</si>
  <si>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</si>
  <si>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</si>
  <si>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</si>
  <si>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</si>
  <si>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</si>
  <si>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</si>
  <si>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</si>
  <si>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</si>
  <si>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</si>
  <si>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</si>
  <si>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</si>
  <si>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</si>
  <si>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</si>
  <si>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</si>
  <si>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</si>
  <si>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</si>
  <si>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</si>
  <si>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</si>
  <si>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</si>
  <si>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</si>
  <si>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</si>
  <si>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</si>
  <si>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</si>
  <si>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</si>
  <si>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</si>
  <si>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</si>
  <si>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</si>
  <si>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</si>
  <si>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</si>
  <si>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</si>
  <si>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</si>
  <si>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</si>
  <si>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</si>
  <si>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</si>
  <si>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</si>
  <si>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</si>
  <si>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</si>
  <si>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</si>
  <si>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</si>
  <si>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</si>
  <si>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</si>
  <si>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</si>
  <si>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</si>
  <si>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</si>
  <si>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</si>
  <si>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</si>
  <si>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</si>
  <si>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</si>
  <si>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</si>
  <si>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</si>
  <si>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</si>
  <si>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</si>
  <si>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</si>
  <si>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</si>
  <si>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</si>
  <si>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</si>
  <si>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</si>
  <si>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</si>
  <si>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</si>
  <si>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</si>
  <si>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</si>
  <si>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</si>
  <si>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</si>
  <si>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</si>
  <si>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</si>
  <si>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</si>
  <si>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</si>
  <si>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</si>
  <si>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</si>
  <si>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</si>
  <si>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</si>
  <si>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</si>
  <si>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</si>
  <si>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</si>
  <si>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</si>
  <si>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</si>
  <si>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</si>
  <si>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</si>
  <si>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</si>
  <si>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</si>
  <si>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</si>
  <si>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</si>
  <si>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</si>
  <si>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</si>
  <si>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</si>
  <si>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</si>
  <si>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</si>
  <si>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</si>
  <si>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</si>
  <si>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</si>
  <si>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</si>
  <si>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</si>
  <si>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</si>
  <si>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</si>
  <si>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</si>
  <si>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</si>
  <si>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</si>
  <si>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</si>
  <si>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</si>
  <si>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</si>
  <si>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</si>
  <si>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</si>
  <si>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</si>
  <si>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</si>
  <si>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</si>
  <si>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</si>
  <si>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</si>
  <si>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</si>
  <si>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</si>
  <si>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</si>
  <si>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</si>
  <si>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</si>
  <si>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</si>
  <si>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</si>
  <si>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</si>
  <si>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</si>
  <si>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</si>
  <si>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</si>
  <si>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</si>
  <si>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</si>
  <si>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</si>
  <si>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</si>
  <si>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</si>
  <si>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</si>
  <si>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</si>
  <si>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</si>
  <si>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</si>
  <si>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</si>
  <si>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</si>
  <si>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</si>
  <si>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</si>
  <si>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</si>
  <si>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</si>
  <si>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</si>
  <si>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</si>
  <si>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</si>
  <si>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</si>
  <si>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</si>
  <si>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</si>
  <si>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</si>
  <si>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</si>
  <si>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</si>
  <si>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</si>
  <si>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</si>
  <si>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</si>
  <si>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</si>
  <si>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</si>
  <si>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</si>
  <si>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</si>
  <si>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</si>
  <si>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</si>
  <si>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</si>
  <si>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</si>
  <si>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</si>
  <si>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</si>
  <si>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</si>
  <si>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</si>
  <si>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</si>
  <si>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</si>
  <si>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</si>
  <si>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</si>
  <si>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</si>
  <si>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</si>
  <si>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</si>
  <si>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</si>
  <si>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</si>
  <si>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</si>
  <si>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</si>
  <si>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</si>
  <si>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</si>
  <si>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</si>
  <si>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</si>
  <si>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</si>
  <si>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</si>
  <si>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</si>
  <si>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</si>
  <si>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</si>
  <si>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</si>
  <si>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</si>
  <si>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</si>
  <si>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</si>
  <si>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</si>
  <si>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</si>
  <si>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</si>
  <si>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</si>
  <si>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</si>
  <si>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</si>
  <si>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</si>
  <si>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</si>
  <si>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</si>
  <si>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</si>
  <si>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</si>
  <si>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</si>
  <si>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</si>
  <si>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</si>
  <si>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</si>
  <si>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</si>
  <si>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</si>
  <si>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</si>
  <si>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</si>
  <si>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</si>
  <si>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</si>
  <si>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</si>
  <si>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</si>
  <si>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</si>
  <si>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</si>
  <si>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</si>
  <si>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</si>
  <si>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</si>
  <si>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</si>
  <si>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</si>
  <si>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</si>
  <si>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</si>
  <si>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</si>
  <si>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</si>
  <si>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</si>
  <si>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</si>
  <si>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</si>
  <si>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</si>
  <si>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</si>
  <si>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</si>
  <si>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</si>
  <si>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</si>
  <si>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</si>
  <si>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</si>
  <si>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</si>
  <si>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</si>
  <si>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</si>
  <si>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</si>
  <si>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</si>
  <si>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</si>
  <si>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</si>
  <si>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</si>
  <si>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</si>
  <si>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</si>
  <si>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</si>
  <si>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</si>
  <si>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</si>
  <si>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</si>
  <si>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</si>
  <si>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</si>
  <si>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</si>
  <si>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</si>
  <si>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</si>
  <si>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</si>
  <si>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</si>
  <si>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</si>
  <si>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</si>
  <si>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</si>
  <si>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</si>
  <si>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</si>
  <si>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</si>
  <si>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</si>
  <si>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</si>
  <si>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</si>
  <si>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</si>
  <si>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</si>
  <si>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</si>
  <si>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</si>
  <si>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</si>
  <si>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</si>
  <si>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</si>
  <si>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</si>
  <si>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</si>
  <si>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</si>
  <si>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</si>
  <si>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</si>
  <si>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</si>
  <si>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</si>
  <si>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</si>
  <si>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</si>
  <si>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</si>
  <si>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</si>
  <si>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</si>
  <si>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</si>
  <si>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</si>
  <si>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</si>
  <si>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</si>
  <si>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</si>
  <si>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</si>
  <si>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</si>
  <si>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</si>
  <si>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</si>
  <si>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</si>
  <si>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</si>
  <si>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</si>
  <si>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</si>
  <si>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</si>
  <si>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</si>
  <si>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</si>
  <si>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</si>
  <si>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</si>
  <si>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</si>
  <si>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</si>
  <si>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</si>
  <si>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</si>
  <si>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</si>
  <si>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</si>
  <si>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</si>
  <si>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</si>
  <si>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</si>
  <si>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</si>
  <si>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</si>
  <si>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</si>
  <si>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</si>
  <si>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</si>
  <si>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</si>
  <si>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</si>
  <si>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</si>
  <si>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</si>
  <si>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</si>
  <si>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</si>
  <si>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</si>
  <si>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</si>
  <si>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</si>
  <si>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</si>
  <si>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</si>
  <si>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</si>
  <si>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</si>
  <si>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</si>
  <si>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</si>
  <si>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</si>
  <si>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</si>
  <si>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</si>
  <si>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</si>
  <si>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</si>
  <si>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</si>
  <si>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</si>
  <si>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</si>
  <si>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</si>
  <si>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</si>
  <si>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</si>
  <si>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</si>
  <si>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</si>
  <si>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</si>
  <si>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</si>
  <si>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</si>
  <si>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</si>
  <si>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</si>
  <si>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</si>
  <si>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</si>
  <si>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</si>
  <si>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</si>
  <si>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</si>
  <si>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</si>
  <si>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</si>
  <si>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</si>
  <si>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</si>
  <si>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</si>
  <si>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</si>
  <si>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</si>
  <si>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</si>
  <si>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</si>
  <si>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</si>
  <si>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</si>
  <si>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</si>
  <si>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</si>
  <si>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</si>
  <si>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</si>
  <si>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</si>
  <si>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</si>
  <si>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</si>
  <si>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</si>
  <si>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</si>
  <si>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</si>
  <si>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</si>
  <si>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</si>
  <si>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</si>
  <si>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</si>
  <si>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</si>
  <si>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</si>
  <si>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</si>
  <si>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</si>
  <si>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</si>
  <si>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</si>
  <si>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</si>
  <si>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</si>
  <si>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</si>
  <si>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</si>
  <si>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</si>
  <si>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</si>
  <si>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</si>
  <si>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</si>
  <si>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</si>
  <si>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</si>
  <si>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</si>
  <si>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</si>
  <si>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</si>
  <si>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</si>
  <si>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</si>
  <si>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</si>
  <si>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</si>
  <si>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</si>
  <si>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</si>
  <si>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</si>
  <si>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</si>
  <si>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</si>
  <si>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</si>
  <si>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</si>
  <si>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</si>
  <si>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</si>
  <si>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</si>
  <si>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</si>
  <si>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</si>
  <si>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</si>
  <si>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</si>
  <si>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</si>
  <si>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</si>
  <si>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</si>
  <si>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</si>
  <si>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</si>
  <si>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</si>
  <si>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</si>
  <si>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</si>
  <si>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</si>
  <si>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</si>
  <si>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</si>
  <si>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</si>
  <si>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</si>
  <si>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</si>
  <si>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</si>
  <si>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</si>
  <si>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</si>
  <si>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</si>
  <si>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</si>
  <si>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</si>
  <si>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</si>
  <si>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</si>
  <si>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</si>
  <si>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</si>
  <si>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</si>
  <si>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</si>
  <si>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</si>
  <si>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</si>
  <si>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</si>
  <si>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</si>
  <si>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</si>
  <si>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</si>
  <si>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</si>
  <si>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</si>
  <si>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</si>
  <si>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</si>
  <si>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</si>
  <si>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</si>
  <si>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</si>
  <si>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</si>
  <si>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</si>
  <si>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</si>
  <si>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</si>
  <si>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</si>
  <si>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</si>
  <si>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</si>
  <si>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</si>
  <si>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</si>
  <si>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</si>
  <si>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</si>
  <si>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</si>
  <si>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</si>
  <si>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</si>
  <si>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</si>
  <si>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</si>
  <si>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</si>
  <si>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</si>
  <si>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</si>
  <si>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</si>
  <si>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</si>
  <si>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</si>
  <si>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</si>
  <si>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</si>
  <si>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</si>
  <si>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</si>
  <si>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</si>
  <si>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</si>
  <si>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</si>
  <si>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</si>
  <si>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</si>
  <si>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</si>
  <si>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</si>
  <si>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</si>
  <si>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</si>
  <si>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</si>
  <si>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</si>
  <si>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</si>
  <si>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</si>
  <si>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</si>
  <si>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</si>
  <si>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</si>
  <si>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</si>
  <si>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</si>
  <si>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</si>
  <si>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</si>
  <si>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</si>
  <si>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</si>
  <si>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</si>
  <si>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</si>
  <si>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</si>
  <si>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</si>
  <si>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</si>
  <si>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</si>
  <si>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</si>
  <si>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</si>
  <si>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</si>
  <si>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</si>
  <si>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</si>
  <si>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</si>
  <si>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</si>
  <si>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</si>
  <si>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</si>
  <si>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</si>
  <si>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</si>
  <si>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</si>
  <si>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</si>
  <si>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</si>
  <si>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</si>
  <si>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</si>
  <si>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</si>
  <si>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</si>
  <si>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</si>
  <si>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</si>
  <si>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</si>
  <si>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</si>
  <si>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</si>
  <si>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</si>
  <si>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</si>
  <si>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</si>
  <si>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</si>
  <si>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</si>
  <si>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</si>
  <si>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</si>
  <si>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</si>
  <si>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</si>
  <si>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</si>
  <si>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</si>
  <si>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</si>
  <si>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</si>
  <si>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</si>
  <si>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</si>
  <si>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</si>
  <si>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</si>
  <si>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</si>
  <si>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</si>
  <si>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</si>
  <si>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</si>
  <si>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</si>
  <si>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</si>
  <si>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</si>
  <si>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</si>
  <si>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</si>
  <si>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</si>
  <si>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</si>
  <si>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</si>
  <si>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</si>
  <si>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</si>
  <si>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</si>
  <si>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</si>
  <si>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</si>
  <si>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</si>
  <si>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</si>
  <si>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</si>
  <si>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</si>
  <si>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</si>
  <si>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</si>
  <si>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</si>
  <si>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</si>
  <si>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</si>
  <si>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</si>
  <si>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</si>
  <si>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</si>
  <si>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</si>
  <si>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</si>
  <si>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</si>
  <si>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</si>
  <si>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</si>
  <si>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</si>
  <si>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</si>
  <si>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</si>
  <si>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</si>
  <si>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</si>
  <si>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</si>
  <si>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</si>
  <si>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</si>
  <si>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</si>
  <si>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</si>
  <si>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</si>
  <si>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</si>
  <si>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</si>
  <si>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</si>
  <si>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</si>
  <si>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</si>
  <si>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</si>
  <si>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</si>
  <si>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</si>
  <si>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</si>
  <si>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</si>
  <si>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</si>
  <si>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</si>
  <si>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</si>
  <si>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</si>
  <si>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</si>
  <si>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</si>
  <si>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</si>
  <si>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</si>
  <si>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</si>
  <si>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</si>
  <si>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</si>
  <si>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</si>
  <si>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</si>
  <si>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</si>
  <si>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</si>
  <si>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</si>
  <si>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</si>
  <si>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</si>
  <si>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</si>
  <si>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</si>
  <si>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</si>
  <si>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</si>
  <si>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</si>
  <si>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</si>
  <si>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</si>
  <si>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</si>
  <si>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</si>
  <si>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</si>
  <si>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</si>
  <si>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</si>
  <si>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</si>
  <si>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</si>
  <si>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</si>
  <si>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</si>
  <si>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</si>
  <si>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</si>
  <si>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</si>
  <si>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</si>
  <si>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</si>
  <si>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</si>
  <si>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</si>
  <si>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</si>
  <si>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</si>
  <si>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</si>
  <si>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</si>
  <si>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</si>
  <si>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</si>
  <si>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</si>
  <si>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</si>
  <si>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</si>
  <si>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</si>
  <si>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</si>
  <si>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</si>
  <si>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</si>
  <si>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</si>
  <si>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</si>
  <si>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</si>
  <si>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</si>
  <si>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</si>
  <si>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</si>
  <si>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</si>
  <si>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</si>
  <si>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</si>
  <si>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</si>
  <si>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</si>
  <si>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</si>
  <si>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</si>
  <si>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</si>
  <si>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</si>
  <si>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</si>
  <si>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</si>
  <si>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</si>
  <si>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</si>
  <si>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</si>
  <si>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</si>
  <si>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</si>
  <si>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</si>
  <si>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</si>
  <si>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</si>
  <si>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</si>
  <si>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</si>
  <si>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</si>
  <si>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</si>
  <si>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</si>
  <si>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</si>
  <si>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</si>
  <si>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</si>
  <si>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</si>
  <si>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</si>
  <si>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</si>
  <si>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</si>
  <si>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</si>
  <si>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</si>
  <si>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</si>
  <si>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</si>
  <si>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</si>
  <si>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</si>
  <si>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</si>
  <si>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</si>
  <si>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</si>
  <si>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</si>
  <si>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</si>
  <si>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</si>
  <si>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</si>
  <si>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</si>
  <si>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</si>
  <si>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</si>
  <si>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</si>
  <si>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</si>
  <si>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</si>
  <si>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</si>
  <si>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</si>
  <si>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</si>
  <si>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</si>
  <si>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</si>
  <si>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</si>
  <si>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</si>
  <si>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</si>
  <si>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</si>
  <si>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</si>
  <si>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</si>
  <si>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</si>
  <si>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</si>
  <si>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</si>
  <si>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</si>
  <si>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</si>
  <si>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</si>
  <si>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</si>
  <si>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</si>
  <si>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</si>
  <si>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</si>
  <si>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</si>
  <si>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</si>
  <si>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</si>
  <si>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</si>
  <si>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</si>
  <si>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</si>
  <si>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</si>
  <si>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</si>
  <si>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</si>
  <si>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</si>
  <si>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</si>
  <si>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</si>
  <si>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</si>
  <si>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</si>
  <si>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</si>
  <si>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</si>
  <si>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</si>
  <si>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</si>
  <si>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</si>
  <si>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</si>
  <si>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</si>
  <si>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</si>
  <si>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</si>
  <si>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</si>
  <si>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</si>
  <si>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</si>
  <si>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</si>
  <si>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</si>
  <si>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</si>
  <si>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</si>
  <si>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</si>
  <si>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</si>
  <si>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</si>
  <si>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</si>
  <si>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</si>
  <si>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</si>
  <si>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</si>
  <si>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</si>
  <si>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</si>
  <si>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</si>
  <si>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</si>
  <si>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</si>
  <si>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</si>
  <si>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</si>
  <si>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</si>
  <si>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</si>
  <si>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</si>
  <si>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</si>
  <si>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</si>
  <si>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</si>
  <si>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</si>
  <si>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</si>
  <si>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</si>
  <si>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</si>
  <si>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</si>
  <si>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</si>
  <si>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</si>
  <si>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</si>
  <si>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</si>
  <si>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</si>
  <si>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</si>
  <si>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</si>
  <si>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</si>
  <si>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</si>
  <si>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</si>
  <si>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</si>
  <si>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</si>
  <si>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</si>
  <si>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</si>
  <si>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</si>
  <si>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</si>
  <si>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</si>
  <si>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</si>
  <si>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</si>
  <si>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</si>
  <si>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</si>
  <si>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</si>
  <si>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</si>
  <si>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</si>
  <si>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</si>
  <si>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</si>
  <si>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</si>
  <si>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</si>
  <si>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</si>
  <si>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</si>
  <si>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</si>
  <si>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</si>
  <si>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</si>
  <si>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</si>
  <si>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</si>
  <si>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</si>
  <si>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</si>
  <si>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</si>
  <si>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</si>
  <si>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</si>
  <si>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</si>
  <si>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</si>
  <si>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</si>
  <si>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</si>
  <si>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</si>
  <si>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</si>
  <si>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</si>
  <si>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</si>
  <si>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</si>
  <si>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</si>
  <si>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</si>
  <si>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</si>
  <si>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</si>
  <si>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</si>
  <si>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</si>
  <si>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</si>
  <si>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</si>
  <si>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</si>
  <si>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</si>
  <si>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</si>
  <si>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</si>
  <si>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</si>
  <si>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</si>
  <si>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</si>
  <si>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</si>
  <si>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</si>
  <si>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</si>
  <si>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</si>
  <si>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</si>
  <si>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</si>
  <si>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</si>
  <si>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</si>
  <si>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</si>
  <si>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</si>
  <si>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</si>
  <si>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</si>
  <si>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</si>
  <si>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</si>
  <si>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</si>
  <si>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</si>
  <si>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</si>
  <si>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</si>
  <si>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</si>
  <si>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</si>
  <si>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</si>
  <si>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</si>
  <si>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</si>
  <si>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</si>
  <si>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</si>
  <si>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</si>
  <si>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</si>
  <si>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</si>
  <si>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</si>
  <si>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</si>
  <si>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</si>
  <si>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</si>
  <si>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</si>
  <si>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</si>
  <si>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</si>
  <si>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</si>
  <si>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</si>
  <si>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</si>
  <si>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</si>
  <si>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</si>
  <si>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</si>
  <si>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</si>
  <si>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</si>
  <si>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</si>
  <si>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</si>
  <si>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</si>
  <si>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</si>
  <si>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</si>
  <si>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</si>
  <si>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</si>
  <si>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</si>
  <si>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</si>
  <si>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</si>
  <si>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</si>
  <si>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</si>
  <si>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</si>
  <si>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</si>
  <si>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</si>
  <si>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</si>
  <si>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</si>
  <si>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</si>
  <si>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</si>
  <si>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</si>
  <si>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</si>
  <si>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</si>
  <si>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</si>
  <si>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</si>
  <si>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</si>
  <si>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</si>
  <si>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</si>
  <si>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</si>
  <si>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</si>
  <si>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</si>
  <si>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</si>
  <si>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</si>
  <si>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</si>
  <si>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</si>
  <si>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</si>
  <si>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</si>
  <si>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</si>
  <si>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</si>
  <si>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</si>
  <si>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</si>
  <si>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</si>
  <si>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</si>
  <si>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</si>
  <si>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</si>
  <si>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</si>
  <si>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</si>
  <si>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</si>
  <si>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</si>
  <si>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</si>
  <si>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</si>
  <si>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</si>
  <si>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</si>
  <si>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</si>
  <si>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</si>
  <si>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</si>
  <si>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</si>
  <si>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</si>
  <si>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</si>
  <si>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</si>
  <si>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</si>
  <si>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</si>
  <si>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</si>
  <si>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</si>
  <si>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</si>
  <si>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</si>
  <si>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</si>
  <si>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</si>
  <si>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</si>
  <si>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</si>
  <si>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</si>
  <si>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</si>
  <si>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</si>
  <si>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</si>
  <si>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</si>
  <si>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</si>
  <si>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</si>
  <si>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</si>
  <si>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</si>
  <si>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</si>
  <si>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</si>
  <si>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</si>
  <si>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</si>
  <si>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</si>
  <si>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</si>
  <si>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</si>
  <si>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</si>
  <si>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</si>
  <si>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</si>
  <si>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</si>
  <si>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</si>
  <si>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</si>
  <si>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</si>
  <si>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</si>
  <si>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</si>
  <si>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</si>
  <si>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</si>
  <si>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</si>
  <si>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</si>
  <si>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</si>
  <si>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</si>
  <si>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</si>
  <si>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</si>
  <si>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</si>
  <si>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</si>
  <si>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</si>
  <si>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</si>
  <si>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</si>
  <si>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animation</t>
  </si>
  <si>
    <t>documentary</t>
  </si>
  <si>
    <t>drama</t>
  </si>
  <si>
    <t>shorts</t>
  </si>
  <si>
    <t>television</t>
  </si>
  <si>
    <t>food trucks</t>
  </si>
  <si>
    <t>video games</t>
  </si>
  <si>
    <t>indie rock</t>
  </si>
  <si>
    <t>jazz</t>
  </si>
  <si>
    <t>rock</t>
  </si>
  <si>
    <t>photography books</t>
  </si>
  <si>
    <t>fiction</t>
  </si>
  <si>
    <t>nonfiction</t>
  </si>
  <si>
    <t>web</t>
  </si>
  <si>
    <t>plays</t>
  </si>
  <si>
    <t>science fiction</t>
  </si>
  <si>
    <t>mobile games</t>
  </si>
  <si>
    <t>electric music</t>
  </si>
  <si>
    <t>metal</t>
  </si>
  <si>
    <t>radio &amp; podcasts</t>
  </si>
  <si>
    <t>translations</t>
  </si>
  <si>
    <t>wearables</t>
  </si>
  <si>
    <t>audio</t>
  </si>
  <si>
    <t>world music</t>
  </si>
  <si>
    <t>Column Labels</t>
  </si>
  <si>
    <t>Count of outcome</t>
  </si>
  <si>
    <t>(All)</t>
  </si>
  <si>
    <t>Date Created Conversion</t>
  </si>
  <si>
    <t xml:space="preserve">Date Ended Conversion 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</si>
  <si>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</si>
  <si>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</si>
  <si>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</si>
  <si>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</si>
  <si>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</si>
  <si>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</si>
  <si>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</si>
  <si>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</si>
  <si>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</si>
  <si>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</si>
  <si>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</si>
  <si>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</si>
  <si>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</si>
  <si>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</si>
  <si>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</si>
  <si>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</si>
  <si>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</si>
  <si>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</si>
  <si>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</si>
  <si>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</si>
  <si>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</si>
  <si>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</si>
  <si>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</si>
  <si>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</si>
  <si>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</si>
  <si>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</si>
  <si>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</si>
  <si>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</si>
  <si>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</si>
  <si>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</si>
  <si>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</si>
  <si>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</si>
  <si>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</si>
  <si>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Mean:</t>
  </si>
  <si>
    <t>Median:</t>
  </si>
  <si>
    <t>Minimun:</t>
  </si>
  <si>
    <t>Maximum:</t>
  </si>
  <si>
    <t>Variance</t>
  </si>
  <si>
    <t>Standar Deviation:</t>
  </si>
  <si>
    <t>Use your data to determine whether the mean or the median better summarizes the data.</t>
  </si>
  <si>
    <t>Use your data to determine if there is more variability with successful or unsuccessful campaigns. Does this make sense? Why or why not?</t>
  </si>
  <si>
    <t xml:space="preserve">I think the mean gives you a better summary of your data since it's an average of all the information compared to the median is just the middle value in the dataset. </t>
  </si>
  <si>
    <t xml:space="preserve">There's more variability with succesful campains, based off the variance calculation. The standard deviation is about double for succesful campaigns compared to failed campaigns, meaning there's a greater distance of numbers between the data.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</si>
</sst>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mm/d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70" fontId="18" fillId="0" borderId="0" xfId="0" applyNumberFormat="1" applyFon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118"/>
        <name val="Calibri"/>
        <family val="2"/>
        <scheme val="minor"/>
      </font>
      <numFmt numFmtId="170" formatCode="mm/d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118"/>
        <name val="Calibri"/>
        <family val="2"/>
        <scheme val="minor"/>
      </font>
      <numFmt numFmtId="170" formatCode="mm/dd/yy;@"/>
    </dxf>
    <dxf>
      <alignment horizontal="left" vertical="bottom" textRotation="0" wrapText="1" indent="0" justifyLastLine="0" shrinkToFit="0" readingOrder="0"/>
    </dxf>
    <dxf>
      <numFmt numFmtId="13" formatCode="0%"/>
    </dxf>
    <dxf>
      <numFmt numFmtId="13" formatCode="0%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2-438A-8540-BF1B14BCB01E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2-438A-8540-BF1B14BCB01E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42-438A-8540-BF1B14BCB01E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42-438A-8540-BF1B14BC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295983"/>
        <c:axId val="2102271503"/>
      </c:barChart>
      <c:catAx>
        <c:axId val="21022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71503"/>
        <c:crosses val="autoZero"/>
        <c:auto val="1"/>
        <c:lblAlgn val="ctr"/>
        <c:lblOffset val="100"/>
        <c:noMultiLvlLbl val="0"/>
      </c:catAx>
      <c:valAx>
        <c:axId val="210227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9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7-4C8A-9002-2E2468682BB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7-4C8A-9002-2E2468682BB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A7-4C8A-9002-2E2468682BB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A7-4C8A-9002-2E2468682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611503"/>
        <c:axId val="1368600943"/>
      </c:barChart>
      <c:catAx>
        <c:axId val="136861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00943"/>
        <c:crosses val="autoZero"/>
        <c:auto val="1"/>
        <c:lblAlgn val="ctr"/>
        <c:lblOffset val="100"/>
        <c:noMultiLvlLbl val="0"/>
      </c:catAx>
      <c:valAx>
        <c:axId val="13686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1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CrowdfundingBook.xlsx]Sheet3!PivotTable5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0-460E-B3BA-88B3AF62F154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0-460E-B3BA-88B3AF62F154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0-460E-B3BA-88B3AF62F154}"/>
            </c:ext>
          </c:extLst>
        </c:ser>
        <c:ser>
          <c:idx val="3"/>
          <c:order val="3"/>
          <c:tx>
            <c:strRef>
              <c:f>Sheet3!$E$5:$E$6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D0-460E-B3BA-88B3AF62F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615343"/>
        <c:axId val="1368594703"/>
      </c:lineChart>
      <c:catAx>
        <c:axId val="136861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94703"/>
        <c:crosses val="autoZero"/>
        <c:auto val="1"/>
        <c:lblAlgn val="ctr"/>
        <c:lblOffset val="100"/>
        <c:noMultiLvlLbl val="0"/>
      </c:catAx>
      <c:valAx>
        <c:axId val="136859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1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Crowdfunding_Goal_Analysis!$F$1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8C-47FD-8707-4DDFC0DF5DF4}"/>
            </c:ext>
          </c:extLst>
        </c:ser>
        <c:ser>
          <c:idx val="5"/>
          <c:order val="5"/>
          <c:tx>
            <c:strRef>
              <c:f>Crowdfunding_Goal_Analysis!$G$1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8C-47FD-8707-4DDFC0DF5DF4}"/>
            </c:ext>
          </c:extLst>
        </c:ser>
        <c:ser>
          <c:idx val="6"/>
          <c:order val="6"/>
          <c:tx>
            <c:strRef>
              <c:f>Crowdfunding_Goal_Analysis!$H$1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8.8815789473684209E-2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8C-47FD-8707-4DDFC0DF5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45615"/>
        <c:axId val="1322249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Crowdfunding_Goal_Analysis!$B$1</c15:sqref>
                        </c15:formulaRef>
                      </c:ext>
                    </c:extLst>
                    <c:strCache>
                      <c:ptCount val="1"/>
                      <c:pt idx="0">
                        <c:v>Number 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Crowdfunding_Goal_Analysis!$A$2:$A$13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Crowdfunding_Goal_Analysis!$B$2:$B$13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C8C-47FD-8707-4DDFC0DF5DF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Crowdfunding_Goal_Analysis!$C$1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Crowdfunding_Goal_Analysis!$A$2:$A$13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Crowdfunding_Goal_Analysis!$C$2:$C$13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C8C-47FD-8707-4DDFC0DF5DF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Crowdfunding_Goal_Analysis!$D$1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Crowdfunding_Goal_Analysis!$A$2:$A$13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Crowdfunding_Goal_Analysis!$D$2:$D$13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C8C-47FD-8707-4DDFC0DF5D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Crowdfunding_Goal_Analysis!$E$1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Crowdfunding_Goal_Analysis!$A$2:$A$13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Crowdfunding_Goal_Analysis!$E$2:$E$13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C8C-47FD-8707-4DDFC0DF5DF4}"/>
                  </c:ext>
                </c:extLst>
              </c15:ser>
            </c15:filteredLineSeries>
          </c:ext>
        </c:extLst>
      </c:lineChart>
      <c:catAx>
        <c:axId val="13222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49935"/>
        <c:crosses val="autoZero"/>
        <c:auto val="1"/>
        <c:lblAlgn val="ctr"/>
        <c:lblOffset val="100"/>
        <c:noMultiLvlLbl val="0"/>
      </c:catAx>
      <c:valAx>
        <c:axId val="13222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590867</xdr:colOff>
      <xdr:row>2</xdr:row>
      <xdr:rowOff>84772</xdr:rowOff>
    </xdr:from>
    <xdr:to>
      <xdr:col>15</xdr:col>
      <xdr:colOff>451802</xdr:colOff>
      <xdr:row>16</xdr:row>
      <xdr:rowOff>75882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17D98-F338-75BF-8360-1E7D4C6AE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54207</xdr:colOff>
      <xdr:row>1</xdr:row>
      <xdr:rowOff>166501</xdr:rowOff>
    </xdr:from>
    <xdr:to>
      <xdr:col>19</xdr:col>
      <xdr:colOff>154213</xdr:colOff>
      <xdr:row>22</xdr:row>
      <xdr:rowOff>154215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7CDE3-2EE1-4F03-8142-65A3490C8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150812</xdr:colOff>
      <xdr:row>3</xdr:row>
      <xdr:rowOff>5398</xdr:rowOff>
    </xdr:from>
    <xdr:to>
      <xdr:col>18</xdr:col>
      <xdr:colOff>258445</xdr:colOff>
      <xdr:row>16</xdr:row>
      <xdr:rowOff>193676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23D87-2D53-72C6-87F7-50BA7201E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13</xdr:row>
      <xdr:rowOff>113665</xdr:rowOff>
    </xdr:from>
    <xdr:to>
      <xdr:col>7</xdr:col>
      <xdr:colOff>669290</xdr:colOff>
      <xdr:row>27</xdr:row>
      <xdr:rowOff>2540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6FF74-AE4A-ADD5-ABF9-B6EE9B276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ia mendez" refreshedDate="45559.659131828703" createdVersion="8" refreshedVersion="8" minRefreshableVersion="3" recordCount="1000" xr:uid="{6BD4D160-67BC-4A2D-86F8-8900163516C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MixedTypes="1" containsNumber="1" containsInteger="1" minValue="1" maxValue="113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70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ate Ended Conversion " numFmtId="170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e v="#DIV/0!"/>
    <n v="0"/>
    <x v="0"/>
    <s v="CAD"/>
    <x v="0"/>
    <x v="0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92"/>
    <n v="158"/>
    <x v="1"/>
    <s v="USD"/>
    <x v="1"/>
    <x v="1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00"/>
    <n v="1425"/>
    <x v="2"/>
    <s v="AUD"/>
    <x v="2"/>
    <x v="2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103"/>
    <n v="24"/>
    <x v="1"/>
    <s v="USD"/>
    <x v="3"/>
    <x v="3"/>
    <x v="3"/>
    <x v="3"/>
    <b v="0"/>
    <b v="0"/>
    <s v="music/rock"/>
    <x v="1"/>
    <x v="1"/>
  </r>
  <r>
    <n v="4"/>
    <s v="Larson-Little"/>
    <s v="Proactive foreground core"/>
    <n v="7600"/>
    <n v="5265"/>
    <n v="69"/>
    <x v="0"/>
    <n v="99"/>
    <n v="53"/>
    <x v="1"/>
    <s v="USD"/>
    <x v="4"/>
    <x v="4"/>
    <x v="4"/>
    <x v="4"/>
    <b v="0"/>
    <b v="0"/>
    <s v="theater/plays"/>
    <x v="3"/>
    <x v="3"/>
  </r>
  <r>
    <n v="5"/>
    <s v="Harris Group"/>
    <s v="Open-source optimizing database"/>
    <n v="7600"/>
    <n v="13195"/>
    <n v="174"/>
    <x v="1"/>
    <n v="76"/>
    <n v="174"/>
    <x v="3"/>
    <s v="DKK"/>
    <x v="5"/>
    <x v="5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61"/>
    <n v="18"/>
    <x v="4"/>
    <s v="GBP"/>
    <x v="6"/>
    <x v="6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65"/>
    <n v="227"/>
    <x v="3"/>
    <s v="DKK"/>
    <x v="7"/>
    <x v="7"/>
    <x v="7"/>
    <x v="7"/>
    <b v="0"/>
    <b v="0"/>
    <s v="theater/plays"/>
    <x v="3"/>
    <x v="3"/>
  </r>
  <r>
    <n v="8"/>
    <s v="Nunez-Richards"/>
    <s v="Exclusive attitude-oriented intranet"/>
    <n v="110100"/>
    <n v="21946"/>
    <n v="20"/>
    <x v="2"/>
    <n v="31"/>
    <n v="708"/>
    <x v="3"/>
    <s v="DKK"/>
    <x v="8"/>
    <x v="8"/>
    <x v="8"/>
    <x v="8"/>
    <b v="0"/>
    <b v="0"/>
    <s v="theater/plays"/>
    <x v="3"/>
    <x v="3"/>
  </r>
  <r>
    <n v="9"/>
    <s v="Rangel, Holt and Jones"/>
    <s v="Open-source fresh-thinking model"/>
    <n v="6200"/>
    <n v="3208"/>
    <n v="52"/>
    <x v="0"/>
    <n v="73"/>
    <n v="44"/>
    <x v="1"/>
    <s v="USD"/>
    <x v="9"/>
    <x v="9"/>
    <x v="9"/>
    <x v="9"/>
    <b v="0"/>
    <b v="0"/>
    <s v="music/electric music"/>
    <x v="1"/>
    <x v="5"/>
  </r>
  <r>
    <n v="10"/>
    <s v="Green Ltd"/>
    <s v="Monitored empowering installation"/>
    <n v="5200"/>
    <n v="13838"/>
    <n v="266"/>
    <x v="1"/>
    <n v="63"/>
    <n v="220"/>
    <x v="1"/>
    <s v="USD"/>
    <x v="10"/>
    <x v="1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112"/>
    <n v="27"/>
    <x v="1"/>
    <s v="USD"/>
    <x v="11"/>
    <x v="11"/>
    <x v="11"/>
    <x v="11"/>
    <b v="0"/>
    <b v="1"/>
    <s v="theater/plays"/>
    <x v="3"/>
    <x v="3"/>
  </r>
  <r>
    <n v="12"/>
    <s v="Kim Ltd"/>
    <s v="Assimilated hybrid intranet"/>
    <n v="6300"/>
    <n v="5629"/>
    <n v="89"/>
    <x v="0"/>
    <n v="102"/>
    <n v="55"/>
    <x v="1"/>
    <s v="USD"/>
    <x v="12"/>
    <x v="12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105"/>
    <n v="98"/>
    <x v="1"/>
    <s v="USD"/>
    <x v="13"/>
    <x v="13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94"/>
    <n v="200"/>
    <x v="1"/>
    <s v="USD"/>
    <x v="14"/>
    <x v="14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85"/>
    <n v="452"/>
    <x v="1"/>
    <s v="USD"/>
    <x v="15"/>
    <x v="15"/>
    <x v="15"/>
    <x v="15"/>
    <b v="0"/>
    <b v="0"/>
    <s v="technology/wearables"/>
    <x v="2"/>
    <x v="8"/>
  </r>
  <r>
    <n v="16"/>
    <s v="Hines Inc"/>
    <s v="Cross-platform systemic adapter"/>
    <n v="1700"/>
    <n v="11041"/>
    <n v="649"/>
    <x v="1"/>
    <n v="110"/>
    <n v="100"/>
    <x v="1"/>
    <s v="USD"/>
    <x v="16"/>
    <x v="16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08"/>
    <n v="1249"/>
    <x v="1"/>
    <s v="USD"/>
    <x v="17"/>
    <x v="17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45"/>
    <n v="135"/>
    <x v="1"/>
    <s v="USD"/>
    <x v="18"/>
    <x v="18"/>
    <x v="18"/>
    <x v="18"/>
    <b v="0"/>
    <b v="0"/>
    <s v="theater/plays"/>
    <x v="3"/>
    <x v="3"/>
  </r>
  <r>
    <n v="19"/>
    <s v="Perez-Hess"/>
    <s v="Down-sized cohesive archive"/>
    <n v="62500"/>
    <n v="30331"/>
    <n v="49"/>
    <x v="0"/>
    <n v="45"/>
    <n v="674"/>
    <x v="1"/>
    <s v="USD"/>
    <x v="19"/>
    <x v="19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06"/>
    <n v="1396"/>
    <x v="1"/>
    <s v="USD"/>
    <x v="20"/>
    <x v="2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69"/>
    <n v="558"/>
    <x v="1"/>
    <s v="USD"/>
    <x v="21"/>
    <x v="21"/>
    <x v="21"/>
    <x v="21"/>
    <b v="0"/>
    <b v="0"/>
    <s v="theater/plays"/>
    <x v="3"/>
    <x v="3"/>
  </r>
  <r>
    <n v="22"/>
    <s v="Collier Inc"/>
    <s v="Enhanced dynamic definition"/>
    <n v="59100"/>
    <n v="75690"/>
    <n v="128"/>
    <x v="1"/>
    <n v="85"/>
    <n v="890"/>
    <x v="1"/>
    <s v="USD"/>
    <x v="22"/>
    <x v="22"/>
    <x v="22"/>
    <x v="22"/>
    <b v="0"/>
    <b v="0"/>
    <s v="theater/plays"/>
    <x v="3"/>
    <x v="3"/>
  </r>
  <r>
    <n v="23"/>
    <s v="Gray-Jenkins"/>
    <s v="Devolved next generation adapter"/>
    <n v="4500"/>
    <n v="14942"/>
    <n v="332"/>
    <x v="1"/>
    <n v="105"/>
    <n v="142"/>
    <x v="4"/>
    <s v="GBP"/>
    <x v="23"/>
    <x v="23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39"/>
    <n v="2673"/>
    <x v="1"/>
    <s v="USD"/>
    <x v="24"/>
    <x v="24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73"/>
    <n v="163"/>
    <x v="1"/>
    <s v="USD"/>
    <x v="25"/>
    <x v="25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35"/>
    <n v="1480"/>
    <x v="1"/>
    <s v="USD"/>
    <x v="26"/>
    <x v="26"/>
    <x v="26"/>
    <x v="26"/>
    <b v="0"/>
    <b v="0"/>
    <s v="theater/plays"/>
    <x v="3"/>
    <x v="3"/>
  </r>
  <r>
    <n v="27"/>
    <s v="Best, Carr and Williams"/>
    <s v="Diverse transitional migration"/>
    <n v="2000"/>
    <n v="1599"/>
    <n v="80"/>
    <x v="0"/>
    <n v="107"/>
    <n v="15"/>
    <x v="1"/>
    <s v="USD"/>
    <x v="27"/>
    <x v="27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62"/>
    <n v="2220"/>
    <x v="1"/>
    <s v="USD"/>
    <x v="28"/>
    <x v="28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94"/>
    <n v="1606"/>
    <x v="5"/>
    <s v="CHF"/>
    <x v="29"/>
    <x v="29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12"/>
    <n v="129"/>
    <x v="1"/>
    <s v="USD"/>
    <x v="30"/>
    <x v="3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48"/>
    <n v="226"/>
    <x v="4"/>
    <s v="GBP"/>
    <x v="31"/>
    <x v="31"/>
    <x v="31"/>
    <x v="31"/>
    <b v="0"/>
    <b v="0"/>
    <s v="games/video games"/>
    <x v="6"/>
    <x v="11"/>
  </r>
  <r>
    <n v="32"/>
    <s v="Jackson PLC"/>
    <s v="Ergonomic 6thgeneration success"/>
    <n v="101000"/>
    <n v="87676"/>
    <n v="87"/>
    <x v="0"/>
    <n v="38"/>
    <n v="2307"/>
    <x v="6"/>
    <s v="EUR"/>
    <x v="32"/>
    <x v="32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35"/>
    <n v="5419"/>
    <x v="1"/>
    <s v="USD"/>
    <x v="33"/>
    <x v="33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85"/>
    <n v="165"/>
    <x v="1"/>
    <s v="USD"/>
    <x v="34"/>
    <x v="34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96"/>
    <n v="1965"/>
    <x v="3"/>
    <s v="DKK"/>
    <x v="35"/>
    <x v="35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"/>
    <x v="1"/>
    <n v="69"/>
    <n v="16"/>
    <x v="1"/>
    <s v="USD"/>
    <x v="36"/>
    <x v="36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6"/>
    <n v="107"/>
    <x v="1"/>
    <s v="USD"/>
    <x v="37"/>
    <x v="37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75"/>
    <n v="134"/>
    <x v="1"/>
    <s v="USD"/>
    <x v="38"/>
    <x v="38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57"/>
    <n v="88"/>
    <x v="3"/>
    <s v="DKK"/>
    <x v="39"/>
    <x v="39"/>
    <x v="39"/>
    <x v="39"/>
    <b v="0"/>
    <b v="0"/>
    <s v="theater/plays"/>
    <x v="3"/>
    <x v="3"/>
  </r>
  <r>
    <n v="40"/>
    <s v="Garcia, Garcia and Lopez"/>
    <s v="Reduced stable middleware"/>
    <n v="8800"/>
    <n v="14878"/>
    <n v="169"/>
    <x v="1"/>
    <n v="75"/>
    <n v="198"/>
    <x v="1"/>
    <s v="USD"/>
    <x v="40"/>
    <x v="4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07"/>
    <n v="111"/>
    <x v="6"/>
    <s v="EUR"/>
    <x v="41"/>
    <x v="41"/>
    <x v="41"/>
    <x v="41"/>
    <b v="0"/>
    <b v="1"/>
    <s v="music/rock"/>
    <x v="1"/>
    <x v="1"/>
  </r>
  <r>
    <n v="42"/>
    <s v="Werner-Bryant"/>
    <s v="Virtual uniform frame"/>
    <n v="1800"/>
    <n v="7991"/>
    <n v="444"/>
    <x v="1"/>
    <n v="36"/>
    <n v="222"/>
    <x v="1"/>
    <s v="USD"/>
    <x v="42"/>
    <x v="42"/>
    <x v="42"/>
    <x v="42"/>
    <b v="0"/>
    <b v="0"/>
    <s v="food/food trucks"/>
    <x v="0"/>
    <x v="0"/>
  </r>
  <r>
    <n v="43"/>
    <s v="Schmitt-Mendoza"/>
    <s v="Profound explicit paradigm"/>
    <n v="90200"/>
    <n v="167717"/>
    <n v="186"/>
    <x v="1"/>
    <n v="27"/>
    <n v="6212"/>
    <x v="1"/>
    <s v="USD"/>
    <x v="43"/>
    <x v="43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108"/>
    <n v="98"/>
    <x v="3"/>
    <s v="DKK"/>
    <x v="44"/>
    <x v="44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94"/>
    <n v="48"/>
    <x v="1"/>
    <s v="USD"/>
    <x v="45"/>
    <x v="45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46"/>
    <n v="92"/>
    <x v="1"/>
    <s v="USD"/>
    <x v="46"/>
    <x v="46"/>
    <x v="46"/>
    <x v="46"/>
    <b v="0"/>
    <b v="0"/>
    <s v="music/rock"/>
    <x v="1"/>
    <x v="1"/>
  </r>
  <r>
    <n v="47"/>
    <s v="Bennett and Sons"/>
    <s v="Function-based multi-state software"/>
    <n v="1500"/>
    <n v="7129"/>
    <n v="475"/>
    <x v="1"/>
    <n v="48"/>
    <n v="149"/>
    <x v="1"/>
    <s v="USD"/>
    <x v="47"/>
    <x v="47"/>
    <x v="47"/>
    <x v="47"/>
    <b v="0"/>
    <b v="0"/>
    <s v="theater/plays"/>
    <x v="3"/>
    <x v="3"/>
  </r>
  <r>
    <n v="48"/>
    <s v="Lamb Inc"/>
    <s v="Optimized leadingedge concept"/>
    <n v="33300"/>
    <n v="128862"/>
    <n v="387"/>
    <x v="1"/>
    <n v="53"/>
    <n v="2431"/>
    <x v="1"/>
    <s v="USD"/>
    <x v="48"/>
    <x v="48"/>
    <x v="48"/>
    <x v="48"/>
    <b v="0"/>
    <b v="0"/>
    <s v="theater/plays"/>
    <x v="3"/>
    <x v="3"/>
  </r>
  <r>
    <n v="49"/>
    <s v="Casey-Kelly"/>
    <s v="Sharable holistic interface"/>
    <n v="7200"/>
    <n v="13653"/>
    <n v="190"/>
    <x v="1"/>
    <n v="45"/>
    <n v="303"/>
    <x v="1"/>
    <s v="USD"/>
    <x v="49"/>
    <x v="49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2"/>
    <n v="1"/>
    <x v="6"/>
    <s v="EUR"/>
    <x v="50"/>
    <x v="5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99"/>
    <n v="1467"/>
    <x v="4"/>
    <s v="GBP"/>
    <x v="51"/>
    <x v="51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33"/>
    <n v="75"/>
    <x v="1"/>
    <s v="USD"/>
    <x v="52"/>
    <x v="52"/>
    <x v="52"/>
    <x v="52"/>
    <b v="0"/>
    <b v="0"/>
    <s v="theater/plays"/>
    <x v="3"/>
    <x v="3"/>
  </r>
  <r>
    <n v="53"/>
    <s v="Smith-Jones"/>
    <s v="Reverse-engineered static concept"/>
    <n v="8800"/>
    <n v="12356"/>
    <n v="140"/>
    <x v="1"/>
    <n v="59"/>
    <n v="209"/>
    <x v="1"/>
    <s v="USD"/>
    <x v="53"/>
    <x v="53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45"/>
    <n v="120"/>
    <x v="1"/>
    <s v="USD"/>
    <x v="54"/>
    <x v="54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90"/>
    <n v="131"/>
    <x v="1"/>
    <s v="USD"/>
    <x v="55"/>
    <x v="55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70"/>
    <n v="164"/>
    <x v="1"/>
    <s v="USD"/>
    <x v="56"/>
    <x v="56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31"/>
    <n v="201"/>
    <x v="1"/>
    <s v="USD"/>
    <x v="57"/>
    <x v="57"/>
    <x v="57"/>
    <x v="57"/>
    <b v="0"/>
    <b v="0"/>
    <s v="games/video games"/>
    <x v="6"/>
    <x v="11"/>
  </r>
  <r>
    <n v="58"/>
    <s v="Anderson-Perez"/>
    <s v="Expanded 3rdgeneration strategy"/>
    <n v="2700"/>
    <n v="6132"/>
    <n v="227"/>
    <x v="1"/>
    <n v="29"/>
    <n v="211"/>
    <x v="1"/>
    <s v="USD"/>
    <x v="58"/>
    <x v="58"/>
    <x v="58"/>
    <x v="58"/>
    <b v="0"/>
    <b v="0"/>
    <s v="theater/plays"/>
    <x v="3"/>
    <x v="3"/>
  </r>
  <r>
    <n v="59"/>
    <s v="Wright, Fox and Marks"/>
    <s v="Assimilated real-time support"/>
    <n v="1400"/>
    <n v="3851"/>
    <n v="275"/>
    <x v="1"/>
    <n v="30"/>
    <n v="128"/>
    <x v="1"/>
    <s v="USD"/>
    <x v="59"/>
    <x v="59"/>
    <x v="59"/>
    <x v="59"/>
    <b v="0"/>
    <b v="1"/>
    <s v="theater/plays"/>
    <x v="3"/>
    <x v="3"/>
  </r>
  <r>
    <n v="60"/>
    <s v="Crawford-Peters"/>
    <s v="User-centric regional database"/>
    <n v="94200"/>
    <n v="135997"/>
    <n v="144"/>
    <x v="1"/>
    <n v="85"/>
    <n v="1600"/>
    <x v="0"/>
    <s v="CAD"/>
    <x v="60"/>
    <x v="6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82"/>
    <n v="2253"/>
    <x v="0"/>
    <s v="CAD"/>
    <x v="61"/>
    <x v="61"/>
    <x v="61"/>
    <x v="61"/>
    <b v="0"/>
    <b v="0"/>
    <s v="theater/plays"/>
    <x v="3"/>
    <x v="3"/>
  </r>
  <r>
    <n v="62"/>
    <s v="Sparks-West"/>
    <s v="Organized incremental standardization"/>
    <n v="2000"/>
    <n v="14452"/>
    <n v="723"/>
    <x v="1"/>
    <n v="58"/>
    <n v="249"/>
    <x v="1"/>
    <s v="USD"/>
    <x v="62"/>
    <x v="62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111"/>
    <n v="5"/>
    <x v="1"/>
    <s v="USD"/>
    <x v="63"/>
    <x v="63"/>
    <x v="63"/>
    <x v="63"/>
    <b v="0"/>
    <b v="0"/>
    <s v="theater/plays"/>
    <x v="3"/>
    <x v="3"/>
  </r>
  <r>
    <n v="64"/>
    <s v="Mosley-Gilbert"/>
    <s v="Vision-oriented logistical intranet"/>
    <n v="2800"/>
    <n v="2734"/>
    <n v="98"/>
    <x v="0"/>
    <n v="72"/>
    <n v="38"/>
    <x v="1"/>
    <s v="USD"/>
    <x v="64"/>
    <x v="64"/>
    <x v="64"/>
    <x v="64"/>
    <b v="0"/>
    <b v="1"/>
    <s v="technology/web"/>
    <x v="2"/>
    <x v="2"/>
  </r>
  <r>
    <n v="65"/>
    <s v="Berry-Boyer"/>
    <s v="Mandatory incremental projection"/>
    <n v="6100"/>
    <n v="14405"/>
    <n v="236"/>
    <x v="1"/>
    <n v="61"/>
    <n v="236"/>
    <x v="1"/>
    <s v="USD"/>
    <x v="65"/>
    <x v="65"/>
    <x v="65"/>
    <x v="65"/>
    <b v="0"/>
    <b v="0"/>
    <s v="theater/plays"/>
    <x v="3"/>
    <x v="3"/>
  </r>
  <r>
    <n v="66"/>
    <s v="Sanders-Allen"/>
    <s v="Grass-roots needs-based encryption"/>
    <n v="2900"/>
    <n v="1307"/>
    <n v="45"/>
    <x v="0"/>
    <n v="109"/>
    <n v="12"/>
    <x v="1"/>
    <s v="USD"/>
    <x v="66"/>
    <x v="66"/>
    <x v="66"/>
    <x v="66"/>
    <b v="0"/>
    <b v="1"/>
    <s v="theater/plays"/>
    <x v="3"/>
    <x v="3"/>
  </r>
  <r>
    <n v="67"/>
    <s v="Lopez Inc"/>
    <s v="Team-oriented 6thgeneration middleware"/>
    <n v="72600"/>
    <n v="117892"/>
    <n v="162"/>
    <x v="1"/>
    <n v="29"/>
    <n v="4065"/>
    <x v="4"/>
    <s v="GBP"/>
    <x v="67"/>
    <x v="67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59"/>
    <n v="246"/>
    <x v="6"/>
    <s v="EUR"/>
    <x v="68"/>
    <x v="68"/>
    <x v="68"/>
    <x v="68"/>
    <b v="0"/>
    <b v="1"/>
    <s v="theater/plays"/>
    <x v="3"/>
    <x v="3"/>
  </r>
  <r>
    <n v="69"/>
    <s v="Jones-Watson"/>
    <s v="Switchable disintermediate moderator"/>
    <n v="7900"/>
    <n v="1901"/>
    <n v="24"/>
    <x v="3"/>
    <n v="112"/>
    <n v="17"/>
    <x v="1"/>
    <s v="USD"/>
    <x v="69"/>
    <x v="69"/>
    <x v="69"/>
    <x v="69"/>
    <b v="0"/>
    <b v="0"/>
    <s v="theater/plays"/>
    <x v="3"/>
    <x v="3"/>
  </r>
  <r>
    <n v="70"/>
    <s v="Barker Inc"/>
    <s v="Re-engineered 24/7 task-force"/>
    <n v="128000"/>
    <n v="158389"/>
    <n v="124"/>
    <x v="1"/>
    <n v="64"/>
    <n v="2475"/>
    <x v="6"/>
    <s v="EUR"/>
    <x v="70"/>
    <x v="7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85"/>
    <n v="76"/>
    <x v="1"/>
    <s v="USD"/>
    <x v="71"/>
    <x v="71"/>
    <x v="49"/>
    <x v="49"/>
    <b v="0"/>
    <b v="0"/>
    <s v="theater/plays"/>
    <x v="3"/>
    <x v="3"/>
  </r>
  <r>
    <n v="72"/>
    <s v="Hampton, Lewis and Ray"/>
    <s v="Seamless coherent parallelism"/>
    <n v="600"/>
    <n v="4022"/>
    <n v="670"/>
    <x v="1"/>
    <n v="74"/>
    <n v="54"/>
    <x v="1"/>
    <s v="USD"/>
    <x v="72"/>
    <x v="72"/>
    <x v="71"/>
    <x v="71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105"/>
    <n v="88"/>
    <x v="1"/>
    <s v="USD"/>
    <x v="73"/>
    <x v="73"/>
    <x v="72"/>
    <x v="72"/>
    <b v="0"/>
    <b v="0"/>
    <s v="music/jazz"/>
    <x v="1"/>
    <x v="17"/>
  </r>
  <r>
    <n v="74"/>
    <s v="Davis-Michael"/>
    <s v="Progressive tertiary framework"/>
    <n v="3900"/>
    <n v="4776"/>
    <n v="122"/>
    <x v="1"/>
    <n v="56"/>
    <n v="85"/>
    <x v="4"/>
    <s v="GBP"/>
    <x v="74"/>
    <x v="74"/>
    <x v="73"/>
    <x v="73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86"/>
    <n v="170"/>
    <x v="1"/>
    <s v="USD"/>
    <x v="75"/>
    <x v="75"/>
    <x v="74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57"/>
    <n v="1684"/>
    <x v="1"/>
    <s v="USD"/>
    <x v="76"/>
    <x v="76"/>
    <x v="75"/>
    <x v="75"/>
    <b v="1"/>
    <b v="1"/>
    <s v="theater/plays"/>
    <x v="3"/>
    <x v="3"/>
  </r>
  <r>
    <n v="77"/>
    <s v="Acevedo-Huffman"/>
    <s v="Pre-emptive impactful model"/>
    <n v="9500"/>
    <n v="4460"/>
    <n v="47"/>
    <x v="0"/>
    <n v="80"/>
    <n v="56"/>
    <x v="1"/>
    <s v="USD"/>
    <x v="77"/>
    <x v="77"/>
    <x v="76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41"/>
    <n v="330"/>
    <x v="1"/>
    <s v="USD"/>
    <x v="78"/>
    <x v="78"/>
    <x v="77"/>
    <x v="77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48"/>
    <n v="838"/>
    <x v="1"/>
    <s v="USD"/>
    <x v="79"/>
    <x v="79"/>
    <x v="78"/>
    <x v="78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55"/>
    <n v="127"/>
    <x v="1"/>
    <s v="USD"/>
    <x v="80"/>
    <x v="80"/>
    <x v="79"/>
    <x v="79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92"/>
    <n v="411"/>
    <x v="1"/>
    <s v="USD"/>
    <x v="81"/>
    <x v="81"/>
    <x v="80"/>
    <x v="80"/>
    <b v="0"/>
    <b v="0"/>
    <s v="music/rock"/>
    <x v="1"/>
    <x v="1"/>
  </r>
  <r>
    <n v="82"/>
    <s v="Porter-George"/>
    <s v="Reactive content-based framework"/>
    <n v="1000"/>
    <n v="14973"/>
    <n v="1497"/>
    <x v="1"/>
    <n v="83"/>
    <n v="180"/>
    <x v="4"/>
    <s v="GBP"/>
    <x v="82"/>
    <x v="82"/>
    <x v="4"/>
    <x v="4"/>
    <b v="0"/>
    <b v="1"/>
    <s v="games/video games"/>
    <x v="6"/>
    <x v="11"/>
  </r>
  <r>
    <n v="83"/>
    <s v="Fitzgerald PLC"/>
    <s v="Realigned user-facing concept"/>
    <n v="106400"/>
    <n v="39996"/>
    <n v="38"/>
    <x v="0"/>
    <n v="40"/>
    <n v="1000"/>
    <x v="1"/>
    <s v="USD"/>
    <x v="83"/>
    <x v="83"/>
    <x v="81"/>
    <x v="81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111"/>
    <n v="374"/>
    <x v="1"/>
    <s v="USD"/>
    <x v="84"/>
    <x v="84"/>
    <x v="82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91"/>
    <n v="71"/>
    <x v="2"/>
    <s v="AUD"/>
    <x v="85"/>
    <x v="85"/>
    <x v="83"/>
    <x v="83"/>
    <b v="0"/>
    <b v="0"/>
    <s v="music/indie rock"/>
    <x v="1"/>
    <x v="7"/>
  </r>
  <r>
    <n v="86"/>
    <s v="Davis-Smith"/>
    <s v="Organic motivating firmware"/>
    <n v="7400"/>
    <n v="12405"/>
    <n v="168"/>
    <x v="1"/>
    <n v="61"/>
    <n v="203"/>
    <x v="1"/>
    <s v="USD"/>
    <x v="86"/>
    <x v="86"/>
    <x v="84"/>
    <x v="84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83"/>
    <n v="1482"/>
    <x v="2"/>
    <s v="AUD"/>
    <x v="87"/>
    <x v="87"/>
    <x v="85"/>
    <x v="85"/>
    <b v="0"/>
    <b v="1"/>
    <s v="music/rock"/>
    <x v="1"/>
    <x v="1"/>
  </r>
  <r>
    <n v="88"/>
    <s v="Clark Group"/>
    <s v="Grass-roots fault-tolerant policy"/>
    <n v="4800"/>
    <n v="12516"/>
    <n v="261"/>
    <x v="1"/>
    <n v="111"/>
    <n v="113"/>
    <x v="1"/>
    <s v="USD"/>
    <x v="88"/>
    <x v="88"/>
    <x v="86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89"/>
    <n v="96"/>
    <x v="1"/>
    <s v="USD"/>
    <x v="89"/>
    <x v="89"/>
    <x v="87"/>
    <x v="87"/>
    <b v="0"/>
    <b v="0"/>
    <s v="theater/plays"/>
    <x v="3"/>
    <x v="3"/>
  </r>
  <r>
    <n v="90"/>
    <s v="Kramer Group"/>
    <s v="Synergistic explicit parallelism"/>
    <n v="7800"/>
    <n v="6132"/>
    <n v="79"/>
    <x v="0"/>
    <n v="58"/>
    <n v="106"/>
    <x v="1"/>
    <s v="USD"/>
    <x v="90"/>
    <x v="90"/>
    <x v="88"/>
    <x v="88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110"/>
    <n v="679"/>
    <x v="6"/>
    <s v="EUR"/>
    <x v="91"/>
    <x v="91"/>
    <x v="89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104"/>
    <n v="498"/>
    <x v="5"/>
    <s v="CHF"/>
    <x v="92"/>
    <x v="92"/>
    <x v="40"/>
    <x v="40"/>
    <b v="0"/>
    <b v="1"/>
    <s v="games/video games"/>
    <x v="6"/>
    <x v="11"/>
  </r>
  <r>
    <n v="93"/>
    <s v="Hall and Sons"/>
    <s v="Pre-emptive radical architecture"/>
    <n v="108800"/>
    <n v="65877"/>
    <n v="61"/>
    <x v="3"/>
    <n v="108"/>
    <n v="610"/>
    <x v="1"/>
    <s v="USD"/>
    <x v="93"/>
    <x v="93"/>
    <x v="90"/>
    <x v="90"/>
    <b v="0"/>
    <b v="1"/>
    <s v="theater/plays"/>
    <x v="3"/>
    <x v="3"/>
  </r>
  <r>
    <n v="94"/>
    <s v="Hanson Inc"/>
    <s v="Grass-roots web-enabled contingency"/>
    <n v="2900"/>
    <n v="8807"/>
    <n v="304"/>
    <x v="1"/>
    <n v="49"/>
    <n v="180"/>
    <x v="4"/>
    <s v="GBP"/>
    <x v="94"/>
    <x v="94"/>
    <x v="91"/>
    <x v="91"/>
    <b v="0"/>
    <b v="0"/>
    <s v="technology/web"/>
    <x v="2"/>
    <x v="2"/>
  </r>
  <r>
    <n v="95"/>
    <s v="Sanchez LLC"/>
    <s v="Stand-alone system-worthy standardization"/>
    <n v="900"/>
    <n v="1017"/>
    <n v="113"/>
    <x v="1"/>
    <n v="38"/>
    <n v="27"/>
    <x v="1"/>
    <s v="USD"/>
    <x v="95"/>
    <x v="95"/>
    <x v="92"/>
    <x v="92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65"/>
    <n v="2331"/>
    <x v="1"/>
    <s v="USD"/>
    <x v="96"/>
    <x v="96"/>
    <x v="36"/>
    <x v="36"/>
    <b v="0"/>
    <b v="0"/>
    <s v="theater/plays"/>
    <x v="3"/>
    <x v="3"/>
  </r>
  <r>
    <n v="97"/>
    <s v="Stewart LLC"/>
    <s v="Cloned bi-directional architecture"/>
    <n v="1300"/>
    <n v="12047"/>
    <n v="927"/>
    <x v="1"/>
    <n v="107"/>
    <n v="113"/>
    <x v="1"/>
    <s v="USD"/>
    <x v="48"/>
    <x v="48"/>
    <x v="93"/>
    <x v="93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27"/>
    <n v="1220"/>
    <x v="2"/>
    <s v="AUD"/>
    <x v="97"/>
    <x v="97"/>
    <x v="94"/>
    <x v="94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91"/>
    <n v="164"/>
    <x v="1"/>
    <s v="USD"/>
    <x v="98"/>
    <x v="98"/>
    <x v="95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9"/>
    <x v="96"/>
    <x v="96"/>
    <b v="0"/>
    <b v="0"/>
    <s v="theater/plays"/>
    <x v="3"/>
    <x v="3"/>
  </r>
  <r>
    <n v="101"/>
    <s v="Douglas LLC"/>
    <s v="Reduced heuristic moratorium"/>
    <n v="900"/>
    <n v="9193"/>
    <n v="1021"/>
    <x v="1"/>
    <n v="56"/>
    <n v="164"/>
    <x v="1"/>
    <s v="USD"/>
    <x v="100"/>
    <x v="100"/>
    <x v="97"/>
    <x v="97"/>
    <b v="0"/>
    <b v="1"/>
    <s v="music/electric music"/>
    <x v="1"/>
    <x v="5"/>
  </r>
  <r>
    <n v="102"/>
    <s v="Garcia Inc"/>
    <s v="Front-line web-enabled model"/>
    <n v="3700"/>
    <n v="10422"/>
    <n v="282"/>
    <x v="1"/>
    <n v="31"/>
    <n v="336"/>
    <x v="1"/>
    <s v="USD"/>
    <x v="101"/>
    <x v="101"/>
    <x v="98"/>
    <x v="98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67"/>
    <n v="37"/>
    <x v="6"/>
    <s v="EUR"/>
    <x v="102"/>
    <x v="102"/>
    <x v="99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89"/>
    <n v="1917"/>
    <x v="1"/>
    <s v="USD"/>
    <x v="103"/>
    <x v="103"/>
    <x v="100"/>
    <x v="1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103"/>
    <n v="95"/>
    <x v="1"/>
    <s v="USD"/>
    <x v="104"/>
    <x v="104"/>
    <x v="101"/>
    <x v="101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95"/>
    <n v="147"/>
    <x v="1"/>
    <s v="USD"/>
    <x v="105"/>
    <x v="105"/>
    <x v="102"/>
    <x v="102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76"/>
    <n v="86"/>
    <x v="1"/>
    <s v="USD"/>
    <x v="106"/>
    <x v="106"/>
    <x v="103"/>
    <x v="103"/>
    <b v="0"/>
    <b v="1"/>
    <s v="theater/plays"/>
    <x v="3"/>
    <x v="3"/>
  </r>
  <r>
    <n v="108"/>
    <s v="Decker Inc"/>
    <s v="Universal encompassing implementation"/>
    <n v="1500"/>
    <n v="8929"/>
    <n v="595"/>
    <x v="1"/>
    <n v="108"/>
    <n v="83"/>
    <x v="1"/>
    <s v="USD"/>
    <x v="107"/>
    <x v="107"/>
    <x v="104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51"/>
    <n v="60"/>
    <x v="1"/>
    <s v="USD"/>
    <x v="108"/>
    <x v="108"/>
    <x v="105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72"/>
    <n v="296"/>
    <x v="1"/>
    <s v="USD"/>
    <x v="109"/>
    <x v="109"/>
    <x v="106"/>
    <x v="106"/>
    <b v="0"/>
    <b v="0"/>
    <s v="food/food trucks"/>
    <x v="0"/>
    <x v="0"/>
  </r>
  <r>
    <n v="111"/>
    <s v="Hart-Briggs"/>
    <s v="Re-engineered user-facing approach"/>
    <n v="61400"/>
    <n v="73653"/>
    <n v="120"/>
    <x v="1"/>
    <n v="109"/>
    <n v="676"/>
    <x v="1"/>
    <s v="USD"/>
    <x v="110"/>
    <x v="110"/>
    <x v="107"/>
    <x v="107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5"/>
    <n v="361"/>
    <x v="2"/>
    <s v="AUD"/>
    <x v="111"/>
    <x v="111"/>
    <x v="108"/>
    <x v="108"/>
    <b v="0"/>
    <b v="0"/>
    <s v="technology/web"/>
    <x v="2"/>
    <x v="2"/>
  </r>
  <r>
    <n v="113"/>
    <s v="Wright, Hartman and Yu"/>
    <s v="User-friendly tertiary array"/>
    <n v="3300"/>
    <n v="12437"/>
    <n v="377"/>
    <x v="1"/>
    <n v="95"/>
    <n v="131"/>
    <x v="1"/>
    <s v="USD"/>
    <x v="112"/>
    <x v="112"/>
    <x v="109"/>
    <x v="109"/>
    <b v="0"/>
    <b v="0"/>
    <s v="food/food trucks"/>
    <x v="0"/>
    <x v="0"/>
  </r>
  <r>
    <n v="114"/>
    <s v="Harper-Davis"/>
    <s v="Robust heuristic encoding"/>
    <n v="1900"/>
    <n v="13816"/>
    <n v="727"/>
    <x v="1"/>
    <n v="110"/>
    <n v="126"/>
    <x v="1"/>
    <s v="USD"/>
    <x v="113"/>
    <x v="113"/>
    <x v="110"/>
    <x v="11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44"/>
    <n v="3304"/>
    <x v="6"/>
    <s v="EUR"/>
    <x v="114"/>
    <x v="114"/>
    <x v="111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87"/>
    <n v="73"/>
    <x v="1"/>
    <s v="USD"/>
    <x v="115"/>
    <x v="115"/>
    <x v="112"/>
    <x v="112"/>
    <b v="0"/>
    <b v="0"/>
    <s v="theater/plays"/>
    <x v="3"/>
    <x v="3"/>
  </r>
  <r>
    <n v="117"/>
    <s v="Chaney-Dennis"/>
    <s v="Business-focused 24hour groupware"/>
    <n v="4900"/>
    <n v="8523"/>
    <n v="174"/>
    <x v="1"/>
    <n v="31"/>
    <n v="275"/>
    <x v="1"/>
    <s v="USD"/>
    <x v="116"/>
    <x v="116"/>
    <x v="113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95"/>
    <n v="67"/>
    <x v="1"/>
    <s v="USD"/>
    <x v="117"/>
    <x v="117"/>
    <x v="114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70"/>
    <n v="154"/>
    <x v="1"/>
    <s v="USD"/>
    <x v="118"/>
    <x v="118"/>
    <x v="115"/>
    <x v="115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63"/>
    <n v="1782"/>
    <x v="1"/>
    <s v="USD"/>
    <x v="119"/>
    <x v="119"/>
    <x v="116"/>
    <x v="116"/>
    <b v="0"/>
    <b v="1"/>
    <s v="games/mobile games"/>
    <x v="6"/>
    <x v="20"/>
  </r>
  <r>
    <n v="121"/>
    <s v="Brown-Brown"/>
    <s v="Multi-lateral homogeneous success"/>
    <n v="45300"/>
    <n v="99361"/>
    <n v="219"/>
    <x v="1"/>
    <n v="110"/>
    <n v="903"/>
    <x v="1"/>
    <s v="USD"/>
    <x v="33"/>
    <x v="33"/>
    <x v="117"/>
    <x v="117"/>
    <b v="0"/>
    <b v="0"/>
    <s v="games/video games"/>
    <x v="6"/>
    <x v="11"/>
  </r>
  <r>
    <n v="122"/>
    <s v="Taylor PLC"/>
    <s v="Seamless zero-defect solution"/>
    <n v="136800"/>
    <n v="88055"/>
    <n v="64"/>
    <x v="0"/>
    <n v="26"/>
    <n v="3387"/>
    <x v="1"/>
    <s v="USD"/>
    <x v="120"/>
    <x v="120"/>
    <x v="95"/>
    <x v="95"/>
    <b v="0"/>
    <b v="0"/>
    <s v="publishing/fiction"/>
    <x v="5"/>
    <x v="13"/>
  </r>
  <r>
    <n v="123"/>
    <s v="Edwards-Lewis"/>
    <s v="Enhanced scalable concept"/>
    <n v="177700"/>
    <n v="33092"/>
    <n v="19"/>
    <x v="0"/>
    <n v="50"/>
    <n v="662"/>
    <x v="0"/>
    <s v="CAD"/>
    <x v="121"/>
    <x v="121"/>
    <x v="118"/>
    <x v="118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102"/>
    <n v="94"/>
    <x v="6"/>
    <s v="EUR"/>
    <x v="122"/>
    <x v="122"/>
    <x v="119"/>
    <x v="119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47"/>
    <n v="180"/>
    <x v="1"/>
    <s v="USD"/>
    <x v="123"/>
    <x v="123"/>
    <x v="120"/>
    <x v="120"/>
    <b v="0"/>
    <b v="0"/>
    <s v="theater/plays"/>
    <x v="3"/>
    <x v="3"/>
  </r>
  <r>
    <n v="126"/>
    <s v="Gross PLC"/>
    <s v="Proactive methodical benchmark"/>
    <n v="180200"/>
    <n v="69617"/>
    <n v="39"/>
    <x v="0"/>
    <n v="90"/>
    <n v="774"/>
    <x v="1"/>
    <s v="USD"/>
    <x v="124"/>
    <x v="124"/>
    <x v="121"/>
    <x v="121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79"/>
    <n v="672"/>
    <x v="0"/>
    <s v="CAD"/>
    <x v="125"/>
    <x v="125"/>
    <x v="122"/>
    <x v="122"/>
    <b v="0"/>
    <b v="0"/>
    <s v="theater/plays"/>
    <x v="3"/>
    <x v="3"/>
  </r>
  <r>
    <n v="128"/>
    <s v="Allen-Curtis"/>
    <s v="Phased human-resource core"/>
    <n v="70600"/>
    <n v="42596"/>
    <n v="60"/>
    <x v="3"/>
    <n v="80"/>
    <n v="532"/>
    <x v="1"/>
    <s v="USD"/>
    <x v="126"/>
    <x v="126"/>
    <x v="123"/>
    <x v="123"/>
    <b v="0"/>
    <b v="0"/>
    <s v="music/rock"/>
    <x v="1"/>
    <x v="1"/>
  </r>
  <r>
    <n v="129"/>
    <s v="Morgan-Martinez"/>
    <s v="Mandatory tertiary implementation"/>
    <n v="148500"/>
    <n v="4756"/>
    <n v="3"/>
    <x v="3"/>
    <n v="86"/>
    <n v="55"/>
    <x v="2"/>
    <s v="AUD"/>
    <x v="127"/>
    <x v="127"/>
    <x v="97"/>
    <x v="97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28"/>
    <n v="533"/>
    <x v="3"/>
    <s v="DKK"/>
    <x v="128"/>
    <x v="128"/>
    <x v="124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68"/>
    <n v="2443"/>
    <x v="4"/>
    <s v="GBP"/>
    <x v="129"/>
    <x v="129"/>
    <x v="125"/>
    <x v="125"/>
    <b v="0"/>
    <b v="0"/>
    <s v="technology/web"/>
    <x v="2"/>
    <x v="2"/>
  </r>
  <r>
    <n v="132"/>
    <s v="Flowers and Sons"/>
    <s v="Virtual static core"/>
    <n v="3300"/>
    <n v="3834"/>
    <n v="116"/>
    <x v="1"/>
    <n v="43"/>
    <n v="89"/>
    <x v="1"/>
    <s v="USD"/>
    <x v="130"/>
    <x v="130"/>
    <x v="126"/>
    <x v="126"/>
    <b v="0"/>
    <b v="1"/>
    <s v="theater/plays"/>
    <x v="3"/>
    <x v="3"/>
  </r>
  <r>
    <n v="133"/>
    <s v="Gates PLC"/>
    <s v="Secured content-based product"/>
    <n v="4500"/>
    <n v="13985"/>
    <n v="311"/>
    <x v="1"/>
    <n v="88"/>
    <n v="159"/>
    <x v="1"/>
    <s v="USD"/>
    <x v="131"/>
    <x v="131"/>
    <x v="127"/>
    <x v="127"/>
    <b v="0"/>
    <b v="0"/>
    <s v="music/world music"/>
    <x v="1"/>
    <x v="21"/>
  </r>
  <r>
    <n v="134"/>
    <s v="Caldwell LLC"/>
    <s v="Secured executive concept"/>
    <n v="99500"/>
    <n v="89288"/>
    <n v="90"/>
    <x v="0"/>
    <n v="95"/>
    <n v="940"/>
    <x v="5"/>
    <s v="CHF"/>
    <x v="132"/>
    <x v="132"/>
    <x v="128"/>
    <x v="128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47"/>
    <n v="117"/>
    <x v="1"/>
    <s v="USD"/>
    <x v="133"/>
    <x v="133"/>
    <x v="129"/>
    <x v="129"/>
    <b v="0"/>
    <b v="1"/>
    <s v="theater/plays"/>
    <x v="3"/>
    <x v="3"/>
  </r>
  <r>
    <n v="136"/>
    <s v="Briggs PLC"/>
    <s v="Distributed context-sensitive flexibility"/>
    <n v="82800"/>
    <n v="2721"/>
    <n v="3"/>
    <x v="3"/>
    <n v="47"/>
    <n v="58"/>
    <x v="1"/>
    <s v="USD"/>
    <x v="134"/>
    <x v="134"/>
    <x v="130"/>
    <x v="13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94"/>
    <n v="50"/>
    <x v="1"/>
    <s v="USD"/>
    <x v="135"/>
    <x v="135"/>
    <x v="131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80"/>
    <n v="115"/>
    <x v="1"/>
    <s v="USD"/>
    <x v="136"/>
    <x v="136"/>
    <x v="132"/>
    <x v="132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59"/>
    <n v="326"/>
    <x v="1"/>
    <s v="USD"/>
    <x v="137"/>
    <x v="137"/>
    <x v="133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66"/>
    <n v="186"/>
    <x v="1"/>
    <s v="USD"/>
    <x v="138"/>
    <x v="138"/>
    <x v="134"/>
    <x v="134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61"/>
    <n v="1071"/>
    <x v="1"/>
    <s v="USD"/>
    <x v="139"/>
    <x v="139"/>
    <x v="135"/>
    <x v="135"/>
    <b v="0"/>
    <b v="0"/>
    <s v="technology/web"/>
    <x v="2"/>
    <x v="2"/>
  </r>
  <r>
    <n v="142"/>
    <s v="Figueroa Ltd"/>
    <s v="Expanded solution-oriented benchmark"/>
    <n v="5000"/>
    <n v="11502"/>
    <n v="230"/>
    <x v="1"/>
    <n v="98"/>
    <n v="117"/>
    <x v="1"/>
    <s v="USD"/>
    <x v="107"/>
    <x v="107"/>
    <x v="136"/>
    <x v="136"/>
    <b v="0"/>
    <b v="0"/>
    <s v="technology/web"/>
    <x v="2"/>
    <x v="2"/>
  </r>
  <r>
    <n v="143"/>
    <s v="Avila-Jones"/>
    <s v="Implemented discrete secured line"/>
    <n v="5400"/>
    <n v="7322"/>
    <n v="136"/>
    <x v="1"/>
    <n v="105"/>
    <n v="70"/>
    <x v="1"/>
    <s v="USD"/>
    <x v="140"/>
    <x v="140"/>
    <x v="137"/>
    <x v="137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86"/>
    <n v="135"/>
    <x v="1"/>
    <s v="USD"/>
    <x v="141"/>
    <x v="141"/>
    <x v="138"/>
    <x v="138"/>
    <b v="0"/>
    <b v="0"/>
    <s v="theater/plays"/>
    <x v="3"/>
    <x v="3"/>
  </r>
  <r>
    <n v="145"/>
    <s v="Fields-Moore"/>
    <s v="Secured reciprocal array"/>
    <n v="25000"/>
    <n v="59128"/>
    <n v="237"/>
    <x v="1"/>
    <n v="77"/>
    <n v="768"/>
    <x v="5"/>
    <s v="CHF"/>
    <x v="142"/>
    <x v="142"/>
    <x v="139"/>
    <x v="139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30"/>
    <n v="51"/>
    <x v="1"/>
    <s v="USD"/>
    <x v="143"/>
    <x v="143"/>
    <x v="140"/>
    <x v="14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47"/>
    <n v="199"/>
    <x v="1"/>
    <s v="USD"/>
    <x v="144"/>
    <x v="144"/>
    <x v="141"/>
    <x v="141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5"/>
    <n v="107"/>
    <x v="1"/>
    <s v="USD"/>
    <x v="145"/>
    <x v="145"/>
    <x v="142"/>
    <x v="142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70"/>
    <n v="195"/>
    <x v="1"/>
    <s v="USD"/>
    <x v="146"/>
    <x v="146"/>
    <x v="143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7"/>
    <x v="144"/>
    <x v="144"/>
    <b v="0"/>
    <b v="0"/>
    <s v="music/rock"/>
    <x v="1"/>
    <x v="1"/>
  </r>
  <r>
    <n v="151"/>
    <s v="Parker LLC"/>
    <s v="Customizable intermediate extranet"/>
    <n v="137200"/>
    <n v="88037"/>
    <n v="64"/>
    <x v="0"/>
    <n v="60"/>
    <n v="1467"/>
    <x v="1"/>
    <s v="USD"/>
    <x v="148"/>
    <x v="148"/>
    <x v="145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52"/>
    <n v="3376"/>
    <x v="1"/>
    <s v="USD"/>
    <x v="149"/>
    <x v="149"/>
    <x v="146"/>
    <x v="146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31"/>
    <n v="5681"/>
    <x v="1"/>
    <s v="USD"/>
    <x v="150"/>
    <x v="150"/>
    <x v="147"/>
    <x v="147"/>
    <b v="0"/>
    <b v="0"/>
    <s v="theater/plays"/>
    <x v="3"/>
    <x v="3"/>
  </r>
  <r>
    <n v="154"/>
    <s v="Rodriguez-Brown"/>
    <s v="Devolved foreground benchmark"/>
    <n v="171300"/>
    <n v="100650"/>
    <n v="59"/>
    <x v="0"/>
    <n v="95"/>
    <n v="1059"/>
    <x v="1"/>
    <s v="USD"/>
    <x v="151"/>
    <x v="151"/>
    <x v="148"/>
    <x v="148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76"/>
    <n v="1194"/>
    <x v="1"/>
    <s v="USD"/>
    <x v="152"/>
    <x v="152"/>
    <x v="149"/>
    <x v="149"/>
    <b v="0"/>
    <b v="0"/>
    <s v="theater/plays"/>
    <x v="3"/>
    <x v="3"/>
  </r>
  <r>
    <n v="156"/>
    <s v="Meza-Rogers"/>
    <s v="Streamlined encompassing encryption"/>
    <n v="36400"/>
    <n v="26914"/>
    <n v="74"/>
    <x v="3"/>
    <n v="71"/>
    <n v="379"/>
    <x v="2"/>
    <s v="AUD"/>
    <x v="153"/>
    <x v="153"/>
    <x v="150"/>
    <x v="150"/>
    <b v="0"/>
    <b v="0"/>
    <s v="music/rock"/>
    <x v="1"/>
    <x v="1"/>
  </r>
  <r>
    <n v="157"/>
    <s v="Curtis-Curtis"/>
    <s v="User-friendly reciprocal initiative"/>
    <n v="4200"/>
    <n v="2212"/>
    <n v="53"/>
    <x v="0"/>
    <n v="74"/>
    <n v="30"/>
    <x v="2"/>
    <s v="AUD"/>
    <x v="154"/>
    <x v="154"/>
    <x v="151"/>
    <x v="151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113"/>
    <n v="41"/>
    <x v="1"/>
    <s v="USD"/>
    <x v="155"/>
    <x v="155"/>
    <x v="152"/>
    <x v="152"/>
    <b v="0"/>
    <b v="0"/>
    <s v="music/rock"/>
    <x v="1"/>
    <x v="1"/>
  </r>
  <r>
    <n v="159"/>
    <s v="Clarke, Anderson and Lee"/>
    <s v="Robust explicit hardware"/>
    <n v="191200"/>
    <n v="191222"/>
    <n v="100"/>
    <x v="1"/>
    <n v="105"/>
    <n v="1821"/>
    <x v="1"/>
    <s v="USD"/>
    <x v="156"/>
    <x v="156"/>
    <x v="153"/>
    <x v="153"/>
    <b v="0"/>
    <b v="1"/>
    <s v="theater/plays"/>
    <x v="3"/>
    <x v="3"/>
  </r>
  <r>
    <n v="160"/>
    <s v="Evans Group"/>
    <s v="Stand-alone actuating support"/>
    <n v="8000"/>
    <n v="12985"/>
    <n v="162"/>
    <x v="1"/>
    <n v="79"/>
    <n v="164"/>
    <x v="1"/>
    <s v="USD"/>
    <x v="157"/>
    <x v="157"/>
    <x v="154"/>
    <x v="154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57"/>
    <n v="75"/>
    <x v="1"/>
    <s v="USD"/>
    <x v="158"/>
    <x v="158"/>
    <x v="155"/>
    <x v="155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58"/>
    <n v="157"/>
    <x v="5"/>
    <s v="CHF"/>
    <x v="159"/>
    <x v="159"/>
    <x v="156"/>
    <x v="156"/>
    <b v="0"/>
    <b v="0"/>
    <s v="music/rock"/>
    <x v="1"/>
    <x v="1"/>
  </r>
  <r>
    <n v="163"/>
    <s v="Burton-Watkins"/>
    <s v="Extended reciprocal circuit"/>
    <n v="3500"/>
    <n v="8864"/>
    <n v="253"/>
    <x v="1"/>
    <n v="36"/>
    <n v="246"/>
    <x v="1"/>
    <s v="USD"/>
    <x v="160"/>
    <x v="160"/>
    <x v="157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08"/>
    <n v="1396"/>
    <x v="1"/>
    <s v="USD"/>
    <x v="161"/>
    <x v="161"/>
    <x v="158"/>
    <x v="158"/>
    <b v="0"/>
    <b v="0"/>
    <s v="theater/plays"/>
    <x v="3"/>
    <x v="3"/>
  </r>
  <r>
    <n v="165"/>
    <s v="Cordova Ltd"/>
    <s v="Synergized radical product"/>
    <n v="90400"/>
    <n v="110279"/>
    <n v="122"/>
    <x v="1"/>
    <n v="44"/>
    <n v="2506"/>
    <x v="1"/>
    <s v="USD"/>
    <x v="162"/>
    <x v="162"/>
    <x v="159"/>
    <x v="159"/>
    <b v="0"/>
    <b v="0"/>
    <s v="technology/web"/>
    <x v="2"/>
    <x v="2"/>
  </r>
  <r>
    <n v="166"/>
    <s v="Brown-Vang"/>
    <s v="Robust heuristic artificial intelligence"/>
    <n v="9800"/>
    <n v="13439"/>
    <n v="137"/>
    <x v="1"/>
    <n v="55"/>
    <n v="244"/>
    <x v="1"/>
    <s v="USD"/>
    <x v="163"/>
    <x v="163"/>
    <x v="160"/>
    <x v="16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74"/>
    <n v="146"/>
    <x v="2"/>
    <s v="AUD"/>
    <x v="164"/>
    <x v="164"/>
    <x v="161"/>
    <x v="161"/>
    <b v="0"/>
    <b v="0"/>
    <s v="theater/plays"/>
    <x v="3"/>
    <x v="3"/>
  </r>
  <r>
    <n v="168"/>
    <s v="Hernandez Group"/>
    <s v="Ergonomic uniform open system"/>
    <n v="128100"/>
    <n v="40107"/>
    <n v="31"/>
    <x v="0"/>
    <n v="42"/>
    <n v="955"/>
    <x v="3"/>
    <s v="DKK"/>
    <x v="165"/>
    <x v="165"/>
    <x v="162"/>
    <x v="162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78"/>
    <n v="1267"/>
    <x v="1"/>
    <s v="USD"/>
    <x v="166"/>
    <x v="166"/>
    <x v="163"/>
    <x v="163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83"/>
    <n v="67"/>
    <x v="1"/>
    <s v="USD"/>
    <x v="167"/>
    <x v="167"/>
    <x v="164"/>
    <x v="164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104"/>
    <n v="5"/>
    <x v="1"/>
    <s v="USD"/>
    <x v="168"/>
    <x v="168"/>
    <x v="165"/>
    <x v="165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6"/>
    <x v="1"/>
    <s v="USD"/>
    <x v="169"/>
    <x v="169"/>
    <x v="166"/>
    <x v="166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01"/>
    <n v="1561"/>
    <x v="1"/>
    <s v="USD"/>
    <x v="170"/>
    <x v="170"/>
    <x v="167"/>
    <x v="167"/>
    <b v="0"/>
    <b v="0"/>
    <s v="theater/plays"/>
    <x v="3"/>
    <x v="3"/>
  </r>
  <r>
    <n v="174"/>
    <s v="Santos, Black and Donovan"/>
    <s v="Pre-emptive scalable access"/>
    <n v="600"/>
    <n v="5368"/>
    <n v="895"/>
    <x v="1"/>
    <n v="112"/>
    <n v="48"/>
    <x v="1"/>
    <s v="USD"/>
    <x v="171"/>
    <x v="171"/>
    <x v="168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42"/>
    <n v="1130"/>
    <x v="1"/>
    <s v="USD"/>
    <x v="172"/>
    <x v="172"/>
    <x v="169"/>
    <x v="169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110"/>
    <n v="782"/>
    <x v="1"/>
    <s v="USD"/>
    <x v="173"/>
    <x v="173"/>
    <x v="170"/>
    <x v="17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59"/>
    <n v="2739"/>
    <x v="1"/>
    <s v="USD"/>
    <x v="174"/>
    <x v="174"/>
    <x v="171"/>
    <x v="171"/>
    <b v="0"/>
    <b v="0"/>
    <s v="theater/plays"/>
    <x v="3"/>
    <x v="3"/>
  </r>
  <r>
    <n v="178"/>
    <s v="Alexander-Williams"/>
    <s v="Triple-buffered cohesive structure"/>
    <n v="7200"/>
    <n v="6927"/>
    <n v="96"/>
    <x v="0"/>
    <n v="33"/>
    <n v="210"/>
    <x v="1"/>
    <s v="USD"/>
    <x v="175"/>
    <x v="175"/>
    <x v="172"/>
    <x v="172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45"/>
    <n v="3537"/>
    <x v="0"/>
    <s v="CAD"/>
    <x v="176"/>
    <x v="176"/>
    <x v="173"/>
    <x v="173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82"/>
    <n v="2107"/>
    <x v="2"/>
    <s v="AUD"/>
    <x v="177"/>
    <x v="177"/>
    <x v="174"/>
    <x v="174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39"/>
    <n v="136"/>
    <x v="1"/>
    <s v="USD"/>
    <x v="178"/>
    <x v="178"/>
    <x v="175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59"/>
    <n v="3318"/>
    <x v="3"/>
    <s v="DKK"/>
    <x v="179"/>
    <x v="179"/>
    <x v="176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41"/>
    <n v="86"/>
    <x v="0"/>
    <s v="CAD"/>
    <x v="180"/>
    <x v="180"/>
    <x v="177"/>
    <x v="177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1"/>
    <n v="340"/>
    <x v="1"/>
    <s v="USD"/>
    <x v="181"/>
    <x v="181"/>
    <x v="178"/>
    <x v="178"/>
    <b v="0"/>
    <b v="0"/>
    <s v="theater/plays"/>
    <x v="3"/>
    <x v="3"/>
  </r>
  <r>
    <n v="185"/>
    <s v="Bailey PLC"/>
    <s v="Innovative actuating conglomeration"/>
    <n v="1000"/>
    <n v="718"/>
    <n v="72"/>
    <x v="0"/>
    <n v="38"/>
    <n v="19"/>
    <x v="1"/>
    <s v="USD"/>
    <x v="182"/>
    <x v="182"/>
    <x v="179"/>
    <x v="179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32"/>
    <n v="886"/>
    <x v="1"/>
    <s v="USD"/>
    <x v="183"/>
    <x v="183"/>
    <x v="180"/>
    <x v="180"/>
    <b v="0"/>
    <b v="0"/>
    <s v="theater/plays"/>
    <x v="3"/>
    <x v="3"/>
  </r>
  <r>
    <n v="187"/>
    <s v="Fox Group"/>
    <s v="Horizontal transitional paradigm"/>
    <n v="60200"/>
    <n v="138384"/>
    <n v="230"/>
    <x v="1"/>
    <n v="96"/>
    <n v="1442"/>
    <x v="0"/>
    <s v="CAD"/>
    <x v="184"/>
    <x v="184"/>
    <x v="181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75"/>
    <n v="35"/>
    <x v="6"/>
    <s v="EUR"/>
    <x v="185"/>
    <x v="185"/>
    <x v="182"/>
    <x v="182"/>
    <b v="0"/>
    <b v="0"/>
    <s v="theater/plays"/>
    <x v="3"/>
    <x v="3"/>
  </r>
  <r>
    <n v="189"/>
    <s v="Anthony-Shaw"/>
    <s v="Switchable contextually-based access"/>
    <n v="191300"/>
    <n v="45004"/>
    <n v="24"/>
    <x v="3"/>
    <n v="102"/>
    <n v="441"/>
    <x v="1"/>
    <s v="USD"/>
    <x v="186"/>
    <x v="186"/>
    <x v="183"/>
    <x v="183"/>
    <b v="0"/>
    <b v="0"/>
    <s v="theater/plays"/>
    <x v="3"/>
    <x v="3"/>
  </r>
  <r>
    <n v="190"/>
    <s v="Cook LLC"/>
    <s v="Up-sized dynamic throughput"/>
    <n v="3700"/>
    <n v="2538"/>
    <n v="69"/>
    <x v="0"/>
    <n v="106"/>
    <n v="24"/>
    <x v="1"/>
    <s v="USD"/>
    <x v="187"/>
    <x v="187"/>
    <x v="184"/>
    <x v="184"/>
    <b v="0"/>
    <b v="1"/>
    <s v="theater/plays"/>
    <x v="3"/>
    <x v="3"/>
  </r>
  <r>
    <n v="191"/>
    <s v="Sutton PLC"/>
    <s v="Mandatory reciprocal superstructure"/>
    <n v="8400"/>
    <n v="3188"/>
    <n v="38"/>
    <x v="0"/>
    <n v="37"/>
    <n v="86"/>
    <x v="6"/>
    <s v="EUR"/>
    <x v="188"/>
    <x v="188"/>
    <x v="185"/>
    <x v="185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35"/>
    <n v="243"/>
    <x v="1"/>
    <s v="USD"/>
    <x v="189"/>
    <x v="189"/>
    <x v="186"/>
    <x v="186"/>
    <b v="0"/>
    <b v="0"/>
    <s v="music/rock"/>
    <x v="1"/>
    <x v="1"/>
  </r>
  <r>
    <n v="193"/>
    <s v="Calhoun, Rogers and Long"/>
    <s v="Progressive discrete hub"/>
    <n v="6600"/>
    <n v="3012"/>
    <n v="46"/>
    <x v="0"/>
    <n v="46"/>
    <n v="65"/>
    <x v="1"/>
    <s v="USD"/>
    <x v="190"/>
    <x v="190"/>
    <x v="187"/>
    <x v="187"/>
    <b v="1"/>
    <b v="0"/>
    <s v="music/indie rock"/>
    <x v="1"/>
    <x v="7"/>
  </r>
  <r>
    <n v="194"/>
    <s v="Sandoval Group"/>
    <s v="Assimilated multi-tasking archive"/>
    <n v="7100"/>
    <n v="8716"/>
    <n v="123"/>
    <x v="1"/>
    <n v="69"/>
    <n v="126"/>
    <x v="1"/>
    <s v="USD"/>
    <x v="191"/>
    <x v="191"/>
    <x v="188"/>
    <x v="188"/>
    <b v="0"/>
    <b v="0"/>
    <s v="music/metal"/>
    <x v="1"/>
    <x v="16"/>
  </r>
  <r>
    <n v="195"/>
    <s v="Smith and Sons"/>
    <s v="Upgradable high-level solution"/>
    <n v="15800"/>
    <n v="57157"/>
    <n v="362"/>
    <x v="1"/>
    <n v="109"/>
    <n v="524"/>
    <x v="1"/>
    <s v="USD"/>
    <x v="192"/>
    <x v="192"/>
    <x v="189"/>
    <x v="189"/>
    <b v="0"/>
    <b v="0"/>
    <s v="music/electric music"/>
    <x v="1"/>
    <x v="5"/>
  </r>
  <r>
    <n v="196"/>
    <s v="King Inc"/>
    <s v="Organic bandwidth-monitored frame"/>
    <n v="8200"/>
    <n v="5178"/>
    <n v="63"/>
    <x v="0"/>
    <n v="52"/>
    <n v="100"/>
    <x v="3"/>
    <s v="DKK"/>
    <x v="173"/>
    <x v="173"/>
    <x v="190"/>
    <x v="19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82"/>
    <n v="1989"/>
    <x v="1"/>
    <s v="USD"/>
    <x v="193"/>
    <x v="193"/>
    <x v="191"/>
    <x v="191"/>
    <b v="0"/>
    <b v="0"/>
    <s v="film &amp; video/drama"/>
    <x v="4"/>
    <x v="6"/>
  </r>
  <r>
    <n v="198"/>
    <s v="Palmer Inc"/>
    <s v="Universal multi-state capability"/>
    <n v="63200"/>
    <n v="6041"/>
    <n v="10"/>
    <x v="0"/>
    <n v="36"/>
    <n v="168"/>
    <x v="1"/>
    <s v="USD"/>
    <x v="194"/>
    <x v="194"/>
    <x v="192"/>
    <x v="192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74"/>
    <n v="13"/>
    <x v="1"/>
    <s v="USD"/>
    <x v="195"/>
    <x v="195"/>
    <x v="193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2"/>
    <n v="1"/>
    <x v="0"/>
    <s v="CAD"/>
    <x v="152"/>
    <x v="152"/>
    <x v="194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91"/>
    <n v="157"/>
    <x v="1"/>
    <s v="USD"/>
    <x v="196"/>
    <x v="196"/>
    <x v="195"/>
    <x v="195"/>
    <b v="0"/>
    <b v="0"/>
    <s v="technology/web"/>
    <x v="2"/>
    <x v="2"/>
  </r>
  <r>
    <n v="202"/>
    <s v="Mcknight-Freeman"/>
    <s v="Upgradable scalable methodology"/>
    <n v="8300"/>
    <n v="6543"/>
    <n v="79"/>
    <x v="3"/>
    <n v="80"/>
    <n v="82"/>
    <x v="1"/>
    <s v="USD"/>
    <x v="197"/>
    <x v="197"/>
    <x v="196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3"/>
    <n v="4498"/>
    <x v="2"/>
    <s v="AUD"/>
    <x v="198"/>
    <x v="198"/>
    <x v="197"/>
    <x v="197"/>
    <b v="0"/>
    <b v="0"/>
    <s v="theater/plays"/>
    <x v="3"/>
    <x v="3"/>
  </r>
  <r>
    <n v="204"/>
    <s v="Daniel-Luna"/>
    <s v="Mandatory multimedia leverage"/>
    <n v="75000"/>
    <n v="2529"/>
    <n v="3"/>
    <x v="0"/>
    <n v="63"/>
    <n v="40"/>
    <x v="1"/>
    <s v="USD"/>
    <x v="199"/>
    <x v="199"/>
    <x v="198"/>
    <x v="198"/>
    <b v="0"/>
    <b v="0"/>
    <s v="music/jazz"/>
    <x v="1"/>
    <x v="17"/>
  </r>
  <r>
    <n v="205"/>
    <s v="Weaver-Marquez"/>
    <s v="Focused analyzing circuit"/>
    <n v="1300"/>
    <n v="5614"/>
    <n v="432"/>
    <x v="1"/>
    <n v="70"/>
    <n v="80"/>
    <x v="1"/>
    <s v="USD"/>
    <x v="200"/>
    <x v="200"/>
    <x v="199"/>
    <x v="199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61"/>
    <n v="57"/>
    <x v="1"/>
    <s v="USD"/>
    <x v="201"/>
    <x v="201"/>
    <x v="200"/>
    <x v="2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99"/>
    <n v="43"/>
    <x v="1"/>
    <s v="USD"/>
    <x v="202"/>
    <x v="202"/>
    <x v="201"/>
    <x v="201"/>
    <b v="0"/>
    <b v="1"/>
    <s v="music/rock"/>
    <x v="1"/>
    <x v="1"/>
  </r>
  <r>
    <n v="208"/>
    <s v="Jackson Inc"/>
    <s v="Mandatory multi-tasking encryption"/>
    <n v="196900"/>
    <n v="199110"/>
    <n v="101"/>
    <x v="1"/>
    <n v="97"/>
    <n v="2053"/>
    <x v="1"/>
    <s v="USD"/>
    <x v="203"/>
    <x v="203"/>
    <x v="202"/>
    <x v="202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51"/>
    <n v="808"/>
    <x v="2"/>
    <s v="AUD"/>
    <x v="204"/>
    <x v="204"/>
    <x v="203"/>
    <x v="203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8"/>
    <n v="226"/>
    <x v="3"/>
    <s v="DKK"/>
    <x v="205"/>
    <x v="205"/>
    <x v="204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61"/>
    <n v="1625"/>
    <x v="1"/>
    <s v="USD"/>
    <x v="206"/>
    <x v="206"/>
    <x v="205"/>
    <x v="205"/>
    <b v="0"/>
    <b v="0"/>
    <s v="theater/plays"/>
    <x v="3"/>
    <x v="3"/>
  </r>
  <r>
    <n v="212"/>
    <s v="Johnson Inc"/>
    <s v="Profound next generation infrastructure"/>
    <n v="8100"/>
    <n v="12300"/>
    <n v="152"/>
    <x v="1"/>
    <n v="73"/>
    <n v="168"/>
    <x v="1"/>
    <s v="USD"/>
    <x v="207"/>
    <x v="207"/>
    <x v="206"/>
    <x v="206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0"/>
    <n v="4289"/>
    <x v="1"/>
    <s v="USD"/>
    <x v="208"/>
    <x v="208"/>
    <x v="207"/>
    <x v="207"/>
    <b v="0"/>
    <b v="1"/>
    <s v="music/indie rock"/>
    <x v="1"/>
    <x v="7"/>
  </r>
  <r>
    <n v="214"/>
    <s v="Sullivan Group"/>
    <s v="Open-source fresh-thinking policy"/>
    <n v="1400"/>
    <n v="14324"/>
    <n v="1023"/>
    <x v="1"/>
    <n v="87"/>
    <n v="165"/>
    <x v="1"/>
    <s v="USD"/>
    <x v="209"/>
    <x v="209"/>
    <x v="208"/>
    <x v="208"/>
    <b v="0"/>
    <b v="0"/>
    <s v="music/rock"/>
    <x v="1"/>
    <x v="1"/>
  </r>
  <r>
    <n v="215"/>
    <s v="Vargas, Banks and Palmer"/>
    <s v="Extended 24/7 implementation"/>
    <n v="156800"/>
    <n v="6024"/>
    <n v="4"/>
    <x v="0"/>
    <n v="42"/>
    <n v="143"/>
    <x v="1"/>
    <s v="USD"/>
    <x v="210"/>
    <x v="210"/>
    <x v="209"/>
    <x v="209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04"/>
    <n v="1815"/>
    <x v="1"/>
    <s v="USD"/>
    <x v="211"/>
    <x v="211"/>
    <x v="210"/>
    <x v="21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62"/>
    <n v="934"/>
    <x v="1"/>
    <s v="USD"/>
    <x v="212"/>
    <x v="212"/>
    <x v="211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1"/>
    <n v="397"/>
    <x v="4"/>
    <s v="GBP"/>
    <x v="213"/>
    <x v="213"/>
    <x v="212"/>
    <x v="212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90"/>
    <n v="1539"/>
    <x v="1"/>
    <s v="USD"/>
    <x v="214"/>
    <x v="214"/>
    <x v="213"/>
    <x v="213"/>
    <b v="0"/>
    <b v="0"/>
    <s v="film &amp; video/animation"/>
    <x v="4"/>
    <x v="10"/>
  </r>
  <r>
    <n v="220"/>
    <s v="Owens-Le"/>
    <s v="Focused composite approach"/>
    <n v="7900"/>
    <n v="667"/>
    <n v="8"/>
    <x v="0"/>
    <n v="39"/>
    <n v="17"/>
    <x v="1"/>
    <s v="USD"/>
    <x v="215"/>
    <x v="215"/>
    <x v="214"/>
    <x v="214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55"/>
    <n v="2179"/>
    <x v="1"/>
    <s v="USD"/>
    <x v="216"/>
    <x v="216"/>
    <x v="215"/>
    <x v="215"/>
    <b v="1"/>
    <b v="0"/>
    <s v="food/food trucks"/>
    <x v="0"/>
    <x v="0"/>
  </r>
  <r>
    <n v="222"/>
    <s v="Johnson LLC"/>
    <s v="Cross-group cohesive circuit"/>
    <n v="4800"/>
    <n v="6623"/>
    <n v="138"/>
    <x v="1"/>
    <n v="48"/>
    <n v="138"/>
    <x v="1"/>
    <s v="USD"/>
    <x v="217"/>
    <x v="217"/>
    <x v="216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88"/>
    <n v="931"/>
    <x v="1"/>
    <s v="USD"/>
    <x v="218"/>
    <x v="218"/>
    <x v="217"/>
    <x v="217"/>
    <b v="0"/>
    <b v="0"/>
    <s v="theater/plays"/>
    <x v="3"/>
    <x v="3"/>
  </r>
  <r>
    <n v="224"/>
    <s v="Lester-Moore"/>
    <s v="Diverse analyzing definition"/>
    <n v="46300"/>
    <n v="186885"/>
    <n v="404"/>
    <x v="1"/>
    <n v="52"/>
    <n v="3594"/>
    <x v="1"/>
    <s v="USD"/>
    <x v="219"/>
    <x v="219"/>
    <x v="218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30"/>
    <n v="5880"/>
    <x v="1"/>
    <s v="USD"/>
    <x v="220"/>
    <x v="220"/>
    <x v="219"/>
    <x v="219"/>
    <b v="1"/>
    <b v="0"/>
    <s v="music/rock"/>
    <x v="1"/>
    <x v="1"/>
  </r>
  <r>
    <n v="226"/>
    <s v="Garcia Inc"/>
    <s v="Progressive neutral middleware"/>
    <n v="3000"/>
    <n v="10999"/>
    <n v="367"/>
    <x v="1"/>
    <n v="98"/>
    <n v="112"/>
    <x v="1"/>
    <s v="USD"/>
    <x v="221"/>
    <x v="221"/>
    <x v="122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109"/>
    <n v="943"/>
    <x v="1"/>
    <s v="USD"/>
    <x v="222"/>
    <x v="222"/>
    <x v="220"/>
    <x v="220"/>
    <b v="0"/>
    <b v="0"/>
    <s v="games/mobile games"/>
    <x v="6"/>
    <x v="20"/>
  </r>
  <r>
    <n v="228"/>
    <s v="Pineda Group"/>
    <s v="Exclusive real-time protocol"/>
    <n v="137900"/>
    <n v="165352"/>
    <n v="120"/>
    <x v="1"/>
    <n v="67"/>
    <n v="2468"/>
    <x v="1"/>
    <s v="USD"/>
    <x v="172"/>
    <x v="172"/>
    <x v="221"/>
    <x v="221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65"/>
    <n v="2551"/>
    <x v="1"/>
    <s v="USD"/>
    <x v="223"/>
    <x v="223"/>
    <x v="222"/>
    <x v="222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0"/>
    <n v="101"/>
    <x v="1"/>
    <s v="USD"/>
    <x v="224"/>
    <x v="224"/>
    <x v="223"/>
    <x v="223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82"/>
    <n v="67"/>
    <x v="1"/>
    <s v="USD"/>
    <x v="225"/>
    <x v="225"/>
    <x v="224"/>
    <x v="224"/>
    <b v="0"/>
    <b v="0"/>
    <s v="theater/plays"/>
    <x v="3"/>
    <x v="3"/>
  </r>
  <r>
    <n v="232"/>
    <s v="Davis-Rodriguez"/>
    <s v="Progressive secondary portal"/>
    <n v="3400"/>
    <n v="5823"/>
    <n v="171"/>
    <x v="1"/>
    <n v="63"/>
    <n v="92"/>
    <x v="1"/>
    <s v="USD"/>
    <x v="226"/>
    <x v="226"/>
    <x v="225"/>
    <x v="225"/>
    <b v="0"/>
    <b v="0"/>
    <s v="theater/plays"/>
    <x v="3"/>
    <x v="3"/>
  </r>
  <r>
    <n v="233"/>
    <s v="Reid, Rivera and Perry"/>
    <s v="Multi-lateral national adapter"/>
    <n v="3800"/>
    <n v="6000"/>
    <n v="158"/>
    <x v="1"/>
    <n v="97"/>
    <n v="62"/>
    <x v="1"/>
    <s v="USD"/>
    <x v="227"/>
    <x v="227"/>
    <x v="226"/>
    <x v="226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55"/>
    <n v="149"/>
    <x v="6"/>
    <s v="EUR"/>
    <x v="228"/>
    <x v="228"/>
    <x v="227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39"/>
    <n v="92"/>
    <x v="1"/>
    <s v="USD"/>
    <x v="229"/>
    <x v="229"/>
    <x v="228"/>
    <x v="228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76"/>
    <n v="57"/>
    <x v="2"/>
    <s v="AUD"/>
    <x v="230"/>
    <x v="230"/>
    <x v="229"/>
    <x v="229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45"/>
    <n v="329"/>
    <x v="1"/>
    <s v="USD"/>
    <x v="231"/>
    <x v="231"/>
    <x v="23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105"/>
    <n v="97"/>
    <x v="3"/>
    <s v="DKK"/>
    <x v="232"/>
    <x v="232"/>
    <x v="231"/>
    <x v="231"/>
    <b v="0"/>
    <b v="1"/>
    <s v="theater/plays"/>
    <x v="3"/>
    <x v="3"/>
  </r>
  <r>
    <n v="239"/>
    <s v="Mason-Sanders"/>
    <s v="Networked web-enabled instruction set"/>
    <n v="3200"/>
    <n v="3127"/>
    <n v="98"/>
    <x v="0"/>
    <n v="76"/>
    <n v="41"/>
    <x v="1"/>
    <s v="USD"/>
    <x v="233"/>
    <x v="233"/>
    <x v="232"/>
    <x v="232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69"/>
    <n v="1784"/>
    <x v="1"/>
    <s v="USD"/>
    <x v="194"/>
    <x v="194"/>
    <x v="233"/>
    <x v="233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02"/>
    <n v="1684"/>
    <x v="2"/>
    <s v="AUD"/>
    <x v="234"/>
    <x v="234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43"/>
    <n v="250"/>
    <x v="1"/>
    <s v="USD"/>
    <x v="235"/>
    <x v="235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"/>
    <x v="1"/>
    <n v="43"/>
    <n v="238"/>
    <x v="1"/>
    <s v="USD"/>
    <x v="236"/>
    <x v="236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75"/>
    <n v="53"/>
    <x v="1"/>
    <s v="USD"/>
    <x v="237"/>
    <x v="237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"/>
    <x v="1"/>
    <n v="69"/>
    <n v="214"/>
    <x v="1"/>
    <s v="USD"/>
    <x v="238"/>
    <x v="238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6"/>
    <x v="1"/>
    <n v="66"/>
    <n v="222"/>
    <x v="1"/>
    <s v="USD"/>
    <x v="239"/>
    <x v="239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98"/>
    <n v="1884"/>
    <x v="1"/>
    <s v="USD"/>
    <x v="240"/>
    <x v="24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60"/>
    <n v="218"/>
    <x v="2"/>
    <s v="AUD"/>
    <x v="241"/>
    <x v="241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"/>
    <x v="1"/>
    <n v="26"/>
    <n v="6465"/>
    <x v="1"/>
    <s v="USD"/>
    <x v="242"/>
    <x v="242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3"/>
    <n v="1"/>
    <x v="1"/>
    <s v="USD"/>
    <x v="67"/>
    <x v="67"/>
    <x v="243"/>
    <x v="243"/>
    <b v="0"/>
    <b v="0"/>
    <s v="music/rock"/>
    <x v="1"/>
    <x v="1"/>
  </r>
  <r>
    <n v="251"/>
    <s v="Singleton Ltd"/>
    <s v="Enhanced user-facing function"/>
    <n v="7100"/>
    <n v="3840"/>
    <n v="54"/>
    <x v="0"/>
    <n v="38"/>
    <n v="101"/>
    <x v="1"/>
    <s v="USD"/>
    <x v="243"/>
    <x v="243"/>
    <x v="244"/>
    <x v="244"/>
    <b v="0"/>
    <b v="0"/>
    <s v="theater/plays"/>
    <x v="3"/>
    <x v="3"/>
  </r>
  <r>
    <n v="252"/>
    <s v="Perez PLC"/>
    <s v="Operative bandwidth-monitored interface"/>
    <n v="1000"/>
    <n v="6263"/>
    <n v="626"/>
    <x v="1"/>
    <n v="106"/>
    <n v="59"/>
    <x v="1"/>
    <s v="USD"/>
    <x v="244"/>
    <x v="244"/>
    <x v="245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81"/>
    <n v="1335"/>
    <x v="0"/>
    <s v="CAD"/>
    <x v="245"/>
    <x v="245"/>
    <x v="246"/>
    <x v="246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97"/>
    <n v="88"/>
    <x v="1"/>
    <s v="USD"/>
    <x v="246"/>
    <x v="246"/>
    <x v="247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57"/>
    <n v="1697"/>
    <x v="1"/>
    <s v="USD"/>
    <x v="247"/>
    <x v="247"/>
    <x v="248"/>
    <x v="248"/>
    <b v="0"/>
    <b v="1"/>
    <s v="music/rock"/>
    <x v="1"/>
    <x v="1"/>
  </r>
  <r>
    <n v="256"/>
    <s v="Smith-Reid"/>
    <s v="Optimized actuating toolset"/>
    <n v="4100"/>
    <n v="959"/>
    <n v="23"/>
    <x v="0"/>
    <n v="64"/>
    <n v="15"/>
    <x v="4"/>
    <s v="GBP"/>
    <x v="248"/>
    <x v="248"/>
    <x v="249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0"/>
    <n v="92"/>
    <x v="1"/>
    <s v="USD"/>
    <x v="249"/>
    <x v="249"/>
    <x v="250"/>
    <x v="25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72"/>
    <n v="186"/>
    <x v="1"/>
    <s v="USD"/>
    <x v="250"/>
    <x v="250"/>
    <x v="251"/>
    <x v="251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78"/>
    <n v="138"/>
    <x v="1"/>
    <s v="USD"/>
    <x v="251"/>
    <x v="251"/>
    <x v="252"/>
    <x v="252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38"/>
    <n v="261"/>
    <x v="1"/>
    <s v="USD"/>
    <x v="136"/>
    <x v="136"/>
    <x v="253"/>
    <x v="253"/>
    <b v="0"/>
    <b v="0"/>
    <s v="music/rock"/>
    <x v="1"/>
    <x v="1"/>
  </r>
  <r>
    <n v="261"/>
    <s v="Mason-Smith"/>
    <s v="Reverse-engineered cohesive migration"/>
    <n v="84300"/>
    <n v="26303"/>
    <n v="31"/>
    <x v="0"/>
    <n v="58"/>
    <n v="454"/>
    <x v="1"/>
    <s v="USD"/>
    <x v="252"/>
    <x v="252"/>
    <x v="254"/>
    <x v="254"/>
    <b v="0"/>
    <b v="1"/>
    <s v="music/rock"/>
    <x v="1"/>
    <x v="1"/>
  </r>
  <r>
    <n v="262"/>
    <s v="Lloyd, Kennedy and Davis"/>
    <s v="Compatible multimedia hub"/>
    <n v="1700"/>
    <n v="5328"/>
    <n v="313"/>
    <x v="1"/>
    <n v="50"/>
    <n v="107"/>
    <x v="1"/>
    <s v="USD"/>
    <x v="253"/>
    <x v="253"/>
    <x v="255"/>
    <x v="255"/>
    <b v="0"/>
    <b v="1"/>
    <s v="music/indie rock"/>
    <x v="1"/>
    <x v="7"/>
  </r>
  <r>
    <n v="263"/>
    <s v="Walker Ltd"/>
    <s v="Organic eco-centric success"/>
    <n v="2900"/>
    <n v="10756"/>
    <n v="371"/>
    <x v="1"/>
    <n v="54"/>
    <n v="199"/>
    <x v="1"/>
    <s v="USD"/>
    <x v="254"/>
    <x v="254"/>
    <x v="256"/>
    <x v="256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30"/>
    <n v="5512"/>
    <x v="1"/>
    <s v="USD"/>
    <x v="255"/>
    <x v="255"/>
    <x v="257"/>
    <x v="257"/>
    <b v="0"/>
    <b v="0"/>
    <s v="theater/plays"/>
    <x v="3"/>
    <x v="3"/>
  </r>
  <r>
    <n v="265"/>
    <s v="Lee and Sons"/>
    <s v="Persevering interactive emulation"/>
    <n v="4900"/>
    <n v="6031"/>
    <n v="123"/>
    <x v="1"/>
    <n v="70"/>
    <n v="86"/>
    <x v="1"/>
    <s v="USD"/>
    <x v="256"/>
    <x v="256"/>
    <x v="258"/>
    <x v="258"/>
    <b v="0"/>
    <b v="0"/>
    <s v="theater/plays"/>
    <x v="3"/>
    <x v="3"/>
  </r>
  <r>
    <n v="266"/>
    <s v="Cole LLC"/>
    <s v="Proactive responsive emulation"/>
    <n v="111900"/>
    <n v="85902"/>
    <n v="77"/>
    <x v="0"/>
    <n v="27"/>
    <n v="3182"/>
    <x v="6"/>
    <s v="EUR"/>
    <x v="257"/>
    <x v="257"/>
    <x v="259"/>
    <x v="259"/>
    <b v="0"/>
    <b v="1"/>
    <s v="music/jazz"/>
    <x v="1"/>
    <x v="17"/>
  </r>
  <r>
    <n v="267"/>
    <s v="Acosta PLC"/>
    <s v="Extended eco-centric function"/>
    <n v="61600"/>
    <n v="143910"/>
    <n v="234"/>
    <x v="1"/>
    <n v="52"/>
    <n v="2768"/>
    <x v="2"/>
    <s v="AUD"/>
    <x v="258"/>
    <x v="258"/>
    <x v="260"/>
    <x v="260"/>
    <b v="0"/>
    <b v="0"/>
    <s v="theater/plays"/>
    <x v="3"/>
    <x v="3"/>
  </r>
  <r>
    <n v="268"/>
    <s v="Brown-Mckee"/>
    <s v="Networked optimal productivity"/>
    <n v="1500"/>
    <n v="2708"/>
    <n v="181"/>
    <x v="1"/>
    <n v="56"/>
    <n v="48"/>
    <x v="1"/>
    <s v="USD"/>
    <x v="259"/>
    <x v="259"/>
    <x v="261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102"/>
    <n v="87"/>
    <x v="1"/>
    <s v="USD"/>
    <x v="260"/>
    <x v="260"/>
    <x v="262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25"/>
    <n v="1890"/>
    <x v="1"/>
    <s v="USD"/>
    <x v="261"/>
    <x v="261"/>
    <x v="263"/>
    <x v="263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32"/>
    <n v="61"/>
    <x v="1"/>
    <s v="USD"/>
    <x v="262"/>
    <x v="262"/>
    <x v="264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82"/>
    <n v="1894"/>
    <x v="1"/>
    <s v="USD"/>
    <x v="263"/>
    <x v="263"/>
    <x v="265"/>
    <x v="265"/>
    <b v="0"/>
    <b v="1"/>
    <s v="theater/plays"/>
    <x v="3"/>
    <x v="3"/>
  </r>
  <r>
    <n v="273"/>
    <s v="Thomas and Sons"/>
    <s v="Re-engineered heuristic forecast"/>
    <n v="7800"/>
    <n v="10704"/>
    <n v="137"/>
    <x v="1"/>
    <n v="38"/>
    <n v="282"/>
    <x v="0"/>
    <s v="CAD"/>
    <x v="264"/>
    <x v="264"/>
    <x v="266"/>
    <x v="266"/>
    <b v="0"/>
    <b v="0"/>
    <s v="theater/plays"/>
    <x v="3"/>
    <x v="3"/>
  </r>
  <r>
    <n v="274"/>
    <s v="Morgan-Jenkins"/>
    <s v="Fully-configurable background algorithm"/>
    <n v="2400"/>
    <n v="773"/>
    <n v="32"/>
    <x v="0"/>
    <n v="52"/>
    <n v="15"/>
    <x v="1"/>
    <s v="USD"/>
    <x v="265"/>
    <x v="265"/>
    <x v="267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81"/>
    <n v="116"/>
    <x v="1"/>
    <s v="USD"/>
    <x v="266"/>
    <x v="266"/>
    <x v="153"/>
    <x v="153"/>
    <b v="0"/>
    <b v="0"/>
    <s v="publishing/translations"/>
    <x v="5"/>
    <x v="18"/>
  </r>
  <r>
    <n v="276"/>
    <s v="Fields Ltd"/>
    <s v="Front-line foreground project"/>
    <n v="5500"/>
    <n v="5324"/>
    <n v="97"/>
    <x v="0"/>
    <n v="40"/>
    <n v="133"/>
    <x v="1"/>
    <s v="USD"/>
    <x v="267"/>
    <x v="267"/>
    <x v="268"/>
    <x v="268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90"/>
    <n v="83"/>
    <x v="1"/>
    <s v="USD"/>
    <x v="268"/>
    <x v="268"/>
    <x v="269"/>
    <x v="269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7"/>
    <n v="91"/>
    <x v="1"/>
    <s v="USD"/>
    <x v="269"/>
    <x v="269"/>
    <x v="270"/>
    <x v="27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25"/>
    <n v="546"/>
    <x v="1"/>
    <s v="USD"/>
    <x v="270"/>
    <x v="270"/>
    <x v="271"/>
    <x v="271"/>
    <b v="0"/>
    <b v="0"/>
    <s v="theater/plays"/>
    <x v="3"/>
    <x v="3"/>
  </r>
  <r>
    <n v="280"/>
    <s v="Braun PLC"/>
    <s v="Function-based high-level infrastructure"/>
    <n v="2500"/>
    <n v="14536"/>
    <n v="581"/>
    <x v="1"/>
    <n v="37"/>
    <n v="393"/>
    <x v="1"/>
    <s v="USD"/>
    <x v="271"/>
    <x v="271"/>
    <x v="272"/>
    <x v="272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73"/>
    <n v="2062"/>
    <x v="1"/>
    <s v="USD"/>
    <x v="272"/>
    <x v="272"/>
    <x v="273"/>
    <x v="273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68"/>
    <n v="133"/>
    <x v="1"/>
    <s v="USD"/>
    <x v="73"/>
    <x v="73"/>
    <x v="274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52"/>
    <n v="29"/>
    <x v="3"/>
    <s v="DKK"/>
    <x v="273"/>
    <x v="273"/>
    <x v="148"/>
    <x v="148"/>
    <b v="0"/>
    <b v="0"/>
    <s v="music/rock"/>
    <x v="1"/>
    <x v="1"/>
  </r>
  <r>
    <n v="284"/>
    <s v="Tran LLC"/>
    <s v="Ameliorated fresh-thinking protocol"/>
    <n v="9800"/>
    <n v="8153"/>
    <n v="83"/>
    <x v="0"/>
    <n v="62"/>
    <n v="132"/>
    <x v="1"/>
    <s v="USD"/>
    <x v="274"/>
    <x v="274"/>
    <x v="275"/>
    <x v="275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"/>
    <n v="254"/>
    <x v="1"/>
    <s v="USD"/>
    <x v="275"/>
    <x v="275"/>
    <x v="276"/>
    <x v="276"/>
    <b v="0"/>
    <b v="0"/>
    <s v="theater/plays"/>
    <x v="3"/>
    <x v="3"/>
  </r>
  <r>
    <n v="286"/>
    <s v="Obrien-Aguirre"/>
    <s v="Devolved uniform complexity"/>
    <n v="112100"/>
    <n v="19557"/>
    <n v="17"/>
    <x v="3"/>
    <n v="106"/>
    <n v="184"/>
    <x v="1"/>
    <s v="USD"/>
    <x v="276"/>
    <x v="276"/>
    <x v="72"/>
    <x v="72"/>
    <b v="0"/>
    <b v="0"/>
    <s v="theater/plays"/>
    <x v="3"/>
    <x v="3"/>
  </r>
  <r>
    <n v="287"/>
    <s v="Ferguson PLC"/>
    <s v="Public-key intangible superstructure"/>
    <n v="6300"/>
    <n v="13213"/>
    <n v="210"/>
    <x v="1"/>
    <n v="75"/>
    <n v="176"/>
    <x v="1"/>
    <s v="USD"/>
    <x v="277"/>
    <x v="277"/>
    <x v="277"/>
    <x v="277"/>
    <b v="0"/>
    <b v="0"/>
    <s v="music/electric music"/>
    <x v="1"/>
    <x v="5"/>
  </r>
  <r>
    <n v="288"/>
    <s v="Garcia Ltd"/>
    <s v="Secured global success"/>
    <n v="5600"/>
    <n v="5476"/>
    <n v="98"/>
    <x v="0"/>
    <n v="40"/>
    <n v="137"/>
    <x v="3"/>
    <s v="DKK"/>
    <x v="278"/>
    <x v="278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40"/>
    <n v="337"/>
    <x v="0"/>
    <s v="CAD"/>
    <x v="279"/>
    <x v="279"/>
    <x v="71"/>
    <x v="71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101"/>
    <n v="908"/>
    <x v="1"/>
    <s v="USD"/>
    <x v="280"/>
    <x v="280"/>
    <x v="279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77"/>
    <n v="107"/>
    <x v="1"/>
    <s v="USD"/>
    <x v="281"/>
    <x v="281"/>
    <x v="280"/>
    <x v="280"/>
    <b v="1"/>
    <b v="0"/>
    <s v="technology/web"/>
    <x v="2"/>
    <x v="2"/>
  </r>
  <r>
    <n v="292"/>
    <s v="Ho-Harris"/>
    <s v="Versatile cohesive encoding"/>
    <n v="7300"/>
    <n v="717"/>
    <n v="10"/>
    <x v="0"/>
    <n v="72"/>
    <n v="10"/>
    <x v="1"/>
    <s v="USD"/>
    <x v="282"/>
    <x v="282"/>
    <x v="281"/>
    <x v="281"/>
    <b v="0"/>
    <b v="0"/>
    <s v="food/food trucks"/>
    <x v="0"/>
    <x v="0"/>
  </r>
  <r>
    <n v="293"/>
    <s v="Ross Group"/>
    <s v="Organized executive solution"/>
    <n v="6500"/>
    <n v="1065"/>
    <n v="16"/>
    <x v="3"/>
    <n v="33"/>
    <n v="32"/>
    <x v="6"/>
    <s v="EUR"/>
    <x v="283"/>
    <x v="283"/>
    <x v="282"/>
    <x v="282"/>
    <b v="0"/>
    <b v="0"/>
    <s v="theater/plays"/>
    <x v="3"/>
    <x v="3"/>
  </r>
  <r>
    <n v="294"/>
    <s v="Turner-Davis"/>
    <s v="Automated local emulation"/>
    <n v="600"/>
    <n v="8038"/>
    <n v="1340"/>
    <x v="1"/>
    <n v="44"/>
    <n v="183"/>
    <x v="1"/>
    <s v="USD"/>
    <x v="284"/>
    <x v="284"/>
    <x v="283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36"/>
    <n v="1910"/>
    <x v="5"/>
    <s v="CHF"/>
    <x v="285"/>
    <x v="285"/>
    <x v="284"/>
    <x v="284"/>
    <b v="0"/>
    <b v="0"/>
    <s v="theater/plays"/>
    <x v="3"/>
    <x v="3"/>
  </r>
  <r>
    <n v="296"/>
    <s v="Smith-Hess"/>
    <s v="Grass-roots real-time Local Area Network"/>
    <n v="6100"/>
    <n v="3352"/>
    <n v="55"/>
    <x v="0"/>
    <n v="88"/>
    <n v="38"/>
    <x v="2"/>
    <s v="AUD"/>
    <x v="286"/>
    <x v="286"/>
    <x v="285"/>
    <x v="285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65"/>
    <n v="104"/>
    <x v="2"/>
    <s v="AUD"/>
    <x v="287"/>
    <x v="287"/>
    <x v="286"/>
    <x v="286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0"/>
    <n v="72"/>
    <x v="1"/>
    <s v="USD"/>
    <x v="288"/>
    <x v="288"/>
    <x v="287"/>
    <x v="287"/>
    <b v="0"/>
    <b v="1"/>
    <s v="music/rock"/>
    <x v="1"/>
    <x v="1"/>
  </r>
  <r>
    <n v="299"/>
    <s v="Ramsey and Sons"/>
    <s v="Grass-roots contextually-based algorithm"/>
    <n v="3800"/>
    <n v="1954"/>
    <n v="51"/>
    <x v="0"/>
    <n v="40"/>
    <n v="49"/>
    <x v="1"/>
    <s v="USD"/>
    <x v="289"/>
    <x v="289"/>
    <x v="288"/>
    <x v="288"/>
    <b v="0"/>
    <b v="0"/>
    <s v="food/food trucks"/>
    <x v="0"/>
    <x v="0"/>
  </r>
  <r>
    <n v="300"/>
    <s v="Cooke PLC"/>
    <s v="Focused executive core"/>
    <n v="100"/>
    <n v="5"/>
    <n v="5"/>
    <x v="0"/>
    <n v="5"/>
    <n v="1"/>
    <x v="3"/>
    <s v="DKK"/>
    <x v="290"/>
    <x v="290"/>
    <x v="289"/>
    <x v="289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41"/>
    <n v="295"/>
    <x v="1"/>
    <s v="USD"/>
    <x v="291"/>
    <x v="291"/>
    <x v="29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99"/>
    <n v="245"/>
    <x v="1"/>
    <s v="USD"/>
    <x v="292"/>
    <x v="292"/>
    <x v="18"/>
    <x v="18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88"/>
    <n v="32"/>
    <x v="1"/>
    <s v="USD"/>
    <x v="293"/>
    <x v="293"/>
    <x v="291"/>
    <x v="291"/>
    <b v="0"/>
    <b v="0"/>
    <s v="music/indie rock"/>
    <x v="1"/>
    <x v="7"/>
  </r>
  <r>
    <n v="304"/>
    <s v="Peterson PLC"/>
    <s v="User-friendly discrete benchmark"/>
    <n v="2100"/>
    <n v="11469"/>
    <n v="546"/>
    <x v="1"/>
    <n v="81"/>
    <n v="142"/>
    <x v="1"/>
    <s v="USD"/>
    <x v="294"/>
    <x v="294"/>
    <x v="292"/>
    <x v="292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94"/>
    <n v="85"/>
    <x v="1"/>
    <s v="USD"/>
    <x v="295"/>
    <x v="295"/>
    <x v="293"/>
    <x v="293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3"/>
    <n v="7"/>
    <x v="1"/>
    <s v="USD"/>
    <x v="296"/>
    <x v="296"/>
    <x v="294"/>
    <x v="294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6"/>
    <n v="659"/>
    <x v="3"/>
    <s v="DKK"/>
    <x v="297"/>
    <x v="297"/>
    <x v="295"/>
    <x v="295"/>
    <b v="0"/>
    <b v="1"/>
    <s v="publishing/fiction"/>
    <x v="5"/>
    <x v="13"/>
  </r>
  <r>
    <n v="308"/>
    <s v="Davis Ltd"/>
    <s v="Grass-roots optimizing projection"/>
    <n v="118200"/>
    <n v="87560"/>
    <n v="74"/>
    <x v="0"/>
    <n v="109"/>
    <n v="803"/>
    <x v="1"/>
    <s v="USD"/>
    <x v="298"/>
    <x v="298"/>
    <x v="296"/>
    <x v="296"/>
    <b v="0"/>
    <b v="0"/>
    <s v="theater/plays"/>
    <x v="3"/>
    <x v="3"/>
  </r>
  <r>
    <n v="309"/>
    <s v="Harris-Perry"/>
    <s v="User-centric 6thgeneration attitude"/>
    <n v="4100"/>
    <n v="3087"/>
    <n v="75"/>
    <x v="3"/>
    <n v="41"/>
    <n v="75"/>
    <x v="1"/>
    <s v="USD"/>
    <x v="299"/>
    <x v="299"/>
    <x v="297"/>
    <x v="297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99"/>
    <n v="16"/>
    <x v="1"/>
    <s v="USD"/>
    <x v="300"/>
    <x v="300"/>
    <x v="298"/>
    <x v="298"/>
    <b v="0"/>
    <b v="0"/>
    <s v="games/video games"/>
    <x v="6"/>
    <x v="11"/>
  </r>
  <r>
    <n v="311"/>
    <s v="Flores PLC"/>
    <s v="Focused real-time help-desk"/>
    <n v="6300"/>
    <n v="12812"/>
    <n v="203"/>
    <x v="1"/>
    <n v="106"/>
    <n v="121"/>
    <x v="1"/>
    <s v="USD"/>
    <x v="247"/>
    <x v="247"/>
    <x v="299"/>
    <x v="299"/>
    <b v="0"/>
    <b v="0"/>
    <s v="theater/plays"/>
    <x v="3"/>
    <x v="3"/>
  </r>
  <r>
    <n v="312"/>
    <s v="Martinez LLC"/>
    <s v="Robust impactful approach"/>
    <n v="59100"/>
    <n v="183345"/>
    <n v="310"/>
    <x v="1"/>
    <n v="49"/>
    <n v="3742"/>
    <x v="1"/>
    <s v="USD"/>
    <x v="244"/>
    <x v="244"/>
    <x v="300"/>
    <x v="300"/>
    <b v="0"/>
    <b v="0"/>
    <s v="theater/plays"/>
    <x v="3"/>
    <x v="3"/>
  </r>
  <r>
    <n v="313"/>
    <s v="Miller-Irwin"/>
    <s v="Secured maximized policy"/>
    <n v="2200"/>
    <n v="8697"/>
    <n v="395"/>
    <x v="1"/>
    <n v="39"/>
    <n v="223"/>
    <x v="1"/>
    <s v="USD"/>
    <x v="301"/>
    <x v="301"/>
    <x v="301"/>
    <x v="301"/>
    <b v="0"/>
    <b v="0"/>
    <s v="music/rock"/>
    <x v="1"/>
    <x v="1"/>
  </r>
  <r>
    <n v="314"/>
    <s v="Sanchez-Morgan"/>
    <s v="Realigned upward-trending strategy"/>
    <n v="1400"/>
    <n v="4126"/>
    <n v="295"/>
    <x v="1"/>
    <n v="31"/>
    <n v="133"/>
    <x v="1"/>
    <s v="USD"/>
    <x v="188"/>
    <x v="188"/>
    <x v="162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104"/>
    <n v="31"/>
    <x v="1"/>
    <s v="USD"/>
    <x v="302"/>
    <x v="302"/>
    <x v="302"/>
    <x v="302"/>
    <b v="0"/>
    <b v="0"/>
    <s v="theater/plays"/>
    <x v="3"/>
    <x v="3"/>
  </r>
  <r>
    <n v="316"/>
    <s v="Martin-Marshall"/>
    <s v="Configurable demand-driven matrix"/>
    <n v="9600"/>
    <n v="6401"/>
    <n v="67"/>
    <x v="0"/>
    <n v="59"/>
    <n v="108"/>
    <x v="6"/>
    <s v="EUR"/>
    <x v="303"/>
    <x v="303"/>
    <x v="303"/>
    <x v="303"/>
    <b v="0"/>
    <b v="1"/>
    <s v="food/food trucks"/>
    <x v="0"/>
    <x v="0"/>
  </r>
  <r>
    <n v="317"/>
    <s v="Summers PLC"/>
    <s v="Cross-group coherent hierarchy"/>
    <n v="6600"/>
    <n v="1269"/>
    <n v="19"/>
    <x v="0"/>
    <n v="42"/>
    <n v="30"/>
    <x v="1"/>
    <s v="USD"/>
    <x v="304"/>
    <x v="304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53"/>
    <n v="17"/>
    <x v="1"/>
    <s v="USD"/>
    <x v="305"/>
    <x v="305"/>
    <x v="305"/>
    <x v="305"/>
    <b v="0"/>
    <b v="0"/>
    <s v="music/rock"/>
    <x v="1"/>
    <x v="1"/>
  </r>
  <r>
    <n v="319"/>
    <s v="Mills Group"/>
    <s v="Advanced empowering matrix"/>
    <n v="8400"/>
    <n v="3251"/>
    <n v="39"/>
    <x v="3"/>
    <n v="51"/>
    <n v="64"/>
    <x v="1"/>
    <s v="USD"/>
    <x v="306"/>
    <x v="306"/>
    <x v="306"/>
    <x v="306"/>
    <b v="0"/>
    <b v="0"/>
    <s v="technology/web"/>
    <x v="2"/>
    <x v="2"/>
  </r>
  <r>
    <n v="320"/>
    <s v="Sandoval-Powell"/>
    <s v="Phased holistic implementation"/>
    <n v="84400"/>
    <n v="8092"/>
    <n v="10"/>
    <x v="0"/>
    <n v="101"/>
    <n v="80"/>
    <x v="1"/>
    <s v="USD"/>
    <x v="307"/>
    <x v="307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65"/>
    <n v="2468"/>
    <x v="1"/>
    <s v="USD"/>
    <x v="308"/>
    <x v="308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38"/>
    <n v="5168"/>
    <x v="1"/>
    <s v="USD"/>
    <x v="309"/>
    <x v="309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"/>
    <x v="0"/>
    <n v="83"/>
    <n v="26"/>
    <x v="4"/>
    <s v="GBP"/>
    <x v="310"/>
    <x v="31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8"/>
    <n v="307"/>
    <x v="1"/>
    <s v="USD"/>
    <x v="311"/>
    <x v="311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1"/>
    <x v="0"/>
    <n v="81"/>
    <n v="73"/>
    <x v="1"/>
    <s v="USD"/>
    <x v="79"/>
    <x v="79"/>
    <x v="312"/>
    <x v="312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26"/>
    <n v="128"/>
    <x v="1"/>
    <s v="USD"/>
    <x v="312"/>
    <x v="312"/>
    <x v="313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0"/>
    <n v="33"/>
    <x v="1"/>
    <s v="USD"/>
    <x v="313"/>
    <x v="313"/>
    <x v="314"/>
    <x v="314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54"/>
    <n v="2441"/>
    <x v="1"/>
    <s v="USD"/>
    <x v="314"/>
    <x v="314"/>
    <x v="315"/>
    <x v="315"/>
    <b v="0"/>
    <b v="0"/>
    <s v="music/rock"/>
    <x v="1"/>
    <x v="1"/>
  </r>
  <r>
    <n v="329"/>
    <s v="Willis and Sons"/>
    <s v="Fundamental incremental database"/>
    <n v="93800"/>
    <n v="21477"/>
    <n v="23"/>
    <x v="2"/>
    <n v="102"/>
    <n v="211"/>
    <x v="1"/>
    <s v="USD"/>
    <x v="315"/>
    <x v="315"/>
    <x v="316"/>
    <x v="316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45"/>
    <n v="1385"/>
    <x v="4"/>
    <s v="GBP"/>
    <x v="316"/>
    <x v="316"/>
    <x v="317"/>
    <x v="317"/>
    <b v="0"/>
    <b v="0"/>
    <s v="film &amp; video/documentary"/>
    <x v="4"/>
    <x v="4"/>
  </r>
  <r>
    <n v="331"/>
    <s v="Rose-Silva"/>
    <s v="Intuitive static portal"/>
    <n v="3300"/>
    <n v="14643"/>
    <n v="444"/>
    <x v="1"/>
    <n v="77"/>
    <n v="190"/>
    <x v="1"/>
    <s v="USD"/>
    <x v="317"/>
    <x v="317"/>
    <x v="318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88"/>
    <n v="470"/>
    <x v="1"/>
    <s v="USD"/>
    <x v="318"/>
    <x v="318"/>
    <x v="319"/>
    <x v="319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47"/>
    <n v="253"/>
    <x v="1"/>
    <s v="USD"/>
    <x v="319"/>
    <x v="319"/>
    <x v="320"/>
    <x v="320"/>
    <b v="0"/>
    <b v="0"/>
    <s v="theater/plays"/>
    <x v="3"/>
    <x v="3"/>
  </r>
  <r>
    <n v="334"/>
    <s v="Mcgee Group"/>
    <s v="Assimilated discrete algorithm"/>
    <n v="66200"/>
    <n v="123538"/>
    <n v="187"/>
    <x v="1"/>
    <n v="111"/>
    <n v="1113"/>
    <x v="1"/>
    <s v="USD"/>
    <x v="32"/>
    <x v="32"/>
    <x v="321"/>
    <x v="321"/>
    <b v="0"/>
    <b v="0"/>
    <s v="music/rock"/>
    <x v="1"/>
    <x v="1"/>
  </r>
  <r>
    <n v="335"/>
    <s v="Jordan-Acosta"/>
    <s v="Operative uniform hub"/>
    <n v="173800"/>
    <n v="198628"/>
    <n v="114"/>
    <x v="1"/>
    <n v="87"/>
    <n v="2283"/>
    <x v="1"/>
    <s v="USD"/>
    <x v="320"/>
    <x v="320"/>
    <x v="322"/>
    <x v="322"/>
    <b v="0"/>
    <b v="0"/>
    <s v="music/rock"/>
    <x v="1"/>
    <x v="1"/>
  </r>
  <r>
    <n v="336"/>
    <s v="Nunez Inc"/>
    <s v="Customizable intangible capability"/>
    <n v="70700"/>
    <n v="68602"/>
    <n v="97"/>
    <x v="0"/>
    <n v="64"/>
    <n v="1072"/>
    <x v="1"/>
    <s v="USD"/>
    <x v="321"/>
    <x v="321"/>
    <x v="323"/>
    <x v="323"/>
    <b v="0"/>
    <b v="1"/>
    <s v="music/rock"/>
    <x v="1"/>
    <x v="1"/>
  </r>
  <r>
    <n v="337"/>
    <s v="Hayden Ltd"/>
    <s v="Innovative didactic analyzer"/>
    <n v="94500"/>
    <n v="116064"/>
    <n v="123"/>
    <x v="1"/>
    <n v="106"/>
    <n v="1095"/>
    <x v="1"/>
    <s v="USD"/>
    <x v="322"/>
    <x v="322"/>
    <x v="324"/>
    <x v="324"/>
    <b v="0"/>
    <b v="0"/>
    <s v="theater/plays"/>
    <x v="3"/>
    <x v="3"/>
  </r>
  <r>
    <n v="338"/>
    <s v="Gonzalez-Burton"/>
    <s v="Decentralized intangible encoding"/>
    <n v="69800"/>
    <n v="125042"/>
    <n v="179"/>
    <x v="1"/>
    <n v="74"/>
    <n v="1690"/>
    <x v="1"/>
    <s v="USD"/>
    <x v="323"/>
    <x v="323"/>
    <x v="325"/>
    <x v="325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84"/>
    <n v="1297"/>
    <x v="0"/>
    <s v="CAD"/>
    <x v="324"/>
    <x v="324"/>
    <x v="326"/>
    <x v="326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89"/>
    <n v="393"/>
    <x v="1"/>
    <s v="USD"/>
    <x v="325"/>
    <x v="325"/>
    <x v="327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77"/>
    <n v="1257"/>
    <x v="1"/>
    <s v="USD"/>
    <x v="326"/>
    <x v="326"/>
    <x v="328"/>
    <x v="328"/>
    <b v="0"/>
    <b v="0"/>
    <s v="music/indie rock"/>
    <x v="1"/>
    <x v="7"/>
  </r>
  <r>
    <n v="342"/>
    <s v="Gibson-Hernandez"/>
    <s v="Visionary foreground middleware"/>
    <n v="47900"/>
    <n v="31864"/>
    <n v="67"/>
    <x v="0"/>
    <n v="97"/>
    <n v="328"/>
    <x v="1"/>
    <s v="USD"/>
    <x v="327"/>
    <x v="327"/>
    <x v="329"/>
    <x v="329"/>
    <b v="0"/>
    <b v="0"/>
    <s v="theater/plays"/>
    <x v="3"/>
    <x v="3"/>
  </r>
  <r>
    <n v="343"/>
    <s v="Spencer-Weber"/>
    <s v="Optional zero-defect task-force"/>
    <n v="9000"/>
    <n v="4853"/>
    <n v="54"/>
    <x v="0"/>
    <n v="33"/>
    <n v="147"/>
    <x v="1"/>
    <s v="USD"/>
    <x v="328"/>
    <x v="328"/>
    <x v="151"/>
    <x v="151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100"/>
    <n v="830"/>
    <x v="1"/>
    <s v="USD"/>
    <x v="329"/>
    <x v="329"/>
    <x v="330"/>
    <x v="33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70"/>
    <n v="331"/>
    <x v="4"/>
    <s v="GBP"/>
    <x v="330"/>
    <x v="330"/>
    <x v="331"/>
    <x v="331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110"/>
    <n v="25"/>
    <x v="1"/>
    <s v="USD"/>
    <x v="331"/>
    <x v="331"/>
    <x v="332"/>
    <x v="332"/>
    <b v="0"/>
    <b v="1"/>
    <s v="music/indie rock"/>
    <x v="1"/>
    <x v="7"/>
  </r>
  <r>
    <n v="347"/>
    <s v="Petersen and Sons"/>
    <s v="Open-source full-range portal"/>
    <n v="900"/>
    <n v="12607"/>
    <n v="1401"/>
    <x v="1"/>
    <n v="66"/>
    <n v="191"/>
    <x v="1"/>
    <s v="USD"/>
    <x v="332"/>
    <x v="332"/>
    <x v="333"/>
    <x v="333"/>
    <b v="0"/>
    <b v="0"/>
    <s v="technology/web"/>
    <x v="2"/>
    <x v="2"/>
  </r>
  <r>
    <n v="348"/>
    <s v="Hensley Ltd"/>
    <s v="Versatile cohesive open system"/>
    <n v="199000"/>
    <n v="142823"/>
    <n v="72"/>
    <x v="0"/>
    <n v="41"/>
    <n v="3483"/>
    <x v="1"/>
    <s v="USD"/>
    <x v="333"/>
    <x v="333"/>
    <x v="334"/>
    <x v="334"/>
    <b v="0"/>
    <b v="0"/>
    <s v="food/food trucks"/>
    <x v="0"/>
    <x v="0"/>
  </r>
  <r>
    <n v="349"/>
    <s v="Navarro and Sons"/>
    <s v="Multi-layered bottom-line frame"/>
    <n v="180800"/>
    <n v="95958"/>
    <n v="53"/>
    <x v="0"/>
    <n v="104"/>
    <n v="923"/>
    <x v="1"/>
    <s v="USD"/>
    <x v="296"/>
    <x v="296"/>
    <x v="335"/>
    <x v="335"/>
    <b v="0"/>
    <b v="0"/>
    <s v="theater/plays"/>
    <x v="3"/>
    <x v="3"/>
  </r>
  <r>
    <n v="350"/>
    <s v="Shannon Ltd"/>
    <s v="Pre-emptive neutral capacity"/>
    <n v="100"/>
    <n v="5"/>
    <n v="5"/>
    <x v="0"/>
    <n v="5"/>
    <n v="1"/>
    <x v="1"/>
    <s v="USD"/>
    <x v="334"/>
    <x v="334"/>
    <x v="336"/>
    <x v="336"/>
    <b v="0"/>
    <b v="1"/>
    <s v="music/jazz"/>
    <x v="1"/>
    <x v="17"/>
  </r>
  <r>
    <n v="351"/>
    <s v="Young LLC"/>
    <s v="Universal maximized methodology"/>
    <n v="74100"/>
    <n v="94631"/>
    <n v="128"/>
    <x v="1"/>
    <n v="47"/>
    <n v="2013"/>
    <x v="1"/>
    <s v="USD"/>
    <x v="335"/>
    <x v="335"/>
    <x v="337"/>
    <x v="337"/>
    <b v="0"/>
    <b v="0"/>
    <s v="music/rock"/>
    <x v="1"/>
    <x v="1"/>
  </r>
  <r>
    <n v="352"/>
    <s v="Adams, Willis and Sanchez"/>
    <s v="Expanded hybrid hardware"/>
    <n v="2800"/>
    <n v="977"/>
    <n v="35"/>
    <x v="0"/>
    <n v="30"/>
    <n v="33"/>
    <x v="0"/>
    <s v="CAD"/>
    <x v="336"/>
    <x v="336"/>
    <x v="338"/>
    <x v="338"/>
    <b v="0"/>
    <b v="0"/>
    <s v="theater/plays"/>
    <x v="3"/>
    <x v="3"/>
  </r>
  <r>
    <n v="353"/>
    <s v="Mills-Roy"/>
    <s v="Profit-focused multi-tasking access"/>
    <n v="33600"/>
    <n v="137961"/>
    <n v="411"/>
    <x v="1"/>
    <n v="81"/>
    <n v="1703"/>
    <x v="1"/>
    <s v="USD"/>
    <x v="337"/>
    <x v="337"/>
    <x v="339"/>
    <x v="339"/>
    <b v="0"/>
    <b v="0"/>
    <s v="theater/plays"/>
    <x v="3"/>
    <x v="3"/>
  </r>
  <r>
    <n v="354"/>
    <s v="Brown Group"/>
    <s v="Profit-focused transitional capability"/>
    <n v="6100"/>
    <n v="7548"/>
    <n v="124"/>
    <x v="1"/>
    <n v="94"/>
    <n v="80"/>
    <x v="3"/>
    <s v="DKK"/>
    <x v="338"/>
    <x v="338"/>
    <x v="340"/>
    <x v="34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26"/>
    <n v="86"/>
    <x v="1"/>
    <s v="USD"/>
    <x v="339"/>
    <x v="339"/>
    <x v="341"/>
    <x v="341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86"/>
    <n v="40"/>
    <x v="6"/>
    <s v="EUR"/>
    <x v="340"/>
    <x v="340"/>
    <x v="342"/>
    <x v="342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104"/>
    <n v="41"/>
    <x v="1"/>
    <s v="USD"/>
    <x v="341"/>
    <x v="341"/>
    <x v="343"/>
    <x v="343"/>
    <b v="0"/>
    <b v="0"/>
    <s v="games/video games"/>
    <x v="6"/>
    <x v="11"/>
  </r>
  <r>
    <n v="358"/>
    <s v="Diaz-Garcia"/>
    <s v="Profit-focused 3rdgeneration circuit"/>
    <n v="9700"/>
    <n v="1146"/>
    <n v="12"/>
    <x v="0"/>
    <n v="50"/>
    <n v="23"/>
    <x v="0"/>
    <s v="CAD"/>
    <x v="342"/>
    <x v="342"/>
    <x v="344"/>
    <x v="344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64"/>
    <n v="187"/>
    <x v="1"/>
    <s v="USD"/>
    <x v="343"/>
    <x v="343"/>
    <x v="127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47"/>
    <n v="2875"/>
    <x v="4"/>
    <s v="GBP"/>
    <x v="344"/>
    <x v="344"/>
    <x v="345"/>
    <x v="345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108"/>
    <n v="88"/>
    <x v="1"/>
    <s v="USD"/>
    <x v="345"/>
    <x v="345"/>
    <x v="346"/>
    <x v="346"/>
    <b v="0"/>
    <b v="0"/>
    <s v="theater/plays"/>
    <x v="3"/>
    <x v="3"/>
  </r>
  <r>
    <n v="362"/>
    <s v="Lawrence Group"/>
    <s v="Automated actuating conglomeration"/>
    <n v="3700"/>
    <n v="13755"/>
    <n v="372"/>
    <x v="1"/>
    <n v="72"/>
    <n v="191"/>
    <x v="1"/>
    <s v="USD"/>
    <x v="65"/>
    <x v="65"/>
    <x v="347"/>
    <x v="347"/>
    <b v="0"/>
    <b v="0"/>
    <s v="music/rock"/>
    <x v="1"/>
    <x v="1"/>
  </r>
  <r>
    <n v="363"/>
    <s v="Gray-Davis"/>
    <s v="Re-contextualized local initiative"/>
    <n v="5200"/>
    <n v="8330"/>
    <n v="160"/>
    <x v="1"/>
    <n v="60"/>
    <n v="139"/>
    <x v="1"/>
    <s v="USD"/>
    <x v="346"/>
    <x v="346"/>
    <x v="348"/>
    <x v="348"/>
    <b v="0"/>
    <b v="0"/>
    <s v="music/rock"/>
    <x v="1"/>
    <x v="1"/>
  </r>
  <r>
    <n v="364"/>
    <s v="Ramirez-Myers"/>
    <s v="Switchable intangible definition"/>
    <n v="900"/>
    <n v="14547"/>
    <n v="1616"/>
    <x v="1"/>
    <n v="78"/>
    <n v="186"/>
    <x v="1"/>
    <s v="USD"/>
    <x v="347"/>
    <x v="347"/>
    <x v="349"/>
    <x v="349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05"/>
    <n v="112"/>
    <x v="2"/>
    <s v="AUD"/>
    <x v="348"/>
    <x v="348"/>
    <x v="350"/>
    <x v="35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6"/>
    <n v="101"/>
    <x v="1"/>
    <s v="USD"/>
    <x v="349"/>
    <x v="349"/>
    <x v="351"/>
    <x v="351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25"/>
    <n v="75"/>
    <x v="1"/>
    <s v="USD"/>
    <x v="350"/>
    <x v="350"/>
    <x v="33"/>
    <x v="33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70"/>
    <n v="206"/>
    <x v="4"/>
    <s v="GBP"/>
    <x v="351"/>
    <x v="351"/>
    <x v="352"/>
    <x v="352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96"/>
    <n v="154"/>
    <x v="1"/>
    <s v="USD"/>
    <x v="352"/>
    <x v="352"/>
    <x v="353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30"/>
    <n v="5966"/>
    <x v="1"/>
    <s v="USD"/>
    <x v="353"/>
    <x v="353"/>
    <x v="354"/>
    <x v="354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59"/>
    <n v="2176"/>
    <x v="1"/>
    <s v="USD"/>
    <x v="354"/>
    <x v="354"/>
    <x v="355"/>
    <x v="355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85"/>
    <n v="169"/>
    <x v="1"/>
    <s v="USD"/>
    <x v="355"/>
    <x v="355"/>
    <x v="356"/>
    <x v="356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78"/>
    <n v="2106"/>
    <x v="1"/>
    <s v="USD"/>
    <x v="356"/>
    <x v="356"/>
    <x v="357"/>
    <x v="357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50"/>
    <n v="441"/>
    <x v="1"/>
    <s v="USD"/>
    <x v="357"/>
    <x v="357"/>
    <x v="358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59"/>
    <n v="25"/>
    <x v="1"/>
    <s v="USD"/>
    <x v="358"/>
    <x v="358"/>
    <x v="359"/>
    <x v="359"/>
    <b v="0"/>
    <b v="0"/>
    <s v="music/indie rock"/>
    <x v="1"/>
    <x v="7"/>
  </r>
  <r>
    <n v="376"/>
    <s v="Perry PLC"/>
    <s v="Mandatory uniform matrix"/>
    <n v="3400"/>
    <n v="12275"/>
    <n v="361"/>
    <x v="1"/>
    <n v="94"/>
    <n v="131"/>
    <x v="1"/>
    <s v="USD"/>
    <x v="359"/>
    <x v="359"/>
    <x v="360"/>
    <x v="36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40"/>
    <n v="127"/>
    <x v="1"/>
    <s v="USD"/>
    <x v="12"/>
    <x v="12"/>
    <x v="361"/>
    <x v="361"/>
    <b v="0"/>
    <b v="0"/>
    <s v="theater/plays"/>
    <x v="3"/>
    <x v="3"/>
  </r>
  <r>
    <n v="378"/>
    <s v="Fleming-Oliver"/>
    <s v="Managed stable function"/>
    <n v="178200"/>
    <n v="24882"/>
    <n v="14"/>
    <x v="0"/>
    <n v="70"/>
    <n v="355"/>
    <x v="1"/>
    <s v="USD"/>
    <x v="360"/>
    <x v="360"/>
    <x v="362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66"/>
    <n v="44"/>
    <x v="4"/>
    <s v="GBP"/>
    <x v="361"/>
    <x v="361"/>
    <x v="363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48"/>
    <n v="84"/>
    <x v="1"/>
    <s v="USD"/>
    <x v="362"/>
    <x v="362"/>
    <x v="364"/>
    <x v="364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63"/>
    <n v="155"/>
    <x v="1"/>
    <s v="USD"/>
    <x v="363"/>
    <x v="363"/>
    <x v="365"/>
    <x v="365"/>
    <b v="0"/>
    <b v="0"/>
    <s v="theater/plays"/>
    <x v="3"/>
    <x v="3"/>
  </r>
  <r>
    <n v="382"/>
    <s v="King Ltd"/>
    <s v="Visionary systemic process improvement"/>
    <n v="9100"/>
    <n v="5803"/>
    <n v="64"/>
    <x v="0"/>
    <n v="87"/>
    <n v="67"/>
    <x v="1"/>
    <s v="USD"/>
    <x v="364"/>
    <x v="364"/>
    <x v="366"/>
    <x v="366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75"/>
    <n v="189"/>
    <x v="1"/>
    <s v="USD"/>
    <x v="210"/>
    <x v="210"/>
    <x v="285"/>
    <x v="285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1"/>
    <n v="4799"/>
    <x v="1"/>
    <s v="USD"/>
    <x v="365"/>
    <x v="365"/>
    <x v="367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50"/>
    <n v="1137"/>
    <x v="1"/>
    <s v="USD"/>
    <x v="366"/>
    <x v="366"/>
    <x v="368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97"/>
    <n v="1068"/>
    <x v="1"/>
    <s v="USD"/>
    <x v="367"/>
    <x v="367"/>
    <x v="369"/>
    <x v="369"/>
    <b v="0"/>
    <b v="0"/>
    <s v="theater/plays"/>
    <x v="3"/>
    <x v="3"/>
  </r>
  <r>
    <n v="387"/>
    <s v="Flores-Lambert"/>
    <s v="Triple-buffered logistical frame"/>
    <n v="109000"/>
    <n v="42795"/>
    <n v="39"/>
    <x v="0"/>
    <n v="101"/>
    <n v="424"/>
    <x v="1"/>
    <s v="USD"/>
    <x v="368"/>
    <x v="368"/>
    <x v="370"/>
    <x v="370"/>
    <b v="0"/>
    <b v="0"/>
    <s v="technology/wearables"/>
    <x v="2"/>
    <x v="8"/>
  </r>
  <r>
    <n v="388"/>
    <s v="Cruz Ltd"/>
    <s v="Exclusive dynamic adapter"/>
    <n v="114800"/>
    <n v="12938"/>
    <n v="11"/>
    <x v="3"/>
    <n v="89"/>
    <n v="145"/>
    <x v="5"/>
    <s v="CHF"/>
    <x v="369"/>
    <x v="369"/>
    <x v="371"/>
    <x v="371"/>
    <b v="0"/>
    <b v="0"/>
    <s v="music/indie rock"/>
    <x v="1"/>
    <x v="7"/>
  </r>
  <r>
    <n v="389"/>
    <s v="Knox-Garner"/>
    <s v="Automated systemic hierarchy"/>
    <n v="83000"/>
    <n v="101352"/>
    <n v="122"/>
    <x v="1"/>
    <n v="88"/>
    <n v="1152"/>
    <x v="1"/>
    <s v="USD"/>
    <x v="370"/>
    <x v="370"/>
    <x v="372"/>
    <x v="372"/>
    <b v="0"/>
    <b v="0"/>
    <s v="theater/plays"/>
    <x v="3"/>
    <x v="3"/>
  </r>
  <r>
    <n v="390"/>
    <s v="Davis-Allen"/>
    <s v="Digitized eco-centric core"/>
    <n v="2400"/>
    <n v="4477"/>
    <n v="187"/>
    <x v="1"/>
    <n v="90"/>
    <n v="50"/>
    <x v="1"/>
    <s v="USD"/>
    <x v="371"/>
    <x v="371"/>
    <x v="373"/>
    <x v="373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29"/>
    <n v="151"/>
    <x v="1"/>
    <s v="USD"/>
    <x v="287"/>
    <x v="287"/>
    <x v="374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42"/>
    <n v="1608"/>
    <x v="1"/>
    <s v="USD"/>
    <x v="372"/>
    <x v="372"/>
    <x v="375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47"/>
    <n v="3059"/>
    <x v="0"/>
    <s v="CAD"/>
    <x v="373"/>
    <x v="373"/>
    <x v="376"/>
    <x v="376"/>
    <b v="0"/>
    <b v="0"/>
    <s v="music/jazz"/>
    <x v="1"/>
    <x v="17"/>
  </r>
  <r>
    <n v="394"/>
    <s v="Noble-Bailey"/>
    <s v="Customizable dynamic info-mediaries"/>
    <n v="800"/>
    <n v="3755"/>
    <n v="469"/>
    <x v="1"/>
    <n v="110"/>
    <n v="34"/>
    <x v="1"/>
    <s v="USD"/>
    <x v="374"/>
    <x v="374"/>
    <x v="377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42"/>
    <n v="220"/>
    <x v="1"/>
    <s v="USD"/>
    <x v="375"/>
    <x v="375"/>
    <x v="378"/>
    <x v="378"/>
    <b v="1"/>
    <b v="0"/>
    <s v="theater/plays"/>
    <x v="3"/>
    <x v="3"/>
  </r>
  <r>
    <n v="396"/>
    <s v="Holmes PLC"/>
    <s v="Digitized local info-mediaries"/>
    <n v="46100"/>
    <n v="77012"/>
    <n v="167"/>
    <x v="1"/>
    <n v="48"/>
    <n v="1604"/>
    <x v="2"/>
    <s v="AUD"/>
    <x v="376"/>
    <x v="376"/>
    <x v="379"/>
    <x v="379"/>
    <b v="0"/>
    <b v="0"/>
    <s v="film &amp; video/drama"/>
    <x v="4"/>
    <x v="6"/>
  </r>
  <r>
    <n v="397"/>
    <s v="Jones-Martin"/>
    <s v="Virtual systematic monitoring"/>
    <n v="8100"/>
    <n v="14083"/>
    <n v="174"/>
    <x v="1"/>
    <n v="31"/>
    <n v="454"/>
    <x v="1"/>
    <s v="USD"/>
    <x v="377"/>
    <x v="377"/>
    <x v="380"/>
    <x v="380"/>
    <b v="0"/>
    <b v="0"/>
    <s v="music/rock"/>
    <x v="1"/>
    <x v="1"/>
  </r>
  <r>
    <n v="398"/>
    <s v="Myers LLC"/>
    <s v="Reactive bottom-line open architecture"/>
    <n v="1700"/>
    <n v="12202"/>
    <n v="718"/>
    <x v="1"/>
    <n v="99"/>
    <n v="123"/>
    <x v="6"/>
    <s v="EUR"/>
    <x v="378"/>
    <x v="378"/>
    <x v="103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66"/>
    <n v="941"/>
    <x v="1"/>
    <s v="USD"/>
    <x v="379"/>
    <x v="379"/>
    <x v="381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2"/>
    <n v="1"/>
    <x v="1"/>
    <s v="USD"/>
    <x v="380"/>
    <x v="380"/>
    <x v="382"/>
    <x v="382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46"/>
    <n v="299"/>
    <x v="1"/>
    <s v="USD"/>
    <x v="381"/>
    <x v="381"/>
    <x v="383"/>
    <x v="383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74"/>
    <n v="40"/>
    <x v="1"/>
    <s v="USD"/>
    <x v="382"/>
    <x v="382"/>
    <x v="384"/>
    <x v="384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56"/>
    <n v="3015"/>
    <x v="0"/>
    <s v="CAD"/>
    <x v="125"/>
    <x v="125"/>
    <x v="385"/>
    <x v="385"/>
    <b v="0"/>
    <b v="1"/>
    <s v="theater/plays"/>
    <x v="3"/>
    <x v="3"/>
  </r>
  <r>
    <n v="404"/>
    <s v="Bailey-Boyer"/>
    <s v="Visionary exuding Internet solution"/>
    <n v="48900"/>
    <n v="154321"/>
    <n v="316"/>
    <x v="1"/>
    <n v="69"/>
    <n v="2237"/>
    <x v="1"/>
    <s v="USD"/>
    <x v="383"/>
    <x v="383"/>
    <x v="386"/>
    <x v="386"/>
    <b v="0"/>
    <b v="0"/>
    <s v="theater/plays"/>
    <x v="3"/>
    <x v="3"/>
  </r>
  <r>
    <n v="405"/>
    <s v="Lee LLC"/>
    <s v="Synchronized secondary analyzer"/>
    <n v="29600"/>
    <n v="26527"/>
    <n v="90"/>
    <x v="0"/>
    <n v="61"/>
    <n v="435"/>
    <x v="1"/>
    <s v="USD"/>
    <x v="384"/>
    <x v="384"/>
    <x v="387"/>
    <x v="387"/>
    <b v="0"/>
    <b v="0"/>
    <s v="theater/plays"/>
    <x v="3"/>
    <x v="3"/>
  </r>
  <r>
    <n v="406"/>
    <s v="Lyons Inc"/>
    <s v="Balanced attitude-oriented parallelism"/>
    <n v="39300"/>
    <n v="71583"/>
    <n v="182"/>
    <x v="1"/>
    <n v="111"/>
    <n v="645"/>
    <x v="1"/>
    <s v="USD"/>
    <x v="385"/>
    <x v="385"/>
    <x v="388"/>
    <x v="388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25"/>
    <n v="484"/>
    <x v="3"/>
    <s v="DKK"/>
    <x v="386"/>
    <x v="386"/>
    <x v="389"/>
    <x v="389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79"/>
    <n v="154"/>
    <x v="0"/>
    <s v="CAD"/>
    <x v="387"/>
    <x v="387"/>
    <x v="390"/>
    <x v="39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88"/>
    <n v="714"/>
    <x v="1"/>
    <s v="USD"/>
    <x v="388"/>
    <x v="388"/>
    <x v="391"/>
    <x v="391"/>
    <b v="0"/>
    <b v="0"/>
    <s v="music/rock"/>
    <x v="1"/>
    <x v="1"/>
  </r>
  <r>
    <n v="410"/>
    <s v="Mcmillan Group"/>
    <s v="Advanced cohesive Graphic Interface"/>
    <n v="153700"/>
    <n v="55536"/>
    <n v="36"/>
    <x v="2"/>
    <n v="50"/>
    <n v="1111"/>
    <x v="1"/>
    <s v="USD"/>
    <x v="277"/>
    <x v="277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100"/>
    <n v="82"/>
    <x v="1"/>
    <s v="USD"/>
    <x v="389"/>
    <x v="389"/>
    <x v="392"/>
    <x v="392"/>
    <b v="0"/>
    <b v="0"/>
    <s v="theater/plays"/>
    <x v="3"/>
    <x v="3"/>
  </r>
  <r>
    <n v="412"/>
    <s v="Rodriguez-Scott"/>
    <s v="Realigned zero tolerance software"/>
    <n v="2100"/>
    <n v="14046"/>
    <n v="669"/>
    <x v="1"/>
    <n v="105"/>
    <n v="134"/>
    <x v="1"/>
    <s v="USD"/>
    <x v="390"/>
    <x v="390"/>
    <x v="393"/>
    <x v="393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"/>
    <n v="1089"/>
    <x v="1"/>
    <s v="USD"/>
    <x v="391"/>
    <x v="391"/>
    <x v="394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29"/>
    <n v="5497"/>
    <x v="1"/>
    <s v="USD"/>
    <x v="392"/>
    <x v="392"/>
    <x v="395"/>
    <x v="395"/>
    <b v="0"/>
    <b v="1"/>
    <s v="food/food trucks"/>
    <x v="0"/>
    <x v="0"/>
  </r>
  <r>
    <n v="415"/>
    <s v="Anderson-Pham"/>
    <s v="Intuitive needs-based monitoring"/>
    <n v="113500"/>
    <n v="12552"/>
    <n v="11"/>
    <x v="0"/>
    <n v="30"/>
    <n v="418"/>
    <x v="1"/>
    <s v="USD"/>
    <x v="393"/>
    <x v="393"/>
    <x v="396"/>
    <x v="396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41"/>
    <n v="1439"/>
    <x v="1"/>
    <s v="USD"/>
    <x v="394"/>
    <x v="394"/>
    <x v="397"/>
    <x v="397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63"/>
    <n v="15"/>
    <x v="1"/>
    <s v="USD"/>
    <x v="395"/>
    <x v="395"/>
    <x v="398"/>
    <x v="398"/>
    <b v="0"/>
    <b v="0"/>
    <s v="theater/plays"/>
    <x v="3"/>
    <x v="3"/>
  </r>
  <r>
    <n v="418"/>
    <s v="Jackson PLC"/>
    <s v="Quality-focused client-server core"/>
    <n v="163700"/>
    <n v="93963"/>
    <n v="57"/>
    <x v="0"/>
    <n v="47"/>
    <n v="1999"/>
    <x v="0"/>
    <s v="CAD"/>
    <x v="396"/>
    <x v="396"/>
    <x v="399"/>
    <x v="399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27"/>
    <n v="5203"/>
    <x v="1"/>
    <s v="USD"/>
    <x v="397"/>
    <x v="397"/>
    <x v="348"/>
    <x v="348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68"/>
    <n v="94"/>
    <x v="1"/>
    <s v="USD"/>
    <x v="398"/>
    <x v="398"/>
    <x v="400"/>
    <x v="400"/>
    <b v="0"/>
    <b v="0"/>
    <s v="theater/plays"/>
    <x v="3"/>
    <x v="3"/>
  </r>
  <r>
    <n v="421"/>
    <s v="Thomas-Lopez"/>
    <s v="User-centric fault-tolerant archive"/>
    <n v="9400"/>
    <n v="6015"/>
    <n v="64"/>
    <x v="0"/>
    <n v="51"/>
    <n v="118"/>
    <x v="1"/>
    <s v="USD"/>
    <x v="399"/>
    <x v="399"/>
    <x v="401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54"/>
    <n v="205"/>
    <x v="1"/>
    <s v="USD"/>
    <x v="400"/>
    <x v="400"/>
    <x v="402"/>
    <x v="402"/>
    <b v="0"/>
    <b v="1"/>
    <s v="theater/plays"/>
    <x v="3"/>
    <x v="3"/>
  </r>
  <r>
    <n v="423"/>
    <s v="Jones-Riddle"/>
    <s v="Self-enabling real-time definition"/>
    <n v="147800"/>
    <n v="15723"/>
    <n v="11"/>
    <x v="0"/>
    <n v="97"/>
    <n v="162"/>
    <x v="1"/>
    <s v="USD"/>
    <x v="116"/>
    <x v="116"/>
    <x v="403"/>
    <x v="403"/>
    <b v="0"/>
    <b v="1"/>
    <s v="food/food trucks"/>
    <x v="0"/>
    <x v="0"/>
  </r>
  <r>
    <n v="424"/>
    <s v="Schmidt-Gomez"/>
    <s v="User-centric impactful projection"/>
    <n v="5100"/>
    <n v="2064"/>
    <n v="40"/>
    <x v="0"/>
    <n v="25"/>
    <n v="83"/>
    <x v="1"/>
    <s v="USD"/>
    <x v="401"/>
    <x v="401"/>
    <x v="404"/>
    <x v="404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84"/>
    <n v="92"/>
    <x v="1"/>
    <s v="USD"/>
    <x v="402"/>
    <x v="402"/>
    <x v="405"/>
    <x v="405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47"/>
    <n v="219"/>
    <x v="1"/>
    <s v="USD"/>
    <x v="403"/>
    <x v="403"/>
    <x v="406"/>
    <x v="406"/>
    <b v="0"/>
    <b v="0"/>
    <s v="theater/plays"/>
    <x v="3"/>
    <x v="3"/>
  </r>
  <r>
    <n v="427"/>
    <s v="Hicks, Wall and Webb"/>
    <s v="Managed discrete framework"/>
    <n v="174500"/>
    <n v="197018"/>
    <n v="113"/>
    <x v="1"/>
    <n v="78"/>
    <n v="2526"/>
    <x v="1"/>
    <s v="USD"/>
    <x v="404"/>
    <x v="404"/>
    <x v="407"/>
    <x v="407"/>
    <b v="0"/>
    <b v="1"/>
    <s v="theater/plays"/>
    <x v="3"/>
    <x v="3"/>
  </r>
  <r>
    <n v="428"/>
    <s v="Mayer-Richmond"/>
    <s v="Progressive zero-defect capability"/>
    <n v="101400"/>
    <n v="47037"/>
    <n v="46"/>
    <x v="0"/>
    <n v="63"/>
    <n v="747"/>
    <x v="1"/>
    <s v="USD"/>
    <x v="405"/>
    <x v="405"/>
    <x v="408"/>
    <x v="408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81"/>
    <n v="2138"/>
    <x v="1"/>
    <s v="USD"/>
    <x v="406"/>
    <x v="406"/>
    <x v="409"/>
    <x v="409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65"/>
    <n v="84"/>
    <x v="1"/>
    <s v="USD"/>
    <x v="407"/>
    <x v="407"/>
    <x v="410"/>
    <x v="410"/>
    <b v="0"/>
    <b v="0"/>
    <s v="theater/plays"/>
    <x v="3"/>
    <x v="3"/>
  </r>
  <r>
    <n v="431"/>
    <s v="Rosales LLC"/>
    <s v="Compatible multimedia utilization"/>
    <n v="5100"/>
    <n v="9817"/>
    <n v="192"/>
    <x v="1"/>
    <n v="104"/>
    <n v="94"/>
    <x v="1"/>
    <s v="USD"/>
    <x v="408"/>
    <x v="408"/>
    <x v="312"/>
    <x v="312"/>
    <b v="1"/>
    <b v="0"/>
    <s v="theater/plays"/>
    <x v="3"/>
    <x v="3"/>
  </r>
  <r>
    <n v="432"/>
    <s v="Harper-Bryan"/>
    <s v="Re-contextualized dedicated hardware"/>
    <n v="7700"/>
    <n v="6369"/>
    <n v="83"/>
    <x v="0"/>
    <n v="70"/>
    <n v="91"/>
    <x v="1"/>
    <s v="USD"/>
    <x v="409"/>
    <x v="409"/>
    <x v="411"/>
    <x v="411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83"/>
    <n v="792"/>
    <x v="1"/>
    <s v="USD"/>
    <x v="410"/>
    <x v="410"/>
    <x v="412"/>
    <x v="412"/>
    <b v="0"/>
    <b v="1"/>
    <s v="film &amp; video/documentary"/>
    <x v="4"/>
    <x v="4"/>
  </r>
  <r>
    <n v="434"/>
    <s v="Floyd-Sims"/>
    <s v="Cloned transitional hierarchy"/>
    <n v="5400"/>
    <n v="903"/>
    <n v="17"/>
    <x v="3"/>
    <n v="90"/>
    <n v="10"/>
    <x v="0"/>
    <s v="CAD"/>
    <x v="411"/>
    <x v="411"/>
    <x v="413"/>
    <x v="413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04"/>
    <n v="1713"/>
    <x v="6"/>
    <s v="EUR"/>
    <x v="412"/>
    <x v="412"/>
    <x v="414"/>
    <x v="414"/>
    <b v="0"/>
    <b v="1"/>
    <s v="theater/plays"/>
    <x v="3"/>
    <x v="3"/>
  </r>
  <r>
    <n v="436"/>
    <s v="King-Nguyen"/>
    <s v="Open-source incremental throughput"/>
    <n v="1300"/>
    <n v="13678"/>
    <n v="1052"/>
    <x v="1"/>
    <n v="55"/>
    <n v="249"/>
    <x v="1"/>
    <s v="USD"/>
    <x v="413"/>
    <x v="413"/>
    <x v="354"/>
    <x v="354"/>
    <b v="0"/>
    <b v="0"/>
    <s v="music/jazz"/>
    <x v="1"/>
    <x v="17"/>
  </r>
  <r>
    <n v="437"/>
    <s v="Hansen Group"/>
    <s v="Centralized regional interface"/>
    <n v="8100"/>
    <n v="9969"/>
    <n v="123"/>
    <x v="1"/>
    <n v="52"/>
    <n v="192"/>
    <x v="1"/>
    <s v="USD"/>
    <x v="414"/>
    <x v="414"/>
    <x v="415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60"/>
    <n v="247"/>
    <x v="1"/>
    <s v="USD"/>
    <x v="415"/>
    <x v="415"/>
    <x v="416"/>
    <x v="416"/>
    <b v="0"/>
    <b v="0"/>
    <s v="theater/plays"/>
    <x v="3"/>
    <x v="3"/>
  </r>
  <r>
    <n v="439"/>
    <s v="Cummings Inc"/>
    <s v="Digitized transitional monitoring"/>
    <n v="28400"/>
    <n v="100900"/>
    <n v="355"/>
    <x v="1"/>
    <n v="44"/>
    <n v="2293"/>
    <x v="1"/>
    <s v="USD"/>
    <x v="416"/>
    <x v="416"/>
    <x v="417"/>
    <x v="417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53"/>
    <n v="3131"/>
    <x v="1"/>
    <s v="USD"/>
    <x v="417"/>
    <x v="417"/>
    <x v="418"/>
    <x v="418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55"/>
    <n v="32"/>
    <x v="1"/>
    <s v="USD"/>
    <x v="418"/>
    <x v="418"/>
    <x v="419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75"/>
    <n v="143"/>
    <x v="6"/>
    <s v="EUR"/>
    <x v="419"/>
    <x v="419"/>
    <x v="420"/>
    <x v="420"/>
    <b v="0"/>
    <b v="0"/>
    <s v="theater/plays"/>
    <x v="3"/>
    <x v="3"/>
  </r>
  <r>
    <n v="443"/>
    <s v="Clark-Bowman"/>
    <s v="Stand-alone user-facing service-desk"/>
    <n v="9300"/>
    <n v="3232"/>
    <n v="35"/>
    <x v="3"/>
    <n v="36"/>
    <n v="90"/>
    <x v="1"/>
    <s v="USD"/>
    <x v="420"/>
    <x v="420"/>
    <x v="421"/>
    <x v="421"/>
    <b v="0"/>
    <b v="0"/>
    <s v="theater/plays"/>
    <x v="3"/>
    <x v="3"/>
  </r>
  <r>
    <n v="444"/>
    <s v="Hensley Ltd"/>
    <s v="Versatile global attitude"/>
    <n v="6200"/>
    <n v="10938"/>
    <n v="176"/>
    <x v="1"/>
    <n v="37"/>
    <n v="296"/>
    <x v="1"/>
    <s v="USD"/>
    <x v="421"/>
    <x v="421"/>
    <x v="422"/>
    <x v="422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63"/>
    <n v="170"/>
    <x v="1"/>
    <s v="USD"/>
    <x v="422"/>
    <x v="422"/>
    <x v="423"/>
    <x v="423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30"/>
    <n v="186"/>
    <x v="1"/>
    <s v="USD"/>
    <x v="423"/>
    <x v="423"/>
    <x v="424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86"/>
    <n v="439"/>
    <x v="4"/>
    <s v="GBP"/>
    <x v="424"/>
    <x v="424"/>
    <x v="425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75"/>
    <n v="605"/>
    <x v="1"/>
    <s v="USD"/>
    <x v="425"/>
    <x v="425"/>
    <x v="426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101"/>
    <n v="86"/>
    <x v="3"/>
    <s v="DKK"/>
    <x v="426"/>
    <x v="426"/>
    <x v="427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4"/>
    <n v="1"/>
    <x v="0"/>
    <s v="CAD"/>
    <x v="427"/>
    <x v="427"/>
    <x v="428"/>
    <x v="428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29"/>
    <n v="6286"/>
    <x v="1"/>
    <s v="USD"/>
    <x v="428"/>
    <x v="428"/>
    <x v="429"/>
    <x v="429"/>
    <b v="0"/>
    <b v="0"/>
    <s v="music/rock"/>
    <x v="1"/>
    <x v="1"/>
  </r>
  <r>
    <n v="452"/>
    <s v="Morris Group"/>
    <s v="Realigned impactful artificial intelligence"/>
    <n v="4800"/>
    <n v="3045"/>
    <n v="63"/>
    <x v="0"/>
    <n v="98"/>
    <n v="31"/>
    <x v="1"/>
    <s v="USD"/>
    <x v="429"/>
    <x v="429"/>
    <x v="430"/>
    <x v="43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87"/>
    <n v="1181"/>
    <x v="1"/>
    <s v="USD"/>
    <x v="411"/>
    <x v="411"/>
    <x v="431"/>
    <x v="431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45"/>
    <n v="39"/>
    <x v="1"/>
    <s v="USD"/>
    <x v="430"/>
    <x v="430"/>
    <x v="432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"/>
    <n v="3727"/>
    <x v="1"/>
    <s v="USD"/>
    <x v="431"/>
    <x v="431"/>
    <x v="433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95"/>
    <n v="1605"/>
    <x v="1"/>
    <s v="USD"/>
    <x v="432"/>
    <x v="432"/>
    <x v="434"/>
    <x v="434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29"/>
    <n v="46"/>
    <x v="1"/>
    <s v="USD"/>
    <x v="433"/>
    <x v="433"/>
    <x v="435"/>
    <x v="435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56"/>
    <n v="2120"/>
    <x v="1"/>
    <s v="USD"/>
    <x v="434"/>
    <x v="434"/>
    <x v="436"/>
    <x v="436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54"/>
    <n v="105"/>
    <x v="1"/>
    <s v="USD"/>
    <x v="435"/>
    <x v="435"/>
    <x v="437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82"/>
    <n v="50"/>
    <x v="1"/>
    <s v="USD"/>
    <x v="8"/>
    <x v="8"/>
    <x v="438"/>
    <x v="438"/>
    <b v="0"/>
    <b v="0"/>
    <s v="theater/plays"/>
    <x v="3"/>
    <x v="3"/>
  </r>
  <r>
    <n v="461"/>
    <s v="Terry-Salinas"/>
    <s v="Networked secondary structure"/>
    <n v="98800"/>
    <n v="139354"/>
    <n v="141"/>
    <x v="1"/>
    <n v="67"/>
    <n v="2080"/>
    <x v="1"/>
    <s v="USD"/>
    <x v="436"/>
    <x v="436"/>
    <x v="439"/>
    <x v="439"/>
    <b v="0"/>
    <b v="0"/>
    <s v="film &amp; video/drama"/>
    <x v="4"/>
    <x v="6"/>
  </r>
  <r>
    <n v="462"/>
    <s v="Wang-Rodriguez"/>
    <s v="Total multimedia website"/>
    <n v="188800"/>
    <n v="57734"/>
    <n v="31"/>
    <x v="0"/>
    <n v="108"/>
    <n v="535"/>
    <x v="1"/>
    <s v="USD"/>
    <x v="385"/>
    <x v="385"/>
    <x v="440"/>
    <x v="44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69"/>
    <n v="2105"/>
    <x v="1"/>
    <s v="USD"/>
    <x v="437"/>
    <x v="437"/>
    <x v="441"/>
    <x v="441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39"/>
    <n v="2436"/>
    <x v="1"/>
    <s v="USD"/>
    <x v="438"/>
    <x v="438"/>
    <x v="442"/>
    <x v="442"/>
    <b v="0"/>
    <b v="0"/>
    <s v="theater/plays"/>
    <x v="3"/>
    <x v="3"/>
  </r>
  <r>
    <n v="465"/>
    <s v="Gonzalez-Robbins"/>
    <s v="Up-sized responsive protocol"/>
    <n v="4700"/>
    <n v="8829"/>
    <n v="188"/>
    <x v="1"/>
    <n v="110"/>
    <n v="80"/>
    <x v="1"/>
    <s v="USD"/>
    <x v="439"/>
    <x v="439"/>
    <x v="443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95"/>
    <n v="42"/>
    <x v="1"/>
    <s v="USD"/>
    <x v="440"/>
    <x v="440"/>
    <x v="444"/>
    <x v="444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58"/>
    <n v="139"/>
    <x v="0"/>
    <s v="CAD"/>
    <x v="441"/>
    <x v="441"/>
    <x v="445"/>
    <x v="445"/>
    <b v="0"/>
    <b v="1"/>
    <s v="technology/web"/>
    <x v="2"/>
    <x v="2"/>
  </r>
  <r>
    <n v="468"/>
    <s v="Hughes Inc"/>
    <s v="Streamlined neutral analyzer"/>
    <n v="4000"/>
    <n v="1620"/>
    <n v="41"/>
    <x v="0"/>
    <n v="101"/>
    <n v="16"/>
    <x v="1"/>
    <s v="USD"/>
    <x v="442"/>
    <x v="442"/>
    <x v="368"/>
    <x v="368"/>
    <b v="0"/>
    <b v="0"/>
    <s v="theater/plays"/>
    <x v="3"/>
    <x v="3"/>
  </r>
  <r>
    <n v="469"/>
    <s v="Olsen-Ryan"/>
    <s v="Assimilated neutral utilization"/>
    <n v="5600"/>
    <n v="10328"/>
    <n v="184"/>
    <x v="1"/>
    <n v="65"/>
    <n v="159"/>
    <x v="1"/>
    <s v="USD"/>
    <x v="443"/>
    <x v="443"/>
    <x v="446"/>
    <x v="446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27"/>
    <n v="381"/>
    <x v="1"/>
    <s v="USD"/>
    <x v="315"/>
    <x v="315"/>
    <x v="447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51"/>
    <n v="194"/>
    <x v="4"/>
    <s v="GBP"/>
    <x v="444"/>
    <x v="444"/>
    <x v="448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105"/>
    <n v="575"/>
    <x v="1"/>
    <s v="USD"/>
    <x v="445"/>
    <x v="445"/>
    <x v="178"/>
    <x v="178"/>
    <b v="0"/>
    <b v="0"/>
    <s v="music/rock"/>
    <x v="1"/>
    <x v="1"/>
  </r>
  <r>
    <n v="473"/>
    <s v="Richardson Inc"/>
    <s v="Assimilated fault-tolerant capacity"/>
    <n v="5000"/>
    <n v="8907"/>
    <n v="178"/>
    <x v="1"/>
    <n v="84"/>
    <n v="106"/>
    <x v="1"/>
    <s v="USD"/>
    <x v="446"/>
    <x v="446"/>
    <x v="449"/>
    <x v="449"/>
    <b v="0"/>
    <b v="0"/>
    <s v="music/electric music"/>
    <x v="1"/>
    <x v="5"/>
  </r>
  <r>
    <n v="474"/>
    <s v="Santos-Young"/>
    <s v="Enhanced neutral ability"/>
    <n v="4000"/>
    <n v="14606"/>
    <n v="365"/>
    <x v="1"/>
    <n v="103"/>
    <n v="142"/>
    <x v="1"/>
    <s v="USD"/>
    <x v="447"/>
    <x v="447"/>
    <x v="45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40"/>
    <n v="211"/>
    <x v="1"/>
    <s v="USD"/>
    <x v="448"/>
    <x v="448"/>
    <x v="451"/>
    <x v="451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51"/>
    <n v="1120"/>
    <x v="1"/>
    <s v="USD"/>
    <x v="342"/>
    <x v="342"/>
    <x v="452"/>
    <x v="452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41"/>
    <n v="113"/>
    <x v="1"/>
    <s v="USD"/>
    <x v="449"/>
    <x v="449"/>
    <x v="453"/>
    <x v="453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59"/>
    <n v="2756"/>
    <x v="1"/>
    <s v="USD"/>
    <x v="450"/>
    <x v="450"/>
    <x v="454"/>
    <x v="454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71"/>
    <n v="173"/>
    <x v="4"/>
    <s v="GBP"/>
    <x v="451"/>
    <x v="451"/>
    <x v="455"/>
    <x v="455"/>
    <b v="0"/>
    <b v="0"/>
    <s v="food/food trucks"/>
    <x v="0"/>
    <x v="0"/>
  </r>
  <r>
    <n v="480"/>
    <s v="Robles-Hudson"/>
    <s v="Balanced bifurcated leverage"/>
    <n v="8600"/>
    <n v="8656"/>
    <n v="101"/>
    <x v="1"/>
    <n v="99"/>
    <n v="87"/>
    <x v="1"/>
    <s v="USD"/>
    <x v="452"/>
    <x v="452"/>
    <x v="456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04"/>
    <n v="1538"/>
    <x v="1"/>
    <s v="USD"/>
    <x v="453"/>
    <x v="453"/>
    <x v="457"/>
    <x v="457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77"/>
    <n v="9"/>
    <x v="1"/>
    <s v="USD"/>
    <x v="454"/>
    <x v="454"/>
    <x v="458"/>
    <x v="458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87"/>
    <n v="554"/>
    <x v="1"/>
    <s v="USD"/>
    <x v="455"/>
    <x v="455"/>
    <x v="459"/>
    <x v="459"/>
    <b v="0"/>
    <b v="0"/>
    <s v="theater/plays"/>
    <x v="3"/>
    <x v="3"/>
  </r>
  <r>
    <n v="484"/>
    <s v="Landry Inc"/>
    <s v="Synergistic cohesive adapter"/>
    <n v="29600"/>
    <n v="77021"/>
    <n v="260"/>
    <x v="1"/>
    <n v="49"/>
    <n v="1572"/>
    <x v="4"/>
    <s v="GBP"/>
    <x v="456"/>
    <x v="456"/>
    <x v="460"/>
    <x v="46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43"/>
    <n v="648"/>
    <x v="4"/>
    <s v="GBP"/>
    <x v="457"/>
    <x v="457"/>
    <x v="461"/>
    <x v="461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33"/>
    <n v="21"/>
    <x v="4"/>
    <s v="GBP"/>
    <x v="458"/>
    <x v="458"/>
    <x v="462"/>
    <x v="462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84"/>
    <n v="2346"/>
    <x v="1"/>
    <s v="USD"/>
    <x v="459"/>
    <x v="459"/>
    <x v="463"/>
    <x v="463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01"/>
    <n v="115"/>
    <x v="1"/>
    <s v="USD"/>
    <x v="460"/>
    <x v="460"/>
    <x v="464"/>
    <x v="464"/>
    <b v="0"/>
    <b v="0"/>
    <s v="theater/plays"/>
    <x v="3"/>
    <x v="3"/>
  </r>
  <r>
    <n v="489"/>
    <s v="Clark Inc"/>
    <s v="Down-sized mobile time-frame"/>
    <n v="9200"/>
    <n v="9339"/>
    <n v="102"/>
    <x v="1"/>
    <n v="110"/>
    <n v="85"/>
    <x v="6"/>
    <s v="EUR"/>
    <x v="461"/>
    <x v="461"/>
    <x v="465"/>
    <x v="465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32"/>
    <n v="144"/>
    <x v="1"/>
    <s v="USD"/>
    <x v="462"/>
    <x v="462"/>
    <x v="466"/>
    <x v="466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71"/>
    <n v="2443"/>
    <x v="1"/>
    <s v="USD"/>
    <x v="463"/>
    <x v="463"/>
    <x v="467"/>
    <x v="467"/>
    <b v="0"/>
    <b v="1"/>
    <s v="food/food trucks"/>
    <x v="0"/>
    <x v="0"/>
  </r>
  <r>
    <n v="492"/>
    <s v="Garcia Group"/>
    <s v="Persevering interactive matrix"/>
    <n v="191000"/>
    <n v="45831"/>
    <n v="24"/>
    <x v="3"/>
    <n v="77"/>
    <n v="595"/>
    <x v="1"/>
    <s v="USD"/>
    <x v="464"/>
    <x v="464"/>
    <x v="468"/>
    <x v="468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102"/>
    <n v="64"/>
    <x v="1"/>
    <s v="USD"/>
    <x v="465"/>
    <x v="465"/>
    <x v="469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51"/>
    <n v="268"/>
    <x v="1"/>
    <s v="USD"/>
    <x v="466"/>
    <x v="466"/>
    <x v="47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68"/>
    <n v="195"/>
    <x v="3"/>
    <s v="DKK"/>
    <x v="467"/>
    <x v="467"/>
    <x v="471"/>
    <x v="471"/>
    <b v="0"/>
    <b v="0"/>
    <s v="theater/plays"/>
    <x v="3"/>
    <x v="3"/>
  </r>
  <r>
    <n v="496"/>
    <s v="Morales Group"/>
    <s v="Optimized bi-directional extranet"/>
    <n v="183800"/>
    <n v="1667"/>
    <n v="1"/>
    <x v="0"/>
    <n v="31"/>
    <n v="54"/>
    <x v="1"/>
    <s v="USD"/>
    <x v="468"/>
    <x v="468"/>
    <x v="472"/>
    <x v="472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28"/>
    <n v="120"/>
    <x v="1"/>
    <s v="USD"/>
    <x v="469"/>
    <x v="469"/>
    <x v="473"/>
    <x v="473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80"/>
    <n v="579"/>
    <x v="3"/>
    <s v="DKK"/>
    <x v="470"/>
    <x v="470"/>
    <x v="474"/>
    <x v="474"/>
    <b v="0"/>
    <b v="0"/>
    <s v="technology/web"/>
    <x v="2"/>
    <x v="2"/>
  </r>
  <r>
    <n v="499"/>
    <s v="Hunt Group"/>
    <s v="Reverse-engineered executive emulation"/>
    <n v="163800"/>
    <n v="78743"/>
    <n v="48"/>
    <x v="0"/>
    <n v="38"/>
    <n v="2072"/>
    <x v="1"/>
    <s v="USD"/>
    <x v="471"/>
    <x v="471"/>
    <x v="475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e v="#DIV/0!"/>
    <n v="0"/>
    <x v="1"/>
    <s v="USD"/>
    <x v="472"/>
    <x v="472"/>
    <x v="380"/>
    <x v="380"/>
    <b v="0"/>
    <b v="1"/>
    <s v="theater/plays"/>
    <x v="3"/>
    <x v="3"/>
  </r>
  <r>
    <n v="501"/>
    <s v="Mccann-Le"/>
    <s v="Focused coherent methodology"/>
    <n v="153600"/>
    <n v="107743"/>
    <n v="70"/>
    <x v="0"/>
    <n v="60"/>
    <n v="1796"/>
    <x v="1"/>
    <s v="USD"/>
    <x v="473"/>
    <x v="473"/>
    <x v="353"/>
    <x v="353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37"/>
    <n v="186"/>
    <x v="2"/>
    <s v="AUD"/>
    <x v="474"/>
    <x v="474"/>
    <x v="476"/>
    <x v="476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100"/>
    <n v="460"/>
    <x v="1"/>
    <s v="USD"/>
    <x v="72"/>
    <x v="72"/>
    <x v="477"/>
    <x v="477"/>
    <b v="0"/>
    <b v="0"/>
    <s v="film &amp; video/drama"/>
    <x v="4"/>
    <x v="6"/>
  </r>
  <r>
    <n v="504"/>
    <s v="Smith-Miller"/>
    <s v="De-engineered cohesive moderator"/>
    <n v="7500"/>
    <n v="6924"/>
    <n v="92"/>
    <x v="0"/>
    <n v="112"/>
    <n v="62"/>
    <x v="6"/>
    <s v="EUR"/>
    <x v="443"/>
    <x v="443"/>
    <x v="478"/>
    <x v="478"/>
    <b v="0"/>
    <b v="0"/>
    <s v="music/rock"/>
    <x v="1"/>
    <x v="1"/>
  </r>
  <r>
    <n v="505"/>
    <s v="Jensen-Vargas"/>
    <s v="Ameliorated explicit parallelism"/>
    <n v="89900"/>
    <n v="12497"/>
    <n v="14"/>
    <x v="0"/>
    <n v="36"/>
    <n v="347"/>
    <x v="1"/>
    <s v="USD"/>
    <x v="475"/>
    <x v="475"/>
    <x v="479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66"/>
    <n v="2528"/>
    <x v="1"/>
    <s v="USD"/>
    <x v="81"/>
    <x v="81"/>
    <x v="48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44"/>
    <n v="19"/>
    <x v="1"/>
    <s v="USD"/>
    <x v="476"/>
    <x v="476"/>
    <x v="481"/>
    <x v="481"/>
    <b v="0"/>
    <b v="1"/>
    <s v="technology/web"/>
    <x v="2"/>
    <x v="2"/>
  </r>
  <r>
    <n v="508"/>
    <s v="Roberts Group"/>
    <s v="Up-sized radical pricing structure"/>
    <n v="172700"/>
    <n v="193820"/>
    <n v="112"/>
    <x v="1"/>
    <n v="53"/>
    <n v="3657"/>
    <x v="1"/>
    <s v="USD"/>
    <x v="192"/>
    <x v="192"/>
    <x v="482"/>
    <x v="482"/>
    <b v="0"/>
    <b v="0"/>
    <s v="theater/plays"/>
    <x v="3"/>
    <x v="3"/>
  </r>
  <r>
    <n v="509"/>
    <s v="White LLC"/>
    <s v="Robust zero-defect project"/>
    <n v="168500"/>
    <n v="119510"/>
    <n v="71"/>
    <x v="0"/>
    <n v="95"/>
    <n v="1258"/>
    <x v="1"/>
    <s v="USD"/>
    <x v="477"/>
    <x v="477"/>
    <x v="483"/>
    <x v="483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71"/>
    <n v="131"/>
    <x v="2"/>
    <s v="AUD"/>
    <x v="478"/>
    <x v="478"/>
    <x v="484"/>
    <x v="484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98"/>
    <n v="362"/>
    <x v="1"/>
    <s v="USD"/>
    <x v="479"/>
    <x v="479"/>
    <x v="265"/>
    <x v="265"/>
    <b v="0"/>
    <b v="0"/>
    <s v="theater/plays"/>
    <x v="3"/>
    <x v="3"/>
  </r>
  <r>
    <n v="512"/>
    <s v="Williams-Walsh"/>
    <s v="Organized explicit core"/>
    <n v="9100"/>
    <n v="12678"/>
    <n v="139"/>
    <x v="1"/>
    <n v="53"/>
    <n v="239"/>
    <x v="1"/>
    <s v="USD"/>
    <x v="480"/>
    <x v="480"/>
    <x v="485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93"/>
    <n v="35"/>
    <x v="1"/>
    <s v="USD"/>
    <x v="180"/>
    <x v="180"/>
    <x v="486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9"/>
    <n v="528"/>
    <x v="5"/>
    <s v="CHF"/>
    <x v="481"/>
    <x v="481"/>
    <x v="412"/>
    <x v="412"/>
    <b v="0"/>
    <b v="1"/>
    <s v="music/rock"/>
    <x v="1"/>
    <x v="1"/>
  </r>
  <r>
    <n v="515"/>
    <s v="Cox LLC"/>
    <s v="Phased 24hour flexibility"/>
    <n v="8600"/>
    <n v="4797"/>
    <n v="56"/>
    <x v="0"/>
    <n v="36"/>
    <n v="133"/>
    <x v="0"/>
    <s v="CAD"/>
    <x v="482"/>
    <x v="482"/>
    <x v="487"/>
    <x v="487"/>
    <b v="0"/>
    <b v="1"/>
    <s v="theater/plays"/>
    <x v="3"/>
    <x v="3"/>
  </r>
  <r>
    <n v="516"/>
    <s v="Morales-Odonnell"/>
    <s v="Exclusive 5thgeneration structure"/>
    <n v="125400"/>
    <n v="53324"/>
    <n v="43"/>
    <x v="0"/>
    <n v="63"/>
    <n v="846"/>
    <x v="1"/>
    <s v="USD"/>
    <x v="194"/>
    <x v="194"/>
    <x v="488"/>
    <x v="488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85"/>
    <n v="78"/>
    <x v="1"/>
    <s v="USD"/>
    <x v="483"/>
    <x v="483"/>
    <x v="489"/>
    <x v="489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62"/>
    <n v="10"/>
    <x v="1"/>
    <s v="USD"/>
    <x v="484"/>
    <x v="484"/>
    <x v="442"/>
    <x v="442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02"/>
    <n v="1773"/>
    <x v="1"/>
    <s v="USD"/>
    <x v="355"/>
    <x v="355"/>
    <x v="437"/>
    <x v="437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106"/>
    <n v="32"/>
    <x v="1"/>
    <s v="USD"/>
    <x v="485"/>
    <x v="485"/>
    <x v="490"/>
    <x v="490"/>
    <b v="0"/>
    <b v="0"/>
    <s v="theater/plays"/>
    <x v="3"/>
    <x v="3"/>
  </r>
  <r>
    <n v="521"/>
    <s v="Wilson Ltd"/>
    <s v="Function-based multi-state software"/>
    <n v="7600"/>
    <n v="11061"/>
    <n v="146"/>
    <x v="1"/>
    <n v="30"/>
    <n v="369"/>
    <x v="1"/>
    <s v="USD"/>
    <x v="486"/>
    <x v="486"/>
    <x v="491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86"/>
    <n v="191"/>
    <x v="1"/>
    <s v="USD"/>
    <x v="487"/>
    <x v="487"/>
    <x v="163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71"/>
    <n v="89"/>
    <x v="1"/>
    <s v="USD"/>
    <x v="488"/>
    <x v="488"/>
    <x v="492"/>
    <x v="492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41"/>
    <n v="1979"/>
    <x v="1"/>
    <s v="USD"/>
    <x v="489"/>
    <x v="489"/>
    <x v="493"/>
    <x v="493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28"/>
    <n v="63"/>
    <x v="1"/>
    <s v="USD"/>
    <x v="490"/>
    <x v="490"/>
    <x v="494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88"/>
    <n v="147"/>
    <x v="1"/>
    <s v="USD"/>
    <x v="312"/>
    <x v="312"/>
    <x v="495"/>
    <x v="495"/>
    <b v="0"/>
    <b v="1"/>
    <s v="theater/plays"/>
    <x v="3"/>
    <x v="3"/>
  </r>
  <r>
    <n v="527"/>
    <s v="Rosario-Smith"/>
    <s v="Enterprise-wide intermediate portal"/>
    <n v="189200"/>
    <n v="188480"/>
    <n v="100"/>
    <x v="0"/>
    <n v="31"/>
    <n v="6080"/>
    <x v="0"/>
    <s v="CAD"/>
    <x v="491"/>
    <x v="491"/>
    <x v="496"/>
    <x v="496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90"/>
    <n v="80"/>
    <x v="4"/>
    <s v="GBP"/>
    <x v="492"/>
    <x v="492"/>
    <x v="497"/>
    <x v="497"/>
    <b v="0"/>
    <b v="0"/>
    <s v="music/indie rock"/>
    <x v="1"/>
    <x v="7"/>
  </r>
  <r>
    <n v="529"/>
    <s v="Gallegos Inc"/>
    <s v="Seamless logistical encryption"/>
    <n v="5100"/>
    <n v="574"/>
    <n v="11"/>
    <x v="0"/>
    <n v="64"/>
    <n v="9"/>
    <x v="1"/>
    <s v="USD"/>
    <x v="493"/>
    <x v="493"/>
    <x v="18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54"/>
    <n v="1784"/>
    <x v="1"/>
    <s v="USD"/>
    <x v="494"/>
    <x v="494"/>
    <x v="498"/>
    <x v="498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49"/>
    <n v="3640"/>
    <x v="5"/>
    <s v="CHF"/>
    <x v="495"/>
    <x v="495"/>
    <x v="499"/>
    <x v="499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64"/>
    <n v="126"/>
    <x v="0"/>
    <s v="CAD"/>
    <x v="496"/>
    <x v="496"/>
    <x v="500"/>
    <x v="5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83"/>
    <n v="2218"/>
    <x v="4"/>
    <s v="GBP"/>
    <x v="497"/>
    <x v="497"/>
    <x v="5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55"/>
    <n v="243"/>
    <x v="1"/>
    <s v="USD"/>
    <x v="498"/>
    <x v="498"/>
    <x v="501"/>
    <x v="501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62"/>
    <n v="202"/>
    <x v="6"/>
    <s v="EUR"/>
    <x v="499"/>
    <x v="499"/>
    <x v="502"/>
    <x v="502"/>
    <b v="0"/>
    <b v="1"/>
    <s v="theater/plays"/>
    <x v="3"/>
    <x v="3"/>
  </r>
  <r>
    <n v="536"/>
    <s v="Shannon-Olson"/>
    <s v="Enhanced methodical middleware"/>
    <n v="9800"/>
    <n v="14697"/>
    <n v="150"/>
    <x v="1"/>
    <n v="105"/>
    <n v="140"/>
    <x v="6"/>
    <s v="EUR"/>
    <x v="500"/>
    <x v="500"/>
    <x v="52"/>
    <x v="52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94"/>
    <n v="1052"/>
    <x v="3"/>
    <s v="DKK"/>
    <x v="501"/>
    <x v="501"/>
    <x v="503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44"/>
    <n v="1296"/>
    <x v="1"/>
    <s v="USD"/>
    <x v="502"/>
    <x v="502"/>
    <x v="504"/>
    <x v="504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92"/>
    <n v="77"/>
    <x v="1"/>
    <s v="USD"/>
    <x v="503"/>
    <x v="503"/>
    <x v="505"/>
    <x v="505"/>
    <b v="0"/>
    <b v="1"/>
    <s v="food/food trucks"/>
    <x v="0"/>
    <x v="0"/>
  </r>
  <r>
    <n v="540"/>
    <s v="Brown-Pena"/>
    <s v="Front-line client-server secured line"/>
    <n v="5300"/>
    <n v="14097"/>
    <n v="266"/>
    <x v="1"/>
    <n v="57"/>
    <n v="247"/>
    <x v="1"/>
    <s v="USD"/>
    <x v="504"/>
    <x v="504"/>
    <x v="506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109"/>
    <n v="395"/>
    <x v="6"/>
    <s v="EUR"/>
    <x v="505"/>
    <x v="505"/>
    <x v="507"/>
    <x v="507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39"/>
    <n v="49"/>
    <x v="4"/>
    <s v="GBP"/>
    <x v="506"/>
    <x v="506"/>
    <x v="508"/>
    <x v="508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77"/>
    <n v="180"/>
    <x v="1"/>
    <s v="USD"/>
    <x v="507"/>
    <x v="507"/>
    <x v="509"/>
    <x v="509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92"/>
    <n v="84"/>
    <x v="1"/>
    <s v="USD"/>
    <x v="508"/>
    <x v="508"/>
    <x v="510"/>
    <x v="510"/>
    <b v="0"/>
    <b v="0"/>
    <s v="music/rock"/>
    <x v="1"/>
    <x v="1"/>
  </r>
  <r>
    <n v="545"/>
    <s v="Deleon and Sons"/>
    <s v="Organized value-added access"/>
    <n v="184800"/>
    <n v="164109"/>
    <n v="89"/>
    <x v="0"/>
    <n v="61"/>
    <n v="2690"/>
    <x v="1"/>
    <s v="USD"/>
    <x v="509"/>
    <x v="509"/>
    <x v="511"/>
    <x v="511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78"/>
    <n v="88"/>
    <x v="1"/>
    <s v="USD"/>
    <x v="510"/>
    <x v="510"/>
    <x v="512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81"/>
    <n v="156"/>
    <x v="1"/>
    <s v="USD"/>
    <x v="511"/>
    <x v="511"/>
    <x v="513"/>
    <x v="513"/>
    <b v="0"/>
    <b v="0"/>
    <s v="film &amp; video/drama"/>
    <x v="4"/>
    <x v="6"/>
  </r>
  <r>
    <n v="548"/>
    <s v="York-Pitts"/>
    <s v="Monitored discrete toolset"/>
    <n v="66100"/>
    <n v="179074"/>
    <n v="271"/>
    <x v="1"/>
    <n v="60"/>
    <n v="2985"/>
    <x v="1"/>
    <s v="USD"/>
    <x v="512"/>
    <x v="512"/>
    <x v="514"/>
    <x v="514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110"/>
    <n v="762"/>
    <x v="1"/>
    <s v="USD"/>
    <x v="513"/>
    <x v="513"/>
    <x v="515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4"/>
    <n v="1"/>
    <x v="5"/>
    <s v="CHF"/>
    <x v="514"/>
    <x v="514"/>
    <x v="516"/>
    <x v="516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38"/>
    <n v="2779"/>
    <x v="2"/>
    <s v="AUD"/>
    <x v="515"/>
    <x v="515"/>
    <x v="517"/>
    <x v="517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6"/>
    <n v="92"/>
    <x v="1"/>
    <s v="USD"/>
    <x v="516"/>
    <x v="516"/>
    <x v="518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73"/>
    <n v="1028"/>
    <x v="1"/>
    <s v="USD"/>
    <x v="517"/>
    <x v="517"/>
    <x v="519"/>
    <x v="519"/>
    <b v="0"/>
    <b v="0"/>
    <s v="music/rock"/>
    <x v="1"/>
    <x v="1"/>
  </r>
  <r>
    <n v="554"/>
    <s v="Ritter PLC"/>
    <s v="Multi-channeled upward-trending application"/>
    <n v="9500"/>
    <n v="14408"/>
    <n v="152"/>
    <x v="1"/>
    <n v="26"/>
    <n v="554"/>
    <x v="0"/>
    <s v="CAD"/>
    <x v="518"/>
    <x v="518"/>
    <x v="520"/>
    <x v="520"/>
    <b v="0"/>
    <b v="0"/>
    <s v="music/indie rock"/>
    <x v="1"/>
    <x v="7"/>
  </r>
  <r>
    <n v="555"/>
    <s v="Anderson Group"/>
    <s v="Organic maximized database"/>
    <n v="6300"/>
    <n v="14089"/>
    <n v="224"/>
    <x v="1"/>
    <n v="104"/>
    <n v="135"/>
    <x v="3"/>
    <s v="DKK"/>
    <x v="519"/>
    <x v="519"/>
    <x v="219"/>
    <x v="219"/>
    <b v="0"/>
    <b v="0"/>
    <s v="music/rock"/>
    <x v="1"/>
    <x v="1"/>
  </r>
  <r>
    <n v="556"/>
    <s v="Smith and Sons"/>
    <s v="Grass-roots 24/7 attitude"/>
    <n v="5200"/>
    <n v="12467"/>
    <n v="240"/>
    <x v="1"/>
    <n v="102"/>
    <n v="122"/>
    <x v="1"/>
    <s v="USD"/>
    <x v="520"/>
    <x v="520"/>
    <x v="521"/>
    <x v="521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54"/>
    <n v="221"/>
    <x v="1"/>
    <s v="USD"/>
    <x v="521"/>
    <x v="521"/>
    <x v="522"/>
    <x v="522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63"/>
    <n v="126"/>
    <x v="1"/>
    <s v="USD"/>
    <x v="522"/>
    <x v="522"/>
    <x v="523"/>
    <x v="523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4"/>
    <n v="1022"/>
    <x v="1"/>
    <s v="USD"/>
    <x v="523"/>
    <x v="523"/>
    <x v="524"/>
    <x v="524"/>
    <b v="0"/>
    <b v="0"/>
    <s v="theater/plays"/>
    <x v="3"/>
    <x v="3"/>
  </r>
  <r>
    <n v="560"/>
    <s v="Hunt LLC"/>
    <s v="Re-engineered radical policy"/>
    <n v="20000"/>
    <n v="158832"/>
    <n v="794"/>
    <x v="1"/>
    <n v="50"/>
    <n v="3177"/>
    <x v="1"/>
    <s v="USD"/>
    <x v="524"/>
    <x v="524"/>
    <x v="348"/>
    <x v="348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56"/>
    <n v="198"/>
    <x v="5"/>
    <s v="CHF"/>
    <x v="525"/>
    <x v="525"/>
    <x v="280"/>
    <x v="280"/>
    <b v="0"/>
    <b v="0"/>
    <s v="theater/plays"/>
    <x v="3"/>
    <x v="3"/>
  </r>
  <r>
    <n v="562"/>
    <s v="Blair Inc"/>
    <s v="Configurable bandwidth-monitored throughput"/>
    <n v="9900"/>
    <n v="1269"/>
    <n v="13"/>
    <x v="0"/>
    <n v="49"/>
    <n v="26"/>
    <x v="5"/>
    <s v="CHF"/>
    <x v="188"/>
    <x v="188"/>
    <x v="525"/>
    <x v="525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60"/>
    <n v="85"/>
    <x v="2"/>
    <s v="AUD"/>
    <x v="526"/>
    <x v="526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79"/>
    <n v="1790"/>
    <x v="1"/>
    <s v="USD"/>
    <x v="527"/>
    <x v="527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5"/>
    <x v="1"/>
    <n v="54"/>
    <n v="3596"/>
    <x v="1"/>
    <s v="USD"/>
    <x v="528"/>
    <x v="528"/>
    <x v="528"/>
    <x v="528"/>
    <b v="0"/>
    <b v="0"/>
    <s v="theater/plays"/>
    <x v="3"/>
    <x v="3"/>
  </r>
  <r>
    <n v="566"/>
    <s v="Webb-Smith"/>
    <s v="Advanced content-based installation"/>
    <n v="9300"/>
    <n v="4124"/>
    <n v="44"/>
    <x v="0"/>
    <n v="111"/>
    <n v="37"/>
    <x v="1"/>
    <s v="USD"/>
    <x v="522"/>
    <x v="522"/>
    <x v="529"/>
    <x v="529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61"/>
    <n v="244"/>
    <x v="1"/>
    <s v="USD"/>
    <x v="529"/>
    <x v="529"/>
    <x v="360"/>
    <x v="360"/>
    <b v="0"/>
    <b v="0"/>
    <s v="music/rock"/>
    <x v="1"/>
    <x v="1"/>
  </r>
  <r>
    <n v="568"/>
    <s v="Hardin-Foley"/>
    <s v="Synergized zero tolerance help-desk"/>
    <n v="72400"/>
    <n v="134688"/>
    <n v="186"/>
    <x v="1"/>
    <n v="26"/>
    <n v="5180"/>
    <x v="1"/>
    <s v="USD"/>
    <x v="530"/>
    <x v="530"/>
    <x v="254"/>
    <x v="254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81"/>
    <n v="589"/>
    <x v="6"/>
    <s v="EUR"/>
    <x v="531"/>
    <x v="531"/>
    <x v="530"/>
    <x v="53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35"/>
    <n v="2725"/>
    <x v="1"/>
    <s v="USD"/>
    <x v="515"/>
    <x v="515"/>
    <x v="531"/>
    <x v="531"/>
    <b v="0"/>
    <b v="1"/>
    <s v="music/rock"/>
    <x v="1"/>
    <x v="1"/>
  </r>
  <r>
    <n v="571"/>
    <s v="Wilson and Sons"/>
    <s v="Monitored grid-enabled model"/>
    <n v="3500"/>
    <n v="3295"/>
    <n v="94"/>
    <x v="0"/>
    <n v="94"/>
    <n v="35"/>
    <x v="6"/>
    <s v="EUR"/>
    <x v="532"/>
    <x v="532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"/>
    <x v="3"/>
    <n v="52"/>
    <n v="94"/>
    <x v="1"/>
    <s v="USD"/>
    <x v="533"/>
    <x v="533"/>
    <x v="533"/>
    <x v="533"/>
    <b v="0"/>
    <b v="1"/>
    <s v="music/rock"/>
    <x v="1"/>
    <x v="1"/>
  </r>
  <r>
    <n v="573"/>
    <s v="Valenzuela-Cook"/>
    <s v="Total incremental productivity"/>
    <n v="6700"/>
    <n v="7496"/>
    <n v="112"/>
    <x v="1"/>
    <n v="25"/>
    <n v="300"/>
    <x v="1"/>
    <s v="USD"/>
    <x v="409"/>
    <x v="409"/>
    <x v="534"/>
    <x v="534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69"/>
    <n v="144"/>
    <x v="1"/>
    <s v="USD"/>
    <x v="534"/>
    <x v="534"/>
    <x v="535"/>
    <x v="535"/>
    <b v="0"/>
    <b v="1"/>
    <s v="food/food trucks"/>
    <x v="0"/>
    <x v="0"/>
  </r>
  <r>
    <n v="575"/>
    <s v="Fuentes LLC"/>
    <s v="Universal zero-defect concept"/>
    <n v="83300"/>
    <n v="52421"/>
    <n v="63"/>
    <x v="0"/>
    <n v="94"/>
    <n v="558"/>
    <x v="1"/>
    <s v="USD"/>
    <x v="53"/>
    <x v="53"/>
    <x v="536"/>
    <x v="536"/>
    <b v="0"/>
    <b v="1"/>
    <s v="theater/plays"/>
    <x v="3"/>
    <x v="3"/>
  </r>
  <r>
    <n v="576"/>
    <s v="Moran and Sons"/>
    <s v="Object-based bottom-line superstructure"/>
    <n v="9700"/>
    <n v="6298"/>
    <n v="65"/>
    <x v="0"/>
    <n v="98"/>
    <n v="64"/>
    <x v="1"/>
    <s v="USD"/>
    <x v="535"/>
    <x v="535"/>
    <x v="537"/>
    <x v="537"/>
    <b v="0"/>
    <b v="0"/>
    <s v="theater/plays"/>
    <x v="3"/>
    <x v="3"/>
  </r>
  <r>
    <n v="577"/>
    <s v="Stevens Inc"/>
    <s v="Adaptive 24hour projection"/>
    <n v="8200"/>
    <n v="1546"/>
    <n v="19"/>
    <x v="3"/>
    <n v="42"/>
    <n v="37"/>
    <x v="1"/>
    <s v="USD"/>
    <x v="536"/>
    <x v="536"/>
    <x v="538"/>
    <x v="538"/>
    <b v="0"/>
    <b v="0"/>
    <s v="music/jazz"/>
    <x v="1"/>
    <x v="17"/>
  </r>
  <r>
    <n v="578"/>
    <s v="Martinez-Johnson"/>
    <s v="Sharable radical toolset"/>
    <n v="96500"/>
    <n v="16168"/>
    <n v="17"/>
    <x v="0"/>
    <n v="66"/>
    <n v="245"/>
    <x v="1"/>
    <s v="USD"/>
    <x v="537"/>
    <x v="537"/>
    <x v="539"/>
    <x v="539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72"/>
    <n v="87"/>
    <x v="1"/>
    <s v="USD"/>
    <x v="538"/>
    <x v="538"/>
    <x v="540"/>
    <x v="540"/>
    <b v="0"/>
    <b v="0"/>
    <s v="music/jazz"/>
    <x v="1"/>
    <x v="17"/>
  </r>
  <r>
    <n v="580"/>
    <s v="Perez PLC"/>
    <s v="Seamless 6thgeneration extranet"/>
    <n v="43800"/>
    <n v="149578"/>
    <n v="342"/>
    <x v="1"/>
    <n v="48"/>
    <n v="3116"/>
    <x v="1"/>
    <s v="USD"/>
    <x v="539"/>
    <x v="539"/>
    <x v="541"/>
    <x v="541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54"/>
    <n v="71"/>
    <x v="1"/>
    <s v="USD"/>
    <x v="540"/>
    <x v="540"/>
    <x v="542"/>
    <x v="542"/>
    <b v="0"/>
    <b v="0"/>
    <s v="technology/web"/>
    <x v="2"/>
    <x v="2"/>
  </r>
  <r>
    <n v="582"/>
    <s v="Pineda Ltd"/>
    <s v="Cross-group global system engine"/>
    <n v="8700"/>
    <n v="4531"/>
    <n v="52"/>
    <x v="0"/>
    <n v="108"/>
    <n v="42"/>
    <x v="1"/>
    <s v="USD"/>
    <x v="505"/>
    <x v="505"/>
    <x v="543"/>
    <x v="543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67"/>
    <n v="909"/>
    <x v="1"/>
    <s v="USD"/>
    <x v="541"/>
    <x v="541"/>
    <x v="544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64"/>
    <n v="1613"/>
    <x v="1"/>
    <s v="USD"/>
    <x v="542"/>
    <x v="542"/>
    <x v="545"/>
    <x v="545"/>
    <b v="0"/>
    <b v="0"/>
    <s v="technology/web"/>
    <x v="2"/>
    <x v="2"/>
  </r>
  <r>
    <n v="585"/>
    <s v="Pugh LLC"/>
    <s v="Reactive analyzing function"/>
    <n v="8900"/>
    <n v="13065"/>
    <n v="147"/>
    <x v="1"/>
    <n v="96"/>
    <n v="136"/>
    <x v="1"/>
    <s v="USD"/>
    <x v="543"/>
    <x v="543"/>
    <x v="546"/>
    <x v="546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51"/>
    <n v="130"/>
    <x v="1"/>
    <s v="USD"/>
    <x v="544"/>
    <x v="544"/>
    <x v="547"/>
    <x v="547"/>
    <b v="0"/>
    <b v="0"/>
    <s v="music/rock"/>
    <x v="1"/>
    <x v="1"/>
  </r>
  <r>
    <n v="587"/>
    <s v="Williams-Santos"/>
    <s v="Open-source analyzing monitoring"/>
    <n v="9400"/>
    <n v="6852"/>
    <n v="73"/>
    <x v="0"/>
    <n v="44"/>
    <n v="156"/>
    <x v="0"/>
    <s v="CAD"/>
    <x v="35"/>
    <x v="35"/>
    <x v="548"/>
    <x v="548"/>
    <b v="0"/>
    <b v="1"/>
    <s v="food/food trucks"/>
    <x v="0"/>
    <x v="0"/>
  </r>
  <r>
    <n v="588"/>
    <s v="Weber Inc"/>
    <s v="Up-sized discrete firmware"/>
    <n v="157600"/>
    <n v="124517"/>
    <n v="79"/>
    <x v="0"/>
    <n v="91"/>
    <n v="1368"/>
    <x v="4"/>
    <s v="GBP"/>
    <x v="152"/>
    <x v="152"/>
    <x v="298"/>
    <x v="298"/>
    <b v="0"/>
    <b v="0"/>
    <s v="theater/plays"/>
    <x v="3"/>
    <x v="3"/>
  </r>
  <r>
    <n v="589"/>
    <s v="Avery, Brown and Parker"/>
    <s v="Exclusive intangible extranet"/>
    <n v="7900"/>
    <n v="5113"/>
    <n v="65"/>
    <x v="0"/>
    <n v="50"/>
    <n v="102"/>
    <x v="1"/>
    <s v="USD"/>
    <x v="545"/>
    <x v="545"/>
    <x v="549"/>
    <x v="549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68"/>
    <n v="86"/>
    <x v="2"/>
    <s v="AUD"/>
    <x v="546"/>
    <x v="546"/>
    <x v="550"/>
    <x v="55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61"/>
    <n v="102"/>
    <x v="1"/>
    <s v="USD"/>
    <x v="547"/>
    <x v="547"/>
    <x v="551"/>
    <x v="551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80"/>
    <n v="253"/>
    <x v="1"/>
    <s v="USD"/>
    <x v="548"/>
    <x v="548"/>
    <x v="552"/>
    <x v="552"/>
    <b v="0"/>
    <b v="0"/>
    <s v="theater/plays"/>
    <x v="3"/>
    <x v="3"/>
  </r>
  <r>
    <n v="593"/>
    <s v="Hale-Hayes"/>
    <s v="Ameliorated client-driven open system"/>
    <n v="121600"/>
    <n v="188288"/>
    <n v="155"/>
    <x v="1"/>
    <n v="47"/>
    <n v="4006"/>
    <x v="1"/>
    <s v="USD"/>
    <x v="549"/>
    <x v="549"/>
    <x v="238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71"/>
    <n v="157"/>
    <x v="1"/>
    <s v="USD"/>
    <x v="550"/>
    <x v="550"/>
    <x v="553"/>
    <x v="553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90"/>
    <n v="1629"/>
    <x v="1"/>
    <s v="USD"/>
    <x v="551"/>
    <x v="551"/>
    <x v="554"/>
    <x v="554"/>
    <b v="0"/>
    <b v="1"/>
    <s v="theater/plays"/>
    <x v="3"/>
    <x v="3"/>
  </r>
  <r>
    <n v="596"/>
    <s v="Becker-Scott"/>
    <s v="Managed optimizing archive"/>
    <n v="7900"/>
    <n v="7875"/>
    <n v="100"/>
    <x v="0"/>
    <n v="43"/>
    <n v="183"/>
    <x v="1"/>
    <s v="USD"/>
    <x v="552"/>
    <x v="552"/>
    <x v="496"/>
    <x v="496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68"/>
    <n v="2188"/>
    <x v="1"/>
    <s v="USD"/>
    <x v="462"/>
    <x v="462"/>
    <x v="555"/>
    <x v="555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73"/>
    <n v="2409"/>
    <x v="6"/>
    <s v="EUR"/>
    <x v="553"/>
    <x v="553"/>
    <x v="556"/>
    <x v="556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62"/>
    <n v="82"/>
    <x v="3"/>
    <s v="DKK"/>
    <x v="554"/>
    <x v="554"/>
    <x v="557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5"/>
    <n v="1"/>
    <x v="4"/>
    <s v="GBP"/>
    <x v="555"/>
    <x v="555"/>
    <x v="558"/>
    <x v="558"/>
    <b v="0"/>
    <b v="0"/>
    <s v="food/food trucks"/>
    <x v="0"/>
    <x v="0"/>
  </r>
  <r>
    <n v="601"/>
    <s v="Waters and Sons"/>
    <s v="Inverse neutral structure"/>
    <n v="6300"/>
    <n v="13018"/>
    <n v="207"/>
    <x v="1"/>
    <n v="67"/>
    <n v="194"/>
    <x v="1"/>
    <s v="USD"/>
    <x v="548"/>
    <x v="548"/>
    <x v="559"/>
    <x v="559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80"/>
    <n v="1140"/>
    <x v="1"/>
    <s v="USD"/>
    <x v="62"/>
    <x v="62"/>
    <x v="560"/>
    <x v="56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62"/>
    <n v="102"/>
    <x v="1"/>
    <s v="USD"/>
    <x v="556"/>
    <x v="556"/>
    <x v="561"/>
    <x v="561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53"/>
    <n v="2857"/>
    <x v="1"/>
    <s v="USD"/>
    <x v="557"/>
    <x v="557"/>
    <x v="562"/>
    <x v="562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58"/>
    <n v="107"/>
    <x v="1"/>
    <s v="USD"/>
    <x v="27"/>
    <x v="27"/>
    <x v="563"/>
    <x v="563"/>
    <b v="0"/>
    <b v="0"/>
    <s v="publishing/nonfiction"/>
    <x v="5"/>
    <x v="9"/>
  </r>
  <r>
    <n v="606"/>
    <s v="Valencia PLC"/>
    <s v="Extended asynchronous initiative"/>
    <n v="3400"/>
    <n v="6405"/>
    <n v="188"/>
    <x v="1"/>
    <n v="40"/>
    <n v="160"/>
    <x v="4"/>
    <s v="GBP"/>
    <x v="558"/>
    <x v="558"/>
    <x v="529"/>
    <x v="529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81"/>
    <n v="2230"/>
    <x v="1"/>
    <s v="USD"/>
    <x v="559"/>
    <x v="559"/>
    <x v="564"/>
    <x v="564"/>
    <b v="0"/>
    <b v="0"/>
    <s v="food/food trucks"/>
    <x v="0"/>
    <x v="0"/>
  </r>
  <r>
    <n v="608"/>
    <s v="Johnson Group"/>
    <s v="Compatible full-range leverage"/>
    <n v="3900"/>
    <n v="11075"/>
    <n v="284"/>
    <x v="1"/>
    <n v="35"/>
    <n v="316"/>
    <x v="1"/>
    <s v="USD"/>
    <x v="426"/>
    <x v="426"/>
    <x v="565"/>
    <x v="565"/>
    <b v="0"/>
    <b v="1"/>
    <s v="music/jazz"/>
    <x v="1"/>
    <x v="17"/>
  </r>
  <r>
    <n v="609"/>
    <s v="Rose-Fuller"/>
    <s v="Upgradable holistic system engine"/>
    <n v="10000"/>
    <n v="12042"/>
    <n v="120"/>
    <x v="1"/>
    <n v="103"/>
    <n v="117"/>
    <x v="1"/>
    <s v="USD"/>
    <x v="560"/>
    <x v="560"/>
    <x v="566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28"/>
    <n v="6406"/>
    <x v="1"/>
    <s v="USD"/>
    <x v="561"/>
    <x v="561"/>
    <x v="567"/>
    <x v="567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76"/>
    <n v="15"/>
    <x v="1"/>
    <s v="USD"/>
    <x v="562"/>
    <x v="562"/>
    <x v="568"/>
    <x v="568"/>
    <b v="0"/>
    <b v="0"/>
    <s v="theater/plays"/>
    <x v="3"/>
    <x v="3"/>
  </r>
  <r>
    <n v="612"/>
    <s v="Wang, Nguyen and Horton"/>
    <s v="Innovative holistic hub"/>
    <n v="6200"/>
    <n v="8645"/>
    <n v="139"/>
    <x v="1"/>
    <n v="45"/>
    <n v="192"/>
    <x v="1"/>
    <s v="USD"/>
    <x v="563"/>
    <x v="563"/>
    <x v="569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74"/>
    <n v="26"/>
    <x v="0"/>
    <s v="CAD"/>
    <x v="564"/>
    <x v="564"/>
    <x v="570"/>
    <x v="57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57"/>
    <n v="723"/>
    <x v="1"/>
    <s v="USD"/>
    <x v="565"/>
    <x v="565"/>
    <x v="571"/>
    <x v="571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85"/>
    <n v="170"/>
    <x v="6"/>
    <s v="EUR"/>
    <x v="566"/>
    <x v="566"/>
    <x v="572"/>
    <x v="572"/>
    <b v="0"/>
    <b v="0"/>
    <s v="theater/plays"/>
    <x v="3"/>
    <x v="3"/>
  </r>
  <r>
    <n v="616"/>
    <s v="Burnett-Mora"/>
    <s v="Quality-focused 24/7 superstructure"/>
    <n v="6400"/>
    <n v="12129"/>
    <n v="190"/>
    <x v="1"/>
    <n v="51"/>
    <n v="238"/>
    <x v="4"/>
    <s v="GBP"/>
    <x v="567"/>
    <x v="567"/>
    <x v="573"/>
    <x v="573"/>
    <b v="0"/>
    <b v="1"/>
    <s v="music/indie rock"/>
    <x v="1"/>
    <x v="7"/>
  </r>
  <r>
    <n v="617"/>
    <s v="King LLC"/>
    <s v="Multi-channeled local intranet"/>
    <n v="1400"/>
    <n v="3496"/>
    <n v="250"/>
    <x v="1"/>
    <n v="64"/>
    <n v="55"/>
    <x v="1"/>
    <s v="USD"/>
    <x v="568"/>
    <x v="568"/>
    <x v="471"/>
    <x v="471"/>
    <b v="0"/>
    <b v="0"/>
    <s v="theater/plays"/>
    <x v="3"/>
    <x v="3"/>
  </r>
  <r>
    <n v="618"/>
    <s v="Miller Ltd"/>
    <s v="Open-architected mobile emulation"/>
    <n v="198600"/>
    <n v="97037"/>
    <n v="49"/>
    <x v="0"/>
    <n v="81"/>
    <n v="1198"/>
    <x v="1"/>
    <s v="USD"/>
    <x v="569"/>
    <x v="569"/>
    <x v="574"/>
    <x v="574"/>
    <b v="0"/>
    <b v="0"/>
    <s v="publishing/nonfiction"/>
    <x v="5"/>
    <x v="9"/>
  </r>
  <r>
    <n v="619"/>
    <s v="Case LLC"/>
    <s v="Ameliorated foreground methodology"/>
    <n v="195900"/>
    <n v="55757"/>
    <n v="28"/>
    <x v="0"/>
    <n v="86"/>
    <n v="648"/>
    <x v="1"/>
    <s v="USD"/>
    <x v="570"/>
    <x v="570"/>
    <x v="575"/>
    <x v="575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90"/>
    <n v="128"/>
    <x v="2"/>
    <s v="AUD"/>
    <x v="571"/>
    <x v="571"/>
    <x v="576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74"/>
    <n v="2144"/>
    <x v="1"/>
    <s v="USD"/>
    <x v="572"/>
    <x v="572"/>
    <x v="577"/>
    <x v="577"/>
    <b v="0"/>
    <b v="0"/>
    <s v="theater/plays"/>
    <x v="3"/>
    <x v="3"/>
  </r>
  <r>
    <n v="622"/>
    <s v="Smith-Smith"/>
    <s v="Total leadingedge neural-net"/>
    <n v="189000"/>
    <n v="5916"/>
    <n v="3"/>
    <x v="0"/>
    <n v="92"/>
    <n v="64"/>
    <x v="1"/>
    <s v="USD"/>
    <x v="573"/>
    <x v="573"/>
    <x v="578"/>
    <x v="578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56"/>
    <n v="2693"/>
    <x v="4"/>
    <s v="GBP"/>
    <x v="574"/>
    <x v="574"/>
    <x v="477"/>
    <x v="477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33"/>
    <n v="432"/>
    <x v="1"/>
    <s v="USD"/>
    <x v="511"/>
    <x v="511"/>
    <x v="579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94"/>
    <n v="62"/>
    <x v="1"/>
    <s v="USD"/>
    <x v="575"/>
    <x v="575"/>
    <x v="58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70"/>
    <n v="189"/>
    <x v="1"/>
    <s v="USD"/>
    <x v="576"/>
    <x v="576"/>
    <x v="581"/>
    <x v="581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72"/>
    <n v="154"/>
    <x v="4"/>
    <s v="GBP"/>
    <x v="577"/>
    <x v="577"/>
    <x v="582"/>
    <x v="582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30"/>
    <n v="96"/>
    <x v="1"/>
    <s v="USD"/>
    <x v="578"/>
    <x v="578"/>
    <x v="581"/>
    <x v="581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4"/>
    <n v="750"/>
    <x v="1"/>
    <s v="USD"/>
    <x v="579"/>
    <x v="579"/>
    <x v="583"/>
    <x v="583"/>
    <b v="0"/>
    <b v="1"/>
    <s v="theater/plays"/>
    <x v="3"/>
    <x v="3"/>
  </r>
  <r>
    <n v="630"/>
    <s v="Patterson-Johnson"/>
    <s v="Grass-roots directional workforce"/>
    <n v="9500"/>
    <n v="5973"/>
    <n v="63"/>
    <x v="3"/>
    <n v="69"/>
    <n v="87"/>
    <x v="1"/>
    <s v="USD"/>
    <x v="580"/>
    <x v="580"/>
    <x v="584"/>
    <x v="584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60"/>
    <n v="3063"/>
    <x v="1"/>
    <s v="USD"/>
    <x v="581"/>
    <x v="581"/>
    <x v="585"/>
    <x v="585"/>
    <b v="0"/>
    <b v="0"/>
    <s v="theater/plays"/>
    <x v="3"/>
    <x v="3"/>
  </r>
  <r>
    <n v="632"/>
    <s v="Parker PLC"/>
    <s v="Reduced interactive matrix"/>
    <n v="72100"/>
    <n v="30902"/>
    <n v="43"/>
    <x v="2"/>
    <n v="111"/>
    <n v="278"/>
    <x v="1"/>
    <s v="USD"/>
    <x v="582"/>
    <x v="582"/>
    <x v="586"/>
    <x v="586"/>
    <b v="0"/>
    <b v="0"/>
    <s v="theater/plays"/>
    <x v="3"/>
    <x v="3"/>
  </r>
  <r>
    <n v="633"/>
    <s v="Yu and Sons"/>
    <s v="Adaptive context-sensitive architecture"/>
    <n v="6700"/>
    <n v="5569"/>
    <n v="83"/>
    <x v="0"/>
    <n v="53"/>
    <n v="105"/>
    <x v="1"/>
    <s v="USD"/>
    <x v="336"/>
    <x v="336"/>
    <x v="587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56"/>
    <n v="1658"/>
    <x v="1"/>
    <s v="USD"/>
    <x v="583"/>
    <x v="583"/>
    <x v="588"/>
    <x v="588"/>
    <b v="0"/>
    <b v="0"/>
    <s v="film &amp; video/television"/>
    <x v="4"/>
    <x v="19"/>
  </r>
  <r>
    <n v="635"/>
    <s v="Mack Ltd"/>
    <s v="Reactive regional access"/>
    <n v="139000"/>
    <n v="158590"/>
    <n v="114"/>
    <x v="1"/>
    <n v="70"/>
    <n v="2266"/>
    <x v="1"/>
    <s v="USD"/>
    <x v="584"/>
    <x v="584"/>
    <x v="589"/>
    <x v="589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49"/>
    <n v="2604"/>
    <x v="3"/>
    <s v="DKK"/>
    <x v="585"/>
    <x v="585"/>
    <x v="590"/>
    <x v="59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104"/>
    <n v="65"/>
    <x v="1"/>
    <s v="USD"/>
    <x v="586"/>
    <x v="586"/>
    <x v="591"/>
    <x v="591"/>
    <b v="0"/>
    <b v="0"/>
    <s v="theater/plays"/>
    <x v="3"/>
    <x v="3"/>
  </r>
  <r>
    <n v="638"/>
    <s v="Weaver Ltd"/>
    <s v="Monitored 24/7 approach"/>
    <n v="81600"/>
    <n v="9318"/>
    <n v="11"/>
    <x v="0"/>
    <n v="99"/>
    <n v="94"/>
    <x v="1"/>
    <s v="USD"/>
    <x v="587"/>
    <x v="587"/>
    <x v="592"/>
    <x v="592"/>
    <b v="0"/>
    <b v="1"/>
    <s v="theater/plays"/>
    <x v="3"/>
    <x v="3"/>
  </r>
  <r>
    <n v="639"/>
    <s v="Barnes-Williams"/>
    <s v="Upgradable explicit forecast"/>
    <n v="8600"/>
    <n v="4832"/>
    <n v="56"/>
    <x v="2"/>
    <n v="107"/>
    <n v="45"/>
    <x v="1"/>
    <s v="USD"/>
    <x v="588"/>
    <x v="588"/>
    <x v="593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77"/>
    <n v="257"/>
    <x v="1"/>
    <s v="USD"/>
    <x v="589"/>
    <x v="589"/>
    <x v="51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58"/>
    <n v="194"/>
    <x v="5"/>
    <s v="CHF"/>
    <x v="590"/>
    <x v="590"/>
    <x v="594"/>
    <x v="594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04"/>
    <n v="129"/>
    <x v="0"/>
    <s v="CAD"/>
    <x v="591"/>
    <x v="591"/>
    <x v="595"/>
    <x v="595"/>
    <b v="0"/>
    <b v="0"/>
    <s v="technology/wearables"/>
    <x v="2"/>
    <x v="8"/>
  </r>
  <r>
    <n v="643"/>
    <s v="Harris Inc"/>
    <s v="Future-proofed modular groupware"/>
    <n v="14900"/>
    <n v="32986"/>
    <n v="221"/>
    <x v="1"/>
    <n v="88"/>
    <n v="375"/>
    <x v="1"/>
    <s v="USD"/>
    <x v="592"/>
    <x v="592"/>
    <x v="596"/>
    <x v="596"/>
    <b v="0"/>
    <b v="0"/>
    <s v="theater/plays"/>
    <x v="3"/>
    <x v="3"/>
  </r>
  <r>
    <n v="644"/>
    <s v="Peters-Nelson"/>
    <s v="Distributed real-time algorithm"/>
    <n v="169400"/>
    <n v="81984"/>
    <n v="48"/>
    <x v="0"/>
    <n v="28"/>
    <n v="2928"/>
    <x v="0"/>
    <s v="CAD"/>
    <x v="593"/>
    <x v="593"/>
    <x v="597"/>
    <x v="597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38"/>
    <n v="4697"/>
    <x v="1"/>
    <s v="USD"/>
    <x v="594"/>
    <x v="594"/>
    <x v="598"/>
    <x v="598"/>
    <b v="0"/>
    <b v="1"/>
    <s v="music/rock"/>
    <x v="1"/>
    <x v="1"/>
  </r>
  <r>
    <n v="646"/>
    <s v="Robinson Group"/>
    <s v="Switchable reciprocal middleware"/>
    <n v="98700"/>
    <n v="87448"/>
    <n v="89"/>
    <x v="0"/>
    <n v="30"/>
    <n v="2915"/>
    <x v="1"/>
    <s v="USD"/>
    <x v="595"/>
    <x v="595"/>
    <x v="599"/>
    <x v="599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04"/>
    <n v="18"/>
    <x v="1"/>
    <s v="USD"/>
    <x v="596"/>
    <x v="596"/>
    <x v="600"/>
    <x v="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86"/>
    <n v="723"/>
    <x v="1"/>
    <s v="USD"/>
    <x v="597"/>
    <x v="597"/>
    <x v="601"/>
    <x v="601"/>
    <b v="1"/>
    <b v="0"/>
    <s v="food/food trucks"/>
    <x v="0"/>
    <x v="0"/>
  </r>
  <r>
    <n v="649"/>
    <s v="Yang and Sons"/>
    <s v="Reactive 6thgeneration hub"/>
    <n v="121700"/>
    <n v="59003"/>
    <n v="48"/>
    <x v="0"/>
    <n v="98"/>
    <n v="602"/>
    <x v="5"/>
    <s v="CHF"/>
    <x v="598"/>
    <x v="598"/>
    <x v="602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2"/>
    <n v="1"/>
    <x v="1"/>
    <s v="USD"/>
    <x v="599"/>
    <x v="599"/>
    <x v="603"/>
    <x v="603"/>
    <b v="0"/>
    <b v="0"/>
    <s v="music/jazz"/>
    <x v="1"/>
    <x v="17"/>
  </r>
  <r>
    <n v="651"/>
    <s v="Wang, Koch and Weaver"/>
    <s v="Digitized analyzing capacity"/>
    <n v="196700"/>
    <n v="174039"/>
    <n v="88"/>
    <x v="0"/>
    <n v="45"/>
    <n v="3868"/>
    <x v="6"/>
    <s v="EUR"/>
    <x v="600"/>
    <x v="600"/>
    <x v="604"/>
    <x v="604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31"/>
    <n v="409"/>
    <x v="1"/>
    <s v="USD"/>
    <x v="601"/>
    <x v="601"/>
    <x v="292"/>
    <x v="292"/>
    <b v="0"/>
    <b v="0"/>
    <s v="technology/web"/>
    <x v="2"/>
    <x v="2"/>
  </r>
  <r>
    <n v="653"/>
    <s v="Williams-Jones"/>
    <s v="Monitored incremental info-mediaries"/>
    <n v="600"/>
    <n v="14033"/>
    <n v="2339"/>
    <x v="1"/>
    <n v="60"/>
    <n v="234"/>
    <x v="1"/>
    <s v="USD"/>
    <x v="602"/>
    <x v="602"/>
    <x v="605"/>
    <x v="605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59"/>
    <n v="3016"/>
    <x v="1"/>
    <s v="USD"/>
    <x v="335"/>
    <x v="335"/>
    <x v="606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50"/>
    <n v="264"/>
    <x v="1"/>
    <s v="USD"/>
    <x v="603"/>
    <x v="603"/>
    <x v="607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99"/>
    <n v="504"/>
    <x v="2"/>
    <s v="AUD"/>
    <x v="604"/>
    <x v="604"/>
    <x v="608"/>
    <x v="608"/>
    <b v="0"/>
    <b v="0"/>
    <s v="food/food trucks"/>
    <x v="0"/>
    <x v="0"/>
  </r>
  <r>
    <n v="657"/>
    <s v="Russo, Kim and Mccoy"/>
    <s v="Balanced optimal hardware"/>
    <n v="10000"/>
    <n v="824"/>
    <n v="8"/>
    <x v="0"/>
    <n v="59"/>
    <n v="14"/>
    <x v="1"/>
    <s v="USD"/>
    <x v="605"/>
    <x v="605"/>
    <x v="609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81"/>
    <n v="390"/>
    <x v="1"/>
    <s v="USD"/>
    <x v="606"/>
    <x v="606"/>
    <x v="610"/>
    <x v="610"/>
    <b v="0"/>
    <b v="0"/>
    <s v="music/rock"/>
    <x v="1"/>
    <x v="1"/>
  </r>
  <r>
    <n v="659"/>
    <s v="Bailey and Sons"/>
    <s v="Grass-roots dynamic emulation"/>
    <n v="120700"/>
    <n v="57010"/>
    <n v="47"/>
    <x v="0"/>
    <n v="76"/>
    <n v="750"/>
    <x v="4"/>
    <s v="GBP"/>
    <x v="65"/>
    <x v="65"/>
    <x v="611"/>
    <x v="611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97"/>
    <n v="77"/>
    <x v="1"/>
    <s v="USD"/>
    <x v="607"/>
    <x v="607"/>
    <x v="612"/>
    <x v="612"/>
    <b v="1"/>
    <b v="0"/>
    <s v="theater/plays"/>
    <x v="3"/>
    <x v="3"/>
  </r>
  <r>
    <n v="661"/>
    <s v="Smith Group"/>
    <s v="Right-sized secondary challenge"/>
    <n v="106800"/>
    <n v="57872"/>
    <n v="54"/>
    <x v="0"/>
    <n v="77"/>
    <n v="752"/>
    <x v="3"/>
    <s v="DKK"/>
    <x v="608"/>
    <x v="608"/>
    <x v="613"/>
    <x v="613"/>
    <b v="0"/>
    <b v="0"/>
    <s v="music/jazz"/>
    <x v="1"/>
    <x v="17"/>
  </r>
  <r>
    <n v="662"/>
    <s v="Murphy-Farrell"/>
    <s v="Implemented exuding software"/>
    <n v="9100"/>
    <n v="8906"/>
    <n v="98"/>
    <x v="0"/>
    <n v="68"/>
    <n v="131"/>
    <x v="1"/>
    <s v="USD"/>
    <x v="609"/>
    <x v="609"/>
    <x v="614"/>
    <x v="614"/>
    <b v="0"/>
    <b v="0"/>
    <s v="theater/plays"/>
    <x v="3"/>
    <x v="3"/>
  </r>
  <r>
    <n v="663"/>
    <s v="Everett-Wolfe"/>
    <s v="Total optimizing software"/>
    <n v="10000"/>
    <n v="7724"/>
    <n v="77"/>
    <x v="0"/>
    <n v="89"/>
    <n v="87"/>
    <x v="1"/>
    <s v="USD"/>
    <x v="610"/>
    <x v="610"/>
    <x v="615"/>
    <x v="615"/>
    <b v="0"/>
    <b v="0"/>
    <s v="theater/plays"/>
    <x v="3"/>
    <x v="3"/>
  </r>
  <r>
    <n v="664"/>
    <s v="Young PLC"/>
    <s v="Optional maximized attitude"/>
    <n v="79400"/>
    <n v="26571"/>
    <n v="33"/>
    <x v="0"/>
    <n v="25"/>
    <n v="1063"/>
    <x v="1"/>
    <s v="USD"/>
    <x v="541"/>
    <x v="541"/>
    <x v="616"/>
    <x v="616"/>
    <b v="0"/>
    <b v="0"/>
    <s v="music/jazz"/>
    <x v="1"/>
    <x v="17"/>
  </r>
  <r>
    <n v="665"/>
    <s v="Park-Goodman"/>
    <s v="Customer-focused impactful extranet"/>
    <n v="5100"/>
    <n v="12219"/>
    <n v="240"/>
    <x v="1"/>
    <n v="45"/>
    <n v="272"/>
    <x v="1"/>
    <s v="USD"/>
    <x v="611"/>
    <x v="611"/>
    <x v="453"/>
    <x v="453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79"/>
    <n v="25"/>
    <x v="1"/>
    <s v="USD"/>
    <x v="612"/>
    <x v="612"/>
    <x v="617"/>
    <x v="617"/>
    <b v="0"/>
    <b v="1"/>
    <s v="theater/plays"/>
    <x v="3"/>
    <x v="3"/>
  </r>
  <r>
    <n v="667"/>
    <s v="Little Ltd"/>
    <s v="Decentralized bandwidth-monitored ability"/>
    <n v="6900"/>
    <n v="12155"/>
    <n v="176"/>
    <x v="1"/>
    <n v="29"/>
    <n v="419"/>
    <x v="1"/>
    <s v="USD"/>
    <x v="613"/>
    <x v="613"/>
    <x v="618"/>
    <x v="618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4"/>
    <n v="76"/>
    <x v="1"/>
    <s v="USD"/>
    <x v="614"/>
    <x v="614"/>
    <x v="619"/>
    <x v="619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08"/>
    <n v="1621"/>
    <x v="6"/>
    <s v="EUR"/>
    <x v="615"/>
    <x v="615"/>
    <x v="620"/>
    <x v="62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69"/>
    <n v="1101"/>
    <x v="1"/>
    <s v="USD"/>
    <x v="90"/>
    <x v="90"/>
    <x v="621"/>
    <x v="621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11"/>
    <n v="1073"/>
    <x v="1"/>
    <s v="USD"/>
    <x v="616"/>
    <x v="616"/>
    <x v="622"/>
    <x v="622"/>
    <b v="0"/>
    <b v="1"/>
    <s v="theater/plays"/>
    <x v="3"/>
    <x v="3"/>
  </r>
  <r>
    <n v="672"/>
    <s v="Kelly-Colon"/>
    <s v="Stand-alone grid-enabled leverage"/>
    <n v="197900"/>
    <n v="110689"/>
    <n v="56"/>
    <x v="0"/>
    <n v="25"/>
    <n v="4428"/>
    <x v="2"/>
    <s v="AUD"/>
    <x v="617"/>
    <x v="617"/>
    <x v="623"/>
    <x v="623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42"/>
    <n v="58"/>
    <x v="6"/>
    <s v="EUR"/>
    <x v="618"/>
    <x v="618"/>
    <x v="624"/>
    <x v="624"/>
    <b v="0"/>
    <b v="0"/>
    <s v="music/indie rock"/>
    <x v="1"/>
    <x v="7"/>
  </r>
  <r>
    <n v="674"/>
    <s v="Sanchez Ltd"/>
    <s v="Up-sized 24hour instruction set"/>
    <n v="170700"/>
    <n v="57250"/>
    <n v="34"/>
    <x v="3"/>
    <n v="47"/>
    <n v="1218"/>
    <x v="1"/>
    <s v="USD"/>
    <x v="619"/>
    <x v="619"/>
    <x v="625"/>
    <x v="625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6"/>
    <n v="331"/>
    <x v="1"/>
    <s v="USD"/>
    <x v="620"/>
    <x v="620"/>
    <x v="626"/>
    <x v="626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01"/>
    <n v="1170"/>
    <x v="1"/>
    <s v="USD"/>
    <x v="621"/>
    <x v="621"/>
    <x v="627"/>
    <x v="627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40"/>
    <n v="111"/>
    <x v="1"/>
    <s v="USD"/>
    <x v="622"/>
    <x v="622"/>
    <x v="491"/>
    <x v="491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83"/>
    <n v="215"/>
    <x v="1"/>
    <s v="USD"/>
    <x v="35"/>
    <x v="35"/>
    <x v="628"/>
    <x v="628"/>
    <b v="0"/>
    <b v="0"/>
    <s v="film &amp; video/drama"/>
    <x v="4"/>
    <x v="6"/>
  </r>
  <r>
    <n v="679"/>
    <s v="Davis Ltd"/>
    <s v="Synchronized motivating solution"/>
    <n v="1400"/>
    <n v="14511"/>
    <n v="1037"/>
    <x v="1"/>
    <n v="40"/>
    <n v="363"/>
    <x v="1"/>
    <s v="USD"/>
    <x v="623"/>
    <x v="623"/>
    <x v="629"/>
    <x v="629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48"/>
    <n v="2955"/>
    <x v="1"/>
    <s v="USD"/>
    <x v="624"/>
    <x v="624"/>
    <x v="630"/>
    <x v="63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96"/>
    <n v="1657"/>
    <x v="1"/>
    <s v="USD"/>
    <x v="625"/>
    <x v="625"/>
    <x v="631"/>
    <x v="631"/>
    <b v="0"/>
    <b v="0"/>
    <s v="theater/plays"/>
    <x v="3"/>
    <x v="3"/>
  </r>
  <r>
    <n v="682"/>
    <s v="Nguyen and Sons"/>
    <s v="Compatible 5thgeneration concept"/>
    <n v="5400"/>
    <n v="8109"/>
    <n v="150"/>
    <x v="1"/>
    <n v="79"/>
    <n v="103"/>
    <x v="1"/>
    <s v="USD"/>
    <x v="626"/>
    <x v="626"/>
    <x v="632"/>
    <x v="632"/>
    <b v="0"/>
    <b v="0"/>
    <s v="theater/plays"/>
    <x v="3"/>
    <x v="3"/>
  </r>
  <r>
    <n v="683"/>
    <s v="Jones PLC"/>
    <s v="Virtual systemic intranet"/>
    <n v="2300"/>
    <n v="8244"/>
    <n v="358"/>
    <x v="1"/>
    <n v="56"/>
    <n v="147"/>
    <x v="1"/>
    <s v="USD"/>
    <x v="627"/>
    <x v="627"/>
    <x v="633"/>
    <x v="633"/>
    <b v="0"/>
    <b v="0"/>
    <s v="theater/plays"/>
    <x v="3"/>
    <x v="3"/>
  </r>
  <r>
    <n v="684"/>
    <s v="Gilmore LLC"/>
    <s v="Optimized systemic algorithm"/>
    <n v="1400"/>
    <n v="7600"/>
    <n v="543"/>
    <x v="1"/>
    <n v="69"/>
    <n v="110"/>
    <x v="0"/>
    <s v="CAD"/>
    <x v="628"/>
    <x v="628"/>
    <x v="634"/>
    <x v="634"/>
    <b v="0"/>
    <b v="0"/>
    <s v="publishing/nonfiction"/>
    <x v="5"/>
    <x v="9"/>
  </r>
  <r>
    <n v="685"/>
    <s v="Lee-Cobb"/>
    <s v="Customizable homogeneous firmware"/>
    <n v="140000"/>
    <n v="94501"/>
    <n v="68"/>
    <x v="0"/>
    <n v="102"/>
    <n v="926"/>
    <x v="0"/>
    <s v="CAD"/>
    <x v="629"/>
    <x v="629"/>
    <x v="415"/>
    <x v="415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07"/>
    <n v="134"/>
    <x v="1"/>
    <s v="USD"/>
    <x v="630"/>
    <x v="630"/>
    <x v="635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52"/>
    <n v="269"/>
    <x v="1"/>
    <s v="USD"/>
    <x v="631"/>
    <x v="631"/>
    <x v="607"/>
    <x v="607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71"/>
    <n v="175"/>
    <x v="1"/>
    <s v="USD"/>
    <x v="632"/>
    <x v="632"/>
    <x v="636"/>
    <x v="636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106"/>
    <n v="69"/>
    <x v="1"/>
    <s v="USD"/>
    <x v="633"/>
    <x v="633"/>
    <x v="637"/>
    <x v="637"/>
    <b v="0"/>
    <b v="0"/>
    <s v="technology/web"/>
    <x v="2"/>
    <x v="2"/>
  </r>
  <r>
    <n v="690"/>
    <s v="Walsh-Watts"/>
    <s v="Polarized actuating implementation"/>
    <n v="3600"/>
    <n v="8158"/>
    <n v="227"/>
    <x v="1"/>
    <n v="43"/>
    <n v="190"/>
    <x v="1"/>
    <s v="USD"/>
    <x v="634"/>
    <x v="634"/>
    <x v="638"/>
    <x v="638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30"/>
    <n v="237"/>
    <x v="1"/>
    <s v="USD"/>
    <x v="635"/>
    <x v="635"/>
    <x v="639"/>
    <x v="639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1"/>
    <n v="77"/>
    <x v="4"/>
    <s v="GBP"/>
    <x v="636"/>
    <x v="636"/>
    <x v="640"/>
    <x v="64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66"/>
    <n v="1748"/>
    <x v="1"/>
    <s v="USD"/>
    <x v="637"/>
    <x v="637"/>
    <x v="641"/>
    <x v="641"/>
    <b v="0"/>
    <b v="0"/>
    <s v="theater/plays"/>
    <x v="3"/>
    <x v="3"/>
  </r>
  <r>
    <n v="694"/>
    <s v="Mora-Bradley"/>
    <s v="Programmable tangible ability"/>
    <n v="9100"/>
    <n v="7656"/>
    <n v="84"/>
    <x v="0"/>
    <n v="97"/>
    <n v="79"/>
    <x v="1"/>
    <s v="USD"/>
    <x v="638"/>
    <x v="638"/>
    <x v="642"/>
    <x v="642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63"/>
    <n v="196"/>
    <x v="6"/>
    <s v="EUR"/>
    <x v="639"/>
    <x v="639"/>
    <x v="445"/>
    <x v="445"/>
    <b v="1"/>
    <b v="0"/>
    <s v="music/rock"/>
    <x v="1"/>
    <x v="1"/>
  </r>
  <r>
    <n v="696"/>
    <s v="Lopez, Reid and Johnson"/>
    <s v="Total real-time hardware"/>
    <n v="164100"/>
    <n v="96888"/>
    <n v="59"/>
    <x v="0"/>
    <n v="109"/>
    <n v="889"/>
    <x v="1"/>
    <s v="USD"/>
    <x v="640"/>
    <x v="640"/>
    <x v="116"/>
    <x v="116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27"/>
    <n v="7295"/>
    <x v="1"/>
    <s v="USD"/>
    <x v="641"/>
    <x v="641"/>
    <x v="643"/>
    <x v="643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65"/>
    <n v="2893"/>
    <x v="0"/>
    <s v="CAD"/>
    <x v="642"/>
    <x v="642"/>
    <x v="644"/>
    <x v="644"/>
    <b v="0"/>
    <b v="0"/>
    <s v="technology/wearables"/>
    <x v="2"/>
    <x v="8"/>
  </r>
  <r>
    <n v="699"/>
    <s v="King Inc"/>
    <s v="Ergonomic dedicated focus group"/>
    <n v="7400"/>
    <n v="6245"/>
    <n v="84"/>
    <x v="0"/>
    <n v="112"/>
    <n v="56"/>
    <x v="1"/>
    <s v="USD"/>
    <x v="230"/>
    <x v="230"/>
    <x v="645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3"/>
    <n v="1"/>
    <x v="1"/>
    <s v="USD"/>
    <x v="67"/>
    <x v="67"/>
    <x v="646"/>
    <x v="646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111"/>
    <n v="820"/>
    <x v="1"/>
    <s v="USD"/>
    <x v="643"/>
    <x v="643"/>
    <x v="647"/>
    <x v="647"/>
    <b v="1"/>
    <b v="0"/>
    <s v="theater/plays"/>
    <x v="3"/>
    <x v="3"/>
  </r>
  <r>
    <n v="702"/>
    <s v="Sims-Gross"/>
    <s v="Object-based attitude-oriented analyzer"/>
    <n v="8700"/>
    <n v="4710"/>
    <n v="54"/>
    <x v="0"/>
    <n v="57"/>
    <n v="83"/>
    <x v="1"/>
    <s v="USD"/>
    <x v="644"/>
    <x v="644"/>
    <x v="467"/>
    <x v="467"/>
    <b v="0"/>
    <b v="0"/>
    <s v="technology/wearables"/>
    <x v="2"/>
    <x v="8"/>
  </r>
  <r>
    <n v="703"/>
    <s v="Perez Group"/>
    <s v="Cross-platform tertiary hub"/>
    <n v="63400"/>
    <n v="197728"/>
    <n v="312"/>
    <x v="1"/>
    <n v="97"/>
    <n v="2038"/>
    <x v="1"/>
    <s v="USD"/>
    <x v="645"/>
    <x v="645"/>
    <x v="648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92"/>
    <n v="116"/>
    <x v="1"/>
    <s v="USD"/>
    <x v="646"/>
    <x v="646"/>
    <x v="649"/>
    <x v="649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83"/>
    <n v="2025"/>
    <x v="4"/>
    <s v="GBP"/>
    <x v="626"/>
    <x v="626"/>
    <x v="650"/>
    <x v="65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03"/>
    <n v="1345"/>
    <x v="2"/>
    <s v="AUD"/>
    <x v="647"/>
    <x v="647"/>
    <x v="651"/>
    <x v="651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69"/>
    <n v="168"/>
    <x v="1"/>
    <s v="USD"/>
    <x v="159"/>
    <x v="159"/>
    <x v="652"/>
    <x v="652"/>
    <b v="0"/>
    <b v="0"/>
    <s v="film &amp; video/drama"/>
    <x v="4"/>
    <x v="6"/>
  </r>
  <r>
    <n v="708"/>
    <s v="Ortega LLC"/>
    <s v="Secured bifurcated intranet"/>
    <n v="1700"/>
    <n v="12020"/>
    <n v="707"/>
    <x v="1"/>
    <n v="88"/>
    <n v="137"/>
    <x v="5"/>
    <s v="CHF"/>
    <x v="648"/>
    <x v="648"/>
    <x v="653"/>
    <x v="653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75"/>
    <n v="186"/>
    <x v="6"/>
    <s v="EUR"/>
    <x v="267"/>
    <x v="267"/>
    <x v="654"/>
    <x v="654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51"/>
    <n v="125"/>
    <x v="1"/>
    <s v="USD"/>
    <x v="649"/>
    <x v="649"/>
    <x v="655"/>
    <x v="655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90"/>
    <n v="14"/>
    <x v="6"/>
    <s v="EUR"/>
    <x v="248"/>
    <x v="248"/>
    <x v="656"/>
    <x v="656"/>
    <b v="1"/>
    <b v="1"/>
    <s v="theater/plays"/>
    <x v="3"/>
    <x v="3"/>
  </r>
  <r>
    <n v="712"/>
    <s v="Garza-Bryant"/>
    <s v="Programmable leadingedge contingency"/>
    <n v="800"/>
    <n v="14725"/>
    <n v="1841"/>
    <x v="1"/>
    <n v="73"/>
    <n v="202"/>
    <x v="1"/>
    <s v="USD"/>
    <x v="571"/>
    <x v="571"/>
    <x v="657"/>
    <x v="657"/>
    <b v="0"/>
    <b v="0"/>
    <s v="theater/plays"/>
    <x v="3"/>
    <x v="3"/>
  </r>
  <r>
    <n v="713"/>
    <s v="Mays LLC"/>
    <s v="Multi-layered global groupware"/>
    <n v="6900"/>
    <n v="11174"/>
    <n v="162"/>
    <x v="1"/>
    <n v="108"/>
    <n v="103"/>
    <x v="1"/>
    <s v="USD"/>
    <x v="650"/>
    <x v="650"/>
    <x v="89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02"/>
    <n v="1785"/>
    <x v="1"/>
    <s v="USD"/>
    <x v="1"/>
    <x v="1"/>
    <x v="658"/>
    <x v="658"/>
    <b v="0"/>
    <b v="0"/>
    <s v="music/rock"/>
    <x v="1"/>
    <x v="1"/>
  </r>
  <r>
    <n v="715"/>
    <s v="Fischer, Torres and Walker"/>
    <s v="Expanded even-keeled portal"/>
    <n v="118000"/>
    <n v="28870"/>
    <n v="24"/>
    <x v="0"/>
    <n v="44"/>
    <n v="656"/>
    <x v="1"/>
    <s v="USD"/>
    <x v="651"/>
    <x v="651"/>
    <x v="438"/>
    <x v="438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66"/>
    <n v="157"/>
    <x v="1"/>
    <s v="USD"/>
    <x v="652"/>
    <x v="652"/>
    <x v="659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25"/>
    <n v="555"/>
    <x v="1"/>
    <s v="USD"/>
    <x v="653"/>
    <x v="653"/>
    <x v="660"/>
    <x v="66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8"/>
    <n v="297"/>
    <x v="1"/>
    <s v="USD"/>
    <x v="654"/>
    <x v="654"/>
    <x v="661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86"/>
    <n v="123"/>
    <x v="1"/>
    <s v="USD"/>
    <x v="655"/>
    <x v="655"/>
    <x v="662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85"/>
    <n v="38"/>
    <x v="3"/>
    <s v="DKK"/>
    <x v="656"/>
    <x v="656"/>
    <x v="236"/>
    <x v="236"/>
    <b v="0"/>
    <b v="1"/>
    <s v="theater/plays"/>
    <x v="3"/>
    <x v="3"/>
  </r>
  <r>
    <n v="721"/>
    <s v="Dominguez-Owens"/>
    <s v="Open-architected systematic intranet"/>
    <n v="123600"/>
    <n v="5429"/>
    <n v="4"/>
    <x v="3"/>
    <n v="90"/>
    <n v="60"/>
    <x v="1"/>
    <s v="USD"/>
    <x v="657"/>
    <x v="657"/>
    <x v="663"/>
    <x v="663"/>
    <b v="0"/>
    <b v="0"/>
    <s v="music/rock"/>
    <x v="1"/>
    <x v="1"/>
  </r>
  <r>
    <n v="722"/>
    <s v="Thomas-Simmons"/>
    <s v="Proactive 24hour frame"/>
    <n v="48500"/>
    <n v="75906"/>
    <n v="157"/>
    <x v="1"/>
    <n v="25"/>
    <n v="3036"/>
    <x v="1"/>
    <s v="USD"/>
    <x v="265"/>
    <x v="265"/>
    <x v="202"/>
    <x v="202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92"/>
    <n v="144"/>
    <x v="2"/>
    <s v="AUD"/>
    <x v="658"/>
    <x v="658"/>
    <x v="664"/>
    <x v="664"/>
    <b v="0"/>
    <b v="0"/>
    <s v="theater/plays"/>
    <x v="3"/>
    <x v="3"/>
  </r>
  <r>
    <n v="724"/>
    <s v="Mccoy Ltd"/>
    <s v="Business-focused encompassing intranet"/>
    <n v="8400"/>
    <n v="11261"/>
    <n v="134"/>
    <x v="1"/>
    <n v="93"/>
    <n v="121"/>
    <x v="4"/>
    <s v="GBP"/>
    <x v="659"/>
    <x v="659"/>
    <x v="665"/>
    <x v="665"/>
    <b v="0"/>
    <b v="1"/>
    <s v="theater/plays"/>
    <x v="3"/>
    <x v="3"/>
  </r>
  <r>
    <n v="725"/>
    <s v="Dawson-Tyler"/>
    <s v="Optional 6thgeneration access"/>
    <n v="193200"/>
    <n v="97369"/>
    <n v="50"/>
    <x v="0"/>
    <n v="61"/>
    <n v="1596"/>
    <x v="1"/>
    <s v="USD"/>
    <x v="660"/>
    <x v="660"/>
    <x v="666"/>
    <x v="666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92"/>
    <n v="524"/>
    <x v="1"/>
    <s v="USD"/>
    <x v="661"/>
    <x v="661"/>
    <x v="602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81"/>
    <n v="181"/>
    <x v="1"/>
    <s v="USD"/>
    <x v="4"/>
    <x v="4"/>
    <x v="667"/>
    <x v="667"/>
    <b v="0"/>
    <b v="0"/>
    <s v="technology/web"/>
    <x v="2"/>
    <x v="2"/>
  </r>
  <r>
    <n v="728"/>
    <s v="Stewart Inc"/>
    <s v="Versatile mission-critical knowledgebase"/>
    <n v="4200"/>
    <n v="735"/>
    <n v="18"/>
    <x v="0"/>
    <n v="74"/>
    <n v="10"/>
    <x v="1"/>
    <s v="USD"/>
    <x v="662"/>
    <x v="662"/>
    <x v="668"/>
    <x v="668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85"/>
    <n v="122"/>
    <x v="1"/>
    <s v="USD"/>
    <x v="663"/>
    <x v="663"/>
    <x v="669"/>
    <x v="669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11"/>
    <n v="1071"/>
    <x v="0"/>
    <s v="CAD"/>
    <x v="664"/>
    <x v="664"/>
    <x v="670"/>
    <x v="67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33"/>
    <n v="219"/>
    <x v="1"/>
    <s v="USD"/>
    <x v="665"/>
    <x v="665"/>
    <x v="601"/>
    <x v="601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96"/>
    <n v="1121"/>
    <x v="1"/>
    <s v="USD"/>
    <x v="666"/>
    <x v="666"/>
    <x v="671"/>
    <x v="671"/>
    <b v="0"/>
    <b v="1"/>
    <s v="music/rock"/>
    <x v="1"/>
    <x v="1"/>
  </r>
  <r>
    <n v="733"/>
    <s v="Marquez-Kerr"/>
    <s v="Automated hybrid orchestration"/>
    <n v="15800"/>
    <n v="83267"/>
    <n v="527"/>
    <x v="1"/>
    <n v="85"/>
    <n v="980"/>
    <x v="1"/>
    <s v="USD"/>
    <x v="43"/>
    <x v="43"/>
    <x v="672"/>
    <x v="672"/>
    <b v="0"/>
    <b v="0"/>
    <s v="music/metal"/>
    <x v="1"/>
    <x v="16"/>
  </r>
  <r>
    <n v="734"/>
    <s v="Stone PLC"/>
    <s v="Exclusive 5thgeneration leverage"/>
    <n v="4200"/>
    <n v="13404"/>
    <n v="319"/>
    <x v="1"/>
    <n v="25"/>
    <n v="536"/>
    <x v="1"/>
    <s v="USD"/>
    <x v="667"/>
    <x v="667"/>
    <x v="673"/>
    <x v="673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66"/>
    <n v="1991"/>
    <x v="1"/>
    <s v="USD"/>
    <x v="668"/>
    <x v="668"/>
    <x v="674"/>
    <x v="674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87"/>
    <n v="29"/>
    <x v="1"/>
    <s v="USD"/>
    <x v="669"/>
    <x v="669"/>
    <x v="675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28"/>
    <n v="180"/>
    <x v="1"/>
    <s v="USD"/>
    <x v="670"/>
    <x v="670"/>
    <x v="676"/>
    <x v="676"/>
    <b v="0"/>
    <b v="0"/>
    <s v="music/indie rock"/>
    <x v="1"/>
    <x v="7"/>
  </r>
  <r>
    <n v="738"/>
    <s v="Garcia Group"/>
    <s v="Extended zero administration software"/>
    <n v="74700"/>
    <n v="1557"/>
    <n v="2"/>
    <x v="0"/>
    <n v="104"/>
    <n v="15"/>
    <x v="1"/>
    <s v="USD"/>
    <x v="671"/>
    <x v="671"/>
    <x v="677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32"/>
    <n v="191"/>
    <x v="1"/>
    <s v="USD"/>
    <x v="672"/>
    <x v="672"/>
    <x v="678"/>
    <x v="678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00"/>
    <n v="16"/>
    <x v="1"/>
    <s v="USD"/>
    <x v="673"/>
    <x v="673"/>
    <x v="679"/>
    <x v="679"/>
    <b v="0"/>
    <b v="0"/>
    <s v="theater/plays"/>
    <x v="3"/>
    <x v="3"/>
  </r>
  <r>
    <n v="741"/>
    <s v="Garcia Ltd"/>
    <s v="Balanced mobile alliance"/>
    <n v="1200"/>
    <n v="14150"/>
    <n v="1179"/>
    <x v="1"/>
    <n v="109"/>
    <n v="130"/>
    <x v="1"/>
    <s v="USD"/>
    <x v="674"/>
    <x v="674"/>
    <x v="680"/>
    <x v="680"/>
    <b v="0"/>
    <b v="0"/>
    <s v="theater/plays"/>
    <x v="3"/>
    <x v="3"/>
  </r>
  <r>
    <n v="742"/>
    <s v="West-Stevens"/>
    <s v="Reactive solution-oriented groupware"/>
    <n v="1200"/>
    <n v="13513"/>
    <n v="1126"/>
    <x v="1"/>
    <n v="111"/>
    <n v="122"/>
    <x v="1"/>
    <s v="USD"/>
    <x v="675"/>
    <x v="675"/>
    <x v="681"/>
    <x v="681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30"/>
    <n v="17"/>
    <x v="1"/>
    <s v="USD"/>
    <x v="676"/>
    <x v="676"/>
    <x v="682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02"/>
    <n v="140"/>
    <x v="1"/>
    <s v="USD"/>
    <x v="342"/>
    <x v="342"/>
    <x v="683"/>
    <x v="683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62"/>
    <n v="34"/>
    <x v="1"/>
    <s v="USD"/>
    <x v="677"/>
    <x v="677"/>
    <x v="684"/>
    <x v="684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5"/>
    <n v="3388"/>
    <x v="1"/>
    <s v="USD"/>
    <x v="678"/>
    <x v="678"/>
    <x v="685"/>
    <x v="685"/>
    <b v="0"/>
    <b v="0"/>
    <s v="technology/web"/>
    <x v="2"/>
    <x v="2"/>
  </r>
  <r>
    <n v="747"/>
    <s v="Greer and Sons"/>
    <s v="Secured clear-thinking intranet"/>
    <n v="4900"/>
    <n v="11214"/>
    <n v="229"/>
    <x v="1"/>
    <n v="40"/>
    <n v="280"/>
    <x v="1"/>
    <s v="USD"/>
    <x v="679"/>
    <x v="679"/>
    <x v="488"/>
    <x v="488"/>
    <b v="0"/>
    <b v="0"/>
    <s v="theater/plays"/>
    <x v="3"/>
    <x v="3"/>
  </r>
  <r>
    <n v="748"/>
    <s v="Martinez PLC"/>
    <s v="Cloned actuating architecture"/>
    <n v="194900"/>
    <n v="68137"/>
    <n v="35"/>
    <x v="3"/>
    <n v="111"/>
    <n v="614"/>
    <x v="1"/>
    <s v="USD"/>
    <x v="680"/>
    <x v="680"/>
    <x v="686"/>
    <x v="686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7"/>
    <n v="366"/>
    <x v="6"/>
    <s v="EUR"/>
    <x v="681"/>
    <x v="681"/>
    <x v="687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2"/>
    <x v="688"/>
    <x v="688"/>
    <b v="0"/>
    <b v="0"/>
    <s v="music/electric music"/>
    <x v="1"/>
    <x v="5"/>
  </r>
  <r>
    <n v="751"/>
    <s v="Lane-Barber"/>
    <s v="Universal value-added moderator"/>
    <n v="3600"/>
    <n v="8363"/>
    <n v="232"/>
    <x v="1"/>
    <n v="31"/>
    <n v="270"/>
    <x v="1"/>
    <s v="USD"/>
    <x v="683"/>
    <x v="683"/>
    <x v="689"/>
    <x v="689"/>
    <b v="1"/>
    <b v="1"/>
    <s v="publishing/nonfiction"/>
    <x v="5"/>
    <x v="9"/>
  </r>
  <r>
    <n v="752"/>
    <s v="Lowery Group"/>
    <s v="Sharable motivating emulation"/>
    <n v="5800"/>
    <n v="5362"/>
    <n v="92"/>
    <x v="3"/>
    <n v="47"/>
    <n v="114"/>
    <x v="1"/>
    <s v="USD"/>
    <x v="684"/>
    <x v="684"/>
    <x v="690"/>
    <x v="690"/>
    <b v="0"/>
    <b v="1"/>
    <s v="theater/plays"/>
    <x v="3"/>
    <x v="3"/>
  </r>
  <r>
    <n v="753"/>
    <s v="Guerrero-Griffin"/>
    <s v="Networked web-enabled product"/>
    <n v="4700"/>
    <n v="12065"/>
    <n v="257"/>
    <x v="1"/>
    <n v="88"/>
    <n v="137"/>
    <x v="1"/>
    <s v="USD"/>
    <x v="674"/>
    <x v="674"/>
    <x v="691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7"/>
    <n v="3205"/>
    <x v="1"/>
    <s v="USD"/>
    <x v="685"/>
    <x v="685"/>
    <x v="424"/>
    <x v="424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6"/>
    <n v="288"/>
    <x v="3"/>
    <s v="DKK"/>
    <x v="605"/>
    <x v="605"/>
    <x v="231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68"/>
    <n v="148"/>
    <x v="1"/>
    <s v="USD"/>
    <x v="686"/>
    <x v="686"/>
    <x v="692"/>
    <x v="692"/>
    <b v="0"/>
    <b v="0"/>
    <s v="theater/plays"/>
    <x v="3"/>
    <x v="3"/>
  </r>
  <r>
    <n v="757"/>
    <s v="Callahan-Gilbert"/>
    <s v="Profit-focused motivating function"/>
    <n v="1400"/>
    <n v="5696"/>
    <n v="407"/>
    <x v="1"/>
    <n v="50"/>
    <n v="114"/>
    <x v="1"/>
    <s v="USD"/>
    <x v="687"/>
    <x v="687"/>
    <x v="693"/>
    <x v="693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10"/>
    <n v="1518"/>
    <x v="0"/>
    <s v="CAD"/>
    <x v="688"/>
    <x v="688"/>
    <x v="694"/>
    <x v="694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90"/>
    <n v="1274"/>
    <x v="1"/>
    <s v="USD"/>
    <x v="689"/>
    <x v="689"/>
    <x v="236"/>
    <x v="236"/>
    <b v="0"/>
    <b v="0"/>
    <s v="music/electric music"/>
    <x v="1"/>
    <x v="5"/>
  </r>
  <r>
    <n v="760"/>
    <s v="Smith-Kennedy"/>
    <s v="Virtual heuristic hub"/>
    <n v="48300"/>
    <n v="16592"/>
    <n v="34"/>
    <x v="0"/>
    <n v="79"/>
    <n v="210"/>
    <x v="6"/>
    <s v="EUR"/>
    <x v="690"/>
    <x v="690"/>
    <x v="695"/>
    <x v="695"/>
    <b v="0"/>
    <b v="1"/>
    <s v="games/video games"/>
    <x v="6"/>
    <x v="11"/>
  </r>
  <r>
    <n v="761"/>
    <s v="Mitchell-Lee"/>
    <s v="Customizable leadingedge model"/>
    <n v="2200"/>
    <n v="14420"/>
    <n v="655"/>
    <x v="1"/>
    <n v="87"/>
    <n v="166"/>
    <x v="1"/>
    <s v="USD"/>
    <x v="691"/>
    <x v="691"/>
    <x v="696"/>
    <x v="696"/>
    <b v="0"/>
    <b v="0"/>
    <s v="music/rock"/>
    <x v="1"/>
    <x v="1"/>
  </r>
  <r>
    <n v="762"/>
    <s v="Davis Ltd"/>
    <s v="Upgradable uniform service-desk"/>
    <n v="3500"/>
    <n v="6204"/>
    <n v="177"/>
    <x v="1"/>
    <n v="62"/>
    <n v="100"/>
    <x v="2"/>
    <s v="AUD"/>
    <x v="692"/>
    <x v="692"/>
    <x v="697"/>
    <x v="697"/>
    <b v="0"/>
    <b v="0"/>
    <s v="music/jazz"/>
    <x v="1"/>
    <x v="17"/>
  </r>
  <r>
    <n v="763"/>
    <s v="Rowland PLC"/>
    <s v="Inverse client-driven product"/>
    <n v="5600"/>
    <n v="6338"/>
    <n v="113"/>
    <x v="1"/>
    <n v="27"/>
    <n v="235"/>
    <x v="1"/>
    <s v="USD"/>
    <x v="693"/>
    <x v="693"/>
    <x v="698"/>
    <x v="698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54"/>
    <n v="148"/>
    <x v="1"/>
    <s v="USD"/>
    <x v="694"/>
    <x v="694"/>
    <x v="699"/>
    <x v="699"/>
    <b v="0"/>
    <b v="0"/>
    <s v="music/rock"/>
    <x v="1"/>
    <x v="1"/>
  </r>
  <r>
    <n v="765"/>
    <s v="Matthews LLC"/>
    <s v="Advanced transitional help-desk"/>
    <n v="3900"/>
    <n v="8125"/>
    <n v="208"/>
    <x v="1"/>
    <n v="41"/>
    <n v="198"/>
    <x v="1"/>
    <s v="USD"/>
    <x v="695"/>
    <x v="695"/>
    <x v="489"/>
    <x v="489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55"/>
    <n v="248"/>
    <x v="2"/>
    <s v="AUD"/>
    <x v="123"/>
    <x v="123"/>
    <x v="512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108"/>
    <n v="513"/>
    <x v="1"/>
    <s v="USD"/>
    <x v="696"/>
    <x v="696"/>
    <x v="700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74"/>
    <n v="150"/>
    <x v="1"/>
    <s v="USD"/>
    <x v="626"/>
    <x v="626"/>
    <x v="701"/>
    <x v="701"/>
    <b v="0"/>
    <b v="0"/>
    <s v="theater/plays"/>
    <x v="3"/>
    <x v="3"/>
  </r>
  <r>
    <n v="769"/>
    <s v="Johnson-Morales"/>
    <s v="Devolved 24hour forecast"/>
    <n v="125600"/>
    <n v="109106"/>
    <n v="87"/>
    <x v="0"/>
    <n v="32"/>
    <n v="3410"/>
    <x v="1"/>
    <s v="USD"/>
    <x v="697"/>
    <x v="697"/>
    <x v="340"/>
    <x v="34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54"/>
    <n v="216"/>
    <x v="6"/>
    <s v="EUR"/>
    <x v="698"/>
    <x v="698"/>
    <x v="702"/>
    <x v="702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107"/>
    <n v="26"/>
    <x v="1"/>
    <s v="USD"/>
    <x v="699"/>
    <x v="699"/>
    <x v="703"/>
    <x v="703"/>
    <b v="0"/>
    <b v="0"/>
    <s v="theater/plays"/>
    <x v="3"/>
    <x v="3"/>
  </r>
  <r>
    <n v="772"/>
    <s v="Johnson-Pace"/>
    <s v="Persistent 3rdgeneration moratorium"/>
    <n v="149600"/>
    <n v="169586"/>
    <n v="113"/>
    <x v="1"/>
    <n v="33"/>
    <n v="5139"/>
    <x v="1"/>
    <s v="USD"/>
    <x v="700"/>
    <x v="700"/>
    <x v="704"/>
    <x v="704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43"/>
    <n v="2353"/>
    <x v="1"/>
    <s v="USD"/>
    <x v="701"/>
    <x v="701"/>
    <x v="705"/>
    <x v="705"/>
    <b v="0"/>
    <b v="0"/>
    <s v="theater/plays"/>
    <x v="3"/>
    <x v="3"/>
  </r>
  <r>
    <n v="774"/>
    <s v="Gonzalez-Snow"/>
    <s v="Polarized user-facing interface"/>
    <n v="5000"/>
    <n v="6775"/>
    <n v="136"/>
    <x v="1"/>
    <n v="87"/>
    <n v="78"/>
    <x v="6"/>
    <s v="EUR"/>
    <x v="702"/>
    <x v="702"/>
    <x v="706"/>
    <x v="706"/>
    <b v="0"/>
    <b v="0"/>
    <s v="technology/web"/>
    <x v="2"/>
    <x v="2"/>
  </r>
  <r>
    <n v="775"/>
    <s v="Murphy LLC"/>
    <s v="Customer-focused non-volatile framework"/>
    <n v="9400"/>
    <n v="968"/>
    <n v="10"/>
    <x v="0"/>
    <n v="97"/>
    <n v="10"/>
    <x v="1"/>
    <s v="USD"/>
    <x v="703"/>
    <x v="703"/>
    <x v="707"/>
    <x v="707"/>
    <b v="0"/>
    <b v="0"/>
    <s v="music/rock"/>
    <x v="1"/>
    <x v="1"/>
  </r>
  <r>
    <n v="776"/>
    <s v="Taylor-Rowe"/>
    <s v="Synchronized multimedia frame"/>
    <n v="110800"/>
    <n v="72623"/>
    <n v="66"/>
    <x v="0"/>
    <n v="33"/>
    <n v="2201"/>
    <x v="1"/>
    <s v="USD"/>
    <x v="704"/>
    <x v="704"/>
    <x v="708"/>
    <x v="708"/>
    <b v="0"/>
    <b v="0"/>
    <s v="theater/plays"/>
    <x v="3"/>
    <x v="3"/>
  </r>
  <r>
    <n v="777"/>
    <s v="Henderson Ltd"/>
    <s v="Open-architected stable algorithm"/>
    <n v="93800"/>
    <n v="45987"/>
    <n v="49"/>
    <x v="0"/>
    <n v="68"/>
    <n v="676"/>
    <x v="1"/>
    <s v="USD"/>
    <x v="431"/>
    <x v="431"/>
    <x v="709"/>
    <x v="709"/>
    <b v="0"/>
    <b v="0"/>
    <s v="theater/plays"/>
    <x v="3"/>
    <x v="3"/>
  </r>
  <r>
    <n v="778"/>
    <s v="Moss-Guzman"/>
    <s v="Cross-platform optimizing website"/>
    <n v="1300"/>
    <n v="10243"/>
    <n v="788"/>
    <x v="1"/>
    <n v="59"/>
    <n v="174"/>
    <x v="5"/>
    <s v="CHF"/>
    <x v="705"/>
    <x v="705"/>
    <x v="710"/>
    <x v="71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105"/>
    <n v="831"/>
    <x v="1"/>
    <s v="USD"/>
    <x v="706"/>
    <x v="706"/>
    <x v="711"/>
    <x v="711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33"/>
    <n v="164"/>
    <x v="1"/>
    <s v="USD"/>
    <x v="707"/>
    <x v="707"/>
    <x v="712"/>
    <x v="712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79"/>
    <n v="56"/>
    <x v="5"/>
    <s v="CHF"/>
    <x v="708"/>
    <x v="708"/>
    <x v="70"/>
    <x v="70"/>
    <b v="0"/>
    <b v="0"/>
    <s v="theater/plays"/>
    <x v="3"/>
    <x v="3"/>
  </r>
  <r>
    <n v="782"/>
    <s v="Williams and Sons"/>
    <s v="Centralized asymmetric framework"/>
    <n v="5100"/>
    <n v="10981"/>
    <n v="215"/>
    <x v="1"/>
    <n v="68"/>
    <n v="161"/>
    <x v="1"/>
    <s v="USD"/>
    <x v="709"/>
    <x v="709"/>
    <x v="713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76"/>
    <n v="138"/>
    <x v="1"/>
    <s v="USD"/>
    <x v="710"/>
    <x v="710"/>
    <x v="714"/>
    <x v="714"/>
    <b v="0"/>
    <b v="0"/>
    <s v="music/rock"/>
    <x v="1"/>
    <x v="1"/>
  </r>
  <r>
    <n v="784"/>
    <s v="Byrd Group"/>
    <s v="Profound fault-tolerant model"/>
    <n v="88900"/>
    <n v="102535"/>
    <n v="115"/>
    <x v="1"/>
    <n v="31"/>
    <n v="3308"/>
    <x v="1"/>
    <s v="USD"/>
    <x v="711"/>
    <x v="711"/>
    <x v="715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02"/>
    <n v="127"/>
    <x v="2"/>
    <s v="AUD"/>
    <x v="157"/>
    <x v="157"/>
    <x v="716"/>
    <x v="716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53"/>
    <n v="207"/>
    <x v="6"/>
    <s v="EUR"/>
    <x v="630"/>
    <x v="630"/>
    <x v="717"/>
    <x v="717"/>
    <b v="0"/>
    <b v="1"/>
    <s v="music/jazz"/>
    <x v="1"/>
    <x v="17"/>
  </r>
  <r>
    <n v="787"/>
    <s v="Vance-Glover"/>
    <s v="Progressive coherent secured line"/>
    <n v="61200"/>
    <n v="60994"/>
    <n v="100"/>
    <x v="0"/>
    <n v="71"/>
    <n v="859"/>
    <x v="0"/>
    <s v="CAD"/>
    <x v="712"/>
    <x v="712"/>
    <x v="718"/>
    <x v="718"/>
    <b v="0"/>
    <b v="0"/>
    <s v="music/rock"/>
    <x v="1"/>
    <x v="1"/>
  </r>
  <r>
    <n v="788"/>
    <s v="Joyce PLC"/>
    <s v="Synchronized directional capability"/>
    <n v="3600"/>
    <n v="3174"/>
    <n v="88"/>
    <x v="2"/>
    <n v="102"/>
    <n v="31"/>
    <x v="1"/>
    <s v="USD"/>
    <x v="93"/>
    <x v="93"/>
    <x v="719"/>
    <x v="719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74"/>
    <n v="45"/>
    <x v="1"/>
    <s v="USD"/>
    <x v="713"/>
    <x v="713"/>
    <x v="115"/>
    <x v="115"/>
    <b v="0"/>
    <b v="0"/>
    <s v="theater/plays"/>
    <x v="3"/>
    <x v="3"/>
  </r>
  <r>
    <n v="790"/>
    <s v="White-Obrien"/>
    <s v="Operative local pricing structure"/>
    <n v="185900"/>
    <n v="56774"/>
    <n v="31"/>
    <x v="3"/>
    <n v="51"/>
    <n v="1113"/>
    <x v="1"/>
    <s v="USD"/>
    <x v="714"/>
    <x v="714"/>
    <x v="720"/>
    <x v="72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90"/>
    <n v="6"/>
    <x v="1"/>
    <s v="USD"/>
    <x v="715"/>
    <x v="715"/>
    <x v="721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97"/>
    <n v="7"/>
    <x v="1"/>
    <s v="USD"/>
    <x v="716"/>
    <x v="716"/>
    <x v="722"/>
    <x v="722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72"/>
    <n v="181"/>
    <x v="5"/>
    <s v="CHF"/>
    <x v="448"/>
    <x v="448"/>
    <x v="451"/>
    <x v="451"/>
    <b v="0"/>
    <b v="0"/>
    <s v="publishing/nonfiction"/>
    <x v="5"/>
    <x v="9"/>
  </r>
  <r>
    <n v="794"/>
    <s v="Welch Inc"/>
    <s v="Optional optimal website"/>
    <n v="6600"/>
    <n v="8276"/>
    <n v="125"/>
    <x v="1"/>
    <n v="75"/>
    <n v="110"/>
    <x v="1"/>
    <s v="USD"/>
    <x v="717"/>
    <x v="717"/>
    <x v="642"/>
    <x v="642"/>
    <b v="0"/>
    <b v="0"/>
    <s v="music/rock"/>
    <x v="1"/>
    <x v="1"/>
  </r>
  <r>
    <n v="795"/>
    <s v="Vasquez Inc"/>
    <s v="Stand-alone asynchronous functionalities"/>
    <n v="7100"/>
    <n v="1022"/>
    <n v="14"/>
    <x v="0"/>
    <n v="33"/>
    <n v="31"/>
    <x v="1"/>
    <s v="USD"/>
    <x v="718"/>
    <x v="718"/>
    <x v="723"/>
    <x v="723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55"/>
    <n v="78"/>
    <x v="1"/>
    <s v="USD"/>
    <x v="719"/>
    <x v="719"/>
    <x v="724"/>
    <x v="724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45"/>
    <n v="185"/>
    <x v="1"/>
    <s v="USD"/>
    <x v="720"/>
    <x v="720"/>
    <x v="725"/>
    <x v="725"/>
    <b v="0"/>
    <b v="0"/>
    <s v="technology/web"/>
    <x v="2"/>
    <x v="2"/>
  </r>
  <r>
    <n v="798"/>
    <s v="Small-Fuentes"/>
    <s v="Seamless maximized product"/>
    <n v="3400"/>
    <n v="6408"/>
    <n v="188"/>
    <x v="1"/>
    <n v="53"/>
    <n v="121"/>
    <x v="1"/>
    <s v="USD"/>
    <x v="721"/>
    <x v="721"/>
    <x v="726"/>
    <x v="726"/>
    <b v="0"/>
    <b v="1"/>
    <s v="theater/plays"/>
    <x v="3"/>
    <x v="3"/>
  </r>
  <r>
    <n v="799"/>
    <s v="Reid-Day"/>
    <s v="Devolved tertiary time-frame"/>
    <n v="84500"/>
    <n v="73522"/>
    <n v="87"/>
    <x v="0"/>
    <n v="60"/>
    <n v="1225"/>
    <x v="4"/>
    <s v="GBP"/>
    <x v="722"/>
    <x v="722"/>
    <x v="727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139"/>
    <x v="560"/>
    <x v="560"/>
    <b v="0"/>
    <b v="0"/>
    <s v="music/rock"/>
    <x v="1"/>
    <x v="1"/>
  </r>
  <r>
    <n v="801"/>
    <s v="Olson-Bishop"/>
    <s v="User-friendly high-level initiative"/>
    <n v="2300"/>
    <n v="4667"/>
    <n v="203"/>
    <x v="1"/>
    <n v="44"/>
    <n v="106"/>
    <x v="1"/>
    <s v="USD"/>
    <x v="723"/>
    <x v="723"/>
    <x v="728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86"/>
    <n v="142"/>
    <x v="1"/>
    <s v="USD"/>
    <x v="704"/>
    <x v="704"/>
    <x v="339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8"/>
    <n v="233"/>
    <x v="1"/>
    <s v="USD"/>
    <x v="724"/>
    <x v="724"/>
    <x v="35"/>
    <x v="35"/>
    <b v="0"/>
    <b v="0"/>
    <s v="theater/plays"/>
    <x v="3"/>
    <x v="3"/>
  </r>
  <r>
    <n v="804"/>
    <s v="English-Mccullough"/>
    <s v="Business-focused discrete software"/>
    <n v="2600"/>
    <n v="6987"/>
    <n v="269"/>
    <x v="1"/>
    <n v="32"/>
    <n v="218"/>
    <x v="1"/>
    <s v="USD"/>
    <x v="725"/>
    <x v="725"/>
    <x v="729"/>
    <x v="729"/>
    <b v="0"/>
    <b v="0"/>
    <s v="music/rock"/>
    <x v="1"/>
    <x v="1"/>
  </r>
  <r>
    <n v="805"/>
    <s v="Smith-Nguyen"/>
    <s v="Advanced intermediate Graphic Interface"/>
    <n v="9700"/>
    <n v="4932"/>
    <n v="51"/>
    <x v="0"/>
    <n v="74"/>
    <n v="67"/>
    <x v="2"/>
    <s v="AUD"/>
    <x v="660"/>
    <x v="660"/>
    <x v="241"/>
    <x v="241"/>
    <b v="0"/>
    <b v="0"/>
    <s v="film &amp; video/documentary"/>
    <x v="4"/>
    <x v="4"/>
  </r>
  <r>
    <n v="806"/>
    <s v="Harmon-Madden"/>
    <s v="Adaptive holistic hub"/>
    <n v="700"/>
    <n v="8262"/>
    <n v="1180"/>
    <x v="1"/>
    <n v="109"/>
    <n v="76"/>
    <x v="1"/>
    <s v="USD"/>
    <x v="726"/>
    <x v="726"/>
    <x v="730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3"/>
    <x v="1"/>
    <s v="USD"/>
    <x v="727"/>
    <x v="727"/>
    <x v="322"/>
    <x v="322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83"/>
    <n v="19"/>
    <x v="1"/>
    <s v="USD"/>
    <x v="728"/>
    <x v="728"/>
    <x v="731"/>
    <x v="731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42"/>
    <n v="2108"/>
    <x v="5"/>
    <s v="CHF"/>
    <x v="729"/>
    <x v="729"/>
    <x v="732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56"/>
    <n v="221"/>
    <x v="1"/>
    <s v="USD"/>
    <x v="730"/>
    <x v="730"/>
    <x v="157"/>
    <x v="157"/>
    <b v="0"/>
    <b v="1"/>
    <s v="theater/plays"/>
    <x v="3"/>
    <x v="3"/>
  </r>
  <r>
    <n v="811"/>
    <s v="Page, Holt and Mack"/>
    <s v="Fundamental methodical emulation"/>
    <n v="92500"/>
    <n v="71320"/>
    <n v="77"/>
    <x v="0"/>
    <n v="105"/>
    <n v="679"/>
    <x v="1"/>
    <s v="USD"/>
    <x v="731"/>
    <x v="731"/>
    <x v="733"/>
    <x v="733"/>
    <b v="0"/>
    <b v="1"/>
    <s v="games/video games"/>
    <x v="6"/>
    <x v="11"/>
  </r>
  <r>
    <n v="812"/>
    <s v="Landry Group"/>
    <s v="Expanded value-added hardware"/>
    <n v="59700"/>
    <n v="134640"/>
    <n v="226"/>
    <x v="1"/>
    <n v="48"/>
    <n v="2805"/>
    <x v="0"/>
    <s v="CAD"/>
    <x v="78"/>
    <x v="78"/>
    <x v="734"/>
    <x v="734"/>
    <b v="0"/>
    <b v="0"/>
    <s v="publishing/nonfiction"/>
    <x v="5"/>
    <x v="9"/>
  </r>
  <r>
    <n v="813"/>
    <s v="Buckley Group"/>
    <s v="Diverse high-level attitude"/>
    <n v="3200"/>
    <n v="7661"/>
    <n v="239"/>
    <x v="1"/>
    <n v="113"/>
    <n v="68"/>
    <x v="1"/>
    <s v="USD"/>
    <x v="732"/>
    <x v="732"/>
    <x v="735"/>
    <x v="735"/>
    <b v="0"/>
    <b v="0"/>
    <s v="games/video games"/>
    <x v="6"/>
    <x v="11"/>
  </r>
  <r>
    <n v="814"/>
    <s v="Vincent PLC"/>
    <s v="Visionary 24hour analyzer"/>
    <n v="3200"/>
    <n v="2950"/>
    <n v="92"/>
    <x v="0"/>
    <n v="82"/>
    <n v="36"/>
    <x v="3"/>
    <s v="DKK"/>
    <x v="733"/>
    <x v="733"/>
    <x v="736"/>
    <x v="736"/>
    <b v="0"/>
    <b v="1"/>
    <s v="music/rock"/>
    <x v="1"/>
    <x v="1"/>
  </r>
  <r>
    <n v="815"/>
    <s v="Watson-Douglas"/>
    <s v="Centralized bandwidth-monitored leverage"/>
    <n v="9000"/>
    <n v="11721"/>
    <n v="130"/>
    <x v="1"/>
    <n v="64"/>
    <n v="183"/>
    <x v="0"/>
    <s v="CAD"/>
    <x v="734"/>
    <x v="734"/>
    <x v="737"/>
    <x v="737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06"/>
    <n v="133"/>
    <x v="1"/>
    <s v="USD"/>
    <x v="406"/>
    <x v="406"/>
    <x v="738"/>
    <x v="738"/>
    <b v="1"/>
    <b v="1"/>
    <s v="theater/plays"/>
    <x v="3"/>
    <x v="3"/>
  </r>
  <r>
    <n v="817"/>
    <s v="Alvarez-Bauer"/>
    <s v="Front-line intermediate moderator"/>
    <n v="51300"/>
    <n v="189192"/>
    <n v="369"/>
    <x v="1"/>
    <n v="76"/>
    <n v="2489"/>
    <x v="6"/>
    <s v="EUR"/>
    <x v="735"/>
    <x v="735"/>
    <x v="739"/>
    <x v="739"/>
    <b v="0"/>
    <b v="1"/>
    <s v="publishing/nonfiction"/>
    <x v="5"/>
    <x v="9"/>
  </r>
  <r>
    <n v="818"/>
    <s v="Martinez LLC"/>
    <s v="Automated local secured line"/>
    <n v="700"/>
    <n v="7664"/>
    <n v="1095"/>
    <x v="1"/>
    <n v="111"/>
    <n v="69"/>
    <x v="1"/>
    <s v="USD"/>
    <x v="736"/>
    <x v="736"/>
    <x v="740"/>
    <x v="740"/>
    <b v="0"/>
    <b v="1"/>
    <s v="theater/plays"/>
    <x v="3"/>
    <x v="3"/>
  </r>
  <r>
    <n v="819"/>
    <s v="Buck-Khan"/>
    <s v="Integrated bandwidth-monitored alliance"/>
    <n v="8900"/>
    <n v="4509"/>
    <n v="51"/>
    <x v="0"/>
    <n v="96"/>
    <n v="47"/>
    <x v="1"/>
    <s v="USD"/>
    <x v="737"/>
    <x v="737"/>
    <x v="697"/>
    <x v="697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43"/>
    <n v="279"/>
    <x v="4"/>
    <s v="GBP"/>
    <x v="192"/>
    <x v="192"/>
    <x v="741"/>
    <x v="741"/>
    <b v="0"/>
    <b v="1"/>
    <s v="music/rock"/>
    <x v="1"/>
    <x v="1"/>
  </r>
  <r>
    <n v="821"/>
    <s v="Alvarez-Andrews"/>
    <s v="Extended impactful secured line"/>
    <n v="4900"/>
    <n v="14273"/>
    <n v="291"/>
    <x v="1"/>
    <n v="68"/>
    <n v="210"/>
    <x v="1"/>
    <s v="USD"/>
    <x v="738"/>
    <x v="738"/>
    <x v="742"/>
    <x v="742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90"/>
    <n v="2100"/>
    <x v="1"/>
    <s v="USD"/>
    <x v="739"/>
    <x v="739"/>
    <x v="743"/>
    <x v="743"/>
    <b v="0"/>
    <b v="0"/>
    <s v="music/rock"/>
    <x v="1"/>
    <x v="1"/>
  </r>
  <r>
    <n v="823"/>
    <s v="Dyer Inc"/>
    <s v="Secured well-modulated system engine"/>
    <n v="4100"/>
    <n v="14640"/>
    <n v="357"/>
    <x v="1"/>
    <n v="58"/>
    <n v="252"/>
    <x v="1"/>
    <s v="USD"/>
    <x v="613"/>
    <x v="613"/>
    <x v="744"/>
    <x v="744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84"/>
    <n v="1280"/>
    <x v="1"/>
    <s v="USD"/>
    <x v="740"/>
    <x v="740"/>
    <x v="269"/>
    <x v="269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89"/>
    <n v="157"/>
    <x v="4"/>
    <s v="GBP"/>
    <x v="145"/>
    <x v="145"/>
    <x v="7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66"/>
    <n v="194"/>
    <x v="1"/>
    <s v="USD"/>
    <x v="741"/>
    <x v="741"/>
    <x v="746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75"/>
    <n v="82"/>
    <x v="2"/>
    <s v="AUD"/>
    <x v="742"/>
    <x v="742"/>
    <x v="747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70"/>
    <x v="1"/>
    <s v="USD"/>
    <x v="202"/>
    <x v="202"/>
    <x v="503"/>
    <x v="503"/>
    <b v="0"/>
    <b v="0"/>
    <s v="theater/plays"/>
    <x v="3"/>
    <x v="3"/>
  </r>
  <r>
    <n v="829"/>
    <s v="Baker-Higgins"/>
    <s v="Vision-oriented scalable portal"/>
    <n v="9600"/>
    <n v="4929"/>
    <n v="51"/>
    <x v="0"/>
    <n v="32"/>
    <n v="154"/>
    <x v="1"/>
    <s v="USD"/>
    <x v="743"/>
    <x v="743"/>
    <x v="748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65"/>
    <n v="22"/>
    <x v="1"/>
    <s v="USD"/>
    <x v="744"/>
    <x v="744"/>
    <x v="330"/>
    <x v="330"/>
    <b v="0"/>
    <b v="0"/>
    <s v="theater/plays"/>
    <x v="3"/>
    <x v="3"/>
  </r>
  <r>
    <n v="831"/>
    <s v="Ward PLC"/>
    <s v="Front-line bottom-line Graphic Interface"/>
    <n v="97100"/>
    <n v="105817"/>
    <n v="109"/>
    <x v="1"/>
    <n v="25"/>
    <n v="4233"/>
    <x v="1"/>
    <s v="USD"/>
    <x v="745"/>
    <x v="745"/>
    <x v="749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05"/>
    <n v="1297"/>
    <x v="3"/>
    <s v="DKK"/>
    <x v="746"/>
    <x v="746"/>
    <x v="75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65"/>
    <n v="165"/>
    <x v="3"/>
    <s v="DKK"/>
    <x v="747"/>
    <x v="747"/>
    <x v="751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94"/>
    <n v="119"/>
    <x v="1"/>
    <s v="USD"/>
    <x v="362"/>
    <x v="362"/>
    <x v="451"/>
    <x v="451"/>
    <b v="0"/>
    <b v="0"/>
    <s v="theater/plays"/>
    <x v="3"/>
    <x v="3"/>
  </r>
  <r>
    <n v="835"/>
    <s v="Hodges, Smith and Kelly"/>
    <s v="Future-proofed 24hour model"/>
    <n v="86200"/>
    <n v="77355"/>
    <n v="90"/>
    <x v="0"/>
    <n v="44"/>
    <n v="1758"/>
    <x v="1"/>
    <s v="USD"/>
    <x v="748"/>
    <x v="748"/>
    <x v="752"/>
    <x v="752"/>
    <b v="0"/>
    <b v="0"/>
    <s v="technology/web"/>
    <x v="2"/>
    <x v="2"/>
  </r>
  <r>
    <n v="836"/>
    <s v="Macias Inc"/>
    <s v="Optimized didactic intranet"/>
    <n v="8100"/>
    <n v="6086"/>
    <n v="75"/>
    <x v="0"/>
    <n v="65"/>
    <n v="94"/>
    <x v="1"/>
    <s v="USD"/>
    <x v="749"/>
    <x v="749"/>
    <x v="753"/>
    <x v="753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84"/>
    <n v="1797"/>
    <x v="1"/>
    <s v="USD"/>
    <x v="643"/>
    <x v="643"/>
    <x v="754"/>
    <x v="754"/>
    <b v="0"/>
    <b v="0"/>
    <s v="music/jazz"/>
    <x v="1"/>
    <x v="17"/>
  </r>
  <r>
    <n v="838"/>
    <s v="Jordan-Fischer"/>
    <s v="Vision-oriented high-level extranet"/>
    <n v="6400"/>
    <n v="8890"/>
    <n v="139"/>
    <x v="1"/>
    <n v="34"/>
    <n v="261"/>
    <x v="1"/>
    <s v="USD"/>
    <x v="750"/>
    <x v="750"/>
    <x v="755"/>
    <x v="755"/>
    <b v="0"/>
    <b v="0"/>
    <s v="theater/plays"/>
    <x v="3"/>
    <x v="3"/>
  </r>
  <r>
    <n v="839"/>
    <s v="Pierce-Ramirez"/>
    <s v="Organized scalable initiative"/>
    <n v="7700"/>
    <n v="14644"/>
    <n v="190"/>
    <x v="1"/>
    <n v="93"/>
    <n v="157"/>
    <x v="1"/>
    <s v="USD"/>
    <x v="751"/>
    <x v="751"/>
    <x v="756"/>
    <x v="756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3"/>
    <n v="3533"/>
    <x v="1"/>
    <s v="USD"/>
    <x v="752"/>
    <x v="752"/>
    <x v="757"/>
    <x v="757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84"/>
    <n v="155"/>
    <x v="1"/>
    <s v="USD"/>
    <x v="753"/>
    <x v="753"/>
    <x v="758"/>
    <x v="758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64"/>
    <n v="132"/>
    <x v="6"/>
    <s v="EUR"/>
    <x v="754"/>
    <x v="754"/>
    <x v="759"/>
    <x v="759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82"/>
    <n v="33"/>
    <x v="1"/>
    <s v="USD"/>
    <x v="755"/>
    <x v="755"/>
    <x v="760"/>
    <x v="76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3"/>
    <n v="94"/>
    <x v="1"/>
    <s v="USD"/>
    <x v="756"/>
    <x v="756"/>
    <x v="761"/>
    <x v="761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02"/>
    <n v="1354"/>
    <x v="4"/>
    <s v="GBP"/>
    <x v="757"/>
    <x v="757"/>
    <x v="78"/>
    <x v="78"/>
    <b v="0"/>
    <b v="0"/>
    <s v="technology/web"/>
    <x v="2"/>
    <x v="2"/>
  </r>
  <r>
    <n v="846"/>
    <s v="Cooper, Stanley and Bryant"/>
    <s v="Phased empowering success"/>
    <n v="1000"/>
    <n v="5085"/>
    <n v="509"/>
    <x v="1"/>
    <n v="106"/>
    <n v="48"/>
    <x v="1"/>
    <s v="USD"/>
    <x v="758"/>
    <x v="758"/>
    <x v="762"/>
    <x v="762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02"/>
    <n v="110"/>
    <x v="1"/>
    <s v="USD"/>
    <x v="759"/>
    <x v="759"/>
    <x v="763"/>
    <x v="763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63"/>
    <n v="172"/>
    <x v="1"/>
    <s v="USD"/>
    <x v="760"/>
    <x v="760"/>
    <x v="764"/>
    <x v="764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29"/>
    <n v="307"/>
    <x v="1"/>
    <s v="USD"/>
    <x v="761"/>
    <x v="761"/>
    <x v="765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762"/>
    <x v="539"/>
    <x v="539"/>
    <b v="1"/>
    <b v="0"/>
    <s v="music/rock"/>
    <x v="1"/>
    <x v="1"/>
  </r>
  <r>
    <n v="851"/>
    <s v="Bright and Sons"/>
    <s v="Object-based needs-based info-mediaries"/>
    <n v="6000"/>
    <n v="12468"/>
    <n v="208"/>
    <x v="1"/>
    <n v="78"/>
    <n v="160"/>
    <x v="1"/>
    <s v="USD"/>
    <x v="444"/>
    <x v="444"/>
    <x v="766"/>
    <x v="766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81"/>
    <n v="31"/>
    <x v="1"/>
    <s v="USD"/>
    <x v="763"/>
    <x v="763"/>
    <x v="422"/>
    <x v="422"/>
    <b v="0"/>
    <b v="1"/>
    <s v="games/video games"/>
    <x v="6"/>
    <x v="11"/>
  </r>
  <r>
    <n v="853"/>
    <s v="Collier LLC"/>
    <s v="Secured well-modulated projection"/>
    <n v="17100"/>
    <n v="111502"/>
    <n v="652"/>
    <x v="1"/>
    <n v="76"/>
    <n v="1467"/>
    <x v="0"/>
    <s v="CAD"/>
    <x v="764"/>
    <x v="764"/>
    <x v="767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73"/>
    <n v="2662"/>
    <x v="0"/>
    <s v="CAD"/>
    <x v="765"/>
    <x v="765"/>
    <x v="768"/>
    <x v="768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53"/>
    <n v="452"/>
    <x v="2"/>
    <s v="AUD"/>
    <x v="766"/>
    <x v="766"/>
    <x v="214"/>
    <x v="214"/>
    <b v="0"/>
    <b v="0"/>
    <s v="theater/plays"/>
    <x v="3"/>
    <x v="3"/>
  </r>
  <r>
    <n v="856"/>
    <s v="Williams and Sons"/>
    <s v="Profound composite core"/>
    <n v="2400"/>
    <n v="8558"/>
    <n v="357"/>
    <x v="1"/>
    <n v="54"/>
    <n v="158"/>
    <x v="1"/>
    <s v="USD"/>
    <x v="767"/>
    <x v="767"/>
    <x v="769"/>
    <x v="769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33"/>
    <n v="225"/>
    <x v="5"/>
    <s v="CHF"/>
    <x v="768"/>
    <x v="768"/>
    <x v="77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79"/>
    <n v="35"/>
    <x v="1"/>
    <s v="USD"/>
    <x v="769"/>
    <x v="769"/>
    <x v="771"/>
    <x v="771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41"/>
    <n v="63"/>
    <x v="1"/>
    <s v="USD"/>
    <x v="770"/>
    <x v="770"/>
    <x v="250"/>
    <x v="250"/>
    <b v="0"/>
    <b v="1"/>
    <s v="theater/plays"/>
    <x v="3"/>
    <x v="3"/>
  </r>
  <r>
    <n v="860"/>
    <s v="Lee PLC"/>
    <s v="Re-contextualized leadingedge firmware"/>
    <n v="2000"/>
    <n v="5033"/>
    <n v="252"/>
    <x v="1"/>
    <n v="77"/>
    <n v="65"/>
    <x v="1"/>
    <s v="USD"/>
    <x v="771"/>
    <x v="771"/>
    <x v="772"/>
    <x v="772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57"/>
    <n v="163"/>
    <x v="1"/>
    <s v="USD"/>
    <x v="772"/>
    <x v="772"/>
    <x v="773"/>
    <x v="773"/>
    <b v="0"/>
    <b v="0"/>
    <s v="theater/plays"/>
    <x v="3"/>
    <x v="3"/>
  </r>
  <r>
    <n v="862"/>
    <s v="Lewis and Sons"/>
    <s v="Profound disintermediate open system"/>
    <n v="3500"/>
    <n v="6560"/>
    <n v="187"/>
    <x v="1"/>
    <n v="77"/>
    <n v="85"/>
    <x v="1"/>
    <s v="USD"/>
    <x v="773"/>
    <x v="773"/>
    <x v="774"/>
    <x v="774"/>
    <b v="0"/>
    <b v="0"/>
    <s v="theater/plays"/>
    <x v="3"/>
    <x v="3"/>
  </r>
  <r>
    <n v="863"/>
    <s v="Davis-Johnson"/>
    <s v="Automated reciprocal protocol"/>
    <n v="1400"/>
    <n v="5415"/>
    <n v="387"/>
    <x v="1"/>
    <n v="25"/>
    <n v="217"/>
    <x v="1"/>
    <s v="USD"/>
    <x v="774"/>
    <x v="774"/>
    <x v="331"/>
    <x v="331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97"/>
    <n v="150"/>
    <x v="1"/>
    <s v="USD"/>
    <x v="775"/>
    <x v="775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46"/>
    <n v="3272"/>
    <x v="1"/>
    <s v="USD"/>
    <x v="776"/>
    <x v="776"/>
    <x v="776"/>
    <x v="776"/>
    <b v="0"/>
    <b v="0"/>
    <s v="theater/plays"/>
    <x v="3"/>
    <x v="3"/>
  </r>
  <r>
    <n v="866"/>
    <s v="Jackson-Brown"/>
    <s v="Versatile 5thgeneration matrices"/>
    <n v="182800"/>
    <n v="79045"/>
    <n v="43"/>
    <x v="3"/>
    <n v="88"/>
    <n v="898"/>
    <x v="1"/>
    <s v="USD"/>
    <x v="777"/>
    <x v="777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26"/>
    <n v="300"/>
    <x v="1"/>
    <s v="USD"/>
    <x v="778"/>
    <x v="778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03"/>
    <n v="126"/>
    <x v="1"/>
    <s v="USD"/>
    <x v="779"/>
    <x v="779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4"/>
    <x v="0"/>
    <n v="73"/>
    <n v="526"/>
    <x v="1"/>
    <s v="USD"/>
    <x v="780"/>
    <x v="78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57"/>
    <n v="121"/>
    <x v="1"/>
    <s v="USD"/>
    <x v="335"/>
    <x v="335"/>
    <x v="781"/>
    <x v="781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84"/>
    <n v="2320"/>
    <x v="1"/>
    <s v="USD"/>
    <x v="535"/>
    <x v="535"/>
    <x v="782"/>
    <x v="782"/>
    <b v="0"/>
    <b v="1"/>
    <s v="theater/plays"/>
    <x v="3"/>
    <x v="3"/>
  </r>
  <r>
    <n v="872"/>
    <s v="Davis LLC"/>
    <s v="Compatible logistical paradigm"/>
    <n v="4700"/>
    <n v="7992"/>
    <n v="170"/>
    <x v="1"/>
    <n v="99"/>
    <n v="81"/>
    <x v="2"/>
    <s v="AUD"/>
    <x v="270"/>
    <x v="270"/>
    <x v="783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42"/>
    <n v="1887"/>
    <x v="1"/>
    <s v="USD"/>
    <x v="781"/>
    <x v="781"/>
    <x v="393"/>
    <x v="393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32"/>
    <n v="4358"/>
    <x v="1"/>
    <s v="USD"/>
    <x v="782"/>
    <x v="782"/>
    <x v="784"/>
    <x v="784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82"/>
    <n v="67"/>
    <x v="1"/>
    <s v="USD"/>
    <x v="783"/>
    <x v="783"/>
    <x v="785"/>
    <x v="785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37"/>
    <n v="57"/>
    <x v="0"/>
    <s v="CAD"/>
    <x v="784"/>
    <x v="784"/>
    <x v="229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03"/>
    <n v="1229"/>
    <x v="1"/>
    <s v="USD"/>
    <x v="785"/>
    <x v="785"/>
    <x v="786"/>
    <x v="786"/>
    <b v="0"/>
    <b v="0"/>
    <s v="food/food trucks"/>
    <x v="0"/>
    <x v="0"/>
  </r>
  <r>
    <n v="878"/>
    <s v="Lutz Group"/>
    <s v="Enterprise-wide foreground paradigm"/>
    <n v="2700"/>
    <n v="1012"/>
    <n v="37"/>
    <x v="0"/>
    <n v="84"/>
    <n v="12"/>
    <x v="6"/>
    <s v="EUR"/>
    <x v="786"/>
    <x v="786"/>
    <x v="787"/>
    <x v="787"/>
    <b v="0"/>
    <b v="0"/>
    <s v="music/metal"/>
    <x v="1"/>
    <x v="16"/>
  </r>
  <r>
    <n v="879"/>
    <s v="Ortiz Inc"/>
    <s v="Stand-alone incremental parallelism"/>
    <n v="1000"/>
    <n v="5438"/>
    <n v="544"/>
    <x v="1"/>
    <n v="103"/>
    <n v="53"/>
    <x v="1"/>
    <s v="USD"/>
    <x v="787"/>
    <x v="787"/>
    <x v="341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80"/>
    <n v="2414"/>
    <x v="1"/>
    <s v="USD"/>
    <x v="788"/>
    <x v="788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70"/>
    <n v="452"/>
    <x v="1"/>
    <s v="USD"/>
    <x v="330"/>
    <x v="330"/>
    <x v="789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37"/>
    <n v="80"/>
    <x v="1"/>
    <s v="USD"/>
    <x v="789"/>
    <x v="789"/>
    <x v="790"/>
    <x v="79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42"/>
    <n v="193"/>
    <x v="1"/>
    <s v="USD"/>
    <x v="790"/>
    <x v="790"/>
    <x v="791"/>
    <x v="791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58"/>
    <n v="1886"/>
    <x v="1"/>
    <s v="USD"/>
    <x v="791"/>
    <x v="791"/>
    <x v="792"/>
    <x v="792"/>
    <b v="0"/>
    <b v="1"/>
    <s v="theater/plays"/>
    <x v="3"/>
    <x v="3"/>
  </r>
  <r>
    <n v="885"/>
    <s v="Lynch Ltd"/>
    <s v="Virtual analyzing collaboration"/>
    <n v="1800"/>
    <n v="2129"/>
    <n v="118"/>
    <x v="1"/>
    <n v="41"/>
    <n v="52"/>
    <x v="1"/>
    <s v="USD"/>
    <x v="792"/>
    <x v="792"/>
    <x v="556"/>
    <x v="556"/>
    <b v="0"/>
    <b v="0"/>
    <s v="theater/plays"/>
    <x v="3"/>
    <x v="3"/>
  </r>
  <r>
    <n v="886"/>
    <s v="Sanders LLC"/>
    <s v="Multi-tiered explicit focus group"/>
    <n v="150600"/>
    <n v="127745"/>
    <n v="85"/>
    <x v="0"/>
    <n v="70"/>
    <n v="1825"/>
    <x v="1"/>
    <s v="USD"/>
    <x v="793"/>
    <x v="793"/>
    <x v="488"/>
    <x v="488"/>
    <b v="0"/>
    <b v="0"/>
    <s v="music/indie rock"/>
    <x v="1"/>
    <x v="7"/>
  </r>
  <r>
    <n v="887"/>
    <s v="Cooper LLC"/>
    <s v="Multi-layered systematic knowledgebase"/>
    <n v="7800"/>
    <n v="2289"/>
    <n v="29"/>
    <x v="0"/>
    <n v="74"/>
    <n v="31"/>
    <x v="1"/>
    <s v="USD"/>
    <x v="794"/>
    <x v="794"/>
    <x v="232"/>
    <x v="232"/>
    <b v="0"/>
    <b v="1"/>
    <s v="theater/plays"/>
    <x v="3"/>
    <x v="3"/>
  </r>
  <r>
    <n v="888"/>
    <s v="Palmer Ltd"/>
    <s v="Reverse-engineered uniform knowledge user"/>
    <n v="5800"/>
    <n v="12174"/>
    <n v="210"/>
    <x v="1"/>
    <n v="42"/>
    <n v="290"/>
    <x v="1"/>
    <s v="USD"/>
    <x v="795"/>
    <x v="795"/>
    <x v="793"/>
    <x v="793"/>
    <b v="0"/>
    <b v="0"/>
    <s v="theater/plays"/>
    <x v="3"/>
    <x v="3"/>
  </r>
  <r>
    <n v="889"/>
    <s v="Santos Group"/>
    <s v="Secured dynamic capacity"/>
    <n v="5600"/>
    <n v="9508"/>
    <n v="170"/>
    <x v="1"/>
    <n v="78"/>
    <n v="122"/>
    <x v="1"/>
    <s v="USD"/>
    <x v="796"/>
    <x v="796"/>
    <x v="794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06"/>
    <n v="1470"/>
    <x v="1"/>
    <s v="USD"/>
    <x v="797"/>
    <x v="797"/>
    <x v="138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47"/>
    <n v="165"/>
    <x v="0"/>
    <s v="CAD"/>
    <x v="798"/>
    <x v="798"/>
    <x v="795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76"/>
    <n v="182"/>
    <x v="1"/>
    <s v="USD"/>
    <x v="799"/>
    <x v="799"/>
    <x v="796"/>
    <x v="796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54"/>
    <n v="199"/>
    <x v="6"/>
    <s v="EUR"/>
    <x v="800"/>
    <x v="800"/>
    <x v="797"/>
    <x v="797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7"/>
    <n v="56"/>
    <x v="4"/>
    <s v="GBP"/>
    <x v="801"/>
    <x v="801"/>
    <x v="798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4"/>
    <n v="107"/>
    <x v="1"/>
    <s v="USD"/>
    <x v="802"/>
    <x v="802"/>
    <x v="799"/>
    <x v="799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05"/>
    <n v="1460"/>
    <x v="2"/>
    <s v="AUD"/>
    <x v="803"/>
    <x v="803"/>
    <x v="800"/>
    <x v="800"/>
    <b v="0"/>
    <b v="1"/>
    <s v="food/food trucks"/>
    <x v="0"/>
    <x v="0"/>
  </r>
  <r>
    <n v="897"/>
    <s v="Berry-Cannon"/>
    <s v="Organized discrete encoding"/>
    <n v="8800"/>
    <n v="2437"/>
    <n v="28"/>
    <x v="0"/>
    <n v="90"/>
    <n v="27"/>
    <x v="1"/>
    <s v="USD"/>
    <x v="212"/>
    <x v="212"/>
    <x v="368"/>
    <x v="368"/>
    <b v="0"/>
    <b v="0"/>
    <s v="theater/plays"/>
    <x v="3"/>
    <x v="3"/>
  </r>
  <r>
    <n v="898"/>
    <s v="Davis-Gonzalez"/>
    <s v="Balanced regional flexibility"/>
    <n v="179100"/>
    <n v="93991"/>
    <n v="52"/>
    <x v="0"/>
    <n v="77"/>
    <n v="1221"/>
    <x v="1"/>
    <s v="USD"/>
    <x v="804"/>
    <x v="804"/>
    <x v="801"/>
    <x v="801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03"/>
    <n v="123"/>
    <x v="5"/>
    <s v="CHF"/>
    <x v="805"/>
    <x v="805"/>
    <x v="802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2"/>
    <n v="1"/>
    <x v="1"/>
    <s v="USD"/>
    <x v="806"/>
    <x v="806"/>
    <x v="803"/>
    <x v="803"/>
    <b v="0"/>
    <b v="1"/>
    <s v="technology/web"/>
    <x v="2"/>
    <x v="2"/>
  </r>
  <r>
    <n v="901"/>
    <s v="Hogan Group"/>
    <s v="Versatile bottom-line definition"/>
    <n v="5600"/>
    <n v="8746"/>
    <n v="156"/>
    <x v="1"/>
    <n v="55"/>
    <n v="159"/>
    <x v="1"/>
    <s v="USD"/>
    <x v="807"/>
    <x v="807"/>
    <x v="482"/>
    <x v="482"/>
    <b v="0"/>
    <b v="1"/>
    <s v="music/rock"/>
    <x v="1"/>
    <x v="1"/>
  </r>
  <r>
    <n v="902"/>
    <s v="Wang, Silva and Byrd"/>
    <s v="Integrated bifurcated software"/>
    <n v="1400"/>
    <n v="3534"/>
    <n v="252"/>
    <x v="1"/>
    <n v="32"/>
    <n v="110"/>
    <x v="1"/>
    <s v="USD"/>
    <x v="722"/>
    <x v="722"/>
    <x v="496"/>
    <x v="496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51"/>
    <n v="14"/>
    <x v="1"/>
    <s v="USD"/>
    <x v="477"/>
    <x v="477"/>
    <x v="804"/>
    <x v="804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50"/>
    <n v="16"/>
    <x v="1"/>
    <s v="USD"/>
    <x v="259"/>
    <x v="259"/>
    <x v="805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55"/>
    <n v="236"/>
    <x v="1"/>
    <s v="USD"/>
    <x v="9"/>
    <x v="9"/>
    <x v="806"/>
    <x v="806"/>
    <b v="0"/>
    <b v="0"/>
    <s v="theater/plays"/>
    <x v="3"/>
    <x v="3"/>
  </r>
  <r>
    <n v="906"/>
    <s v="Hayes Group"/>
    <s v="Implemented even-keeled standardization"/>
    <n v="5500"/>
    <n v="8964"/>
    <n v="163"/>
    <x v="1"/>
    <n v="47"/>
    <n v="191"/>
    <x v="1"/>
    <s v="USD"/>
    <x v="808"/>
    <x v="808"/>
    <x v="807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5"/>
    <n v="41"/>
    <x v="1"/>
    <s v="USD"/>
    <x v="809"/>
    <x v="809"/>
    <x v="808"/>
    <x v="808"/>
    <b v="0"/>
    <b v="0"/>
    <s v="theater/plays"/>
    <x v="3"/>
    <x v="3"/>
  </r>
  <r>
    <n v="908"/>
    <s v="Bryant-Pope"/>
    <s v="Networked intangible help-desk"/>
    <n v="38200"/>
    <n v="121950"/>
    <n v="319"/>
    <x v="1"/>
    <n v="31"/>
    <n v="3934"/>
    <x v="1"/>
    <s v="USD"/>
    <x v="444"/>
    <x v="444"/>
    <x v="104"/>
    <x v="104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108"/>
    <n v="80"/>
    <x v="0"/>
    <s v="CAD"/>
    <x v="384"/>
    <x v="384"/>
    <x v="809"/>
    <x v="809"/>
    <b v="0"/>
    <b v="1"/>
    <s v="theater/plays"/>
    <x v="3"/>
    <x v="3"/>
  </r>
  <r>
    <n v="910"/>
    <s v="King-Morris"/>
    <s v="Proactive incremental architecture"/>
    <n v="154500"/>
    <n v="30215"/>
    <n v="20"/>
    <x v="3"/>
    <n v="102"/>
    <n v="296"/>
    <x v="1"/>
    <s v="USD"/>
    <x v="810"/>
    <x v="81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25"/>
    <n v="462"/>
    <x v="1"/>
    <s v="USD"/>
    <x v="811"/>
    <x v="811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80"/>
    <n v="179"/>
    <x v="1"/>
    <s v="USD"/>
    <x v="812"/>
    <x v="812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68"/>
    <n v="523"/>
    <x v="2"/>
    <s v="AUD"/>
    <x v="813"/>
    <x v="813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26"/>
    <n v="141"/>
    <x v="4"/>
    <s v="GBP"/>
    <x v="814"/>
    <x v="814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05"/>
    <n v="1866"/>
    <x v="4"/>
    <s v="GBP"/>
    <x v="80"/>
    <x v="80"/>
    <x v="815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26"/>
    <n v="52"/>
    <x v="1"/>
    <s v="USD"/>
    <x v="815"/>
    <x v="815"/>
    <x v="414"/>
    <x v="414"/>
    <b v="0"/>
    <b v="0"/>
    <s v="photography/photography books"/>
    <x v="7"/>
    <x v="14"/>
  </r>
  <r>
    <n v="917"/>
    <s v="Cooper Inc"/>
    <s v="Polarized discrete product"/>
    <n v="3600"/>
    <n v="2097"/>
    <n v="58"/>
    <x v="2"/>
    <n v="78"/>
    <n v="27"/>
    <x v="4"/>
    <s v="GBP"/>
    <x v="816"/>
    <x v="816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"/>
    <x v="1"/>
    <n v="58"/>
    <n v="156"/>
    <x v="5"/>
    <s v="CHF"/>
    <x v="474"/>
    <x v="474"/>
    <x v="82"/>
    <x v="82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93"/>
    <n v="225"/>
    <x v="2"/>
    <s v="AUD"/>
    <x v="817"/>
    <x v="817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3"/>
    <x v="1"/>
    <n v="38"/>
    <n v="255"/>
    <x v="1"/>
    <s v="USD"/>
    <x v="818"/>
    <x v="818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2"/>
    <n v="38"/>
    <x v="1"/>
    <s v="USD"/>
    <x v="819"/>
    <x v="819"/>
    <x v="819"/>
    <x v="819"/>
    <b v="0"/>
    <b v="0"/>
    <s v="technology/web"/>
    <x v="2"/>
    <x v="2"/>
  </r>
  <r>
    <n v="922"/>
    <s v="Soto-Anthony"/>
    <s v="Ameliorated logistical capability"/>
    <n v="51400"/>
    <n v="90440"/>
    <n v="176"/>
    <x v="1"/>
    <n v="40"/>
    <n v="2261"/>
    <x v="1"/>
    <s v="USD"/>
    <x v="609"/>
    <x v="609"/>
    <x v="320"/>
    <x v="320"/>
    <b v="0"/>
    <b v="1"/>
    <s v="music/world music"/>
    <x v="1"/>
    <x v="21"/>
  </r>
  <r>
    <n v="923"/>
    <s v="Wise and Sons"/>
    <s v="Sharable discrete definition"/>
    <n v="1700"/>
    <n v="4044"/>
    <n v="238"/>
    <x v="1"/>
    <n v="101"/>
    <n v="40"/>
    <x v="1"/>
    <s v="USD"/>
    <x v="547"/>
    <x v="547"/>
    <x v="820"/>
    <x v="820"/>
    <b v="0"/>
    <b v="0"/>
    <s v="theater/plays"/>
    <x v="3"/>
    <x v="3"/>
  </r>
  <r>
    <n v="924"/>
    <s v="Butler-Barr"/>
    <s v="User-friendly next generation core"/>
    <n v="39400"/>
    <n v="192292"/>
    <n v="488"/>
    <x v="1"/>
    <n v="84"/>
    <n v="2289"/>
    <x v="6"/>
    <s v="EUR"/>
    <x v="820"/>
    <x v="820"/>
    <x v="821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103"/>
    <n v="65"/>
    <x v="1"/>
    <s v="USD"/>
    <x v="821"/>
    <x v="821"/>
    <x v="822"/>
    <x v="822"/>
    <b v="0"/>
    <b v="0"/>
    <s v="theater/plays"/>
    <x v="3"/>
    <x v="3"/>
  </r>
  <r>
    <n v="926"/>
    <s v="Brown-Oliver"/>
    <s v="Synchronized cohesive encoding"/>
    <n v="8700"/>
    <n v="1577"/>
    <n v="18"/>
    <x v="0"/>
    <n v="105"/>
    <n v="15"/>
    <x v="1"/>
    <s v="USD"/>
    <x v="151"/>
    <x v="151"/>
    <x v="823"/>
    <x v="823"/>
    <b v="0"/>
    <b v="0"/>
    <s v="food/food trucks"/>
    <x v="0"/>
    <x v="0"/>
  </r>
  <r>
    <n v="927"/>
    <s v="Davis-Gardner"/>
    <s v="Synergistic dynamic utilization"/>
    <n v="7200"/>
    <n v="3301"/>
    <n v="46"/>
    <x v="0"/>
    <n v="89"/>
    <n v="37"/>
    <x v="1"/>
    <s v="USD"/>
    <x v="822"/>
    <x v="822"/>
    <x v="824"/>
    <x v="824"/>
    <b v="0"/>
    <b v="0"/>
    <s v="theater/plays"/>
    <x v="3"/>
    <x v="3"/>
  </r>
  <r>
    <n v="928"/>
    <s v="Dawson Group"/>
    <s v="Triple-buffered bi-directional model"/>
    <n v="167400"/>
    <n v="196386"/>
    <n v="117"/>
    <x v="1"/>
    <n v="52"/>
    <n v="3777"/>
    <x v="6"/>
    <s v="EUR"/>
    <x v="823"/>
    <x v="823"/>
    <x v="497"/>
    <x v="497"/>
    <b v="0"/>
    <b v="0"/>
    <s v="technology/web"/>
    <x v="2"/>
    <x v="2"/>
  </r>
  <r>
    <n v="929"/>
    <s v="Turner-Terrell"/>
    <s v="Polarized tertiary function"/>
    <n v="5500"/>
    <n v="11952"/>
    <n v="217"/>
    <x v="1"/>
    <n v="65"/>
    <n v="184"/>
    <x v="4"/>
    <s v="GBP"/>
    <x v="824"/>
    <x v="824"/>
    <x v="825"/>
    <x v="825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46"/>
    <n v="85"/>
    <x v="1"/>
    <s v="USD"/>
    <x v="825"/>
    <x v="825"/>
    <x v="826"/>
    <x v="826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51"/>
    <n v="112"/>
    <x v="1"/>
    <s v="USD"/>
    <x v="826"/>
    <x v="826"/>
    <x v="827"/>
    <x v="827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34"/>
    <n v="144"/>
    <x v="1"/>
    <s v="USD"/>
    <x v="827"/>
    <x v="827"/>
    <x v="828"/>
    <x v="828"/>
    <b v="0"/>
    <b v="0"/>
    <s v="music/rock"/>
    <x v="1"/>
    <x v="1"/>
  </r>
  <r>
    <n v="933"/>
    <s v="Espinoza Group"/>
    <s v="Implemented tangible support"/>
    <n v="73000"/>
    <n v="175015"/>
    <n v="240"/>
    <x v="1"/>
    <n v="92"/>
    <n v="1902"/>
    <x v="1"/>
    <s v="USD"/>
    <x v="828"/>
    <x v="828"/>
    <x v="829"/>
    <x v="829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7"/>
    <n v="105"/>
    <x v="1"/>
    <s v="USD"/>
    <x v="829"/>
    <x v="829"/>
    <x v="83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76"/>
    <n v="132"/>
    <x v="1"/>
    <s v="USD"/>
    <x v="830"/>
    <x v="830"/>
    <x v="94"/>
    <x v="94"/>
    <b v="0"/>
    <b v="0"/>
    <s v="theater/plays"/>
    <x v="3"/>
    <x v="3"/>
  </r>
  <r>
    <n v="936"/>
    <s v="Brown Ltd"/>
    <s v="Enhanced composite contingency"/>
    <n v="103200"/>
    <n v="1690"/>
    <n v="2"/>
    <x v="0"/>
    <n v="80"/>
    <n v="21"/>
    <x v="1"/>
    <s v="USD"/>
    <x v="831"/>
    <x v="831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87"/>
    <n v="976"/>
    <x v="1"/>
    <s v="USD"/>
    <x v="832"/>
    <x v="832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10"/>
    <x v="1"/>
    <n v="105"/>
    <n v="96"/>
    <x v="1"/>
    <s v="USD"/>
    <x v="833"/>
    <x v="833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57"/>
    <n v="67"/>
    <x v="1"/>
    <s v="USD"/>
    <x v="834"/>
    <x v="834"/>
    <x v="834"/>
    <x v="834"/>
    <b v="0"/>
    <b v="1"/>
    <s v="games/video games"/>
    <x v="6"/>
    <x v="11"/>
  </r>
  <r>
    <n v="940"/>
    <s v="Wiggins Ltd"/>
    <s v="Upgradable analyzing core"/>
    <n v="9900"/>
    <n v="6161"/>
    <n v="62"/>
    <x v="2"/>
    <n v="93"/>
    <n v="66"/>
    <x v="0"/>
    <s v="CAD"/>
    <x v="835"/>
    <x v="835"/>
    <x v="835"/>
    <x v="835"/>
    <b v="0"/>
    <b v="0"/>
    <s v="technology/web"/>
    <x v="2"/>
    <x v="2"/>
  </r>
  <r>
    <n v="941"/>
    <s v="Luna-Horne"/>
    <s v="Profound exuding pricing structure"/>
    <n v="43000"/>
    <n v="5615"/>
    <n v="13"/>
    <x v="0"/>
    <n v="72"/>
    <n v="78"/>
    <x v="1"/>
    <s v="USD"/>
    <x v="836"/>
    <x v="836"/>
    <x v="836"/>
    <x v="836"/>
    <b v="1"/>
    <b v="0"/>
    <s v="theater/plays"/>
    <x v="3"/>
    <x v="3"/>
  </r>
  <r>
    <n v="942"/>
    <s v="Allen Inc"/>
    <s v="Horizontal optimizing model"/>
    <n v="9600"/>
    <n v="6205"/>
    <n v="65"/>
    <x v="0"/>
    <n v="93"/>
    <n v="67"/>
    <x v="2"/>
    <s v="AUD"/>
    <x v="837"/>
    <x v="837"/>
    <x v="611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05"/>
    <n v="114"/>
    <x v="1"/>
    <s v="USD"/>
    <x v="219"/>
    <x v="219"/>
    <x v="837"/>
    <x v="837"/>
    <b v="0"/>
    <b v="0"/>
    <s v="food/food trucks"/>
    <x v="0"/>
    <x v="0"/>
  </r>
  <r>
    <n v="944"/>
    <s v="Walter Inc"/>
    <s v="Streamlined 5thgeneration intranet"/>
    <n v="10000"/>
    <n v="8142"/>
    <n v="81"/>
    <x v="0"/>
    <n v="31"/>
    <n v="263"/>
    <x v="2"/>
    <s v="AUD"/>
    <x v="365"/>
    <x v="365"/>
    <x v="334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33"/>
    <n v="1691"/>
    <x v="1"/>
    <s v="USD"/>
    <x v="838"/>
    <x v="838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84"/>
    <n v="181"/>
    <x v="1"/>
    <s v="USD"/>
    <x v="839"/>
    <x v="839"/>
    <x v="839"/>
    <x v="839"/>
    <b v="0"/>
    <b v="0"/>
    <s v="theater/plays"/>
    <x v="3"/>
    <x v="3"/>
  </r>
  <r>
    <n v="947"/>
    <s v="Smith-Powell"/>
    <s v="Upgradable clear-thinking hardware"/>
    <n v="3600"/>
    <n v="961"/>
    <n v="27"/>
    <x v="0"/>
    <n v="74"/>
    <n v="13"/>
    <x v="1"/>
    <s v="USD"/>
    <x v="840"/>
    <x v="840"/>
    <x v="216"/>
    <x v="216"/>
    <b v="0"/>
    <b v="0"/>
    <s v="theater/plays"/>
    <x v="3"/>
    <x v="3"/>
  </r>
  <r>
    <n v="948"/>
    <s v="Smith-Hill"/>
    <s v="Integrated holistic paradigm"/>
    <n v="9400"/>
    <n v="5918"/>
    <n v="63"/>
    <x v="3"/>
    <n v="37"/>
    <n v="160"/>
    <x v="1"/>
    <s v="USD"/>
    <x v="841"/>
    <x v="841"/>
    <x v="840"/>
    <x v="84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47"/>
    <n v="203"/>
    <x v="1"/>
    <s v="USD"/>
    <x v="842"/>
    <x v="842"/>
    <x v="133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5"/>
    <n v="1"/>
    <x v="1"/>
    <s v="USD"/>
    <x v="843"/>
    <x v="843"/>
    <x v="354"/>
    <x v="354"/>
    <b v="0"/>
    <b v="1"/>
    <s v="theater/plays"/>
    <x v="3"/>
    <x v="3"/>
  </r>
  <r>
    <n v="951"/>
    <s v="Peterson Ltd"/>
    <s v="Re-engineered 24hour matrix"/>
    <n v="14500"/>
    <n v="159056"/>
    <n v="1097"/>
    <x v="1"/>
    <n v="102"/>
    <n v="1559"/>
    <x v="1"/>
    <s v="USD"/>
    <x v="844"/>
    <x v="844"/>
    <x v="721"/>
    <x v="721"/>
    <b v="0"/>
    <b v="1"/>
    <s v="music/rock"/>
    <x v="1"/>
    <x v="1"/>
  </r>
  <r>
    <n v="952"/>
    <s v="Cummings-Hayes"/>
    <s v="Virtual multi-tasking core"/>
    <n v="145500"/>
    <n v="101987"/>
    <n v="70"/>
    <x v="3"/>
    <n v="45"/>
    <n v="2266"/>
    <x v="1"/>
    <s v="USD"/>
    <x v="845"/>
    <x v="845"/>
    <x v="841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94"/>
    <n v="21"/>
    <x v="1"/>
    <s v="USD"/>
    <x v="846"/>
    <x v="846"/>
    <x v="842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01"/>
    <n v="1548"/>
    <x v="2"/>
    <s v="AUD"/>
    <x v="110"/>
    <x v="110"/>
    <x v="843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97"/>
    <n v="80"/>
    <x v="1"/>
    <s v="USD"/>
    <x v="847"/>
    <x v="847"/>
    <x v="844"/>
    <x v="844"/>
    <b v="0"/>
    <b v="0"/>
    <s v="theater/plays"/>
    <x v="3"/>
    <x v="3"/>
  </r>
  <r>
    <n v="956"/>
    <s v="Wood Inc"/>
    <s v="Re-engineered composite focus group"/>
    <n v="187600"/>
    <n v="35698"/>
    <n v="19"/>
    <x v="0"/>
    <n v="43"/>
    <n v="830"/>
    <x v="1"/>
    <s v="USD"/>
    <x v="848"/>
    <x v="848"/>
    <x v="845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95"/>
    <n v="131"/>
    <x v="1"/>
    <s v="USD"/>
    <x v="849"/>
    <x v="849"/>
    <x v="846"/>
    <x v="846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72"/>
    <n v="112"/>
    <x v="1"/>
    <s v="USD"/>
    <x v="780"/>
    <x v="780"/>
    <x v="847"/>
    <x v="847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51"/>
    <n v="130"/>
    <x v="1"/>
    <s v="USD"/>
    <x v="140"/>
    <x v="140"/>
    <x v="688"/>
    <x v="688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85"/>
    <n v="55"/>
    <x v="1"/>
    <s v="USD"/>
    <x v="850"/>
    <x v="850"/>
    <x v="848"/>
    <x v="848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44"/>
    <n v="155"/>
    <x v="1"/>
    <s v="USD"/>
    <x v="851"/>
    <x v="851"/>
    <x v="248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40"/>
    <n v="266"/>
    <x v="1"/>
    <s v="USD"/>
    <x v="852"/>
    <x v="852"/>
    <x v="849"/>
    <x v="849"/>
    <b v="0"/>
    <b v="0"/>
    <s v="food/food trucks"/>
    <x v="0"/>
    <x v="0"/>
  </r>
  <r>
    <n v="963"/>
    <s v="Rodriguez-Robinson"/>
    <s v="Ergonomic methodical hub"/>
    <n v="5900"/>
    <n v="4997"/>
    <n v="85"/>
    <x v="0"/>
    <n v="44"/>
    <n v="114"/>
    <x v="6"/>
    <s v="EUR"/>
    <x v="853"/>
    <x v="853"/>
    <x v="85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85"/>
    <n v="155"/>
    <x v="1"/>
    <s v="USD"/>
    <x v="854"/>
    <x v="854"/>
    <x v="851"/>
    <x v="851"/>
    <b v="0"/>
    <b v="0"/>
    <s v="theater/plays"/>
    <x v="3"/>
    <x v="3"/>
  </r>
  <r>
    <n v="965"/>
    <s v="Nunez-King"/>
    <s v="Phased clear-thinking policy"/>
    <n v="2200"/>
    <n v="8501"/>
    <n v="386"/>
    <x v="1"/>
    <n v="41"/>
    <n v="207"/>
    <x v="4"/>
    <s v="GBP"/>
    <x v="67"/>
    <x v="67"/>
    <x v="852"/>
    <x v="852"/>
    <b v="0"/>
    <b v="0"/>
    <s v="music/rock"/>
    <x v="1"/>
    <x v="1"/>
  </r>
  <r>
    <n v="966"/>
    <s v="Davis and Sons"/>
    <s v="Seamless solution-oriented capacity"/>
    <n v="1700"/>
    <n v="13468"/>
    <n v="792"/>
    <x v="1"/>
    <n v="55"/>
    <n v="245"/>
    <x v="1"/>
    <s v="USD"/>
    <x v="855"/>
    <x v="855"/>
    <x v="853"/>
    <x v="853"/>
    <b v="0"/>
    <b v="0"/>
    <s v="theater/plays"/>
    <x v="3"/>
    <x v="3"/>
  </r>
  <r>
    <n v="967"/>
    <s v="Howard-Douglas"/>
    <s v="Organized human-resource attitude"/>
    <n v="88400"/>
    <n v="121138"/>
    <n v="137"/>
    <x v="1"/>
    <n v="77"/>
    <n v="1573"/>
    <x v="1"/>
    <s v="USD"/>
    <x v="107"/>
    <x v="107"/>
    <x v="104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71"/>
    <n v="114"/>
    <x v="1"/>
    <s v="USD"/>
    <x v="344"/>
    <x v="344"/>
    <x v="854"/>
    <x v="854"/>
    <b v="0"/>
    <b v="0"/>
    <s v="food/food trucks"/>
    <x v="0"/>
    <x v="0"/>
  </r>
  <r>
    <n v="969"/>
    <s v="Lopez-King"/>
    <s v="Multi-lateral radical solution"/>
    <n v="7900"/>
    <n v="8550"/>
    <n v="108"/>
    <x v="1"/>
    <n v="92"/>
    <n v="93"/>
    <x v="1"/>
    <s v="USD"/>
    <x v="856"/>
    <x v="856"/>
    <x v="855"/>
    <x v="855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97"/>
    <n v="594"/>
    <x v="1"/>
    <s v="USD"/>
    <x v="857"/>
    <x v="857"/>
    <x v="856"/>
    <x v="856"/>
    <b v="0"/>
    <b v="0"/>
    <s v="theater/plays"/>
    <x v="3"/>
    <x v="3"/>
  </r>
  <r>
    <n v="971"/>
    <s v="Garner and Sons"/>
    <s v="Versatile neutral workforce"/>
    <n v="5100"/>
    <n v="1414"/>
    <n v="28"/>
    <x v="0"/>
    <n v="59"/>
    <n v="24"/>
    <x v="1"/>
    <s v="USD"/>
    <x v="858"/>
    <x v="858"/>
    <x v="857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58"/>
    <n v="1681"/>
    <x v="1"/>
    <s v="USD"/>
    <x v="859"/>
    <x v="859"/>
    <x v="858"/>
    <x v="858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104"/>
    <n v="252"/>
    <x v="1"/>
    <s v="USD"/>
    <x v="860"/>
    <x v="860"/>
    <x v="859"/>
    <x v="859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93"/>
    <n v="32"/>
    <x v="1"/>
    <s v="USD"/>
    <x v="170"/>
    <x v="170"/>
    <x v="860"/>
    <x v="860"/>
    <b v="0"/>
    <b v="0"/>
    <s v="music/indie rock"/>
    <x v="1"/>
    <x v="7"/>
  </r>
  <r>
    <n v="975"/>
    <s v="Ayala Group"/>
    <s v="Right-sized maximized migration"/>
    <n v="5400"/>
    <n v="8366"/>
    <n v="155"/>
    <x v="1"/>
    <n v="62"/>
    <n v="135"/>
    <x v="1"/>
    <s v="USD"/>
    <x v="861"/>
    <x v="861"/>
    <x v="264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92"/>
    <n v="140"/>
    <x v="1"/>
    <s v="USD"/>
    <x v="862"/>
    <x v="862"/>
    <x v="65"/>
    <x v="65"/>
    <b v="0"/>
    <b v="1"/>
    <s v="theater/plays"/>
    <x v="3"/>
    <x v="3"/>
  </r>
  <r>
    <n v="977"/>
    <s v="Johnson Group"/>
    <s v="Vision-oriented interactive solution"/>
    <n v="7000"/>
    <n v="5177"/>
    <n v="74"/>
    <x v="0"/>
    <n v="77"/>
    <n v="67"/>
    <x v="1"/>
    <s v="USD"/>
    <x v="863"/>
    <x v="863"/>
    <x v="861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4"/>
    <n v="92"/>
    <x v="1"/>
    <s v="USD"/>
    <x v="864"/>
    <x v="864"/>
    <x v="862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85"/>
    <n v="1015"/>
    <x v="4"/>
    <s v="GBP"/>
    <x v="527"/>
    <x v="527"/>
    <x v="454"/>
    <x v="454"/>
    <b v="0"/>
    <b v="0"/>
    <s v="theater/plays"/>
    <x v="3"/>
    <x v="3"/>
  </r>
  <r>
    <n v="980"/>
    <s v="Huff-Johnson"/>
    <s v="Universal fault-tolerant orchestration"/>
    <n v="195200"/>
    <n v="78630"/>
    <n v="40"/>
    <x v="0"/>
    <n v="106"/>
    <n v="742"/>
    <x v="1"/>
    <s v="USD"/>
    <x v="865"/>
    <x v="865"/>
    <x v="863"/>
    <x v="863"/>
    <b v="1"/>
    <b v="0"/>
    <s v="publishing/nonfiction"/>
    <x v="5"/>
    <x v="9"/>
  </r>
  <r>
    <n v="981"/>
    <s v="Diaz-Little"/>
    <s v="Grass-roots executive synergy"/>
    <n v="6700"/>
    <n v="11941"/>
    <n v="178"/>
    <x v="1"/>
    <n v="37"/>
    <n v="323"/>
    <x v="1"/>
    <s v="USD"/>
    <x v="866"/>
    <x v="866"/>
    <x v="864"/>
    <x v="864"/>
    <b v="0"/>
    <b v="0"/>
    <s v="technology/web"/>
    <x v="2"/>
    <x v="2"/>
  </r>
  <r>
    <n v="982"/>
    <s v="Freeman-French"/>
    <s v="Multi-layered optimal application"/>
    <n v="7200"/>
    <n v="6115"/>
    <n v="85"/>
    <x v="0"/>
    <n v="82"/>
    <n v="75"/>
    <x v="1"/>
    <s v="USD"/>
    <x v="867"/>
    <x v="867"/>
    <x v="865"/>
    <x v="865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81"/>
    <n v="2326"/>
    <x v="1"/>
    <s v="USD"/>
    <x v="868"/>
    <x v="868"/>
    <x v="866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26"/>
    <n v="381"/>
    <x v="1"/>
    <s v="USD"/>
    <x v="105"/>
    <x v="105"/>
    <x v="867"/>
    <x v="867"/>
    <b v="0"/>
    <b v="0"/>
    <s v="theater/plays"/>
    <x v="3"/>
    <x v="3"/>
  </r>
  <r>
    <n v="985"/>
    <s v="Logan-Curtis"/>
    <s v="Enhanced optimal ability"/>
    <n v="170600"/>
    <n v="114523"/>
    <n v="67"/>
    <x v="0"/>
    <n v="26"/>
    <n v="4405"/>
    <x v="1"/>
    <s v="USD"/>
    <x v="481"/>
    <x v="481"/>
    <x v="868"/>
    <x v="868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34"/>
    <n v="92"/>
    <x v="1"/>
    <s v="USD"/>
    <x v="253"/>
    <x v="253"/>
    <x v="296"/>
    <x v="296"/>
    <b v="0"/>
    <b v="0"/>
    <s v="music/rock"/>
    <x v="1"/>
    <x v="1"/>
  </r>
  <r>
    <n v="987"/>
    <s v="Wilson Group"/>
    <s v="Ameliorated foreground focus group"/>
    <n v="6200"/>
    <n v="13441"/>
    <n v="217"/>
    <x v="1"/>
    <n v="28"/>
    <n v="480"/>
    <x v="1"/>
    <s v="USD"/>
    <x v="869"/>
    <x v="869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77"/>
    <n v="64"/>
    <x v="1"/>
    <s v="USD"/>
    <x v="864"/>
    <x v="864"/>
    <x v="274"/>
    <x v="274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53"/>
    <n v="226"/>
    <x v="1"/>
    <s v="USD"/>
    <x v="843"/>
    <x v="843"/>
    <x v="354"/>
    <x v="354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107"/>
    <n v="64"/>
    <x v="1"/>
    <s v="USD"/>
    <x v="289"/>
    <x v="289"/>
    <x v="870"/>
    <x v="870"/>
    <b v="0"/>
    <b v="1"/>
    <s v="film &amp; video/drama"/>
    <x v="4"/>
    <x v="6"/>
  </r>
  <r>
    <n v="991"/>
    <s v="Ramirez LLC"/>
    <s v="Reduced reciprocal focus group"/>
    <n v="9800"/>
    <n v="11091"/>
    <n v="113"/>
    <x v="1"/>
    <n v="46"/>
    <n v="241"/>
    <x v="1"/>
    <s v="USD"/>
    <x v="870"/>
    <x v="870"/>
    <x v="871"/>
    <x v="871"/>
    <b v="0"/>
    <b v="1"/>
    <s v="music/rock"/>
    <x v="1"/>
    <x v="1"/>
  </r>
  <r>
    <n v="992"/>
    <s v="Morrow Inc"/>
    <s v="Networked global migration"/>
    <n v="3100"/>
    <n v="13223"/>
    <n v="427"/>
    <x v="1"/>
    <n v="100"/>
    <n v="132"/>
    <x v="1"/>
    <s v="USD"/>
    <x v="871"/>
    <x v="871"/>
    <x v="98"/>
    <x v="98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101"/>
    <n v="75"/>
    <x v="6"/>
    <s v="EUR"/>
    <x v="872"/>
    <x v="872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8"/>
    <n v="842"/>
    <x v="1"/>
    <s v="USD"/>
    <x v="873"/>
    <x v="873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75"/>
    <n v="2043"/>
    <x v="1"/>
    <s v="USD"/>
    <x v="874"/>
    <x v="874"/>
    <x v="526"/>
    <x v="526"/>
    <b v="0"/>
    <b v="1"/>
    <s v="food/food trucks"/>
    <x v="0"/>
    <x v="0"/>
  </r>
  <r>
    <n v="996"/>
    <s v="Butler LLC"/>
    <s v="Future-proofed upward-trending migration"/>
    <n v="6600"/>
    <n v="4814"/>
    <n v="73"/>
    <x v="0"/>
    <n v="43"/>
    <n v="112"/>
    <x v="1"/>
    <s v="USD"/>
    <x v="875"/>
    <x v="875"/>
    <x v="874"/>
    <x v="874"/>
    <b v="0"/>
    <b v="0"/>
    <s v="theater/plays"/>
    <x v="3"/>
    <x v="3"/>
  </r>
  <r>
    <n v="997"/>
    <s v="Ball LLC"/>
    <s v="Right-sized full-range throughput"/>
    <n v="7600"/>
    <n v="4603"/>
    <n v="61"/>
    <x v="3"/>
    <n v="33"/>
    <n v="139"/>
    <x v="6"/>
    <s v="EUR"/>
    <x v="876"/>
    <x v="876"/>
    <x v="875"/>
    <x v="875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101"/>
    <n v="374"/>
    <x v="1"/>
    <s v="USD"/>
    <x v="877"/>
    <x v="877"/>
    <x v="876"/>
    <x v="876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56"/>
    <n v="1122"/>
    <x v="1"/>
    <s v="USD"/>
    <x v="878"/>
    <x v="878"/>
    <x v="877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100A6-F438-497E-B8B4-8ECF91BEB8C8}" name="PivotTable1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70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70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990D3-82B2-46D1-B5A9-0DF339C0CB30}" name="PivotTable1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70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70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13029-2DC5-45A7-A452-38391E92B62B}" name="PivotTable5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numFmtId="170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70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B2E21B-58FB-46DF-8973-BFEB00D7D4A2}" name="Table2" displayName="Table2" ref="A1:T1001" totalsRowShown="0" headerRowDxfId="21">
  <autoFilter ref="A1:T1001" xr:uid="{4CB2E21B-58FB-46DF-8973-BFEB00D7D4A2}"/>
  <tableColumns count="20">
    <tableColumn id="1" xr3:uid="{50636B41-6C6D-4EE7-BC1F-9559450A6B4C}" name="id"/>
    <tableColumn id="2" xr3:uid="{07A1F712-3624-421C-92D8-12A0C7BF9DD0}" name="name"/>
    <tableColumn id="3" xr3:uid="{8642EA84-BE09-413B-B292-87009168D1D0}" name="blurb" dataDxfId="24"/>
    <tableColumn id="4" xr3:uid="{795369A8-27BF-488C-A6F8-B6780C691940}" name="goal"/>
    <tableColumn id="5" xr3:uid="{5038571C-CC1E-4AC1-ACED-83B4DDB5DCB7}" name="pledged"/>
    <tableColumn id="6" xr3:uid="{3F14EE98-7907-41C6-9A29-A765A24DF18A}" name="Percent Funded">
      <calculatedColumnFormula>ROUND(E2/D2*100,0)</calculatedColumnFormula>
    </tableColumn>
    <tableColumn id="7" xr3:uid="{47580E04-C679-4C8F-8FC8-76E5D7CB5308}" name="outcome"/>
    <tableColumn id="8" xr3:uid="{25E889EC-207B-4322-8B57-163837E4E4C2}" name="Average Donation">
      <calculatedColumnFormula>ROUND(E2/I2,0)</calculatedColumnFormula>
    </tableColumn>
    <tableColumn id="9" xr3:uid="{F362AC9E-294F-4C79-8468-544BB8A10FFE}" name="backers_count"/>
    <tableColumn id="10" xr3:uid="{4BC709D9-9E99-49F4-AC67-04D19FE21320}" name="country"/>
    <tableColumn id="11" xr3:uid="{05697CC1-C4E2-45FA-80C1-C8AC11F40FAE}" name="currency"/>
    <tableColumn id="12" xr3:uid="{8CE1F98B-AC0A-4633-A4DF-98EBDEB02323}" name="Date Created Conversion" dataDxfId="23">
      <calculatedColumnFormula>(((M2/60)/60)/24)+DATE(1970,1,1)</calculatedColumnFormula>
    </tableColumn>
    <tableColumn id="13" xr3:uid="{D293809E-1F27-4836-BF8A-E149B5843A70}" name="launched_at"/>
    <tableColumn id="14" xr3:uid="{F07B0396-31A2-4275-8C48-E713D8E9B815}" name="Date Ended Conversion " dataDxfId="22">
      <calculatedColumnFormula>(((O2/60)/60)/24)+DATE(1970,1,1)</calculatedColumnFormula>
    </tableColumn>
    <tableColumn id="15" xr3:uid="{D5927BA3-83D0-45C8-B4F0-1A943FC1F7BE}" name="deadline"/>
    <tableColumn id="16" xr3:uid="{8C88C5AC-D52D-430C-B174-11AB67E59F90}" name="staff_pick"/>
    <tableColumn id="17" xr3:uid="{216EBE7D-0337-40DD-8A85-91B1918F2D8B}" name="spotlight"/>
    <tableColumn id="18" xr3:uid="{7827C8F7-3FDC-4316-8D18-62BE0C1AE072}" name="category &amp; sub-category"/>
    <tableColumn id="19" xr3:uid="{98C7862A-BBE6-41A4-BEE2-85640935992B}" name="Parent Category">
      <calculatedColumnFormula>LEFT(R2, FIND("/", R2) - 1)</calculatedColumnFormula>
    </tableColumn>
    <tableColumn id="20" xr3:uid="{827C9AE0-795E-4C9C-B256-1D4308B74C3F}" name="Sub-Category">
      <calculatedColumnFormula>TRIM(MID(R2, FIND("/", R2) + 1, LEN(R2)))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BEA5AB-0826-440E-96C2-CCAFCF519C4F}" name="Table1" displayName="Table1" ref="A1:H13" totalsRowShown="0" headerRowDxfId="28">
  <autoFilter ref="A1:H13" xr:uid="{CFBEA5AB-0826-440E-96C2-CCAFCF519C4F}"/>
  <tableColumns count="8">
    <tableColumn id="1" xr3:uid="{132AF50E-3383-4BB4-8E70-A5C9599D9779}" name="Goal"/>
    <tableColumn id="2" xr3:uid="{1ADB0038-478D-4227-9F01-2A3832CAAEF8}" name="Number  Successful"/>
    <tableColumn id="3" xr3:uid="{C2CF737D-1E7C-4FD5-AFB6-EC7091D8AAFC}" name="Number Failed"/>
    <tableColumn id="4" xr3:uid="{E3E5F666-6936-4887-92E3-D4F8A872591E}" name="Number Canceled"/>
    <tableColumn id="5" xr3:uid="{6E1866AD-D8EC-4DCD-B1E2-03BB0069066E}" name="Total Projects">
      <calculatedColumnFormula>SUM(B2:D2)</calculatedColumnFormula>
    </tableColumn>
    <tableColumn id="6" xr3:uid="{CB6656CC-A670-49D8-A768-7AED5790201A}" name="Percentage Successful" dataDxfId="27">
      <calculatedColumnFormula>IF(E2=0, 0, B2/E2)</calculatedColumnFormula>
    </tableColumn>
    <tableColumn id="7" xr3:uid="{137FF335-3361-4E8A-AF92-1B7D88E1A967}" name="Percentage Failed" dataDxfId="26">
      <calculatedColumnFormula>IF(E2=0, 0, C2/E2)</calculatedColumnFormula>
    </tableColumn>
    <tableColumn id="8" xr3:uid="{12F31EBD-6B7D-4AF0-809A-8C07BAECF656}" name="Percentage Canceled" dataDxfId="25">
      <calculatedColumnFormula>IF(E2=0, 0, D2/E2)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zoomScale="90" zoomScaleNormal="90" workbookViewId="0">
      <selection activeCell="H7" sqref="H7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6" customWidth="1"/>
    <col min="7" max="7" width="12.8984375" bestFit="1" customWidth="1"/>
    <col min="8" max="8" width="20.69921875" bestFit="1" customWidth="1"/>
    <col min="9" max="9" width="15.09765625" customWidth="1"/>
    <col min="12" max="12" width="23.8984375" customWidth="1"/>
    <col min="13" max="13" width="13.19921875" customWidth="1"/>
    <col min="14" max="14" width="23" customWidth="1"/>
    <col min="15" max="15" width="11.19921875" bestFit="1" customWidth="1"/>
    <col min="18" max="18" width="28" bestFit="1" customWidth="1"/>
    <col min="19" max="19" width="28" customWidth="1"/>
    <col min="20" max="20" width="14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2071</v>
      </c>
      <c r="M1" s="1" t="s">
        <v>8</v>
      </c>
      <c r="N1" s="1" t="s">
        <v>2072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 t="e">
        <f>ROUND(E2/I2,0)</f>
        <v>#DIV/0!</v>
      </c>
      <c r="I2">
        <v>0</v>
      </c>
      <c r="J2" t="s">
        <v>15</v>
      </c>
      <c r="K2" t="s">
        <v>16</v>
      </c>
      <c r="L2" s="8">
        <f>(((M2/60)/60)/24)+DATE(1970,1,1)</f>
        <v>42336.25</v>
      </c>
      <c r="M2">
        <v>1448690400</v>
      </c>
      <c r="N2" s="8">
        <f>(((O2/60)/60)/24)+DATE(1970,1,1)</f>
        <v>42353.25</v>
      </c>
      <c r="O2">
        <v>1450159200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TRIM(MID(R2, FIND("/", R2) + 1, LEN(R2)))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ROUND(E3/D3*100,0)</f>
        <v>1040</v>
      </c>
      <c r="G3" t="s">
        <v>20</v>
      </c>
      <c r="H3">
        <f>ROUND(E3/I3,0)</f>
        <v>92</v>
      </c>
      <c r="I3">
        <v>158</v>
      </c>
      <c r="J3" t="s">
        <v>21</v>
      </c>
      <c r="K3" t="s">
        <v>22</v>
      </c>
      <c r="L3" s="8">
        <f t="shared" ref="L3:L66" si="0">(((M3/60)/60)/24)+DATE(1970,1,1)</f>
        <v>41870.208333333336</v>
      </c>
      <c r="M3">
        <v>1408424400</v>
      </c>
      <c r="N3" s="8">
        <f t="shared" ref="N3:N66" si="1">(((O3/60)/60)/24)+DATE(1970,1,1)</f>
        <v>41872.208333333336</v>
      </c>
      <c r="O3">
        <v>1408597200</v>
      </c>
      <c r="P3" t="b">
        <v>0</v>
      </c>
      <c r="Q3" t="b">
        <v>1</v>
      </c>
      <c r="R3" t="s">
        <v>23</v>
      </c>
      <c r="S3" t="str">
        <f t="shared" ref="S3:S66" si="2">LEFT(R3, FIND("/", R3) - 1)</f>
        <v>music</v>
      </c>
      <c r="T3" t="str">
        <f t="shared" ref="T3:T66" si="3">TRIM(MID(R3, FIND("/", R3) + 1, LEN(R3)))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ROUND(E4/D4*100,0)</f>
        <v>131</v>
      </c>
      <c r="G4" t="s">
        <v>20</v>
      </c>
      <c r="H4">
        <f>ROUND(E4/I4,0)</f>
        <v>100</v>
      </c>
      <c r="I4">
        <v>1425</v>
      </c>
      <c r="J4" t="s">
        <v>26</v>
      </c>
      <c r="K4" t="s">
        <v>27</v>
      </c>
      <c r="L4" s="8">
        <f t="shared" si="0"/>
        <v>41595.25</v>
      </c>
      <c r="M4">
        <v>1384668000</v>
      </c>
      <c r="N4" s="8">
        <f t="shared" si="1"/>
        <v>41597.25</v>
      </c>
      <c r="O4">
        <v>1384840800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>ROUND(E5/D5*100,0)</f>
        <v>59</v>
      </c>
      <c r="G5" t="s">
        <v>14</v>
      </c>
      <c r="H5">
        <f>ROUND(E5/I5,0)</f>
        <v>103</v>
      </c>
      <c r="I5">
        <v>24</v>
      </c>
      <c r="J5" t="s">
        <v>21</v>
      </c>
      <c r="K5" t="s">
        <v>22</v>
      </c>
      <c r="L5" s="8">
        <f t="shared" si="0"/>
        <v>43688.208333333328</v>
      </c>
      <c r="M5">
        <v>1565499600</v>
      </c>
      <c r="N5" s="8">
        <f t="shared" si="1"/>
        <v>43728.208333333328</v>
      </c>
      <c r="O5">
        <v>1568955600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>ROUND(E6/D6*100,0)</f>
        <v>69</v>
      </c>
      <c r="G6" t="s">
        <v>14</v>
      </c>
      <c r="H6">
        <f>ROUND(E6/I6,0)</f>
        <v>99</v>
      </c>
      <c r="I6">
        <v>53</v>
      </c>
      <c r="J6" t="s">
        <v>21</v>
      </c>
      <c r="K6" t="s">
        <v>22</v>
      </c>
      <c r="L6" s="8">
        <f t="shared" si="0"/>
        <v>43485.25</v>
      </c>
      <c r="M6">
        <v>1547964000</v>
      </c>
      <c r="N6" s="8">
        <f t="shared" si="1"/>
        <v>43489.25</v>
      </c>
      <c r="O6">
        <v>1548309600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>ROUND(E7/D7*100,0)</f>
        <v>174</v>
      </c>
      <c r="G7" t="s">
        <v>20</v>
      </c>
      <c r="H7">
        <f>ROUND(E7/I7,0)</f>
        <v>76</v>
      </c>
      <c r="I7">
        <v>174</v>
      </c>
      <c r="J7" t="s">
        <v>36</v>
      </c>
      <c r="K7" t="s">
        <v>37</v>
      </c>
      <c r="L7" s="8">
        <f t="shared" si="0"/>
        <v>41149.208333333336</v>
      </c>
      <c r="M7">
        <v>1346130000</v>
      </c>
      <c r="N7" s="8">
        <f t="shared" si="1"/>
        <v>41160.208333333336</v>
      </c>
      <c r="O7">
        <v>1347080400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>ROUND(E8/D8*100,0)</f>
        <v>21</v>
      </c>
      <c r="G8" t="s">
        <v>14</v>
      </c>
      <c r="H8">
        <f>ROUND(E8/I8,0)</f>
        <v>61</v>
      </c>
      <c r="I8">
        <v>18</v>
      </c>
      <c r="J8" t="s">
        <v>40</v>
      </c>
      <c r="K8" t="s">
        <v>41</v>
      </c>
      <c r="L8" s="8">
        <f t="shared" si="0"/>
        <v>42991.208333333328</v>
      </c>
      <c r="M8">
        <v>1505278800</v>
      </c>
      <c r="N8" s="8">
        <f t="shared" si="1"/>
        <v>42992.208333333328</v>
      </c>
      <c r="O8">
        <v>1505365200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>ROUND(E9/D9*100,0)</f>
        <v>328</v>
      </c>
      <c r="G9" t="s">
        <v>20</v>
      </c>
      <c r="H9">
        <f>ROUND(E9/I9,0)</f>
        <v>65</v>
      </c>
      <c r="I9">
        <v>227</v>
      </c>
      <c r="J9" t="s">
        <v>36</v>
      </c>
      <c r="K9" t="s">
        <v>37</v>
      </c>
      <c r="L9" s="8">
        <f t="shared" si="0"/>
        <v>42229.208333333328</v>
      </c>
      <c r="M9">
        <v>1439442000</v>
      </c>
      <c r="N9" s="8">
        <f t="shared" si="1"/>
        <v>42231.208333333328</v>
      </c>
      <c r="O9">
        <v>1439614800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>ROUND(E10/D10*100,0)</f>
        <v>20</v>
      </c>
      <c r="G10" t="s">
        <v>47</v>
      </c>
      <c r="H10">
        <f>ROUND(E10/I10,0)</f>
        <v>31</v>
      </c>
      <c r="I10">
        <v>708</v>
      </c>
      <c r="J10" t="s">
        <v>36</v>
      </c>
      <c r="K10" t="s">
        <v>37</v>
      </c>
      <c r="L10" s="8">
        <f t="shared" si="0"/>
        <v>40399.208333333336</v>
      </c>
      <c r="M10">
        <v>1281330000</v>
      </c>
      <c r="N10" s="8">
        <f t="shared" si="1"/>
        <v>40401.208333333336</v>
      </c>
      <c r="O10">
        <v>1281502800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>ROUND(E11/D11*100,0)</f>
        <v>52</v>
      </c>
      <c r="G11" t="s">
        <v>14</v>
      </c>
      <c r="H11">
        <f>ROUND(E11/I11,0)</f>
        <v>73</v>
      </c>
      <c r="I11">
        <v>44</v>
      </c>
      <c r="J11" t="s">
        <v>21</v>
      </c>
      <c r="K11" t="s">
        <v>22</v>
      </c>
      <c r="L11" s="8">
        <f t="shared" si="0"/>
        <v>41536.208333333336</v>
      </c>
      <c r="M11">
        <v>1379566800</v>
      </c>
      <c r="N11" s="8">
        <f t="shared" si="1"/>
        <v>41585.25</v>
      </c>
      <c r="O11">
        <v>1383804000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>ROUND(E12/D12*100,0)</f>
        <v>266</v>
      </c>
      <c r="G12" t="s">
        <v>20</v>
      </c>
      <c r="H12">
        <f>ROUND(E12/I12,0)</f>
        <v>63</v>
      </c>
      <c r="I12">
        <v>220</v>
      </c>
      <c r="J12" t="s">
        <v>21</v>
      </c>
      <c r="K12" t="s">
        <v>22</v>
      </c>
      <c r="L12" s="8">
        <f t="shared" si="0"/>
        <v>40404.208333333336</v>
      </c>
      <c r="M12">
        <v>1281762000</v>
      </c>
      <c r="N12" s="8">
        <f t="shared" si="1"/>
        <v>40452.208333333336</v>
      </c>
      <c r="O12">
        <v>1285909200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>ROUND(E13/D13*100,0)</f>
        <v>48</v>
      </c>
      <c r="G13" t="s">
        <v>14</v>
      </c>
      <c r="H13">
        <f>ROUND(E13/I13,0)</f>
        <v>112</v>
      </c>
      <c r="I13">
        <v>27</v>
      </c>
      <c r="J13" t="s">
        <v>21</v>
      </c>
      <c r="K13" t="s">
        <v>22</v>
      </c>
      <c r="L13" s="8">
        <f t="shared" si="0"/>
        <v>40442.208333333336</v>
      </c>
      <c r="M13">
        <v>1285045200</v>
      </c>
      <c r="N13" s="8">
        <f t="shared" si="1"/>
        <v>40448.208333333336</v>
      </c>
      <c r="O13">
        <v>1285563600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>ROUND(E14/D14*100,0)</f>
        <v>89</v>
      </c>
      <c r="G14" t="s">
        <v>14</v>
      </c>
      <c r="H14">
        <f>ROUND(E14/I14,0)</f>
        <v>102</v>
      </c>
      <c r="I14">
        <v>55</v>
      </c>
      <c r="J14" t="s">
        <v>21</v>
      </c>
      <c r="K14" t="s">
        <v>22</v>
      </c>
      <c r="L14" s="8">
        <f t="shared" si="0"/>
        <v>43760.208333333328</v>
      </c>
      <c r="M14">
        <v>1571720400</v>
      </c>
      <c r="N14" s="8">
        <f t="shared" si="1"/>
        <v>43768.208333333328</v>
      </c>
      <c r="O14">
        <v>1572411600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>ROUND(E15/D15*100,0)</f>
        <v>245</v>
      </c>
      <c r="G15" t="s">
        <v>20</v>
      </c>
      <c r="H15">
        <f>ROUND(E15/I15,0)</f>
        <v>105</v>
      </c>
      <c r="I15">
        <v>98</v>
      </c>
      <c r="J15" t="s">
        <v>21</v>
      </c>
      <c r="K15" t="s">
        <v>22</v>
      </c>
      <c r="L15" s="8">
        <f t="shared" si="0"/>
        <v>42532.208333333328</v>
      </c>
      <c r="M15">
        <v>1465621200</v>
      </c>
      <c r="N15" s="8">
        <f t="shared" si="1"/>
        <v>42544.208333333328</v>
      </c>
      <c r="O15">
        <v>1466658000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>ROUND(E16/D16*100,0)</f>
        <v>67</v>
      </c>
      <c r="G16" t="s">
        <v>14</v>
      </c>
      <c r="H16">
        <f>ROUND(E16/I16,0)</f>
        <v>94</v>
      </c>
      <c r="I16">
        <v>200</v>
      </c>
      <c r="J16" t="s">
        <v>21</v>
      </c>
      <c r="K16" t="s">
        <v>22</v>
      </c>
      <c r="L16" s="8">
        <f t="shared" si="0"/>
        <v>40974.25</v>
      </c>
      <c r="M16">
        <v>1331013600</v>
      </c>
      <c r="N16" s="8">
        <f t="shared" si="1"/>
        <v>41001.208333333336</v>
      </c>
      <c r="O16">
        <v>1333342800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>ROUND(E17/D17*100,0)</f>
        <v>47</v>
      </c>
      <c r="G17" t="s">
        <v>14</v>
      </c>
      <c r="H17">
        <f>ROUND(E17/I17,0)</f>
        <v>85</v>
      </c>
      <c r="I17">
        <v>452</v>
      </c>
      <c r="J17" t="s">
        <v>21</v>
      </c>
      <c r="K17" t="s">
        <v>22</v>
      </c>
      <c r="L17" s="8">
        <f t="shared" si="0"/>
        <v>43809.25</v>
      </c>
      <c r="M17">
        <v>1575957600</v>
      </c>
      <c r="N17" s="8">
        <f t="shared" si="1"/>
        <v>43813.25</v>
      </c>
      <c r="O17">
        <v>1576303200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>ROUND(E18/D18*100,0)</f>
        <v>649</v>
      </c>
      <c r="G18" t="s">
        <v>20</v>
      </c>
      <c r="H18">
        <f>ROUND(E18/I18,0)</f>
        <v>110</v>
      </c>
      <c r="I18">
        <v>100</v>
      </c>
      <c r="J18" t="s">
        <v>21</v>
      </c>
      <c r="K18" t="s">
        <v>22</v>
      </c>
      <c r="L18" s="8">
        <f t="shared" si="0"/>
        <v>41661.25</v>
      </c>
      <c r="M18">
        <v>1390370400</v>
      </c>
      <c r="N18" s="8">
        <f t="shared" si="1"/>
        <v>41683.25</v>
      </c>
      <c r="O18">
        <v>1392271200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>ROUND(E19/D19*100,0)</f>
        <v>159</v>
      </c>
      <c r="G19" t="s">
        <v>20</v>
      </c>
      <c r="H19">
        <f>ROUND(E19/I19,0)</f>
        <v>108</v>
      </c>
      <c r="I19">
        <v>1249</v>
      </c>
      <c r="J19" t="s">
        <v>21</v>
      </c>
      <c r="K19" t="s">
        <v>22</v>
      </c>
      <c r="L19" s="8">
        <f t="shared" si="0"/>
        <v>40555.25</v>
      </c>
      <c r="M19">
        <v>1294812000</v>
      </c>
      <c r="N19" s="8">
        <f t="shared" si="1"/>
        <v>40556.25</v>
      </c>
      <c r="O19">
        <v>1294898400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>ROUND(E20/D20*100,0)</f>
        <v>67</v>
      </c>
      <c r="G20" t="s">
        <v>74</v>
      </c>
      <c r="H20">
        <f>ROUND(E20/I20,0)</f>
        <v>45</v>
      </c>
      <c r="I20">
        <v>135</v>
      </c>
      <c r="J20" t="s">
        <v>21</v>
      </c>
      <c r="K20" t="s">
        <v>22</v>
      </c>
      <c r="L20" s="8">
        <f t="shared" si="0"/>
        <v>43351.208333333328</v>
      </c>
      <c r="M20">
        <v>1536382800</v>
      </c>
      <c r="N20" s="8">
        <f t="shared" si="1"/>
        <v>43359.208333333328</v>
      </c>
      <c r="O20">
        <v>1537074000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>ROUND(E21/D21*100,0)</f>
        <v>49</v>
      </c>
      <c r="G21" t="s">
        <v>14</v>
      </c>
      <c r="H21">
        <f>ROUND(E21/I21,0)</f>
        <v>45</v>
      </c>
      <c r="I21">
        <v>674</v>
      </c>
      <c r="J21" t="s">
        <v>21</v>
      </c>
      <c r="K21" t="s">
        <v>22</v>
      </c>
      <c r="L21" s="8">
        <f t="shared" si="0"/>
        <v>43528.25</v>
      </c>
      <c r="M21">
        <v>1551679200</v>
      </c>
      <c r="N21" s="8">
        <f t="shared" si="1"/>
        <v>43549.208333333328</v>
      </c>
      <c r="O21">
        <v>1553490000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>ROUND(E22/D22*100,0)</f>
        <v>112</v>
      </c>
      <c r="G22" t="s">
        <v>20</v>
      </c>
      <c r="H22">
        <f>ROUND(E22/I22,0)</f>
        <v>106</v>
      </c>
      <c r="I22">
        <v>1396</v>
      </c>
      <c r="J22" t="s">
        <v>21</v>
      </c>
      <c r="K22" t="s">
        <v>22</v>
      </c>
      <c r="L22" s="8">
        <f t="shared" si="0"/>
        <v>41848.208333333336</v>
      </c>
      <c r="M22">
        <v>1406523600</v>
      </c>
      <c r="N22" s="8">
        <f t="shared" si="1"/>
        <v>41848.208333333336</v>
      </c>
      <c r="O22">
        <v>1406523600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>ROUND(E23/D23*100,0)</f>
        <v>41</v>
      </c>
      <c r="G23" t="s">
        <v>14</v>
      </c>
      <c r="H23">
        <f>ROUND(E23/I23,0)</f>
        <v>69</v>
      </c>
      <c r="I23">
        <v>558</v>
      </c>
      <c r="J23" t="s">
        <v>21</v>
      </c>
      <c r="K23" t="s">
        <v>22</v>
      </c>
      <c r="L23" s="8">
        <f t="shared" si="0"/>
        <v>40770.208333333336</v>
      </c>
      <c r="M23">
        <v>1313384400</v>
      </c>
      <c r="N23" s="8">
        <f t="shared" si="1"/>
        <v>40804.208333333336</v>
      </c>
      <c r="O23">
        <v>1316322000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>ROUND(E24/D24*100,0)</f>
        <v>128</v>
      </c>
      <c r="G24" t="s">
        <v>20</v>
      </c>
      <c r="H24">
        <f>ROUND(E24/I24,0)</f>
        <v>85</v>
      </c>
      <c r="I24">
        <v>890</v>
      </c>
      <c r="J24" t="s">
        <v>21</v>
      </c>
      <c r="K24" t="s">
        <v>22</v>
      </c>
      <c r="L24" s="8">
        <f t="shared" si="0"/>
        <v>43193.208333333328</v>
      </c>
      <c r="M24">
        <v>1522731600</v>
      </c>
      <c r="N24" s="8">
        <f t="shared" si="1"/>
        <v>43208.208333333328</v>
      </c>
      <c r="O24">
        <v>1524027600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>ROUND(E25/D25*100,0)</f>
        <v>332</v>
      </c>
      <c r="G25" t="s">
        <v>20</v>
      </c>
      <c r="H25">
        <f>ROUND(E25/I25,0)</f>
        <v>105</v>
      </c>
      <c r="I25">
        <v>142</v>
      </c>
      <c r="J25" t="s">
        <v>40</v>
      </c>
      <c r="K25" t="s">
        <v>41</v>
      </c>
      <c r="L25" s="8">
        <f t="shared" si="0"/>
        <v>43510.25</v>
      </c>
      <c r="M25">
        <v>1550124000</v>
      </c>
      <c r="N25" s="8">
        <f t="shared" si="1"/>
        <v>43563.208333333328</v>
      </c>
      <c r="O25">
        <v>1554699600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>ROUND(E26/D26*100,0)</f>
        <v>113</v>
      </c>
      <c r="G26" t="s">
        <v>20</v>
      </c>
      <c r="H26">
        <f>ROUND(E26/I26,0)</f>
        <v>39</v>
      </c>
      <c r="I26">
        <v>2673</v>
      </c>
      <c r="J26" t="s">
        <v>21</v>
      </c>
      <c r="K26" t="s">
        <v>22</v>
      </c>
      <c r="L26" s="8">
        <f t="shared" si="0"/>
        <v>41811.208333333336</v>
      </c>
      <c r="M26">
        <v>1403326800</v>
      </c>
      <c r="N26" s="8">
        <f t="shared" si="1"/>
        <v>41813.208333333336</v>
      </c>
      <c r="O26">
        <v>1403499600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>ROUND(E27/D27*100,0)</f>
        <v>216</v>
      </c>
      <c r="G27" t="s">
        <v>20</v>
      </c>
      <c r="H27">
        <f>ROUND(E27/I27,0)</f>
        <v>73</v>
      </c>
      <c r="I27">
        <v>163</v>
      </c>
      <c r="J27" t="s">
        <v>21</v>
      </c>
      <c r="K27" t="s">
        <v>22</v>
      </c>
      <c r="L27" s="8">
        <f t="shared" si="0"/>
        <v>40681.208333333336</v>
      </c>
      <c r="M27">
        <v>1305694800</v>
      </c>
      <c r="N27" s="8">
        <f t="shared" si="1"/>
        <v>40701.208333333336</v>
      </c>
      <c r="O27">
        <v>1307422800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>ROUND(E28/D28*100,0)</f>
        <v>48</v>
      </c>
      <c r="G28" t="s">
        <v>74</v>
      </c>
      <c r="H28">
        <f>ROUND(E28/I28,0)</f>
        <v>35</v>
      </c>
      <c r="I28">
        <v>1480</v>
      </c>
      <c r="J28" t="s">
        <v>21</v>
      </c>
      <c r="K28" t="s">
        <v>22</v>
      </c>
      <c r="L28" s="8">
        <f t="shared" si="0"/>
        <v>43312.208333333328</v>
      </c>
      <c r="M28">
        <v>1533013200</v>
      </c>
      <c r="N28" s="8">
        <f t="shared" si="1"/>
        <v>43339.208333333328</v>
      </c>
      <c r="O28">
        <v>1535346000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>ROUND(E29/D29*100,0)</f>
        <v>80</v>
      </c>
      <c r="G29" t="s">
        <v>14</v>
      </c>
      <c r="H29">
        <f>ROUND(E29/I29,0)</f>
        <v>107</v>
      </c>
      <c r="I29">
        <v>15</v>
      </c>
      <c r="J29" t="s">
        <v>21</v>
      </c>
      <c r="K29" t="s">
        <v>22</v>
      </c>
      <c r="L29" s="8">
        <f t="shared" si="0"/>
        <v>42280.208333333328</v>
      </c>
      <c r="M29">
        <v>1443848400</v>
      </c>
      <c r="N29" s="8">
        <f t="shared" si="1"/>
        <v>42288.208333333328</v>
      </c>
      <c r="O29">
        <v>1444539600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>ROUND(E30/D30*100,0)</f>
        <v>105</v>
      </c>
      <c r="G30" t="s">
        <v>20</v>
      </c>
      <c r="H30">
        <f>ROUND(E30/I30,0)</f>
        <v>62</v>
      </c>
      <c r="I30">
        <v>2220</v>
      </c>
      <c r="J30" t="s">
        <v>21</v>
      </c>
      <c r="K30" t="s">
        <v>22</v>
      </c>
      <c r="L30" s="8">
        <f t="shared" si="0"/>
        <v>40218.25</v>
      </c>
      <c r="M30">
        <v>1265695200</v>
      </c>
      <c r="N30" s="8">
        <f t="shared" si="1"/>
        <v>40241.25</v>
      </c>
      <c r="O30">
        <v>1267682400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>ROUND(E31/D31*100,0)</f>
        <v>329</v>
      </c>
      <c r="G31" t="s">
        <v>20</v>
      </c>
      <c r="H31">
        <f>ROUND(E31/I31,0)</f>
        <v>94</v>
      </c>
      <c r="I31">
        <v>1606</v>
      </c>
      <c r="J31" t="s">
        <v>98</v>
      </c>
      <c r="K31" t="s">
        <v>99</v>
      </c>
      <c r="L31" s="8">
        <f t="shared" si="0"/>
        <v>43301.208333333328</v>
      </c>
      <c r="M31">
        <v>1532062800</v>
      </c>
      <c r="N31" s="8">
        <f t="shared" si="1"/>
        <v>43341.208333333328</v>
      </c>
      <c r="O31">
        <v>1535518800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>ROUND(E32/D32*100,0)</f>
        <v>161</v>
      </c>
      <c r="G32" t="s">
        <v>20</v>
      </c>
      <c r="H32">
        <f>ROUND(E32/I32,0)</f>
        <v>112</v>
      </c>
      <c r="I32">
        <v>129</v>
      </c>
      <c r="J32" t="s">
        <v>21</v>
      </c>
      <c r="K32" t="s">
        <v>22</v>
      </c>
      <c r="L32" s="8">
        <f t="shared" si="0"/>
        <v>43609.208333333328</v>
      </c>
      <c r="M32">
        <v>1558674000</v>
      </c>
      <c r="N32" s="8">
        <f t="shared" si="1"/>
        <v>43614.208333333328</v>
      </c>
      <c r="O32">
        <v>1559106000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>ROUND(E33/D33*100,0)</f>
        <v>310</v>
      </c>
      <c r="G33" t="s">
        <v>20</v>
      </c>
      <c r="H33">
        <f>ROUND(E33/I33,0)</f>
        <v>48</v>
      </c>
      <c r="I33">
        <v>226</v>
      </c>
      <c r="J33" t="s">
        <v>40</v>
      </c>
      <c r="K33" t="s">
        <v>41</v>
      </c>
      <c r="L33" s="8">
        <f t="shared" si="0"/>
        <v>42374.25</v>
      </c>
      <c r="M33">
        <v>1451973600</v>
      </c>
      <c r="N33" s="8">
        <f t="shared" si="1"/>
        <v>42402.25</v>
      </c>
      <c r="O33">
        <v>1454392800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>ROUND(E34/D34*100,0)</f>
        <v>87</v>
      </c>
      <c r="G34" t="s">
        <v>14</v>
      </c>
      <c r="H34">
        <f>ROUND(E34/I34,0)</f>
        <v>38</v>
      </c>
      <c r="I34">
        <v>2307</v>
      </c>
      <c r="J34" t="s">
        <v>107</v>
      </c>
      <c r="K34" t="s">
        <v>108</v>
      </c>
      <c r="L34" s="8">
        <f t="shared" si="0"/>
        <v>43110.25</v>
      </c>
      <c r="M34">
        <v>1515564000</v>
      </c>
      <c r="N34" s="8">
        <f t="shared" si="1"/>
        <v>43137.25</v>
      </c>
      <c r="O34">
        <v>1517896800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>ROUND(E35/D35*100,0)</f>
        <v>378</v>
      </c>
      <c r="G35" t="s">
        <v>20</v>
      </c>
      <c r="H35">
        <f>ROUND(E35/I35,0)</f>
        <v>35</v>
      </c>
      <c r="I35">
        <v>5419</v>
      </c>
      <c r="J35" t="s">
        <v>21</v>
      </c>
      <c r="K35" t="s">
        <v>22</v>
      </c>
      <c r="L35" s="8">
        <f t="shared" si="0"/>
        <v>41917.208333333336</v>
      </c>
      <c r="M35">
        <v>1412485200</v>
      </c>
      <c r="N35" s="8">
        <f t="shared" si="1"/>
        <v>41954.25</v>
      </c>
      <c r="O35">
        <v>1415685600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>ROUND(E36/D36*100,0)</f>
        <v>151</v>
      </c>
      <c r="G36" t="s">
        <v>20</v>
      </c>
      <c r="H36">
        <f>ROUND(E36/I36,0)</f>
        <v>85</v>
      </c>
      <c r="I36">
        <v>165</v>
      </c>
      <c r="J36" t="s">
        <v>21</v>
      </c>
      <c r="K36" t="s">
        <v>22</v>
      </c>
      <c r="L36" s="8">
        <f t="shared" si="0"/>
        <v>42817.208333333328</v>
      </c>
      <c r="M36">
        <v>1490245200</v>
      </c>
      <c r="N36" s="8">
        <f t="shared" si="1"/>
        <v>42822.208333333328</v>
      </c>
      <c r="O36">
        <v>1490677200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>ROUND(E37/D37*100,0)</f>
        <v>150</v>
      </c>
      <c r="G37" t="s">
        <v>20</v>
      </c>
      <c r="H37">
        <f>ROUND(E37/I37,0)</f>
        <v>96</v>
      </c>
      <c r="I37">
        <v>1965</v>
      </c>
      <c r="J37" t="s">
        <v>36</v>
      </c>
      <c r="K37" t="s">
        <v>37</v>
      </c>
      <c r="L37" s="8">
        <f t="shared" si="0"/>
        <v>43484.25</v>
      </c>
      <c r="M37">
        <v>1547877600</v>
      </c>
      <c r="N37" s="8">
        <f t="shared" si="1"/>
        <v>43526.25</v>
      </c>
      <c r="O37">
        <v>1551506400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>ROUND(E38/D38*100,0)</f>
        <v>157</v>
      </c>
      <c r="G38" t="s">
        <v>20</v>
      </c>
      <c r="H38">
        <f>ROUND(E38/I38,0)</f>
        <v>69</v>
      </c>
      <c r="I38">
        <v>16</v>
      </c>
      <c r="J38" t="s">
        <v>21</v>
      </c>
      <c r="K38" t="s">
        <v>22</v>
      </c>
      <c r="L38" s="8">
        <f t="shared" si="0"/>
        <v>40600.25</v>
      </c>
      <c r="M38">
        <v>1298700000</v>
      </c>
      <c r="N38" s="8">
        <f t="shared" si="1"/>
        <v>40625.208333333336</v>
      </c>
      <c r="O38">
        <v>1300856400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>ROUND(E39/D39*100,0)</f>
        <v>140</v>
      </c>
      <c r="G39" t="s">
        <v>20</v>
      </c>
      <c r="H39">
        <f>ROUND(E39/I39,0)</f>
        <v>106</v>
      </c>
      <c r="I39">
        <v>107</v>
      </c>
      <c r="J39" t="s">
        <v>21</v>
      </c>
      <c r="K39" t="s">
        <v>22</v>
      </c>
      <c r="L39" s="8">
        <f t="shared" si="0"/>
        <v>43744.208333333328</v>
      </c>
      <c r="M39">
        <v>1570338000</v>
      </c>
      <c r="N39" s="8">
        <f t="shared" si="1"/>
        <v>43777.25</v>
      </c>
      <c r="O39">
        <v>1573192800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>ROUND(E40/D40*100,0)</f>
        <v>325</v>
      </c>
      <c r="G40" t="s">
        <v>20</v>
      </c>
      <c r="H40">
        <f>ROUND(E40/I40,0)</f>
        <v>75</v>
      </c>
      <c r="I40">
        <v>134</v>
      </c>
      <c r="J40" t="s">
        <v>21</v>
      </c>
      <c r="K40" t="s">
        <v>22</v>
      </c>
      <c r="L40" s="8">
        <f t="shared" si="0"/>
        <v>40469.208333333336</v>
      </c>
      <c r="M40">
        <v>1287378000</v>
      </c>
      <c r="N40" s="8">
        <f t="shared" si="1"/>
        <v>40474.208333333336</v>
      </c>
      <c r="O40">
        <v>1287810000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>ROUND(E41/D41*100,0)</f>
        <v>51</v>
      </c>
      <c r="G41" t="s">
        <v>14</v>
      </c>
      <c r="H41">
        <f>ROUND(E41/I41,0)</f>
        <v>57</v>
      </c>
      <c r="I41">
        <v>88</v>
      </c>
      <c r="J41" t="s">
        <v>36</v>
      </c>
      <c r="K41" t="s">
        <v>37</v>
      </c>
      <c r="L41" s="8">
        <f t="shared" si="0"/>
        <v>41330.25</v>
      </c>
      <c r="M41">
        <v>1361772000</v>
      </c>
      <c r="N41" s="8">
        <f t="shared" si="1"/>
        <v>41344.208333333336</v>
      </c>
      <c r="O41">
        <v>1362978000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>ROUND(E42/D42*100,0)</f>
        <v>169</v>
      </c>
      <c r="G42" t="s">
        <v>20</v>
      </c>
      <c r="H42">
        <f>ROUND(E42/I42,0)</f>
        <v>75</v>
      </c>
      <c r="I42">
        <v>198</v>
      </c>
      <c r="J42" t="s">
        <v>21</v>
      </c>
      <c r="K42" t="s">
        <v>22</v>
      </c>
      <c r="L42" s="8">
        <f t="shared" si="0"/>
        <v>40334.208333333336</v>
      </c>
      <c r="M42">
        <v>1275714000</v>
      </c>
      <c r="N42" s="8">
        <f t="shared" si="1"/>
        <v>40353.208333333336</v>
      </c>
      <c r="O42">
        <v>1277355600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>ROUND(E43/D43*100,0)</f>
        <v>213</v>
      </c>
      <c r="G43" t="s">
        <v>20</v>
      </c>
      <c r="H43">
        <f>ROUND(E43/I43,0)</f>
        <v>107</v>
      </c>
      <c r="I43">
        <v>111</v>
      </c>
      <c r="J43" t="s">
        <v>107</v>
      </c>
      <c r="K43" t="s">
        <v>108</v>
      </c>
      <c r="L43" s="8">
        <f t="shared" si="0"/>
        <v>41156.208333333336</v>
      </c>
      <c r="M43">
        <v>1346734800</v>
      </c>
      <c r="N43" s="8">
        <f t="shared" si="1"/>
        <v>41182.208333333336</v>
      </c>
      <c r="O43">
        <v>1348981200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>ROUND(E44/D44*100,0)</f>
        <v>444</v>
      </c>
      <c r="G44" t="s">
        <v>20</v>
      </c>
      <c r="H44">
        <f>ROUND(E44/I44,0)</f>
        <v>36</v>
      </c>
      <c r="I44">
        <v>222</v>
      </c>
      <c r="J44" t="s">
        <v>21</v>
      </c>
      <c r="K44" t="s">
        <v>22</v>
      </c>
      <c r="L44" s="8">
        <f t="shared" si="0"/>
        <v>40728.208333333336</v>
      </c>
      <c r="M44">
        <v>1309755600</v>
      </c>
      <c r="N44" s="8">
        <f t="shared" si="1"/>
        <v>40737.208333333336</v>
      </c>
      <c r="O44">
        <v>1310533200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>ROUND(E45/D45*100,0)</f>
        <v>186</v>
      </c>
      <c r="G45" t="s">
        <v>20</v>
      </c>
      <c r="H45">
        <f>ROUND(E45/I45,0)</f>
        <v>27</v>
      </c>
      <c r="I45">
        <v>6212</v>
      </c>
      <c r="J45" t="s">
        <v>21</v>
      </c>
      <c r="K45" t="s">
        <v>22</v>
      </c>
      <c r="L45" s="8">
        <f t="shared" si="0"/>
        <v>41844.208333333336</v>
      </c>
      <c r="M45">
        <v>1406178000</v>
      </c>
      <c r="N45" s="8">
        <f t="shared" si="1"/>
        <v>41860.208333333336</v>
      </c>
      <c r="O45">
        <v>1407560400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>ROUND(E46/D46*100,0)</f>
        <v>659</v>
      </c>
      <c r="G46" t="s">
        <v>20</v>
      </c>
      <c r="H46">
        <f>ROUND(E46/I46,0)</f>
        <v>108</v>
      </c>
      <c r="I46">
        <v>98</v>
      </c>
      <c r="J46" t="s">
        <v>36</v>
      </c>
      <c r="K46" t="s">
        <v>37</v>
      </c>
      <c r="L46" s="8">
        <f t="shared" si="0"/>
        <v>43541.208333333328</v>
      </c>
      <c r="M46">
        <v>1552798800</v>
      </c>
      <c r="N46" s="8">
        <f t="shared" si="1"/>
        <v>43542.208333333328</v>
      </c>
      <c r="O46">
        <v>1552885200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>ROUND(E47/D47*100,0)</f>
        <v>48</v>
      </c>
      <c r="G47" t="s">
        <v>14</v>
      </c>
      <c r="H47">
        <f>ROUND(E47/I47,0)</f>
        <v>94</v>
      </c>
      <c r="I47">
        <v>48</v>
      </c>
      <c r="J47" t="s">
        <v>21</v>
      </c>
      <c r="K47" t="s">
        <v>22</v>
      </c>
      <c r="L47" s="8">
        <f t="shared" si="0"/>
        <v>42676.208333333328</v>
      </c>
      <c r="M47">
        <v>1478062800</v>
      </c>
      <c r="N47" s="8">
        <f t="shared" si="1"/>
        <v>42691.25</v>
      </c>
      <c r="O47">
        <v>1479362400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>ROUND(E48/D48*100,0)</f>
        <v>115</v>
      </c>
      <c r="G48" t="s">
        <v>20</v>
      </c>
      <c r="H48">
        <f>ROUND(E48/I48,0)</f>
        <v>46</v>
      </c>
      <c r="I48">
        <v>92</v>
      </c>
      <c r="J48" t="s">
        <v>21</v>
      </c>
      <c r="K48" t="s">
        <v>22</v>
      </c>
      <c r="L48" s="8">
        <f t="shared" si="0"/>
        <v>40367.208333333336</v>
      </c>
      <c r="M48">
        <v>1278565200</v>
      </c>
      <c r="N48" s="8">
        <f t="shared" si="1"/>
        <v>40390.208333333336</v>
      </c>
      <c r="O48">
        <v>1280552400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>ROUND(E49/D49*100,0)</f>
        <v>475</v>
      </c>
      <c r="G49" t="s">
        <v>20</v>
      </c>
      <c r="H49">
        <f>ROUND(E49/I49,0)</f>
        <v>48</v>
      </c>
      <c r="I49">
        <v>149</v>
      </c>
      <c r="J49" t="s">
        <v>21</v>
      </c>
      <c r="K49" t="s">
        <v>22</v>
      </c>
      <c r="L49" s="8">
        <f t="shared" si="0"/>
        <v>41727.208333333336</v>
      </c>
      <c r="M49">
        <v>1396069200</v>
      </c>
      <c r="N49" s="8">
        <f t="shared" si="1"/>
        <v>41757.208333333336</v>
      </c>
      <c r="O49">
        <v>1398661200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>ROUND(E50/D50*100,0)</f>
        <v>387</v>
      </c>
      <c r="G50" t="s">
        <v>20</v>
      </c>
      <c r="H50">
        <f>ROUND(E50/I50,0)</f>
        <v>53</v>
      </c>
      <c r="I50">
        <v>2431</v>
      </c>
      <c r="J50" t="s">
        <v>21</v>
      </c>
      <c r="K50" t="s">
        <v>22</v>
      </c>
      <c r="L50" s="8">
        <f t="shared" si="0"/>
        <v>42180.208333333328</v>
      </c>
      <c r="M50">
        <v>1435208400</v>
      </c>
      <c r="N50" s="8">
        <f t="shared" si="1"/>
        <v>42192.208333333328</v>
      </c>
      <c r="O50">
        <v>1436245200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>ROUND(E51/D51*100,0)</f>
        <v>190</v>
      </c>
      <c r="G51" t="s">
        <v>20</v>
      </c>
      <c r="H51">
        <f>ROUND(E51/I51,0)</f>
        <v>45</v>
      </c>
      <c r="I51">
        <v>303</v>
      </c>
      <c r="J51" t="s">
        <v>21</v>
      </c>
      <c r="K51" t="s">
        <v>22</v>
      </c>
      <c r="L51" s="8">
        <f t="shared" si="0"/>
        <v>43758.208333333328</v>
      </c>
      <c r="M51">
        <v>1571547600</v>
      </c>
      <c r="N51" s="8">
        <f t="shared" si="1"/>
        <v>43803.25</v>
      </c>
      <c r="O51">
        <v>1575439200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>ROUND(E52/D52*100,0)</f>
        <v>2</v>
      </c>
      <c r="G52" t="s">
        <v>14</v>
      </c>
      <c r="H52">
        <f>ROUND(E52/I52,0)</f>
        <v>2</v>
      </c>
      <c r="I52">
        <v>1</v>
      </c>
      <c r="J52" t="s">
        <v>107</v>
      </c>
      <c r="K52" t="s">
        <v>108</v>
      </c>
      <c r="L52" s="8">
        <f t="shared" si="0"/>
        <v>41487.208333333336</v>
      </c>
      <c r="M52">
        <v>1375333200</v>
      </c>
      <c r="N52" s="8">
        <f t="shared" si="1"/>
        <v>41515.208333333336</v>
      </c>
      <c r="O52">
        <v>1377752400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>ROUND(E53/D53*100,0)</f>
        <v>92</v>
      </c>
      <c r="G53" t="s">
        <v>14</v>
      </c>
      <c r="H53">
        <f>ROUND(E53/I53,0)</f>
        <v>99</v>
      </c>
      <c r="I53">
        <v>1467</v>
      </c>
      <c r="J53" t="s">
        <v>40</v>
      </c>
      <c r="K53" t="s">
        <v>41</v>
      </c>
      <c r="L53" s="8">
        <f t="shared" si="0"/>
        <v>40995.208333333336</v>
      </c>
      <c r="M53">
        <v>1332824400</v>
      </c>
      <c r="N53" s="8">
        <f t="shared" si="1"/>
        <v>41011.208333333336</v>
      </c>
      <c r="O53">
        <v>1334206800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>ROUND(E54/D54*100,0)</f>
        <v>34</v>
      </c>
      <c r="G54" t="s">
        <v>14</v>
      </c>
      <c r="H54">
        <f>ROUND(E54/I54,0)</f>
        <v>33</v>
      </c>
      <c r="I54">
        <v>75</v>
      </c>
      <c r="J54" t="s">
        <v>21</v>
      </c>
      <c r="K54" t="s">
        <v>22</v>
      </c>
      <c r="L54" s="8">
        <f t="shared" si="0"/>
        <v>40436.208333333336</v>
      </c>
      <c r="M54">
        <v>1284526800</v>
      </c>
      <c r="N54" s="8">
        <f t="shared" si="1"/>
        <v>40440.208333333336</v>
      </c>
      <c r="O54">
        <v>1284872400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ROUND(E55/D55*100,0)</f>
        <v>140</v>
      </c>
      <c r="G55" t="s">
        <v>20</v>
      </c>
      <c r="H55">
        <f>ROUND(E55/I55,0)</f>
        <v>59</v>
      </c>
      <c r="I55">
        <v>209</v>
      </c>
      <c r="J55" t="s">
        <v>21</v>
      </c>
      <c r="K55" t="s">
        <v>22</v>
      </c>
      <c r="L55" s="8">
        <f t="shared" si="0"/>
        <v>41779.208333333336</v>
      </c>
      <c r="M55">
        <v>1400562000</v>
      </c>
      <c r="N55" s="8">
        <f t="shared" si="1"/>
        <v>41818.208333333336</v>
      </c>
      <c r="O55">
        <v>1403931600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>ROUND(E56/D56*100,0)</f>
        <v>90</v>
      </c>
      <c r="G56" t="s">
        <v>14</v>
      </c>
      <c r="H56">
        <f>ROUND(E56/I56,0)</f>
        <v>45</v>
      </c>
      <c r="I56">
        <v>120</v>
      </c>
      <c r="J56" t="s">
        <v>21</v>
      </c>
      <c r="K56" t="s">
        <v>22</v>
      </c>
      <c r="L56" s="8">
        <f t="shared" si="0"/>
        <v>43170.25</v>
      </c>
      <c r="M56">
        <v>1520748000</v>
      </c>
      <c r="N56" s="8">
        <f t="shared" si="1"/>
        <v>43176.208333333328</v>
      </c>
      <c r="O56">
        <v>1521262800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>ROUND(E57/D57*100,0)</f>
        <v>178</v>
      </c>
      <c r="G57" t="s">
        <v>20</v>
      </c>
      <c r="H57">
        <f>ROUND(E57/I57,0)</f>
        <v>90</v>
      </c>
      <c r="I57">
        <v>131</v>
      </c>
      <c r="J57" t="s">
        <v>21</v>
      </c>
      <c r="K57" t="s">
        <v>22</v>
      </c>
      <c r="L57" s="8">
        <f t="shared" si="0"/>
        <v>43311.208333333328</v>
      </c>
      <c r="M57">
        <v>1532926800</v>
      </c>
      <c r="N57" s="8">
        <f t="shared" si="1"/>
        <v>43316.208333333328</v>
      </c>
      <c r="O57">
        <v>1533358800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>ROUND(E58/D58*100,0)</f>
        <v>144</v>
      </c>
      <c r="G58" t="s">
        <v>20</v>
      </c>
      <c r="H58">
        <f>ROUND(E58/I58,0)</f>
        <v>70</v>
      </c>
      <c r="I58">
        <v>164</v>
      </c>
      <c r="J58" t="s">
        <v>21</v>
      </c>
      <c r="K58" t="s">
        <v>22</v>
      </c>
      <c r="L58" s="8">
        <f t="shared" si="0"/>
        <v>42014.25</v>
      </c>
      <c r="M58">
        <v>1420869600</v>
      </c>
      <c r="N58" s="8">
        <f t="shared" si="1"/>
        <v>42021.25</v>
      </c>
      <c r="O58">
        <v>1421474400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>ROUND(E59/D59*100,0)</f>
        <v>215</v>
      </c>
      <c r="G59" t="s">
        <v>20</v>
      </c>
      <c r="H59">
        <f>ROUND(E59/I59,0)</f>
        <v>31</v>
      </c>
      <c r="I59">
        <v>201</v>
      </c>
      <c r="J59" t="s">
        <v>21</v>
      </c>
      <c r="K59" t="s">
        <v>22</v>
      </c>
      <c r="L59" s="8">
        <f t="shared" si="0"/>
        <v>42979.208333333328</v>
      </c>
      <c r="M59">
        <v>1504242000</v>
      </c>
      <c r="N59" s="8">
        <f t="shared" si="1"/>
        <v>42991.208333333328</v>
      </c>
      <c r="O59">
        <v>1505278800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>ROUND(E60/D60*100,0)</f>
        <v>227</v>
      </c>
      <c r="G60" t="s">
        <v>20</v>
      </c>
      <c r="H60">
        <f>ROUND(E60/I60,0)</f>
        <v>29</v>
      </c>
      <c r="I60">
        <v>211</v>
      </c>
      <c r="J60" t="s">
        <v>21</v>
      </c>
      <c r="K60" t="s">
        <v>22</v>
      </c>
      <c r="L60" s="8">
        <f t="shared" si="0"/>
        <v>42268.208333333328</v>
      </c>
      <c r="M60">
        <v>1442811600</v>
      </c>
      <c r="N60" s="8">
        <f t="shared" si="1"/>
        <v>42281.208333333328</v>
      </c>
      <c r="O60">
        <v>1443934800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>ROUND(E61/D61*100,0)</f>
        <v>275</v>
      </c>
      <c r="G61" t="s">
        <v>20</v>
      </c>
      <c r="H61">
        <f>ROUND(E61/I61,0)</f>
        <v>30</v>
      </c>
      <c r="I61">
        <v>128</v>
      </c>
      <c r="J61" t="s">
        <v>21</v>
      </c>
      <c r="K61" t="s">
        <v>22</v>
      </c>
      <c r="L61" s="8">
        <f t="shared" si="0"/>
        <v>42898.208333333328</v>
      </c>
      <c r="M61">
        <v>1497243600</v>
      </c>
      <c r="N61" s="8">
        <f t="shared" si="1"/>
        <v>42913.208333333328</v>
      </c>
      <c r="O61">
        <v>1498539600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>ROUND(E62/D62*100,0)</f>
        <v>144</v>
      </c>
      <c r="G62" t="s">
        <v>20</v>
      </c>
      <c r="H62">
        <f>ROUND(E62/I62,0)</f>
        <v>85</v>
      </c>
      <c r="I62">
        <v>1600</v>
      </c>
      <c r="J62" t="s">
        <v>15</v>
      </c>
      <c r="K62" t="s">
        <v>16</v>
      </c>
      <c r="L62" s="8">
        <f t="shared" si="0"/>
        <v>41107.208333333336</v>
      </c>
      <c r="M62">
        <v>1342501200</v>
      </c>
      <c r="N62" s="8">
        <f t="shared" si="1"/>
        <v>41110.208333333336</v>
      </c>
      <c r="O62">
        <v>1342760400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>ROUND(E63/D63*100,0)</f>
        <v>93</v>
      </c>
      <c r="G63" t="s">
        <v>14</v>
      </c>
      <c r="H63">
        <f>ROUND(E63/I63,0)</f>
        <v>82</v>
      </c>
      <c r="I63">
        <v>2253</v>
      </c>
      <c r="J63" t="s">
        <v>15</v>
      </c>
      <c r="K63" t="s">
        <v>16</v>
      </c>
      <c r="L63" s="8">
        <f t="shared" si="0"/>
        <v>40595.25</v>
      </c>
      <c r="M63">
        <v>1298268000</v>
      </c>
      <c r="N63" s="8">
        <f t="shared" si="1"/>
        <v>40635.208333333336</v>
      </c>
      <c r="O63">
        <v>1301720400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>ROUND(E64/D64*100,0)</f>
        <v>723</v>
      </c>
      <c r="G64" t="s">
        <v>20</v>
      </c>
      <c r="H64">
        <f>ROUND(E64/I64,0)</f>
        <v>58</v>
      </c>
      <c r="I64">
        <v>249</v>
      </c>
      <c r="J64" t="s">
        <v>21</v>
      </c>
      <c r="K64" t="s">
        <v>22</v>
      </c>
      <c r="L64" s="8">
        <f t="shared" si="0"/>
        <v>42160.208333333328</v>
      </c>
      <c r="M64">
        <v>1433480400</v>
      </c>
      <c r="N64" s="8">
        <f t="shared" si="1"/>
        <v>42161.208333333328</v>
      </c>
      <c r="O64">
        <v>1433566800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>ROUND(E65/D65*100,0)</f>
        <v>12</v>
      </c>
      <c r="G65" t="s">
        <v>14</v>
      </c>
      <c r="H65">
        <f>ROUND(E65/I65,0)</f>
        <v>111</v>
      </c>
      <c r="I65">
        <v>5</v>
      </c>
      <c r="J65" t="s">
        <v>21</v>
      </c>
      <c r="K65" t="s">
        <v>22</v>
      </c>
      <c r="L65" s="8">
        <f t="shared" si="0"/>
        <v>42853.208333333328</v>
      </c>
      <c r="M65">
        <v>1493355600</v>
      </c>
      <c r="N65" s="8">
        <f t="shared" si="1"/>
        <v>42859.208333333328</v>
      </c>
      <c r="O65">
        <v>1493874000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>ROUND(E66/D66*100,0)</f>
        <v>98</v>
      </c>
      <c r="G66" t="s">
        <v>14</v>
      </c>
      <c r="H66">
        <f>ROUND(E66/I66,0)</f>
        <v>72</v>
      </c>
      <c r="I66">
        <v>38</v>
      </c>
      <c r="J66" t="s">
        <v>21</v>
      </c>
      <c r="K66" t="s">
        <v>22</v>
      </c>
      <c r="L66" s="8">
        <f t="shared" si="0"/>
        <v>43283.208333333328</v>
      </c>
      <c r="M66">
        <v>1530507600</v>
      </c>
      <c r="N66" s="8">
        <f t="shared" si="1"/>
        <v>43298.208333333328</v>
      </c>
      <c r="O66">
        <v>1531803600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>ROUND(E67/D67*100,0)</f>
        <v>236</v>
      </c>
      <c r="G67" t="s">
        <v>20</v>
      </c>
      <c r="H67">
        <f>ROUND(E67/I67,0)</f>
        <v>61</v>
      </c>
      <c r="I67">
        <v>236</v>
      </c>
      <c r="J67" t="s">
        <v>21</v>
      </c>
      <c r="K67" t="s">
        <v>22</v>
      </c>
      <c r="L67" s="8">
        <f t="shared" ref="L67:L130" si="4">(((M67/60)/60)/24)+DATE(1970,1,1)</f>
        <v>40570.25</v>
      </c>
      <c r="M67">
        <v>1296108000</v>
      </c>
      <c r="N67" s="8">
        <f t="shared" ref="N67:N130" si="5">(((O67/60)/60)/24)+DATE(1970,1,1)</f>
        <v>40577.25</v>
      </c>
      <c r="O67">
        <v>1296712800</v>
      </c>
      <c r="P67" t="b">
        <v>0</v>
      </c>
      <c r="Q67" t="b">
        <v>0</v>
      </c>
      <c r="R67" t="s">
        <v>33</v>
      </c>
      <c r="S67" t="str">
        <f t="shared" ref="S67:S130" si="6">LEFT(R67, FIND("/", R67) - 1)</f>
        <v>theater</v>
      </c>
      <c r="T67" t="str">
        <f t="shared" ref="T67:T130" si="7">TRIM(MID(R67, FIND("/", R67) + 1, LEN(R67)))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>ROUND(E68/D68*100,0)</f>
        <v>45</v>
      </c>
      <c r="G68" t="s">
        <v>14</v>
      </c>
      <c r="H68">
        <f>ROUND(E68/I68,0)</f>
        <v>109</v>
      </c>
      <c r="I68">
        <v>12</v>
      </c>
      <c r="J68" t="s">
        <v>21</v>
      </c>
      <c r="K68" t="s">
        <v>22</v>
      </c>
      <c r="L68" s="8">
        <f t="shared" si="4"/>
        <v>42102.208333333328</v>
      </c>
      <c r="M68">
        <v>1428469200</v>
      </c>
      <c r="N68" s="8">
        <f t="shared" si="5"/>
        <v>42107.208333333328</v>
      </c>
      <c r="O68">
        <v>1428901200</v>
      </c>
      <c r="P68" t="b">
        <v>0</v>
      </c>
      <c r="Q68" t="b">
        <v>1</v>
      </c>
      <c r="R68" t="s">
        <v>33</v>
      </c>
      <c r="S68" t="str">
        <f t="shared" si="6"/>
        <v>theater</v>
      </c>
      <c r="T68" t="str">
        <f t="shared" si="7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>ROUND(E69/D69*100,0)</f>
        <v>162</v>
      </c>
      <c r="G69" t="s">
        <v>20</v>
      </c>
      <c r="H69">
        <f>ROUND(E69/I69,0)</f>
        <v>29</v>
      </c>
      <c r="I69">
        <v>4065</v>
      </c>
      <c r="J69" t="s">
        <v>40</v>
      </c>
      <c r="K69" t="s">
        <v>41</v>
      </c>
      <c r="L69" s="8">
        <f t="shared" si="4"/>
        <v>40203.25</v>
      </c>
      <c r="M69">
        <v>1264399200</v>
      </c>
      <c r="N69" s="8">
        <f t="shared" si="5"/>
        <v>40208.25</v>
      </c>
      <c r="O69">
        <v>1264831200</v>
      </c>
      <c r="P69" t="b">
        <v>0</v>
      </c>
      <c r="Q69" t="b">
        <v>1</v>
      </c>
      <c r="R69" t="s">
        <v>65</v>
      </c>
      <c r="S69" t="str">
        <f t="shared" si="6"/>
        <v>technology</v>
      </c>
      <c r="T69" t="str">
        <f t="shared" si="7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>ROUND(E70/D70*100,0)</f>
        <v>255</v>
      </c>
      <c r="G70" t="s">
        <v>20</v>
      </c>
      <c r="H70">
        <f>ROUND(E70/I70,0)</f>
        <v>59</v>
      </c>
      <c r="I70">
        <v>246</v>
      </c>
      <c r="J70" t="s">
        <v>107</v>
      </c>
      <c r="K70" t="s">
        <v>108</v>
      </c>
      <c r="L70" s="8">
        <f t="shared" si="4"/>
        <v>42943.208333333328</v>
      </c>
      <c r="M70">
        <v>1501131600</v>
      </c>
      <c r="N70" s="8">
        <f t="shared" si="5"/>
        <v>42990.208333333328</v>
      </c>
      <c r="O70">
        <v>1505192400</v>
      </c>
      <c r="P70" t="b">
        <v>0</v>
      </c>
      <c r="Q70" t="b">
        <v>1</v>
      </c>
      <c r="R70" t="s">
        <v>33</v>
      </c>
      <c r="S70" t="str">
        <f t="shared" si="6"/>
        <v>theater</v>
      </c>
      <c r="T70" t="str">
        <f t="shared" si="7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>ROUND(E71/D71*100,0)</f>
        <v>24</v>
      </c>
      <c r="G71" t="s">
        <v>74</v>
      </c>
      <c r="H71">
        <f>ROUND(E71/I71,0)</f>
        <v>112</v>
      </c>
      <c r="I71">
        <v>17</v>
      </c>
      <c r="J71" t="s">
        <v>21</v>
      </c>
      <c r="K71" t="s">
        <v>22</v>
      </c>
      <c r="L71" s="8">
        <f t="shared" si="4"/>
        <v>40531.25</v>
      </c>
      <c r="M71">
        <v>1292738400</v>
      </c>
      <c r="N71" s="8">
        <f t="shared" si="5"/>
        <v>40565.25</v>
      </c>
      <c r="O71">
        <v>1295676000</v>
      </c>
      <c r="P71" t="b">
        <v>0</v>
      </c>
      <c r="Q71" t="b">
        <v>0</v>
      </c>
      <c r="R71" t="s">
        <v>33</v>
      </c>
      <c r="S71" t="str">
        <f t="shared" si="6"/>
        <v>theater</v>
      </c>
      <c r="T71" t="str">
        <f t="shared" si="7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>ROUND(E72/D72*100,0)</f>
        <v>124</v>
      </c>
      <c r="G72" t="s">
        <v>20</v>
      </c>
      <c r="H72">
        <f>ROUND(E72/I72,0)</f>
        <v>64</v>
      </c>
      <c r="I72">
        <v>2475</v>
      </c>
      <c r="J72" t="s">
        <v>107</v>
      </c>
      <c r="K72" t="s">
        <v>108</v>
      </c>
      <c r="L72" s="8">
        <f t="shared" si="4"/>
        <v>40484.208333333336</v>
      </c>
      <c r="M72">
        <v>1288674000</v>
      </c>
      <c r="N72" s="8">
        <f t="shared" si="5"/>
        <v>40533.25</v>
      </c>
      <c r="O72">
        <v>1292911200</v>
      </c>
      <c r="P72" t="b">
        <v>0</v>
      </c>
      <c r="Q72" t="b">
        <v>1</v>
      </c>
      <c r="R72" t="s">
        <v>33</v>
      </c>
      <c r="S72" t="str">
        <f t="shared" si="6"/>
        <v>theater</v>
      </c>
      <c r="T72" t="str">
        <f t="shared" si="7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>ROUND(E73/D73*100,0)</f>
        <v>108</v>
      </c>
      <c r="G73" t="s">
        <v>20</v>
      </c>
      <c r="H73">
        <f>ROUND(E73/I73,0)</f>
        <v>85</v>
      </c>
      <c r="I73">
        <v>76</v>
      </c>
      <c r="J73" t="s">
        <v>21</v>
      </c>
      <c r="K73" t="s">
        <v>22</v>
      </c>
      <c r="L73" s="8">
        <f t="shared" si="4"/>
        <v>43799.25</v>
      </c>
      <c r="M73">
        <v>1575093600</v>
      </c>
      <c r="N73" s="8">
        <f t="shared" si="5"/>
        <v>43803.25</v>
      </c>
      <c r="O73">
        <v>1575439200</v>
      </c>
      <c r="P73" t="b">
        <v>0</v>
      </c>
      <c r="Q73" t="b">
        <v>0</v>
      </c>
      <c r="R73" t="s">
        <v>33</v>
      </c>
      <c r="S73" t="str">
        <f t="shared" si="6"/>
        <v>theater</v>
      </c>
      <c r="T73" t="str">
        <f t="shared" si="7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>ROUND(E74/D74*100,0)</f>
        <v>670</v>
      </c>
      <c r="G74" t="s">
        <v>20</v>
      </c>
      <c r="H74">
        <f>ROUND(E74/I74,0)</f>
        <v>74</v>
      </c>
      <c r="I74">
        <v>54</v>
      </c>
      <c r="J74" t="s">
        <v>21</v>
      </c>
      <c r="K74" t="s">
        <v>22</v>
      </c>
      <c r="L74" s="8">
        <f t="shared" si="4"/>
        <v>42186.208333333328</v>
      </c>
      <c r="M74">
        <v>1435726800</v>
      </c>
      <c r="N74" s="8">
        <f t="shared" si="5"/>
        <v>42222.208333333328</v>
      </c>
      <c r="O74">
        <v>1438837200</v>
      </c>
      <c r="P74" t="b">
        <v>0</v>
      </c>
      <c r="Q74" t="b">
        <v>0</v>
      </c>
      <c r="R74" t="s">
        <v>71</v>
      </c>
      <c r="S74" t="str">
        <f t="shared" si="6"/>
        <v>film &amp; video</v>
      </c>
      <c r="T74" t="str">
        <f t="shared" si="7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>ROUND(E75/D75*100,0)</f>
        <v>661</v>
      </c>
      <c r="G75" t="s">
        <v>20</v>
      </c>
      <c r="H75">
        <f>ROUND(E75/I75,0)</f>
        <v>105</v>
      </c>
      <c r="I75">
        <v>88</v>
      </c>
      <c r="J75" t="s">
        <v>21</v>
      </c>
      <c r="K75" t="s">
        <v>22</v>
      </c>
      <c r="L75" s="8">
        <f t="shared" si="4"/>
        <v>42701.25</v>
      </c>
      <c r="M75">
        <v>1480226400</v>
      </c>
      <c r="N75" s="8">
        <f t="shared" si="5"/>
        <v>42704.25</v>
      </c>
      <c r="O75">
        <v>1480485600</v>
      </c>
      <c r="P75" t="b">
        <v>0</v>
      </c>
      <c r="Q75" t="b">
        <v>0</v>
      </c>
      <c r="R75" t="s">
        <v>159</v>
      </c>
      <c r="S75" t="str">
        <f t="shared" si="6"/>
        <v>music</v>
      </c>
      <c r="T75" t="str">
        <f t="shared" si="7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>ROUND(E76/D76*100,0)</f>
        <v>122</v>
      </c>
      <c r="G76" t="s">
        <v>20</v>
      </c>
      <c r="H76">
        <f>ROUND(E76/I76,0)</f>
        <v>56</v>
      </c>
      <c r="I76">
        <v>85</v>
      </c>
      <c r="J76" t="s">
        <v>40</v>
      </c>
      <c r="K76" t="s">
        <v>41</v>
      </c>
      <c r="L76" s="8">
        <f t="shared" si="4"/>
        <v>42456.208333333328</v>
      </c>
      <c r="M76">
        <v>1459054800</v>
      </c>
      <c r="N76" s="8">
        <f t="shared" si="5"/>
        <v>42457.208333333328</v>
      </c>
      <c r="O76">
        <v>1459141200</v>
      </c>
      <c r="P76" t="b">
        <v>0</v>
      </c>
      <c r="Q76" t="b">
        <v>0</v>
      </c>
      <c r="R76" t="s">
        <v>148</v>
      </c>
      <c r="S76" t="str">
        <f t="shared" si="6"/>
        <v>music</v>
      </c>
      <c r="T76" t="str">
        <f t="shared" si="7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>ROUND(E77/D77*100,0)</f>
        <v>151</v>
      </c>
      <c r="G77" t="s">
        <v>20</v>
      </c>
      <c r="H77">
        <f>ROUND(E77/I77,0)</f>
        <v>86</v>
      </c>
      <c r="I77">
        <v>170</v>
      </c>
      <c r="J77" t="s">
        <v>21</v>
      </c>
      <c r="K77" t="s">
        <v>22</v>
      </c>
      <c r="L77" s="8">
        <f t="shared" si="4"/>
        <v>43296.208333333328</v>
      </c>
      <c r="M77">
        <v>1531630800</v>
      </c>
      <c r="N77" s="8">
        <f t="shared" si="5"/>
        <v>43304.208333333328</v>
      </c>
      <c r="O77">
        <v>1532322000</v>
      </c>
      <c r="P77" t="b">
        <v>0</v>
      </c>
      <c r="Q77" t="b">
        <v>0</v>
      </c>
      <c r="R77" t="s">
        <v>122</v>
      </c>
      <c r="S77" t="str">
        <f t="shared" si="6"/>
        <v>photography</v>
      </c>
      <c r="T77" t="str">
        <f t="shared" si="7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>ROUND(E78/D78*100,0)</f>
        <v>78</v>
      </c>
      <c r="G78" t="s">
        <v>14</v>
      </c>
      <c r="H78">
        <f>ROUND(E78/I78,0)</f>
        <v>57</v>
      </c>
      <c r="I78">
        <v>1684</v>
      </c>
      <c r="J78" t="s">
        <v>21</v>
      </c>
      <c r="K78" t="s">
        <v>22</v>
      </c>
      <c r="L78" s="8">
        <f t="shared" si="4"/>
        <v>42027.25</v>
      </c>
      <c r="M78">
        <v>1421992800</v>
      </c>
      <c r="N78" s="8">
        <f t="shared" si="5"/>
        <v>42076.208333333328</v>
      </c>
      <c r="O78">
        <v>1426222800</v>
      </c>
      <c r="P78" t="b">
        <v>1</v>
      </c>
      <c r="Q78" t="b">
        <v>1</v>
      </c>
      <c r="R78" t="s">
        <v>33</v>
      </c>
      <c r="S78" t="str">
        <f t="shared" si="6"/>
        <v>theater</v>
      </c>
      <c r="T78" t="str">
        <f t="shared" si="7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>ROUND(E79/D79*100,0)</f>
        <v>47</v>
      </c>
      <c r="G79" t="s">
        <v>14</v>
      </c>
      <c r="H79">
        <f>ROUND(E79/I79,0)</f>
        <v>80</v>
      </c>
      <c r="I79">
        <v>56</v>
      </c>
      <c r="J79" t="s">
        <v>21</v>
      </c>
      <c r="K79" t="s">
        <v>22</v>
      </c>
      <c r="L79" s="8">
        <f t="shared" si="4"/>
        <v>40448.208333333336</v>
      </c>
      <c r="M79">
        <v>1285563600</v>
      </c>
      <c r="N79" s="8">
        <f t="shared" si="5"/>
        <v>40462.208333333336</v>
      </c>
      <c r="O79">
        <v>1286773200</v>
      </c>
      <c r="P79" t="b">
        <v>0</v>
      </c>
      <c r="Q79" t="b">
        <v>1</v>
      </c>
      <c r="R79" t="s">
        <v>71</v>
      </c>
      <c r="S79" t="str">
        <f t="shared" si="6"/>
        <v>film &amp; video</v>
      </c>
      <c r="T79" t="str">
        <f t="shared" si="7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>ROUND(E80/D80*100,0)</f>
        <v>301</v>
      </c>
      <c r="G80" t="s">
        <v>20</v>
      </c>
      <c r="H80">
        <f>ROUND(E80/I80,0)</f>
        <v>41</v>
      </c>
      <c r="I80">
        <v>330</v>
      </c>
      <c r="J80" t="s">
        <v>21</v>
      </c>
      <c r="K80" t="s">
        <v>22</v>
      </c>
      <c r="L80" s="8">
        <f t="shared" si="4"/>
        <v>43206.208333333328</v>
      </c>
      <c r="M80">
        <v>1523854800</v>
      </c>
      <c r="N80" s="8">
        <f t="shared" si="5"/>
        <v>43207.208333333328</v>
      </c>
      <c r="O80">
        <v>1523941200</v>
      </c>
      <c r="P80" t="b">
        <v>0</v>
      </c>
      <c r="Q80" t="b">
        <v>0</v>
      </c>
      <c r="R80" t="s">
        <v>206</v>
      </c>
      <c r="S80" t="str">
        <f t="shared" si="6"/>
        <v>publishing</v>
      </c>
      <c r="T80" t="str">
        <f t="shared" si="7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>ROUND(E81/D81*100,0)</f>
        <v>70</v>
      </c>
      <c r="G81" t="s">
        <v>14</v>
      </c>
      <c r="H81">
        <f>ROUND(E81/I81,0)</f>
        <v>48</v>
      </c>
      <c r="I81">
        <v>838</v>
      </c>
      <c r="J81" t="s">
        <v>21</v>
      </c>
      <c r="K81" t="s">
        <v>22</v>
      </c>
      <c r="L81" s="8">
        <f t="shared" si="4"/>
        <v>43267.208333333328</v>
      </c>
      <c r="M81">
        <v>1529125200</v>
      </c>
      <c r="N81" s="8">
        <f t="shared" si="5"/>
        <v>43272.208333333328</v>
      </c>
      <c r="O81">
        <v>1529557200</v>
      </c>
      <c r="P81" t="b">
        <v>0</v>
      </c>
      <c r="Q81" t="b">
        <v>0</v>
      </c>
      <c r="R81" t="s">
        <v>33</v>
      </c>
      <c r="S81" t="str">
        <f t="shared" si="6"/>
        <v>theater</v>
      </c>
      <c r="T81" t="str">
        <f t="shared" si="7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>ROUND(E82/D82*100,0)</f>
        <v>637</v>
      </c>
      <c r="G82" t="s">
        <v>20</v>
      </c>
      <c r="H82">
        <f>ROUND(E82/I82,0)</f>
        <v>55</v>
      </c>
      <c r="I82">
        <v>127</v>
      </c>
      <c r="J82" t="s">
        <v>21</v>
      </c>
      <c r="K82" t="s">
        <v>22</v>
      </c>
      <c r="L82" s="8">
        <f t="shared" si="4"/>
        <v>42976.208333333328</v>
      </c>
      <c r="M82">
        <v>1503982800</v>
      </c>
      <c r="N82" s="8">
        <f t="shared" si="5"/>
        <v>43006.208333333328</v>
      </c>
      <c r="O82">
        <v>1506574800</v>
      </c>
      <c r="P82" t="b">
        <v>0</v>
      </c>
      <c r="Q82" t="b">
        <v>0</v>
      </c>
      <c r="R82" t="s">
        <v>89</v>
      </c>
      <c r="S82" t="str">
        <f t="shared" si="6"/>
        <v>games</v>
      </c>
      <c r="T82" t="str">
        <f t="shared" si="7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>ROUND(E83/D83*100,0)</f>
        <v>225</v>
      </c>
      <c r="G83" t="s">
        <v>20</v>
      </c>
      <c r="H83">
        <f>ROUND(E83/I83,0)</f>
        <v>92</v>
      </c>
      <c r="I83">
        <v>411</v>
      </c>
      <c r="J83" t="s">
        <v>21</v>
      </c>
      <c r="K83" t="s">
        <v>22</v>
      </c>
      <c r="L83" s="8">
        <f t="shared" si="4"/>
        <v>43062.25</v>
      </c>
      <c r="M83">
        <v>1511416800</v>
      </c>
      <c r="N83" s="8">
        <f t="shared" si="5"/>
        <v>43087.25</v>
      </c>
      <c r="O83">
        <v>1513576800</v>
      </c>
      <c r="P83" t="b">
        <v>0</v>
      </c>
      <c r="Q83" t="b">
        <v>0</v>
      </c>
      <c r="R83" t="s">
        <v>23</v>
      </c>
      <c r="S83" t="str">
        <f t="shared" si="6"/>
        <v>music</v>
      </c>
      <c r="T83" t="str">
        <f t="shared" si="7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>ROUND(E84/D84*100,0)</f>
        <v>1497</v>
      </c>
      <c r="G84" t="s">
        <v>20</v>
      </c>
      <c r="H84">
        <f>ROUND(E84/I84,0)</f>
        <v>83</v>
      </c>
      <c r="I84">
        <v>180</v>
      </c>
      <c r="J84" t="s">
        <v>40</v>
      </c>
      <c r="K84" t="s">
        <v>41</v>
      </c>
      <c r="L84" s="8">
        <f t="shared" si="4"/>
        <v>43482.25</v>
      </c>
      <c r="M84">
        <v>1547704800</v>
      </c>
      <c r="N84" s="8">
        <f t="shared" si="5"/>
        <v>43489.25</v>
      </c>
      <c r="O84">
        <v>1548309600</v>
      </c>
      <c r="P84" t="b">
        <v>0</v>
      </c>
      <c r="Q84" t="b">
        <v>1</v>
      </c>
      <c r="R84" t="s">
        <v>89</v>
      </c>
      <c r="S84" t="str">
        <f t="shared" si="6"/>
        <v>games</v>
      </c>
      <c r="T84" t="str">
        <f t="shared" si="7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>ROUND(E85/D85*100,0)</f>
        <v>38</v>
      </c>
      <c r="G85" t="s">
        <v>14</v>
      </c>
      <c r="H85">
        <f>ROUND(E85/I85,0)</f>
        <v>40</v>
      </c>
      <c r="I85">
        <v>1000</v>
      </c>
      <c r="J85" t="s">
        <v>21</v>
      </c>
      <c r="K85" t="s">
        <v>22</v>
      </c>
      <c r="L85" s="8">
        <f t="shared" si="4"/>
        <v>42579.208333333328</v>
      </c>
      <c r="M85">
        <v>1469682000</v>
      </c>
      <c r="N85" s="8">
        <f t="shared" si="5"/>
        <v>42601.208333333328</v>
      </c>
      <c r="O85">
        <v>1471582800</v>
      </c>
      <c r="P85" t="b">
        <v>0</v>
      </c>
      <c r="Q85" t="b">
        <v>0</v>
      </c>
      <c r="R85" t="s">
        <v>50</v>
      </c>
      <c r="S85" t="str">
        <f t="shared" si="6"/>
        <v>music</v>
      </c>
      <c r="T85" t="str">
        <f t="shared" si="7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>ROUND(E86/D86*100,0)</f>
        <v>132</v>
      </c>
      <c r="G86" t="s">
        <v>20</v>
      </c>
      <c r="H86">
        <f>ROUND(E86/I86,0)</f>
        <v>111</v>
      </c>
      <c r="I86">
        <v>374</v>
      </c>
      <c r="J86" t="s">
        <v>21</v>
      </c>
      <c r="K86" t="s">
        <v>22</v>
      </c>
      <c r="L86" s="8">
        <f t="shared" si="4"/>
        <v>41118.208333333336</v>
      </c>
      <c r="M86">
        <v>1343451600</v>
      </c>
      <c r="N86" s="8">
        <f t="shared" si="5"/>
        <v>41128.208333333336</v>
      </c>
      <c r="O86">
        <v>1344315600</v>
      </c>
      <c r="P86" t="b">
        <v>0</v>
      </c>
      <c r="Q86" t="b">
        <v>0</v>
      </c>
      <c r="R86" t="s">
        <v>65</v>
      </c>
      <c r="S86" t="str">
        <f t="shared" si="6"/>
        <v>technology</v>
      </c>
      <c r="T86" t="str">
        <f t="shared" si="7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>ROUND(E87/D87*100,0)</f>
        <v>131</v>
      </c>
      <c r="G87" t="s">
        <v>20</v>
      </c>
      <c r="H87">
        <f>ROUND(E87/I87,0)</f>
        <v>91</v>
      </c>
      <c r="I87">
        <v>71</v>
      </c>
      <c r="J87" t="s">
        <v>26</v>
      </c>
      <c r="K87" t="s">
        <v>27</v>
      </c>
      <c r="L87" s="8">
        <f t="shared" si="4"/>
        <v>40797.208333333336</v>
      </c>
      <c r="M87">
        <v>1315717200</v>
      </c>
      <c r="N87" s="8">
        <f t="shared" si="5"/>
        <v>40805.208333333336</v>
      </c>
      <c r="O87">
        <v>1316408400</v>
      </c>
      <c r="P87" t="b">
        <v>0</v>
      </c>
      <c r="Q87" t="b">
        <v>0</v>
      </c>
      <c r="R87" t="s">
        <v>60</v>
      </c>
      <c r="S87" t="str">
        <f t="shared" si="6"/>
        <v>music</v>
      </c>
      <c r="T87" t="str">
        <f t="shared" si="7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>ROUND(E88/D88*100,0)</f>
        <v>168</v>
      </c>
      <c r="G88" t="s">
        <v>20</v>
      </c>
      <c r="H88">
        <f>ROUND(E88/I88,0)</f>
        <v>61</v>
      </c>
      <c r="I88">
        <v>203</v>
      </c>
      <c r="J88" t="s">
        <v>21</v>
      </c>
      <c r="K88" t="s">
        <v>22</v>
      </c>
      <c r="L88" s="8">
        <f t="shared" si="4"/>
        <v>42128.208333333328</v>
      </c>
      <c r="M88">
        <v>1430715600</v>
      </c>
      <c r="N88" s="8">
        <f t="shared" si="5"/>
        <v>42141.208333333328</v>
      </c>
      <c r="O88">
        <v>1431838800</v>
      </c>
      <c r="P88" t="b">
        <v>1</v>
      </c>
      <c r="Q88" t="b">
        <v>0</v>
      </c>
      <c r="R88" t="s">
        <v>33</v>
      </c>
      <c r="S88" t="str">
        <f t="shared" si="6"/>
        <v>theater</v>
      </c>
      <c r="T88" t="str">
        <f t="shared" si="7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>ROUND(E89/D89*100,0)</f>
        <v>62</v>
      </c>
      <c r="G89" t="s">
        <v>14</v>
      </c>
      <c r="H89">
        <f>ROUND(E89/I89,0)</f>
        <v>83</v>
      </c>
      <c r="I89">
        <v>1482</v>
      </c>
      <c r="J89" t="s">
        <v>26</v>
      </c>
      <c r="K89" t="s">
        <v>27</v>
      </c>
      <c r="L89" s="8">
        <f t="shared" si="4"/>
        <v>40610.25</v>
      </c>
      <c r="M89">
        <v>1299564000</v>
      </c>
      <c r="N89" s="8">
        <f t="shared" si="5"/>
        <v>40621.208333333336</v>
      </c>
      <c r="O89">
        <v>1300510800</v>
      </c>
      <c r="P89" t="b">
        <v>0</v>
      </c>
      <c r="Q89" t="b">
        <v>1</v>
      </c>
      <c r="R89" t="s">
        <v>23</v>
      </c>
      <c r="S89" t="str">
        <f t="shared" si="6"/>
        <v>music</v>
      </c>
      <c r="T89" t="str">
        <f t="shared" si="7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>ROUND(E90/D90*100,0)</f>
        <v>261</v>
      </c>
      <c r="G90" t="s">
        <v>20</v>
      </c>
      <c r="H90">
        <f>ROUND(E90/I90,0)</f>
        <v>111</v>
      </c>
      <c r="I90">
        <v>113</v>
      </c>
      <c r="J90" t="s">
        <v>21</v>
      </c>
      <c r="K90" t="s">
        <v>22</v>
      </c>
      <c r="L90" s="8">
        <f t="shared" si="4"/>
        <v>42110.208333333328</v>
      </c>
      <c r="M90">
        <v>1429160400</v>
      </c>
      <c r="N90" s="8">
        <f t="shared" si="5"/>
        <v>42132.208333333328</v>
      </c>
      <c r="O90">
        <v>1431061200</v>
      </c>
      <c r="P90" t="b">
        <v>0</v>
      </c>
      <c r="Q90" t="b">
        <v>0</v>
      </c>
      <c r="R90" t="s">
        <v>206</v>
      </c>
      <c r="S90" t="str">
        <f t="shared" si="6"/>
        <v>publishing</v>
      </c>
      <c r="T90" t="str">
        <f t="shared" si="7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>ROUND(E91/D91*100,0)</f>
        <v>253</v>
      </c>
      <c r="G91" t="s">
        <v>20</v>
      </c>
      <c r="H91">
        <f>ROUND(E91/I91,0)</f>
        <v>89</v>
      </c>
      <c r="I91">
        <v>96</v>
      </c>
      <c r="J91" t="s">
        <v>21</v>
      </c>
      <c r="K91" t="s">
        <v>22</v>
      </c>
      <c r="L91" s="8">
        <f t="shared" si="4"/>
        <v>40283.208333333336</v>
      </c>
      <c r="M91">
        <v>1271307600</v>
      </c>
      <c r="N91" s="8">
        <f t="shared" si="5"/>
        <v>40285.208333333336</v>
      </c>
      <c r="O91">
        <v>1271480400</v>
      </c>
      <c r="P91" t="b">
        <v>0</v>
      </c>
      <c r="Q91" t="b">
        <v>0</v>
      </c>
      <c r="R91" t="s">
        <v>33</v>
      </c>
      <c r="S91" t="str">
        <f t="shared" si="6"/>
        <v>theater</v>
      </c>
      <c r="T91" t="str">
        <f t="shared" si="7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>ROUND(E92/D92*100,0)</f>
        <v>79</v>
      </c>
      <c r="G92" t="s">
        <v>14</v>
      </c>
      <c r="H92">
        <f>ROUND(E92/I92,0)</f>
        <v>58</v>
      </c>
      <c r="I92">
        <v>106</v>
      </c>
      <c r="J92" t="s">
        <v>21</v>
      </c>
      <c r="K92" t="s">
        <v>22</v>
      </c>
      <c r="L92" s="8">
        <f t="shared" si="4"/>
        <v>42425.25</v>
      </c>
      <c r="M92">
        <v>1456380000</v>
      </c>
      <c r="N92" s="8">
        <f t="shared" si="5"/>
        <v>42425.25</v>
      </c>
      <c r="O92">
        <v>1456380000</v>
      </c>
      <c r="P92" t="b">
        <v>0</v>
      </c>
      <c r="Q92" t="b">
        <v>1</v>
      </c>
      <c r="R92" t="s">
        <v>33</v>
      </c>
      <c r="S92" t="str">
        <f t="shared" si="6"/>
        <v>theater</v>
      </c>
      <c r="T92" t="str">
        <f t="shared" si="7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>ROUND(E93/D93*100,0)</f>
        <v>48</v>
      </c>
      <c r="G93" t="s">
        <v>14</v>
      </c>
      <c r="H93">
        <f>ROUND(E93/I93,0)</f>
        <v>110</v>
      </c>
      <c r="I93">
        <v>679</v>
      </c>
      <c r="J93" t="s">
        <v>107</v>
      </c>
      <c r="K93" t="s">
        <v>108</v>
      </c>
      <c r="L93" s="8">
        <f t="shared" si="4"/>
        <v>42588.208333333328</v>
      </c>
      <c r="M93">
        <v>1470459600</v>
      </c>
      <c r="N93" s="8">
        <f t="shared" si="5"/>
        <v>42616.208333333328</v>
      </c>
      <c r="O93">
        <v>1472878800</v>
      </c>
      <c r="P93" t="b">
        <v>0</v>
      </c>
      <c r="Q93" t="b">
        <v>0</v>
      </c>
      <c r="R93" t="s">
        <v>206</v>
      </c>
      <c r="S93" t="str">
        <f t="shared" si="6"/>
        <v>publishing</v>
      </c>
      <c r="T93" t="str">
        <f t="shared" si="7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>ROUND(E94/D94*100,0)</f>
        <v>259</v>
      </c>
      <c r="G94" t="s">
        <v>20</v>
      </c>
      <c r="H94">
        <f>ROUND(E94/I94,0)</f>
        <v>104</v>
      </c>
      <c r="I94">
        <v>498</v>
      </c>
      <c r="J94" t="s">
        <v>98</v>
      </c>
      <c r="K94" t="s">
        <v>99</v>
      </c>
      <c r="L94" s="8">
        <f t="shared" si="4"/>
        <v>40352.208333333336</v>
      </c>
      <c r="M94">
        <v>1277269200</v>
      </c>
      <c r="N94" s="8">
        <f t="shared" si="5"/>
        <v>40353.208333333336</v>
      </c>
      <c r="O94">
        <v>1277355600</v>
      </c>
      <c r="P94" t="b">
        <v>0</v>
      </c>
      <c r="Q94" t="b">
        <v>1</v>
      </c>
      <c r="R94" t="s">
        <v>89</v>
      </c>
      <c r="S94" t="str">
        <f t="shared" si="6"/>
        <v>games</v>
      </c>
      <c r="T94" t="str">
        <f t="shared" si="7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>ROUND(E95/D95*100,0)</f>
        <v>61</v>
      </c>
      <c r="G95" t="s">
        <v>74</v>
      </c>
      <c r="H95">
        <f>ROUND(E95/I95,0)</f>
        <v>108</v>
      </c>
      <c r="I95">
        <v>610</v>
      </c>
      <c r="J95" t="s">
        <v>21</v>
      </c>
      <c r="K95" t="s">
        <v>22</v>
      </c>
      <c r="L95" s="8">
        <f t="shared" si="4"/>
        <v>41202.208333333336</v>
      </c>
      <c r="M95">
        <v>1350709200</v>
      </c>
      <c r="N95" s="8">
        <f t="shared" si="5"/>
        <v>41206.208333333336</v>
      </c>
      <c r="O95">
        <v>1351054800</v>
      </c>
      <c r="P95" t="b">
        <v>0</v>
      </c>
      <c r="Q95" t="b">
        <v>1</v>
      </c>
      <c r="R95" t="s">
        <v>33</v>
      </c>
      <c r="S95" t="str">
        <f t="shared" si="6"/>
        <v>theater</v>
      </c>
      <c r="T95" t="str">
        <f t="shared" si="7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>ROUND(E96/D96*100,0)</f>
        <v>304</v>
      </c>
      <c r="G96" t="s">
        <v>20</v>
      </c>
      <c r="H96">
        <f>ROUND(E96/I96,0)</f>
        <v>49</v>
      </c>
      <c r="I96">
        <v>180</v>
      </c>
      <c r="J96" t="s">
        <v>40</v>
      </c>
      <c r="K96" t="s">
        <v>41</v>
      </c>
      <c r="L96" s="8">
        <f t="shared" si="4"/>
        <v>43562.208333333328</v>
      </c>
      <c r="M96">
        <v>1554613200</v>
      </c>
      <c r="N96" s="8">
        <f t="shared" si="5"/>
        <v>43573.208333333328</v>
      </c>
      <c r="O96">
        <v>1555563600</v>
      </c>
      <c r="P96" t="b">
        <v>0</v>
      </c>
      <c r="Q96" t="b">
        <v>0</v>
      </c>
      <c r="R96" t="s">
        <v>28</v>
      </c>
      <c r="S96" t="str">
        <f t="shared" si="6"/>
        <v>technology</v>
      </c>
      <c r="T96" t="str">
        <f t="shared" si="7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>ROUND(E97/D97*100,0)</f>
        <v>113</v>
      </c>
      <c r="G97" t="s">
        <v>20</v>
      </c>
      <c r="H97">
        <f>ROUND(E97/I97,0)</f>
        <v>38</v>
      </c>
      <c r="I97">
        <v>27</v>
      </c>
      <c r="J97" t="s">
        <v>21</v>
      </c>
      <c r="K97" t="s">
        <v>22</v>
      </c>
      <c r="L97" s="8">
        <f t="shared" si="4"/>
        <v>43752.208333333328</v>
      </c>
      <c r="M97">
        <v>1571029200</v>
      </c>
      <c r="N97" s="8">
        <f t="shared" si="5"/>
        <v>43759.208333333328</v>
      </c>
      <c r="O97">
        <v>1571634000</v>
      </c>
      <c r="P97" t="b">
        <v>0</v>
      </c>
      <c r="Q97" t="b">
        <v>0</v>
      </c>
      <c r="R97" t="s">
        <v>42</v>
      </c>
      <c r="S97" t="str">
        <f t="shared" si="6"/>
        <v>film &amp; video</v>
      </c>
      <c r="T97" t="str">
        <f t="shared" si="7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>ROUND(E98/D98*100,0)</f>
        <v>217</v>
      </c>
      <c r="G98" t="s">
        <v>20</v>
      </c>
      <c r="H98">
        <f>ROUND(E98/I98,0)</f>
        <v>65</v>
      </c>
      <c r="I98">
        <v>2331</v>
      </c>
      <c r="J98" t="s">
        <v>21</v>
      </c>
      <c r="K98" t="s">
        <v>22</v>
      </c>
      <c r="L98" s="8">
        <f t="shared" si="4"/>
        <v>40612.25</v>
      </c>
      <c r="M98">
        <v>1299736800</v>
      </c>
      <c r="N98" s="8">
        <f t="shared" si="5"/>
        <v>40625.208333333336</v>
      </c>
      <c r="O98">
        <v>1300856400</v>
      </c>
      <c r="P98" t="b">
        <v>0</v>
      </c>
      <c r="Q98" t="b">
        <v>0</v>
      </c>
      <c r="R98" t="s">
        <v>33</v>
      </c>
      <c r="S98" t="str">
        <f t="shared" si="6"/>
        <v>theater</v>
      </c>
      <c r="T98" t="str">
        <f t="shared" si="7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>ROUND(E99/D99*100,0)</f>
        <v>927</v>
      </c>
      <c r="G99" t="s">
        <v>20</v>
      </c>
      <c r="H99">
        <f>ROUND(E99/I99,0)</f>
        <v>107</v>
      </c>
      <c r="I99">
        <v>113</v>
      </c>
      <c r="J99" t="s">
        <v>21</v>
      </c>
      <c r="K99" t="s">
        <v>22</v>
      </c>
      <c r="L99" s="8">
        <f t="shared" si="4"/>
        <v>42180.208333333328</v>
      </c>
      <c r="M99">
        <v>1435208400</v>
      </c>
      <c r="N99" s="8">
        <f t="shared" si="5"/>
        <v>42234.208333333328</v>
      </c>
      <c r="O99">
        <v>1439874000</v>
      </c>
      <c r="P99" t="b">
        <v>0</v>
      </c>
      <c r="Q99" t="b">
        <v>0</v>
      </c>
      <c r="R99" t="s">
        <v>17</v>
      </c>
      <c r="S99" t="str">
        <f t="shared" si="6"/>
        <v>food</v>
      </c>
      <c r="T99" t="str">
        <f t="shared" si="7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>ROUND(E100/D100*100,0)</f>
        <v>34</v>
      </c>
      <c r="G100" t="s">
        <v>14</v>
      </c>
      <c r="H100">
        <f>ROUND(E100/I100,0)</f>
        <v>27</v>
      </c>
      <c r="I100">
        <v>1220</v>
      </c>
      <c r="J100" t="s">
        <v>26</v>
      </c>
      <c r="K100" t="s">
        <v>27</v>
      </c>
      <c r="L100" s="8">
        <f t="shared" si="4"/>
        <v>42212.208333333328</v>
      </c>
      <c r="M100">
        <v>1437973200</v>
      </c>
      <c r="N100" s="8">
        <f t="shared" si="5"/>
        <v>42216.208333333328</v>
      </c>
      <c r="O100">
        <v>1438318800</v>
      </c>
      <c r="P100" t="b">
        <v>0</v>
      </c>
      <c r="Q100" t="b">
        <v>0</v>
      </c>
      <c r="R100" t="s">
        <v>89</v>
      </c>
      <c r="S100" t="str">
        <f t="shared" si="6"/>
        <v>games</v>
      </c>
      <c r="T100" t="str">
        <f t="shared" si="7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>ROUND(E101/D101*100,0)</f>
        <v>197</v>
      </c>
      <c r="G101" t="s">
        <v>20</v>
      </c>
      <c r="H101">
        <f>ROUND(E101/I101,0)</f>
        <v>91</v>
      </c>
      <c r="I101">
        <v>164</v>
      </c>
      <c r="J101" t="s">
        <v>21</v>
      </c>
      <c r="K101" t="s">
        <v>22</v>
      </c>
      <c r="L101" s="8">
        <f t="shared" si="4"/>
        <v>41968.25</v>
      </c>
      <c r="M101">
        <v>1416895200</v>
      </c>
      <c r="N101" s="8">
        <f t="shared" si="5"/>
        <v>41997.25</v>
      </c>
      <c r="O101">
        <v>1419400800</v>
      </c>
      <c r="P101" t="b">
        <v>0</v>
      </c>
      <c r="Q101" t="b">
        <v>0</v>
      </c>
      <c r="R101" t="s">
        <v>33</v>
      </c>
      <c r="S101" t="str">
        <f t="shared" si="6"/>
        <v>theater</v>
      </c>
      <c r="T101" t="str">
        <f t="shared" si="7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>ROUND(E102/D102*100,0)</f>
        <v>1</v>
      </c>
      <c r="G102" t="s">
        <v>14</v>
      </c>
      <c r="H102">
        <f>ROUND(E102/I102,0)</f>
        <v>1</v>
      </c>
      <c r="I102">
        <v>1</v>
      </c>
      <c r="J102" t="s">
        <v>21</v>
      </c>
      <c r="K102" t="s">
        <v>22</v>
      </c>
      <c r="L102" s="8">
        <f t="shared" si="4"/>
        <v>40835.208333333336</v>
      </c>
      <c r="M102">
        <v>1319000400</v>
      </c>
      <c r="N102" s="8">
        <f t="shared" si="5"/>
        <v>40853.208333333336</v>
      </c>
      <c r="O102">
        <v>1320555600</v>
      </c>
      <c r="P102" t="b">
        <v>0</v>
      </c>
      <c r="Q102" t="b">
        <v>0</v>
      </c>
      <c r="R102" t="s">
        <v>33</v>
      </c>
      <c r="S102" t="str">
        <f t="shared" si="6"/>
        <v>theater</v>
      </c>
      <c r="T102" t="str">
        <f t="shared" si="7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>ROUND(E103/D103*100,0)</f>
        <v>1021</v>
      </c>
      <c r="G103" t="s">
        <v>20</v>
      </c>
      <c r="H103">
        <f>ROUND(E103/I103,0)</f>
        <v>56</v>
      </c>
      <c r="I103">
        <v>164</v>
      </c>
      <c r="J103" t="s">
        <v>21</v>
      </c>
      <c r="K103" t="s">
        <v>22</v>
      </c>
      <c r="L103" s="8">
        <f t="shared" si="4"/>
        <v>42056.25</v>
      </c>
      <c r="M103">
        <v>1424498400</v>
      </c>
      <c r="N103" s="8">
        <f t="shared" si="5"/>
        <v>42063.25</v>
      </c>
      <c r="O103">
        <v>1425103200</v>
      </c>
      <c r="P103" t="b">
        <v>0</v>
      </c>
      <c r="Q103" t="b">
        <v>1</v>
      </c>
      <c r="R103" t="s">
        <v>50</v>
      </c>
      <c r="S103" t="str">
        <f t="shared" si="6"/>
        <v>music</v>
      </c>
      <c r="T103" t="str">
        <f t="shared" si="7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>ROUND(E104/D104*100,0)</f>
        <v>282</v>
      </c>
      <c r="G104" t="s">
        <v>20</v>
      </c>
      <c r="H104">
        <f>ROUND(E104/I104,0)</f>
        <v>31</v>
      </c>
      <c r="I104">
        <v>336</v>
      </c>
      <c r="J104" t="s">
        <v>21</v>
      </c>
      <c r="K104" t="s">
        <v>22</v>
      </c>
      <c r="L104" s="8">
        <f t="shared" si="4"/>
        <v>43234.208333333328</v>
      </c>
      <c r="M104">
        <v>1526274000</v>
      </c>
      <c r="N104" s="8">
        <f t="shared" si="5"/>
        <v>43241.208333333328</v>
      </c>
      <c r="O104">
        <v>1526878800</v>
      </c>
      <c r="P104" t="b">
        <v>0</v>
      </c>
      <c r="Q104" t="b">
        <v>1</v>
      </c>
      <c r="R104" t="s">
        <v>65</v>
      </c>
      <c r="S104" t="str">
        <f t="shared" si="6"/>
        <v>technology</v>
      </c>
      <c r="T104" t="str">
        <f t="shared" si="7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>ROUND(E105/D105*100,0)</f>
        <v>25</v>
      </c>
      <c r="G105" t="s">
        <v>14</v>
      </c>
      <c r="H105">
        <f>ROUND(E105/I105,0)</f>
        <v>67</v>
      </c>
      <c r="I105">
        <v>37</v>
      </c>
      <c r="J105" t="s">
        <v>107</v>
      </c>
      <c r="K105" t="s">
        <v>108</v>
      </c>
      <c r="L105" s="8">
        <f t="shared" si="4"/>
        <v>40475.208333333336</v>
      </c>
      <c r="M105">
        <v>1287896400</v>
      </c>
      <c r="N105" s="8">
        <f t="shared" si="5"/>
        <v>40484.208333333336</v>
      </c>
      <c r="O105">
        <v>1288674000</v>
      </c>
      <c r="P105" t="b">
        <v>0</v>
      </c>
      <c r="Q105" t="b">
        <v>0</v>
      </c>
      <c r="R105" t="s">
        <v>50</v>
      </c>
      <c r="S105" t="str">
        <f t="shared" si="6"/>
        <v>music</v>
      </c>
      <c r="T105" t="str">
        <f t="shared" si="7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>ROUND(E106/D106*100,0)</f>
        <v>143</v>
      </c>
      <c r="G106" t="s">
        <v>20</v>
      </c>
      <c r="H106">
        <f>ROUND(E106/I106,0)</f>
        <v>89</v>
      </c>
      <c r="I106">
        <v>1917</v>
      </c>
      <c r="J106" t="s">
        <v>21</v>
      </c>
      <c r="K106" t="s">
        <v>22</v>
      </c>
      <c r="L106" s="8">
        <f t="shared" si="4"/>
        <v>42878.208333333328</v>
      </c>
      <c r="M106">
        <v>1495515600</v>
      </c>
      <c r="N106" s="8">
        <f t="shared" si="5"/>
        <v>42879.208333333328</v>
      </c>
      <c r="O106">
        <v>1495602000</v>
      </c>
      <c r="P106" t="b">
        <v>0</v>
      </c>
      <c r="Q106" t="b">
        <v>0</v>
      </c>
      <c r="R106" t="s">
        <v>60</v>
      </c>
      <c r="S106" t="str">
        <f t="shared" si="6"/>
        <v>music</v>
      </c>
      <c r="T106" t="str">
        <f t="shared" si="7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>ROUND(E107/D107*100,0)</f>
        <v>145</v>
      </c>
      <c r="G107" t="s">
        <v>20</v>
      </c>
      <c r="H107">
        <f>ROUND(E107/I107,0)</f>
        <v>103</v>
      </c>
      <c r="I107">
        <v>95</v>
      </c>
      <c r="J107" t="s">
        <v>21</v>
      </c>
      <c r="K107" t="s">
        <v>22</v>
      </c>
      <c r="L107" s="8">
        <f t="shared" si="4"/>
        <v>41366.208333333336</v>
      </c>
      <c r="M107">
        <v>1364878800</v>
      </c>
      <c r="N107" s="8">
        <f t="shared" si="5"/>
        <v>41384.208333333336</v>
      </c>
      <c r="O107">
        <v>1366434000</v>
      </c>
      <c r="P107" t="b">
        <v>0</v>
      </c>
      <c r="Q107" t="b">
        <v>0</v>
      </c>
      <c r="R107" t="s">
        <v>28</v>
      </c>
      <c r="S107" t="str">
        <f t="shared" si="6"/>
        <v>technology</v>
      </c>
      <c r="T107" t="str">
        <f t="shared" si="7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>ROUND(E108/D108*100,0)</f>
        <v>359</v>
      </c>
      <c r="G108" t="s">
        <v>20</v>
      </c>
      <c r="H108">
        <f>ROUND(E108/I108,0)</f>
        <v>95</v>
      </c>
      <c r="I108">
        <v>147</v>
      </c>
      <c r="J108" t="s">
        <v>21</v>
      </c>
      <c r="K108" t="s">
        <v>22</v>
      </c>
      <c r="L108" s="8">
        <f t="shared" si="4"/>
        <v>43716.208333333328</v>
      </c>
      <c r="M108">
        <v>1567918800</v>
      </c>
      <c r="N108" s="8">
        <f t="shared" si="5"/>
        <v>43721.208333333328</v>
      </c>
      <c r="O108">
        <v>1568350800</v>
      </c>
      <c r="P108" t="b">
        <v>0</v>
      </c>
      <c r="Q108" t="b">
        <v>0</v>
      </c>
      <c r="R108" t="s">
        <v>33</v>
      </c>
      <c r="S108" t="str">
        <f t="shared" si="6"/>
        <v>theater</v>
      </c>
      <c r="T108" t="str">
        <f t="shared" si="7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>ROUND(E109/D109*100,0)</f>
        <v>186</v>
      </c>
      <c r="G109" t="s">
        <v>20</v>
      </c>
      <c r="H109">
        <f>ROUND(E109/I109,0)</f>
        <v>76</v>
      </c>
      <c r="I109">
        <v>86</v>
      </c>
      <c r="J109" t="s">
        <v>21</v>
      </c>
      <c r="K109" t="s">
        <v>22</v>
      </c>
      <c r="L109" s="8">
        <f t="shared" si="4"/>
        <v>43213.208333333328</v>
      </c>
      <c r="M109">
        <v>1524459600</v>
      </c>
      <c r="N109" s="8">
        <f t="shared" si="5"/>
        <v>43230.208333333328</v>
      </c>
      <c r="O109">
        <v>1525928400</v>
      </c>
      <c r="P109" t="b">
        <v>0</v>
      </c>
      <c r="Q109" t="b">
        <v>1</v>
      </c>
      <c r="R109" t="s">
        <v>33</v>
      </c>
      <c r="S109" t="str">
        <f t="shared" si="6"/>
        <v>theater</v>
      </c>
      <c r="T109" t="str">
        <f t="shared" si="7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>ROUND(E110/D110*100,0)</f>
        <v>595</v>
      </c>
      <c r="G110" t="s">
        <v>20</v>
      </c>
      <c r="H110">
        <f>ROUND(E110/I110,0)</f>
        <v>108</v>
      </c>
      <c r="I110">
        <v>83</v>
      </c>
      <c r="J110" t="s">
        <v>21</v>
      </c>
      <c r="K110" t="s">
        <v>22</v>
      </c>
      <c r="L110" s="8">
        <f t="shared" si="4"/>
        <v>41005.208333333336</v>
      </c>
      <c r="M110">
        <v>1333688400</v>
      </c>
      <c r="N110" s="8">
        <f t="shared" si="5"/>
        <v>41042.208333333336</v>
      </c>
      <c r="O110">
        <v>1336885200</v>
      </c>
      <c r="P110" t="b">
        <v>0</v>
      </c>
      <c r="Q110" t="b">
        <v>0</v>
      </c>
      <c r="R110" t="s">
        <v>42</v>
      </c>
      <c r="S110" t="str">
        <f t="shared" si="6"/>
        <v>film &amp; video</v>
      </c>
      <c r="T110" t="str">
        <f t="shared" si="7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>ROUND(E111/D111*100,0)</f>
        <v>59</v>
      </c>
      <c r="G111" t="s">
        <v>14</v>
      </c>
      <c r="H111">
        <f>ROUND(E111/I111,0)</f>
        <v>51</v>
      </c>
      <c r="I111">
        <v>60</v>
      </c>
      <c r="J111" t="s">
        <v>21</v>
      </c>
      <c r="K111" t="s">
        <v>22</v>
      </c>
      <c r="L111" s="8">
        <f t="shared" si="4"/>
        <v>41651.25</v>
      </c>
      <c r="M111">
        <v>1389506400</v>
      </c>
      <c r="N111" s="8">
        <f t="shared" si="5"/>
        <v>41653.25</v>
      </c>
      <c r="O111">
        <v>1389679200</v>
      </c>
      <c r="P111" t="b">
        <v>0</v>
      </c>
      <c r="Q111" t="b">
        <v>0</v>
      </c>
      <c r="R111" t="s">
        <v>269</v>
      </c>
      <c r="S111" t="str">
        <f t="shared" si="6"/>
        <v>film &amp; video</v>
      </c>
      <c r="T111" t="str">
        <f t="shared" si="7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>ROUND(E112/D112*100,0)</f>
        <v>15</v>
      </c>
      <c r="G112" t="s">
        <v>14</v>
      </c>
      <c r="H112">
        <f>ROUND(E112/I112,0)</f>
        <v>72</v>
      </c>
      <c r="I112">
        <v>296</v>
      </c>
      <c r="J112" t="s">
        <v>21</v>
      </c>
      <c r="K112" t="s">
        <v>22</v>
      </c>
      <c r="L112" s="8">
        <f t="shared" si="4"/>
        <v>43354.208333333328</v>
      </c>
      <c r="M112">
        <v>1536642000</v>
      </c>
      <c r="N112" s="8">
        <f t="shared" si="5"/>
        <v>43373.208333333328</v>
      </c>
      <c r="O112">
        <v>1538283600</v>
      </c>
      <c r="P112" t="b">
        <v>0</v>
      </c>
      <c r="Q112" t="b">
        <v>0</v>
      </c>
      <c r="R112" t="s">
        <v>17</v>
      </c>
      <c r="S112" t="str">
        <f t="shared" si="6"/>
        <v>food</v>
      </c>
      <c r="T112" t="str">
        <f t="shared" si="7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>ROUND(E113/D113*100,0)</f>
        <v>120</v>
      </c>
      <c r="G113" t="s">
        <v>20</v>
      </c>
      <c r="H113">
        <f>ROUND(E113/I113,0)</f>
        <v>109</v>
      </c>
      <c r="I113">
        <v>676</v>
      </c>
      <c r="J113" t="s">
        <v>21</v>
      </c>
      <c r="K113" t="s">
        <v>22</v>
      </c>
      <c r="L113" s="8">
        <f t="shared" si="4"/>
        <v>41174.208333333336</v>
      </c>
      <c r="M113">
        <v>1348290000</v>
      </c>
      <c r="N113" s="8">
        <f t="shared" si="5"/>
        <v>41180.208333333336</v>
      </c>
      <c r="O113">
        <v>1348808400</v>
      </c>
      <c r="P113" t="b">
        <v>0</v>
      </c>
      <c r="Q113" t="b">
        <v>0</v>
      </c>
      <c r="R113" t="s">
        <v>133</v>
      </c>
      <c r="S113" t="str">
        <f t="shared" si="6"/>
        <v>publishing</v>
      </c>
      <c r="T113" t="str">
        <f t="shared" si="7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>ROUND(E114/D114*100,0)</f>
        <v>269</v>
      </c>
      <c r="G114" t="s">
        <v>20</v>
      </c>
      <c r="H114">
        <f>ROUND(E114/I114,0)</f>
        <v>35</v>
      </c>
      <c r="I114">
        <v>361</v>
      </c>
      <c r="J114" t="s">
        <v>26</v>
      </c>
      <c r="K114" t="s">
        <v>27</v>
      </c>
      <c r="L114" s="8">
        <f t="shared" si="4"/>
        <v>41875.208333333336</v>
      </c>
      <c r="M114">
        <v>1408856400</v>
      </c>
      <c r="N114" s="8">
        <f t="shared" si="5"/>
        <v>41890.208333333336</v>
      </c>
      <c r="O114">
        <v>1410152400</v>
      </c>
      <c r="P114" t="b">
        <v>0</v>
      </c>
      <c r="Q114" t="b">
        <v>0</v>
      </c>
      <c r="R114" t="s">
        <v>28</v>
      </c>
      <c r="S114" t="str">
        <f t="shared" si="6"/>
        <v>technology</v>
      </c>
      <c r="T114" t="str">
        <f t="shared" si="7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>ROUND(E115/D115*100,0)</f>
        <v>377</v>
      </c>
      <c r="G115" t="s">
        <v>20</v>
      </c>
      <c r="H115">
        <f>ROUND(E115/I115,0)</f>
        <v>95</v>
      </c>
      <c r="I115">
        <v>131</v>
      </c>
      <c r="J115" t="s">
        <v>21</v>
      </c>
      <c r="K115" t="s">
        <v>22</v>
      </c>
      <c r="L115" s="8">
        <f t="shared" si="4"/>
        <v>42990.208333333328</v>
      </c>
      <c r="M115">
        <v>1505192400</v>
      </c>
      <c r="N115" s="8">
        <f t="shared" si="5"/>
        <v>42997.208333333328</v>
      </c>
      <c r="O115">
        <v>1505797200</v>
      </c>
      <c r="P115" t="b">
        <v>0</v>
      </c>
      <c r="Q115" t="b">
        <v>0</v>
      </c>
      <c r="R115" t="s">
        <v>17</v>
      </c>
      <c r="S115" t="str">
        <f t="shared" si="6"/>
        <v>food</v>
      </c>
      <c r="T115" t="str">
        <f t="shared" si="7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>ROUND(E116/D116*100,0)</f>
        <v>727</v>
      </c>
      <c r="G116" t="s">
        <v>20</v>
      </c>
      <c r="H116">
        <f>ROUND(E116/I116,0)</f>
        <v>110</v>
      </c>
      <c r="I116">
        <v>126</v>
      </c>
      <c r="J116" t="s">
        <v>21</v>
      </c>
      <c r="K116" t="s">
        <v>22</v>
      </c>
      <c r="L116" s="8">
        <f t="shared" si="4"/>
        <v>43564.208333333328</v>
      </c>
      <c r="M116">
        <v>1554786000</v>
      </c>
      <c r="N116" s="8">
        <f t="shared" si="5"/>
        <v>43565.208333333328</v>
      </c>
      <c r="O116">
        <v>1554872400</v>
      </c>
      <c r="P116" t="b">
        <v>0</v>
      </c>
      <c r="Q116" t="b">
        <v>1</v>
      </c>
      <c r="R116" t="s">
        <v>65</v>
      </c>
      <c r="S116" t="str">
        <f t="shared" si="6"/>
        <v>technology</v>
      </c>
      <c r="T116" t="str">
        <f t="shared" si="7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>ROUND(E117/D117*100,0)</f>
        <v>87</v>
      </c>
      <c r="G117" t="s">
        <v>14</v>
      </c>
      <c r="H117">
        <f>ROUND(E117/I117,0)</f>
        <v>44</v>
      </c>
      <c r="I117">
        <v>3304</v>
      </c>
      <c r="J117" t="s">
        <v>107</v>
      </c>
      <c r="K117" t="s">
        <v>108</v>
      </c>
      <c r="L117" s="8">
        <f t="shared" si="4"/>
        <v>43056.25</v>
      </c>
      <c r="M117">
        <v>1510898400</v>
      </c>
      <c r="N117" s="8">
        <f t="shared" si="5"/>
        <v>43091.25</v>
      </c>
      <c r="O117">
        <v>1513922400</v>
      </c>
      <c r="P117" t="b">
        <v>0</v>
      </c>
      <c r="Q117" t="b">
        <v>0</v>
      </c>
      <c r="R117" t="s">
        <v>119</v>
      </c>
      <c r="S117" t="str">
        <f t="shared" si="6"/>
        <v>publishing</v>
      </c>
      <c r="T117" t="str">
        <f t="shared" si="7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>ROUND(E118/D118*100,0)</f>
        <v>88</v>
      </c>
      <c r="G118" t="s">
        <v>14</v>
      </c>
      <c r="H118">
        <f>ROUND(E118/I118,0)</f>
        <v>87</v>
      </c>
      <c r="I118">
        <v>73</v>
      </c>
      <c r="J118" t="s">
        <v>21</v>
      </c>
      <c r="K118" t="s">
        <v>22</v>
      </c>
      <c r="L118" s="8">
        <f t="shared" si="4"/>
        <v>42265.208333333328</v>
      </c>
      <c r="M118">
        <v>1442552400</v>
      </c>
      <c r="N118" s="8">
        <f t="shared" si="5"/>
        <v>42266.208333333328</v>
      </c>
      <c r="O118">
        <v>1442638800</v>
      </c>
      <c r="P118" t="b">
        <v>0</v>
      </c>
      <c r="Q118" t="b">
        <v>0</v>
      </c>
      <c r="R118" t="s">
        <v>33</v>
      </c>
      <c r="S118" t="str">
        <f t="shared" si="6"/>
        <v>theater</v>
      </c>
      <c r="T118" t="str">
        <f t="shared" si="7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>ROUND(E119/D119*100,0)</f>
        <v>174</v>
      </c>
      <c r="G119" t="s">
        <v>20</v>
      </c>
      <c r="H119">
        <f>ROUND(E119/I119,0)</f>
        <v>31</v>
      </c>
      <c r="I119">
        <v>275</v>
      </c>
      <c r="J119" t="s">
        <v>21</v>
      </c>
      <c r="K119" t="s">
        <v>22</v>
      </c>
      <c r="L119" s="8">
        <f t="shared" si="4"/>
        <v>40808.208333333336</v>
      </c>
      <c r="M119">
        <v>1316667600</v>
      </c>
      <c r="N119" s="8">
        <f t="shared" si="5"/>
        <v>40814.208333333336</v>
      </c>
      <c r="O119">
        <v>1317186000</v>
      </c>
      <c r="P119" t="b">
        <v>0</v>
      </c>
      <c r="Q119" t="b">
        <v>0</v>
      </c>
      <c r="R119" t="s">
        <v>269</v>
      </c>
      <c r="S119" t="str">
        <f t="shared" si="6"/>
        <v>film &amp; video</v>
      </c>
      <c r="T119" t="str">
        <f t="shared" si="7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>ROUND(E120/D120*100,0)</f>
        <v>118</v>
      </c>
      <c r="G120" t="s">
        <v>20</v>
      </c>
      <c r="H120">
        <f>ROUND(E120/I120,0)</f>
        <v>95</v>
      </c>
      <c r="I120">
        <v>67</v>
      </c>
      <c r="J120" t="s">
        <v>21</v>
      </c>
      <c r="K120" t="s">
        <v>22</v>
      </c>
      <c r="L120" s="8">
        <f t="shared" si="4"/>
        <v>41665.25</v>
      </c>
      <c r="M120">
        <v>1390716000</v>
      </c>
      <c r="N120" s="8">
        <f t="shared" si="5"/>
        <v>41671.25</v>
      </c>
      <c r="O120">
        <v>1391234400</v>
      </c>
      <c r="P120" t="b">
        <v>0</v>
      </c>
      <c r="Q120" t="b">
        <v>0</v>
      </c>
      <c r="R120" t="s">
        <v>122</v>
      </c>
      <c r="S120" t="str">
        <f t="shared" si="6"/>
        <v>photography</v>
      </c>
      <c r="T120" t="str">
        <f t="shared" si="7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>ROUND(E121/D121*100,0)</f>
        <v>215</v>
      </c>
      <c r="G121" t="s">
        <v>20</v>
      </c>
      <c r="H121">
        <f>ROUND(E121/I121,0)</f>
        <v>70</v>
      </c>
      <c r="I121">
        <v>154</v>
      </c>
      <c r="J121" t="s">
        <v>21</v>
      </c>
      <c r="K121" t="s">
        <v>22</v>
      </c>
      <c r="L121" s="8">
        <f t="shared" si="4"/>
        <v>41806.208333333336</v>
      </c>
      <c r="M121">
        <v>1402894800</v>
      </c>
      <c r="N121" s="8">
        <f t="shared" si="5"/>
        <v>41823.208333333336</v>
      </c>
      <c r="O121">
        <v>1404363600</v>
      </c>
      <c r="P121" t="b">
        <v>0</v>
      </c>
      <c r="Q121" t="b">
        <v>1</v>
      </c>
      <c r="R121" t="s">
        <v>42</v>
      </c>
      <c r="S121" t="str">
        <f t="shared" si="6"/>
        <v>film &amp; video</v>
      </c>
      <c r="T121" t="str">
        <f t="shared" si="7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>ROUND(E122/D122*100,0)</f>
        <v>149</v>
      </c>
      <c r="G122" t="s">
        <v>20</v>
      </c>
      <c r="H122">
        <f>ROUND(E122/I122,0)</f>
        <v>63</v>
      </c>
      <c r="I122">
        <v>1782</v>
      </c>
      <c r="J122" t="s">
        <v>21</v>
      </c>
      <c r="K122" t="s">
        <v>22</v>
      </c>
      <c r="L122" s="8">
        <f t="shared" si="4"/>
        <v>42111.208333333328</v>
      </c>
      <c r="M122">
        <v>1429246800</v>
      </c>
      <c r="N122" s="8">
        <f t="shared" si="5"/>
        <v>42115.208333333328</v>
      </c>
      <c r="O122">
        <v>1429592400</v>
      </c>
      <c r="P122" t="b">
        <v>0</v>
      </c>
      <c r="Q122" t="b">
        <v>1</v>
      </c>
      <c r="R122" t="s">
        <v>292</v>
      </c>
      <c r="S122" t="str">
        <f t="shared" si="6"/>
        <v>games</v>
      </c>
      <c r="T122" t="str">
        <f t="shared" si="7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>ROUND(E123/D123*100,0)</f>
        <v>219</v>
      </c>
      <c r="G123" t="s">
        <v>20</v>
      </c>
      <c r="H123">
        <f>ROUND(E123/I123,0)</f>
        <v>110</v>
      </c>
      <c r="I123">
        <v>903</v>
      </c>
      <c r="J123" t="s">
        <v>21</v>
      </c>
      <c r="K123" t="s">
        <v>22</v>
      </c>
      <c r="L123" s="8">
        <f t="shared" si="4"/>
        <v>41917.208333333336</v>
      </c>
      <c r="M123">
        <v>1412485200</v>
      </c>
      <c r="N123" s="8">
        <f t="shared" si="5"/>
        <v>41930.208333333336</v>
      </c>
      <c r="O123">
        <v>1413608400</v>
      </c>
      <c r="P123" t="b">
        <v>0</v>
      </c>
      <c r="Q123" t="b">
        <v>0</v>
      </c>
      <c r="R123" t="s">
        <v>89</v>
      </c>
      <c r="S123" t="str">
        <f t="shared" si="6"/>
        <v>games</v>
      </c>
      <c r="T123" t="str">
        <f t="shared" si="7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>ROUND(E124/D124*100,0)</f>
        <v>64</v>
      </c>
      <c r="G124" t="s">
        <v>14</v>
      </c>
      <c r="H124">
        <f>ROUND(E124/I124,0)</f>
        <v>26</v>
      </c>
      <c r="I124">
        <v>3387</v>
      </c>
      <c r="J124" t="s">
        <v>21</v>
      </c>
      <c r="K124" t="s">
        <v>22</v>
      </c>
      <c r="L124" s="8">
        <f t="shared" si="4"/>
        <v>41970.25</v>
      </c>
      <c r="M124">
        <v>1417068000</v>
      </c>
      <c r="N124" s="8">
        <f t="shared" si="5"/>
        <v>41997.25</v>
      </c>
      <c r="O124">
        <v>1419400800</v>
      </c>
      <c r="P124" t="b">
        <v>0</v>
      </c>
      <c r="Q124" t="b">
        <v>0</v>
      </c>
      <c r="R124" t="s">
        <v>119</v>
      </c>
      <c r="S124" t="str">
        <f t="shared" si="6"/>
        <v>publishing</v>
      </c>
      <c r="T124" t="str">
        <f t="shared" si="7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>ROUND(E125/D125*100,0)</f>
        <v>19</v>
      </c>
      <c r="G125" t="s">
        <v>14</v>
      </c>
      <c r="H125">
        <f>ROUND(E125/I125,0)</f>
        <v>50</v>
      </c>
      <c r="I125">
        <v>662</v>
      </c>
      <c r="J125" t="s">
        <v>15</v>
      </c>
      <c r="K125" t="s">
        <v>16</v>
      </c>
      <c r="L125" s="8">
        <f t="shared" si="4"/>
        <v>42332.25</v>
      </c>
      <c r="M125">
        <v>1448344800</v>
      </c>
      <c r="N125" s="8">
        <f t="shared" si="5"/>
        <v>42335.25</v>
      </c>
      <c r="O125">
        <v>1448604000</v>
      </c>
      <c r="P125" t="b">
        <v>1</v>
      </c>
      <c r="Q125" t="b">
        <v>0</v>
      </c>
      <c r="R125" t="s">
        <v>33</v>
      </c>
      <c r="S125" t="str">
        <f t="shared" si="6"/>
        <v>theater</v>
      </c>
      <c r="T125" t="str">
        <f t="shared" si="7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>ROUND(E126/D126*100,0)</f>
        <v>368</v>
      </c>
      <c r="G126" t="s">
        <v>20</v>
      </c>
      <c r="H126">
        <f>ROUND(E126/I126,0)</f>
        <v>102</v>
      </c>
      <c r="I126">
        <v>94</v>
      </c>
      <c r="J126" t="s">
        <v>107</v>
      </c>
      <c r="K126" t="s">
        <v>108</v>
      </c>
      <c r="L126" s="8">
        <f t="shared" si="4"/>
        <v>43598.208333333328</v>
      </c>
      <c r="M126">
        <v>1557723600</v>
      </c>
      <c r="N126" s="8">
        <f t="shared" si="5"/>
        <v>43651.208333333328</v>
      </c>
      <c r="O126">
        <v>1562302800</v>
      </c>
      <c r="P126" t="b">
        <v>0</v>
      </c>
      <c r="Q126" t="b">
        <v>0</v>
      </c>
      <c r="R126" t="s">
        <v>122</v>
      </c>
      <c r="S126" t="str">
        <f t="shared" si="6"/>
        <v>photography</v>
      </c>
      <c r="T126" t="str">
        <f t="shared" si="7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>ROUND(E127/D127*100,0)</f>
        <v>160</v>
      </c>
      <c r="G127" t="s">
        <v>20</v>
      </c>
      <c r="H127">
        <f>ROUND(E127/I127,0)</f>
        <v>47</v>
      </c>
      <c r="I127">
        <v>180</v>
      </c>
      <c r="J127" t="s">
        <v>21</v>
      </c>
      <c r="K127" t="s">
        <v>22</v>
      </c>
      <c r="L127" s="8">
        <f t="shared" si="4"/>
        <v>43362.208333333328</v>
      </c>
      <c r="M127">
        <v>1537333200</v>
      </c>
      <c r="N127" s="8">
        <f t="shared" si="5"/>
        <v>43366.208333333328</v>
      </c>
      <c r="O127">
        <v>1537678800</v>
      </c>
      <c r="P127" t="b">
        <v>0</v>
      </c>
      <c r="Q127" t="b">
        <v>0</v>
      </c>
      <c r="R127" t="s">
        <v>33</v>
      </c>
      <c r="S127" t="str">
        <f t="shared" si="6"/>
        <v>theater</v>
      </c>
      <c r="T127" t="str">
        <f t="shared" si="7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>ROUND(E128/D128*100,0)</f>
        <v>39</v>
      </c>
      <c r="G128" t="s">
        <v>14</v>
      </c>
      <c r="H128">
        <f>ROUND(E128/I128,0)</f>
        <v>90</v>
      </c>
      <c r="I128">
        <v>774</v>
      </c>
      <c r="J128" t="s">
        <v>21</v>
      </c>
      <c r="K128" t="s">
        <v>22</v>
      </c>
      <c r="L128" s="8">
        <f t="shared" si="4"/>
        <v>42596.208333333328</v>
      </c>
      <c r="M128">
        <v>1471150800</v>
      </c>
      <c r="N128" s="8">
        <f t="shared" si="5"/>
        <v>42624.208333333328</v>
      </c>
      <c r="O128">
        <v>1473570000</v>
      </c>
      <c r="P128" t="b">
        <v>0</v>
      </c>
      <c r="Q128" t="b">
        <v>1</v>
      </c>
      <c r="R128" t="s">
        <v>33</v>
      </c>
      <c r="S128" t="str">
        <f t="shared" si="6"/>
        <v>theater</v>
      </c>
      <c r="T128" t="str">
        <f t="shared" si="7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>ROUND(E129/D129*100,0)</f>
        <v>51</v>
      </c>
      <c r="G129" t="s">
        <v>14</v>
      </c>
      <c r="H129">
        <f>ROUND(E129/I129,0)</f>
        <v>79</v>
      </c>
      <c r="I129">
        <v>672</v>
      </c>
      <c r="J129" t="s">
        <v>15</v>
      </c>
      <c r="K129" t="s">
        <v>16</v>
      </c>
      <c r="L129" s="8">
        <f t="shared" si="4"/>
        <v>40310.208333333336</v>
      </c>
      <c r="M129">
        <v>1273640400</v>
      </c>
      <c r="N129" s="8">
        <f t="shared" si="5"/>
        <v>40313.208333333336</v>
      </c>
      <c r="O129">
        <v>1273899600</v>
      </c>
      <c r="P129" t="b">
        <v>0</v>
      </c>
      <c r="Q129" t="b">
        <v>0</v>
      </c>
      <c r="R129" t="s">
        <v>33</v>
      </c>
      <c r="S129" t="str">
        <f t="shared" si="6"/>
        <v>theater</v>
      </c>
      <c r="T129" t="str">
        <f t="shared" si="7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>ROUND(E130/D130*100,0)</f>
        <v>60</v>
      </c>
      <c r="G130" t="s">
        <v>74</v>
      </c>
      <c r="H130">
        <f>ROUND(E130/I130,0)</f>
        <v>80</v>
      </c>
      <c r="I130">
        <v>532</v>
      </c>
      <c r="J130" t="s">
        <v>21</v>
      </c>
      <c r="K130" t="s">
        <v>22</v>
      </c>
      <c r="L130" s="8">
        <f t="shared" si="4"/>
        <v>40417.208333333336</v>
      </c>
      <c r="M130">
        <v>1282885200</v>
      </c>
      <c r="N130" s="8">
        <f t="shared" si="5"/>
        <v>40430.208333333336</v>
      </c>
      <c r="O130">
        <v>1284008400</v>
      </c>
      <c r="P130" t="b">
        <v>0</v>
      </c>
      <c r="Q130" t="b">
        <v>0</v>
      </c>
      <c r="R130" t="s">
        <v>23</v>
      </c>
      <c r="S130" t="str">
        <f t="shared" si="6"/>
        <v>music</v>
      </c>
      <c r="T130" t="str">
        <f t="shared" si="7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>ROUND(E131/D131*100,0)</f>
        <v>3</v>
      </c>
      <c r="G131" t="s">
        <v>74</v>
      </c>
      <c r="H131">
        <f>ROUND(E131/I131,0)</f>
        <v>86</v>
      </c>
      <c r="I131">
        <v>55</v>
      </c>
      <c r="J131" t="s">
        <v>26</v>
      </c>
      <c r="K131" t="s">
        <v>27</v>
      </c>
      <c r="L131" s="8">
        <f t="shared" ref="L131:L194" si="8">(((M131/60)/60)/24)+DATE(1970,1,1)</f>
        <v>42038.25</v>
      </c>
      <c r="M131">
        <v>1422943200</v>
      </c>
      <c r="N131" s="8">
        <f t="shared" ref="N131:N194" si="9">(((O131/60)/60)/24)+DATE(1970,1,1)</f>
        <v>42063.25</v>
      </c>
      <c r="O131">
        <v>1425103200</v>
      </c>
      <c r="P131" t="b">
        <v>0</v>
      </c>
      <c r="Q131" t="b">
        <v>0</v>
      </c>
      <c r="R131" t="s">
        <v>17</v>
      </c>
      <c r="S131" t="str">
        <f t="shared" ref="S131:S194" si="10">LEFT(R131, FIND("/", R131) - 1)</f>
        <v>food</v>
      </c>
      <c r="T131" t="str">
        <f t="shared" ref="T131:T194" si="11">TRIM(MID(R131, FIND("/", R131) + 1, LEN(R131)))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>ROUND(E132/D132*100,0)</f>
        <v>155</v>
      </c>
      <c r="G132" t="s">
        <v>20</v>
      </c>
      <c r="H132">
        <f>ROUND(E132/I132,0)</f>
        <v>28</v>
      </c>
      <c r="I132">
        <v>533</v>
      </c>
      <c r="J132" t="s">
        <v>36</v>
      </c>
      <c r="K132" t="s">
        <v>37</v>
      </c>
      <c r="L132" s="8">
        <f t="shared" si="8"/>
        <v>40842.208333333336</v>
      </c>
      <c r="M132">
        <v>1319605200</v>
      </c>
      <c r="N132" s="8">
        <f t="shared" si="9"/>
        <v>40858.25</v>
      </c>
      <c r="O132">
        <v>1320991200</v>
      </c>
      <c r="P132" t="b">
        <v>0</v>
      </c>
      <c r="Q132" t="b">
        <v>0</v>
      </c>
      <c r="R132" t="s">
        <v>53</v>
      </c>
      <c r="S132" t="str">
        <f t="shared" si="10"/>
        <v>film &amp; video</v>
      </c>
      <c r="T132" t="str">
        <f t="shared" si="11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>ROUND(E133/D133*100,0)</f>
        <v>101</v>
      </c>
      <c r="G133" t="s">
        <v>20</v>
      </c>
      <c r="H133">
        <f>ROUND(E133/I133,0)</f>
        <v>68</v>
      </c>
      <c r="I133">
        <v>2443</v>
      </c>
      <c r="J133" t="s">
        <v>40</v>
      </c>
      <c r="K133" t="s">
        <v>41</v>
      </c>
      <c r="L133" s="8">
        <f t="shared" si="8"/>
        <v>41607.25</v>
      </c>
      <c r="M133">
        <v>1385704800</v>
      </c>
      <c r="N133" s="8">
        <f t="shared" si="9"/>
        <v>41620.25</v>
      </c>
      <c r="O133">
        <v>1386828000</v>
      </c>
      <c r="P133" t="b">
        <v>0</v>
      </c>
      <c r="Q133" t="b">
        <v>0</v>
      </c>
      <c r="R133" t="s">
        <v>28</v>
      </c>
      <c r="S133" t="str">
        <f t="shared" si="10"/>
        <v>technology</v>
      </c>
      <c r="T133" t="str">
        <f t="shared" si="11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>ROUND(E134/D134*100,0)</f>
        <v>116</v>
      </c>
      <c r="G134" t="s">
        <v>20</v>
      </c>
      <c r="H134">
        <f>ROUND(E134/I134,0)</f>
        <v>43</v>
      </c>
      <c r="I134">
        <v>89</v>
      </c>
      <c r="J134" t="s">
        <v>21</v>
      </c>
      <c r="K134" t="s">
        <v>22</v>
      </c>
      <c r="L134" s="8">
        <f t="shared" si="8"/>
        <v>43112.25</v>
      </c>
      <c r="M134">
        <v>1515736800</v>
      </c>
      <c r="N134" s="8">
        <f t="shared" si="9"/>
        <v>43128.25</v>
      </c>
      <c r="O134">
        <v>1517119200</v>
      </c>
      <c r="P134" t="b">
        <v>0</v>
      </c>
      <c r="Q134" t="b">
        <v>1</v>
      </c>
      <c r="R134" t="s">
        <v>33</v>
      </c>
      <c r="S134" t="str">
        <f t="shared" si="10"/>
        <v>theater</v>
      </c>
      <c r="T134" t="str">
        <f t="shared" si="11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>ROUND(E135/D135*100,0)</f>
        <v>311</v>
      </c>
      <c r="G135" t="s">
        <v>20</v>
      </c>
      <c r="H135">
        <f>ROUND(E135/I135,0)</f>
        <v>88</v>
      </c>
      <c r="I135">
        <v>159</v>
      </c>
      <c r="J135" t="s">
        <v>21</v>
      </c>
      <c r="K135" t="s">
        <v>22</v>
      </c>
      <c r="L135" s="8">
        <f t="shared" si="8"/>
        <v>40767.208333333336</v>
      </c>
      <c r="M135">
        <v>1313125200</v>
      </c>
      <c r="N135" s="8">
        <f t="shared" si="9"/>
        <v>40789.208333333336</v>
      </c>
      <c r="O135">
        <v>1315026000</v>
      </c>
      <c r="P135" t="b">
        <v>0</v>
      </c>
      <c r="Q135" t="b">
        <v>0</v>
      </c>
      <c r="R135" t="s">
        <v>319</v>
      </c>
      <c r="S135" t="str">
        <f t="shared" si="10"/>
        <v>music</v>
      </c>
      <c r="T135" t="str">
        <f t="shared" si="11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>ROUND(E136/D136*100,0)</f>
        <v>90</v>
      </c>
      <c r="G136" t="s">
        <v>14</v>
      </c>
      <c r="H136">
        <f>ROUND(E136/I136,0)</f>
        <v>95</v>
      </c>
      <c r="I136">
        <v>940</v>
      </c>
      <c r="J136" t="s">
        <v>98</v>
      </c>
      <c r="K136" t="s">
        <v>99</v>
      </c>
      <c r="L136" s="8">
        <f t="shared" si="8"/>
        <v>40713.208333333336</v>
      </c>
      <c r="M136">
        <v>1308459600</v>
      </c>
      <c r="N136" s="8">
        <f t="shared" si="9"/>
        <v>40762.208333333336</v>
      </c>
      <c r="O136">
        <v>1312693200</v>
      </c>
      <c r="P136" t="b">
        <v>0</v>
      </c>
      <c r="Q136" t="b">
        <v>1</v>
      </c>
      <c r="R136" t="s">
        <v>42</v>
      </c>
      <c r="S136" t="str">
        <f t="shared" si="10"/>
        <v>film &amp; video</v>
      </c>
      <c r="T136" t="str">
        <f t="shared" si="11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>ROUND(E137/D137*100,0)</f>
        <v>71</v>
      </c>
      <c r="G137" t="s">
        <v>14</v>
      </c>
      <c r="H137">
        <f>ROUND(E137/I137,0)</f>
        <v>47</v>
      </c>
      <c r="I137">
        <v>117</v>
      </c>
      <c r="J137" t="s">
        <v>21</v>
      </c>
      <c r="K137" t="s">
        <v>22</v>
      </c>
      <c r="L137" s="8">
        <f t="shared" si="8"/>
        <v>41340.25</v>
      </c>
      <c r="M137">
        <v>1362636000</v>
      </c>
      <c r="N137" s="8">
        <f t="shared" si="9"/>
        <v>41345.208333333336</v>
      </c>
      <c r="O137">
        <v>1363064400</v>
      </c>
      <c r="P137" t="b">
        <v>0</v>
      </c>
      <c r="Q137" t="b">
        <v>1</v>
      </c>
      <c r="R137" t="s">
        <v>33</v>
      </c>
      <c r="S137" t="str">
        <f t="shared" si="10"/>
        <v>theater</v>
      </c>
      <c r="T137" t="str">
        <f t="shared" si="11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>ROUND(E138/D138*100,0)</f>
        <v>3</v>
      </c>
      <c r="G138" t="s">
        <v>74</v>
      </c>
      <c r="H138">
        <f>ROUND(E138/I138,0)</f>
        <v>47</v>
      </c>
      <c r="I138">
        <v>58</v>
      </c>
      <c r="J138" t="s">
        <v>21</v>
      </c>
      <c r="K138" t="s">
        <v>22</v>
      </c>
      <c r="L138" s="8">
        <f t="shared" si="8"/>
        <v>41797.208333333336</v>
      </c>
      <c r="M138">
        <v>1402117200</v>
      </c>
      <c r="N138" s="8">
        <f t="shared" si="9"/>
        <v>41809.208333333336</v>
      </c>
      <c r="O138">
        <v>1403154000</v>
      </c>
      <c r="P138" t="b">
        <v>0</v>
      </c>
      <c r="Q138" t="b">
        <v>1</v>
      </c>
      <c r="R138" t="s">
        <v>53</v>
      </c>
      <c r="S138" t="str">
        <f t="shared" si="10"/>
        <v>film &amp; video</v>
      </c>
      <c r="T138" t="str">
        <f t="shared" si="11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>ROUND(E139/D139*100,0)</f>
        <v>262</v>
      </c>
      <c r="G139" t="s">
        <v>20</v>
      </c>
      <c r="H139">
        <f>ROUND(E139/I139,0)</f>
        <v>94</v>
      </c>
      <c r="I139">
        <v>50</v>
      </c>
      <c r="J139" t="s">
        <v>21</v>
      </c>
      <c r="K139" t="s">
        <v>22</v>
      </c>
      <c r="L139" s="8">
        <f t="shared" si="8"/>
        <v>40457.208333333336</v>
      </c>
      <c r="M139">
        <v>1286341200</v>
      </c>
      <c r="N139" s="8">
        <f t="shared" si="9"/>
        <v>40463.208333333336</v>
      </c>
      <c r="O139">
        <v>1286859600</v>
      </c>
      <c r="P139" t="b">
        <v>0</v>
      </c>
      <c r="Q139" t="b">
        <v>0</v>
      </c>
      <c r="R139" t="s">
        <v>68</v>
      </c>
      <c r="S139" t="str">
        <f t="shared" si="10"/>
        <v>publishing</v>
      </c>
      <c r="T139" t="str">
        <f t="shared" si="11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>ROUND(E140/D140*100,0)</f>
        <v>96</v>
      </c>
      <c r="G140" t="s">
        <v>14</v>
      </c>
      <c r="H140">
        <f>ROUND(E140/I140,0)</f>
        <v>80</v>
      </c>
      <c r="I140">
        <v>115</v>
      </c>
      <c r="J140" t="s">
        <v>21</v>
      </c>
      <c r="K140" t="s">
        <v>22</v>
      </c>
      <c r="L140" s="8">
        <f t="shared" si="8"/>
        <v>41180.208333333336</v>
      </c>
      <c r="M140">
        <v>1348808400</v>
      </c>
      <c r="N140" s="8">
        <f t="shared" si="9"/>
        <v>41186.208333333336</v>
      </c>
      <c r="O140">
        <v>1349326800</v>
      </c>
      <c r="P140" t="b">
        <v>0</v>
      </c>
      <c r="Q140" t="b">
        <v>0</v>
      </c>
      <c r="R140" t="s">
        <v>292</v>
      </c>
      <c r="S140" t="str">
        <f t="shared" si="10"/>
        <v>games</v>
      </c>
      <c r="T140" t="str">
        <f t="shared" si="11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>ROUND(E141/D141*100,0)</f>
        <v>21</v>
      </c>
      <c r="G141" t="s">
        <v>14</v>
      </c>
      <c r="H141">
        <f>ROUND(E141/I141,0)</f>
        <v>59</v>
      </c>
      <c r="I141">
        <v>326</v>
      </c>
      <c r="J141" t="s">
        <v>21</v>
      </c>
      <c r="K141" t="s">
        <v>22</v>
      </c>
      <c r="L141" s="8">
        <f t="shared" si="8"/>
        <v>42115.208333333328</v>
      </c>
      <c r="M141">
        <v>1429592400</v>
      </c>
      <c r="N141" s="8">
        <f t="shared" si="9"/>
        <v>42131.208333333328</v>
      </c>
      <c r="O141">
        <v>1430974800</v>
      </c>
      <c r="P141" t="b">
        <v>0</v>
      </c>
      <c r="Q141" t="b">
        <v>1</v>
      </c>
      <c r="R141" t="s">
        <v>65</v>
      </c>
      <c r="S141" t="str">
        <f t="shared" si="10"/>
        <v>technology</v>
      </c>
      <c r="T141" t="str">
        <f t="shared" si="11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>ROUND(E142/D142*100,0)</f>
        <v>223</v>
      </c>
      <c r="G142" t="s">
        <v>20</v>
      </c>
      <c r="H142">
        <f>ROUND(E142/I142,0)</f>
        <v>66</v>
      </c>
      <c r="I142">
        <v>186</v>
      </c>
      <c r="J142" t="s">
        <v>21</v>
      </c>
      <c r="K142" t="s">
        <v>22</v>
      </c>
      <c r="L142" s="8">
        <f t="shared" si="8"/>
        <v>43156.25</v>
      </c>
      <c r="M142">
        <v>1519538400</v>
      </c>
      <c r="N142" s="8">
        <f t="shared" si="9"/>
        <v>43161.25</v>
      </c>
      <c r="O142">
        <v>1519970400</v>
      </c>
      <c r="P142" t="b">
        <v>0</v>
      </c>
      <c r="Q142" t="b">
        <v>0</v>
      </c>
      <c r="R142" t="s">
        <v>42</v>
      </c>
      <c r="S142" t="str">
        <f t="shared" si="10"/>
        <v>film &amp; video</v>
      </c>
      <c r="T142" t="str">
        <f t="shared" si="11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>ROUND(E143/D143*100,0)</f>
        <v>102</v>
      </c>
      <c r="G143" t="s">
        <v>20</v>
      </c>
      <c r="H143">
        <f>ROUND(E143/I143,0)</f>
        <v>61</v>
      </c>
      <c r="I143">
        <v>1071</v>
      </c>
      <c r="J143" t="s">
        <v>21</v>
      </c>
      <c r="K143" t="s">
        <v>22</v>
      </c>
      <c r="L143" s="8">
        <f t="shared" si="8"/>
        <v>42167.208333333328</v>
      </c>
      <c r="M143">
        <v>1434085200</v>
      </c>
      <c r="N143" s="8">
        <f t="shared" si="9"/>
        <v>42173.208333333328</v>
      </c>
      <c r="O143">
        <v>1434603600</v>
      </c>
      <c r="P143" t="b">
        <v>0</v>
      </c>
      <c r="Q143" t="b">
        <v>0</v>
      </c>
      <c r="R143" t="s">
        <v>28</v>
      </c>
      <c r="S143" t="str">
        <f t="shared" si="10"/>
        <v>technology</v>
      </c>
      <c r="T143" t="str">
        <f t="shared" si="11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>ROUND(E144/D144*100,0)</f>
        <v>230</v>
      </c>
      <c r="G144" t="s">
        <v>20</v>
      </c>
      <c r="H144">
        <f>ROUND(E144/I144,0)</f>
        <v>98</v>
      </c>
      <c r="I144">
        <v>117</v>
      </c>
      <c r="J144" t="s">
        <v>21</v>
      </c>
      <c r="K144" t="s">
        <v>22</v>
      </c>
      <c r="L144" s="8">
        <f t="shared" si="8"/>
        <v>41005.208333333336</v>
      </c>
      <c r="M144">
        <v>1333688400</v>
      </c>
      <c r="N144" s="8">
        <f t="shared" si="9"/>
        <v>41046.208333333336</v>
      </c>
      <c r="O144">
        <v>1337230800</v>
      </c>
      <c r="P144" t="b">
        <v>0</v>
      </c>
      <c r="Q144" t="b">
        <v>0</v>
      </c>
      <c r="R144" t="s">
        <v>28</v>
      </c>
      <c r="S144" t="str">
        <f t="shared" si="10"/>
        <v>technology</v>
      </c>
      <c r="T144" t="str">
        <f t="shared" si="11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>ROUND(E145/D145*100,0)</f>
        <v>136</v>
      </c>
      <c r="G145" t="s">
        <v>20</v>
      </c>
      <c r="H145">
        <f>ROUND(E145/I145,0)</f>
        <v>105</v>
      </c>
      <c r="I145">
        <v>70</v>
      </c>
      <c r="J145" t="s">
        <v>21</v>
      </c>
      <c r="K145" t="s">
        <v>22</v>
      </c>
      <c r="L145" s="8">
        <f t="shared" si="8"/>
        <v>40357.208333333336</v>
      </c>
      <c r="M145">
        <v>1277701200</v>
      </c>
      <c r="N145" s="8">
        <f t="shared" si="9"/>
        <v>40377.208333333336</v>
      </c>
      <c r="O145">
        <v>1279429200</v>
      </c>
      <c r="P145" t="b">
        <v>0</v>
      </c>
      <c r="Q145" t="b">
        <v>0</v>
      </c>
      <c r="R145" t="s">
        <v>60</v>
      </c>
      <c r="S145" t="str">
        <f t="shared" si="10"/>
        <v>music</v>
      </c>
      <c r="T145" t="str">
        <f t="shared" si="11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>ROUND(E146/D146*100,0)</f>
        <v>129</v>
      </c>
      <c r="G146" t="s">
        <v>20</v>
      </c>
      <c r="H146">
        <f>ROUND(E146/I146,0)</f>
        <v>86</v>
      </c>
      <c r="I146">
        <v>135</v>
      </c>
      <c r="J146" t="s">
        <v>21</v>
      </c>
      <c r="K146" t="s">
        <v>22</v>
      </c>
      <c r="L146" s="8">
        <f t="shared" si="8"/>
        <v>43633.208333333328</v>
      </c>
      <c r="M146">
        <v>1560747600</v>
      </c>
      <c r="N146" s="8">
        <f t="shared" si="9"/>
        <v>43641.208333333328</v>
      </c>
      <c r="O146">
        <v>1561438800</v>
      </c>
      <c r="P146" t="b">
        <v>0</v>
      </c>
      <c r="Q146" t="b">
        <v>0</v>
      </c>
      <c r="R146" t="s">
        <v>33</v>
      </c>
      <c r="S146" t="str">
        <f t="shared" si="10"/>
        <v>theater</v>
      </c>
      <c r="T146" t="str">
        <f t="shared" si="11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>ROUND(E147/D147*100,0)</f>
        <v>237</v>
      </c>
      <c r="G147" t="s">
        <v>20</v>
      </c>
      <c r="H147">
        <f>ROUND(E147/I147,0)</f>
        <v>77</v>
      </c>
      <c r="I147">
        <v>768</v>
      </c>
      <c r="J147" t="s">
        <v>98</v>
      </c>
      <c r="K147" t="s">
        <v>99</v>
      </c>
      <c r="L147" s="8">
        <f t="shared" si="8"/>
        <v>41889.208333333336</v>
      </c>
      <c r="M147">
        <v>1410066000</v>
      </c>
      <c r="N147" s="8">
        <f t="shared" si="9"/>
        <v>41894.208333333336</v>
      </c>
      <c r="O147">
        <v>1410498000</v>
      </c>
      <c r="P147" t="b">
        <v>0</v>
      </c>
      <c r="Q147" t="b">
        <v>0</v>
      </c>
      <c r="R147" t="s">
        <v>65</v>
      </c>
      <c r="S147" t="str">
        <f t="shared" si="10"/>
        <v>technology</v>
      </c>
      <c r="T147" t="str">
        <f t="shared" si="11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>ROUND(E148/D148*100,0)</f>
        <v>17</v>
      </c>
      <c r="G148" t="s">
        <v>74</v>
      </c>
      <c r="H148">
        <f>ROUND(E148/I148,0)</f>
        <v>30</v>
      </c>
      <c r="I148">
        <v>51</v>
      </c>
      <c r="J148" t="s">
        <v>21</v>
      </c>
      <c r="K148" t="s">
        <v>22</v>
      </c>
      <c r="L148" s="8">
        <f t="shared" si="8"/>
        <v>40855.25</v>
      </c>
      <c r="M148">
        <v>1320732000</v>
      </c>
      <c r="N148" s="8">
        <f t="shared" si="9"/>
        <v>40875.25</v>
      </c>
      <c r="O148">
        <v>1322460000</v>
      </c>
      <c r="P148" t="b">
        <v>0</v>
      </c>
      <c r="Q148" t="b">
        <v>0</v>
      </c>
      <c r="R148" t="s">
        <v>33</v>
      </c>
      <c r="S148" t="str">
        <f t="shared" si="10"/>
        <v>theater</v>
      </c>
      <c r="T148" t="str">
        <f t="shared" si="11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>ROUND(E149/D149*100,0)</f>
        <v>112</v>
      </c>
      <c r="G149" t="s">
        <v>20</v>
      </c>
      <c r="H149">
        <f>ROUND(E149/I149,0)</f>
        <v>47</v>
      </c>
      <c r="I149">
        <v>199</v>
      </c>
      <c r="J149" t="s">
        <v>21</v>
      </c>
      <c r="K149" t="s">
        <v>22</v>
      </c>
      <c r="L149" s="8">
        <f t="shared" si="8"/>
        <v>42534.208333333328</v>
      </c>
      <c r="M149">
        <v>1465794000</v>
      </c>
      <c r="N149" s="8">
        <f t="shared" si="9"/>
        <v>42540.208333333328</v>
      </c>
      <c r="O149">
        <v>1466312400</v>
      </c>
      <c r="P149" t="b">
        <v>0</v>
      </c>
      <c r="Q149" t="b">
        <v>1</v>
      </c>
      <c r="R149" t="s">
        <v>33</v>
      </c>
      <c r="S149" t="str">
        <f t="shared" si="10"/>
        <v>theater</v>
      </c>
      <c r="T149" t="str">
        <f t="shared" si="11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>ROUND(E150/D150*100,0)</f>
        <v>121</v>
      </c>
      <c r="G150" t="s">
        <v>20</v>
      </c>
      <c r="H150">
        <f>ROUND(E150/I150,0)</f>
        <v>105</v>
      </c>
      <c r="I150">
        <v>107</v>
      </c>
      <c r="J150" t="s">
        <v>21</v>
      </c>
      <c r="K150" t="s">
        <v>22</v>
      </c>
      <c r="L150" s="8">
        <f t="shared" si="8"/>
        <v>42941.208333333328</v>
      </c>
      <c r="M150">
        <v>1500958800</v>
      </c>
      <c r="N150" s="8">
        <f t="shared" si="9"/>
        <v>42950.208333333328</v>
      </c>
      <c r="O150">
        <v>1501736400</v>
      </c>
      <c r="P150" t="b">
        <v>0</v>
      </c>
      <c r="Q150" t="b">
        <v>0</v>
      </c>
      <c r="R150" t="s">
        <v>65</v>
      </c>
      <c r="S150" t="str">
        <f t="shared" si="10"/>
        <v>technology</v>
      </c>
      <c r="T150" t="str">
        <f t="shared" si="11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>ROUND(E151/D151*100,0)</f>
        <v>220</v>
      </c>
      <c r="G151" t="s">
        <v>20</v>
      </c>
      <c r="H151">
        <f>ROUND(E151/I151,0)</f>
        <v>70</v>
      </c>
      <c r="I151">
        <v>195</v>
      </c>
      <c r="J151" t="s">
        <v>21</v>
      </c>
      <c r="K151" t="s">
        <v>22</v>
      </c>
      <c r="L151" s="8">
        <f t="shared" si="8"/>
        <v>41275.25</v>
      </c>
      <c r="M151">
        <v>1357020000</v>
      </c>
      <c r="N151" s="8">
        <f t="shared" si="9"/>
        <v>41327.25</v>
      </c>
      <c r="O151">
        <v>1361512800</v>
      </c>
      <c r="P151" t="b">
        <v>0</v>
      </c>
      <c r="Q151" t="b">
        <v>0</v>
      </c>
      <c r="R151" t="s">
        <v>60</v>
      </c>
      <c r="S151" t="str">
        <f t="shared" si="10"/>
        <v>music</v>
      </c>
      <c r="T151" t="str">
        <f t="shared" si="11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>ROUND(E152/D152*100,0)</f>
        <v>1</v>
      </c>
      <c r="G152" t="s">
        <v>14</v>
      </c>
      <c r="H152">
        <f>ROUND(E152/I152,0)</f>
        <v>1</v>
      </c>
      <c r="I152">
        <v>1</v>
      </c>
      <c r="J152" t="s">
        <v>21</v>
      </c>
      <c r="K152" t="s">
        <v>22</v>
      </c>
      <c r="L152" s="8">
        <f t="shared" si="8"/>
        <v>43450.25</v>
      </c>
      <c r="M152">
        <v>1544940000</v>
      </c>
      <c r="N152" s="8">
        <f t="shared" si="9"/>
        <v>43451.25</v>
      </c>
      <c r="O152">
        <v>1545026400</v>
      </c>
      <c r="P152" t="b">
        <v>0</v>
      </c>
      <c r="Q152" t="b">
        <v>0</v>
      </c>
      <c r="R152" t="s">
        <v>23</v>
      </c>
      <c r="S152" t="str">
        <f t="shared" si="10"/>
        <v>music</v>
      </c>
      <c r="T152" t="str">
        <f t="shared" si="11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>ROUND(E153/D153*100,0)</f>
        <v>64</v>
      </c>
      <c r="G153" t="s">
        <v>14</v>
      </c>
      <c r="H153">
        <f>ROUND(E153/I153,0)</f>
        <v>60</v>
      </c>
      <c r="I153">
        <v>1467</v>
      </c>
      <c r="J153" t="s">
        <v>21</v>
      </c>
      <c r="K153" t="s">
        <v>22</v>
      </c>
      <c r="L153" s="8">
        <f t="shared" si="8"/>
        <v>41799.208333333336</v>
      </c>
      <c r="M153">
        <v>1402290000</v>
      </c>
      <c r="N153" s="8">
        <f t="shared" si="9"/>
        <v>41850.208333333336</v>
      </c>
      <c r="O153">
        <v>1406696400</v>
      </c>
      <c r="P153" t="b">
        <v>0</v>
      </c>
      <c r="Q153" t="b">
        <v>0</v>
      </c>
      <c r="R153" t="s">
        <v>50</v>
      </c>
      <c r="S153" t="str">
        <f t="shared" si="10"/>
        <v>music</v>
      </c>
      <c r="T153" t="str">
        <f t="shared" si="11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>ROUND(E154/D154*100,0)</f>
        <v>423</v>
      </c>
      <c r="G154" t="s">
        <v>20</v>
      </c>
      <c r="H154">
        <f>ROUND(E154/I154,0)</f>
        <v>52</v>
      </c>
      <c r="I154">
        <v>3376</v>
      </c>
      <c r="J154" t="s">
        <v>21</v>
      </c>
      <c r="K154" t="s">
        <v>22</v>
      </c>
      <c r="L154" s="8">
        <f t="shared" si="8"/>
        <v>42783.25</v>
      </c>
      <c r="M154">
        <v>1487311200</v>
      </c>
      <c r="N154" s="8">
        <f t="shared" si="9"/>
        <v>42790.25</v>
      </c>
      <c r="O154">
        <v>1487916000</v>
      </c>
      <c r="P154" t="b">
        <v>0</v>
      </c>
      <c r="Q154" t="b">
        <v>0</v>
      </c>
      <c r="R154" t="s">
        <v>60</v>
      </c>
      <c r="S154" t="str">
        <f t="shared" si="10"/>
        <v>music</v>
      </c>
      <c r="T154" t="str">
        <f t="shared" si="11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>ROUND(E155/D155*100,0)</f>
        <v>93</v>
      </c>
      <c r="G155" t="s">
        <v>14</v>
      </c>
      <c r="H155">
        <f>ROUND(E155/I155,0)</f>
        <v>31</v>
      </c>
      <c r="I155">
        <v>5681</v>
      </c>
      <c r="J155" t="s">
        <v>21</v>
      </c>
      <c r="K155" t="s">
        <v>22</v>
      </c>
      <c r="L155" s="8">
        <f t="shared" si="8"/>
        <v>41201.208333333336</v>
      </c>
      <c r="M155">
        <v>1350622800</v>
      </c>
      <c r="N155" s="8">
        <f t="shared" si="9"/>
        <v>41207.208333333336</v>
      </c>
      <c r="O155">
        <v>1351141200</v>
      </c>
      <c r="P155" t="b">
        <v>0</v>
      </c>
      <c r="Q155" t="b">
        <v>0</v>
      </c>
      <c r="R155" t="s">
        <v>33</v>
      </c>
      <c r="S155" t="str">
        <f t="shared" si="10"/>
        <v>theater</v>
      </c>
      <c r="T155" t="str">
        <f t="shared" si="11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>ROUND(E156/D156*100,0)</f>
        <v>59</v>
      </c>
      <c r="G156" t="s">
        <v>14</v>
      </c>
      <c r="H156">
        <f>ROUND(E156/I156,0)</f>
        <v>95</v>
      </c>
      <c r="I156">
        <v>1059</v>
      </c>
      <c r="J156" t="s">
        <v>21</v>
      </c>
      <c r="K156" t="s">
        <v>22</v>
      </c>
      <c r="L156" s="8">
        <f t="shared" si="8"/>
        <v>42502.208333333328</v>
      </c>
      <c r="M156">
        <v>1463029200</v>
      </c>
      <c r="N156" s="8">
        <f t="shared" si="9"/>
        <v>42525.208333333328</v>
      </c>
      <c r="O156">
        <v>1465016400</v>
      </c>
      <c r="P156" t="b">
        <v>0</v>
      </c>
      <c r="Q156" t="b">
        <v>1</v>
      </c>
      <c r="R156" t="s">
        <v>60</v>
      </c>
      <c r="S156" t="str">
        <f t="shared" si="10"/>
        <v>music</v>
      </c>
      <c r="T156" t="str">
        <f t="shared" si="11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>ROUND(E157/D157*100,0)</f>
        <v>65</v>
      </c>
      <c r="G157" t="s">
        <v>14</v>
      </c>
      <c r="H157">
        <f>ROUND(E157/I157,0)</f>
        <v>76</v>
      </c>
      <c r="I157">
        <v>1194</v>
      </c>
      <c r="J157" t="s">
        <v>21</v>
      </c>
      <c r="K157" t="s">
        <v>22</v>
      </c>
      <c r="L157" s="8">
        <f t="shared" si="8"/>
        <v>40262.208333333336</v>
      </c>
      <c r="M157">
        <v>1269493200</v>
      </c>
      <c r="N157" s="8">
        <f t="shared" si="9"/>
        <v>40277.208333333336</v>
      </c>
      <c r="O157">
        <v>1270789200</v>
      </c>
      <c r="P157" t="b">
        <v>0</v>
      </c>
      <c r="Q157" t="b">
        <v>0</v>
      </c>
      <c r="R157" t="s">
        <v>33</v>
      </c>
      <c r="S157" t="str">
        <f t="shared" si="10"/>
        <v>theater</v>
      </c>
      <c r="T157" t="str">
        <f t="shared" si="11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>ROUND(E158/D158*100,0)</f>
        <v>74</v>
      </c>
      <c r="G158" t="s">
        <v>74</v>
      </c>
      <c r="H158">
        <f>ROUND(E158/I158,0)</f>
        <v>71</v>
      </c>
      <c r="I158">
        <v>379</v>
      </c>
      <c r="J158" t="s">
        <v>26</v>
      </c>
      <c r="K158" t="s">
        <v>27</v>
      </c>
      <c r="L158" s="8">
        <f t="shared" si="8"/>
        <v>43743.208333333328</v>
      </c>
      <c r="M158">
        <v>1570251600</v>
      </c>
      <c r="N158" s="8">
        <f t="shared" si="9"/>
        <v>43767.208333333328</v>
      </c>
      <c r="O158">
        <v>1572325200</v>
      </c>
      <c r="P158" t="b">
        <v>0</v>
      </c>
      <c r="Q158" t="b">
        <v>0</v>
      </c>
      <c r="R158" t="s">
        <v>23</v>
      </c>
      <c r="S158" t="str">
        <f t="shared" si="10"/>
        <v>music</v>
      </c>
      <c r="T158" t="str">
        <f t="shared" si="11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>ROUND(E159/D159*100,0)</f>
        <v>53</v>
      </c>
      <c r="G159" t="s">
        <v>14</v>
      </c>
      <c r="H159">
        <f>ROUND(E159/I159,0)</f>
        <v>74</v>
      </c>
      <c r="I159">
        <v>30</v>
      </c>
      <c r="J159" t="s">
        <v>26</v>
      </c>
      <c r="K159" t="s">
        <v>27</v>
      </c>
      <c r="L159" s="8">
        <f t="shared" si="8"/>
        <v>41638.25</v>
      </c>
      <c r="M159">
        <v>1388383200</v>
      </c>
      <c r="N159" s="8">
        <f t="shared" si="9"/>
        <v>41650.25</v>
      </c>
      <c r="O159">
        <v>1389420000</v>
      </c>
      <c r="P159" t="b">
        <v>0</v>
      </c>
      <c r="Q159" t="b">
        <v>0</v>
      </c>
      <c r="R159" t="s">
        <v>122</v>
      </c>
      <c r="S159" t="str">
        <f t="shared" si="10"/>
        <v>photography</v>
      </c>
      <c r="T159" t="str">
        <f t="shared" si="11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>ROUND(E160/D160*100,0)</f>
        <v>221</v>
      </c>
      <c r="G160" t="s">
        <v>20</v>
      </c>
      <c r="H160">
        <f>ROUND(E160/I160,0)</f>
        <v>113</v>
      </c>
      <c r="I160">
        <v>41</v>
      </c>
      <c r="J160" t="s">
        <v>21</v>
      </c>
      <c r="K160" t="s">
        <v>22</v>
      </c>
      <c r="L160" s="8">
        <f t="shared" si="8"/>
        <v>42346.25</v>
      </c>
      <c r="M160">
        <v>1449554400</v>
      </c>
      <c r="N160" s="8">
        <f t="shared" si="9"/>
        <v>42347.25</v>
      </c>
      <c r="O160">
        <v>1449640800</v>
      </c>
      <c r="P160" t="b">
        <v>0</v>
      </c>
      <c r="Q160" t="b">
        <v>0</v>
      </c>
      <c r="R160" t="s">
        <v>23</v>
      </c>
      <c r="S160" t="str">
        <f t="shared" si="10"/>
        <v>music</v>
      </c>
      <c r="T160" t="str">
        <f t="shared" si="11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>ROUND(E161/D161*100,0)</f>
        <v>100</v>
      </c>
      <c r="G161" t="s">
        <v>20</v>
      </c>
      <c r="H161">
        <f>ROUND(E161/I161,0)</f>
        <v>105</v>
      </c>
      <c r="I161">
        <v>1821</v>
      </c>
      <c r="J161" t="s">
        <v>21</v>
      </c>
      <c r="K161" t="s">
        <v>22</v>
      </c>
      <c r="L161" s="8">
        <f t="shared" si="8"/>
        <v>43551.208333333328</v>
      </c>
      <c r="M161">
        <v>1553662800</v>
      </c>
      <c r="N161" s="8">
        <f t="shared" si="9"/>
        <v>43569.208333333328</v>
      </c>
      <c r="O161">
        <v>1555218000</v>
      </c>
      <c r="P161" t="b">
        <v>0</v>
      </c>
      <c r="Q161" t="b">
        <v>1</v>
      </c>
      <c r="R161" t="s">
        <v>33</v>
      </c>
      <c r="S161" t="str">
        <f t="shared" si="10"/>
        <v>theater</v>
      </c>
      <c r="T161" t="str">
        <f t="shared" si="11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>ROUND(E162/D162*100,0)</f>
        <v>162</v>
      </c>
      <c r="G162" t="s">
        <v>20</v>
      </c>
      <c r="H162">
        <f>ROUND(E162/I162,0)</f>
        <v>79</v>
      </c>
      <c r="I162">
        <v>164</v>
      </c>
      <c r="J162" t="s">
        <v>21</v>
      </c>
      <c r="K162" t="s">
        <v>22</v>
      </c>
      <c r="L162" s="8">
        <f t="shared" si="8"/>
        <v>43582.208333333328</v>
      </c>
      <c r="M162">
        <v>1556341200</v>
      </c>
      <c r="N162" s="8">
        <f t="shared" si="9"/>
        <v>43598.208333333328</v>
      </c>
      <c r="O162">
        <v>1557723600</v>
      </c>
      <c r="P162" t="b">
        <v>0</v>
      </c>
      <c r="Q162" t="b">
        <v>0</v>
      </c>
      <c r="R162" t="s">
        <v>65</v>
      </c>
      <c r="S162" t="str">
        <f t="shared" si="10"/>
        <v>technology</v>
      </c>
      <c r="T162" t="str">
        <f t="shared" si="11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>ROUND(E163/D163*100,0)</f>
        <v>78</v>
      </c>
      <c r="G163" t="s">
        <v>14</v>
      </c>
      <c r="H163">
        <f>ROUND(E163/I163,0)</f>
        <v>57</v>
      </c>
      <c r="I163">
        <v>75</v>
      </c>
      <c r="J163" t="s">
        <v>21</v>
      </c>
      <c r="K163" t="s">
        <v>22</v>
      </c>
      <c r="L163" s="8">
        <f t="shared" si="8"/>
        <v>42270.208333333328</v>
      </c>
      <c r="M163">
        <v>1442984400</v>
      </c>
      <c r="N163" s="8">
        <f t="shared" si="9"/>
        <v>42276.208333333328</v>
      </c>
      <c r="O163">
        <v>1443502800</v>
      </c>
      <c r="P163" t="b">
        <v>0</v>
      </c>
      <c r="Q163" t="b">
        <v>1</v>
      </c>
      <c r="R163" t="s">
        <v>28</v>
      </c>
      <c r="S163" t="str">
        <f t="shared" si="10"/>
        <v>technology</v>
      </c>
      <c r="T163" t="str">
        <f t="shared" si="11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>ROUND(E164/D164*100,0)</f>
        <v>150</v>
      </c>
      <c r="G164" t="s">
        <v>20</v>
      </c>
      <c r="H164">
        <f>ROUND(E164/I164,0)</f>
        <v>58</v>
      </c>
      <c r="I164">
        <v>157</v>
      </c>
      <c r="J164" t="s">
        <v>98</v>
      </c>
      <c r="K164" t="s">
        <v>99</v>
      </c>
      <c r="L164" s="8">
        <f t="shared" si="8"/>
        <v>43442.25</v>
      </c>
      <c r="M164">
        <v>1544248800</v>
      </c>
      <c r="N164" s="8">
        <f t="shared" si="9"/>
        <v>43472.25</v>
      </c>
      <c r="O164">
        <v>1546840800</v>
      </c>
      <c r="P164" t="b">
        <v>0</v>
      </c>
      <c r="Q164" t="b">
        <v>0</v>
      </c>
      <c r="R164" t="s">
        <v>23</v>
      </c>
      <c r="S164" t="str">
        <f t="shared" si="10"/>
        <v>music</v>
      </c>
      <c r="T164" t="str">
        <f t="shared" si="11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>ROUND(E165/D165*100,0)</f>
        <v>253</v>
      </c>
      <c r="G165" t="s">
        <v>20</v>
      </c>
      <c r="H165">
        <f>ROUND(E165/I165,0)</f>
        <v>36</v>
      </c>
      <c r="I165">
        <v>246</v>
      </c>
      <c r="J165" t="s">
        <v>21</v>
      </c>
      <c r="K165" t="s">
        <v>22</v>
      </c>
      <c r="L165" s="8">
        <f t="shared" si="8"/>
        <v>43028.208333333328</v>
      </c>
      <c r="M165">
        <v>1508475600</v>
      </c>
      <c r="N165" s="8">
        <f t="shared" si="9"/>
        <v>43077.25</v>
      </c>
      <c r="O165">
        <v>1512712800</v>
      </c>
      <c r="P165" t="b">
        <v>0</v>
      </c>
      <c r="Q165" t="b">
        <v>1</v>
      </c>
      <c r="R165" t="s">
        <v>122</v>
      </c>
      <c r="S165" t="str">
        <f t="shared" si="10"/>
        <v>photography</v>
      </c>
      <c r="T165" t="str">
        <f t="shared" si="11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>ROUND(E166/D166*100,0)</f>
        <v>100</v>
      </c>
      <c r="G166" t="s">
        <v>20</v>
      </c>
      <c r="H166">
        <f>ROUND(E166/I166,0)</f>
        <v>108</v>
      </c>
      <c r="I166">
        <v>1396</v>
      </c>
      <c r="J166" t="s">
        <v>21</v>
      </c>
      <c r="K166" t="s">
        <v>22</v>
      </c>
      <c r="L166" s="8">
        <f t="shared" si="8"/>
        <v>43016.208333333328</v>
      </c>
      <c r="M166">
        <v>1507438800</v>
      </c>
      <c r="N166" s="8">
        <f t="shared" si="9"/>
        <v>43017.208333333328</v>
      </c>
      <c r="O166">
        <v>1507525200</v>
      </c>
      <c r="P166" t="b">
        <v>0</v>
      </c>
      <c r="Q166" t="b">
        <v>0</v>
      </c>
      <c r="R166" t="s">
        <v>33</v>
      </c>
      <c r="S166" t="str">
        <f t="shared" si="10"/>
        <v>theater</v>
      </c>
      <c r="T166" t="str">
        <f t="shared" si="11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>ROUND(E167/D167*100,0)</f>
        <v>122</v>
      </c>
      <c r="G167" t="s">
        <v>20</v>
      </c>
      <c r="H167">
        <f>ROUND(E167/I167,0)</f>
        <v>44</v>
      </c>
      <c r="I167">
        <v>2506</v>
      </c>
      <c r="J167" t="s">
        <v>21</v>
      </c>
      <c r="K167" t="s">
        <v>22</v>
      </c>
      <c r="L167" s="8">
        <f t="shared" si="8"/>
        <v>42948.208333333328</v>
      </c>
      <c r="M167">
        <v>1501563600</v>
      </c>
      <c r="N167" s="8">
        <f t="shared" si="9"/>
        <v>42980.208333333328</v>
      </c>
      <c r="O167">
        <v>1504328400</v>
      </c>
      <c r="P167" t="b">
        <v>0</v>
      </c>
      <c r="Q167" t="b">
        <v>0</v>
      </c>
      <c r="R167" t="s">
        <v>28</v>
      </c>
      <c r="S167" t="str">
        <f t="shared" si="10"/>
        <v>technology</v>
      </c>
      <c r="T167" t="str">
        <f t="shared" si="11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>ROUND(E168/D168*100,0)</f>
        <v>137</v>
      </c>
      <c r="G168" t="s">
        <v>20</v>
      </c>
      <c r="H168">
        <f>ROUND(E168/I168,0)</f>
        <v>55</v>
      </c>
      <c r="I168">
        <v>244</v>
      </c>
      <c r="J168" t="s">
        <v>21</v>
      </c>
      <c r="K168" t="s">
        <v>22</v>
      </c>
      <c r="L168" s="8">
        <f t="shared" si="8"/>
        <v>40534.25</v>
      </c>
      <c r="M168">
        <v>1292997600</v>
      </c>
      <c r="N168" s="8">
        <f t="shared" si="9"/>
        <v>40538.25</v>
      </c>
      <c r="O168">
        <v>1293343200</v>
      </c>
      <c r="P168" t="b">
        <v>0</v>
      </c>
      <c r="Q168" t="b">
        <v>0</v>
      </c>
      <c r="R168" t="s">
        <v>122</v>
      </c>
      <c r="S168" t="str">
        <f t="shared" si="10"/>
        <v>photography</v>
      </c>
      <c r="T168" t="str">
        <f t="shared" si="11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>ROUND(E169/D169*100,0)</f>
        <v>416</v>
      </c>
      <c r="G169" t="s">
        <v>20</v>
      </c>
      <c r="H169">
        <f>ROUND(E169/I169,0)</f>
        <v>74</v>
      </c>
      <c r="I169">
        <v>146</v>
      </c>
      <c r="J169" t="s">
        <v>26</v>
      </c>
      <c r="K169" t="s">
        <v>27</v>
      </c>
      <c r="L169" s="8">
        <f t="shared" si="8"/>
        <v>41435.208333333336</v>
      </c>
      <c r="M169">
        <v>1370840400</v>
      </c>
      <c r="N169" s="8">
        <f t="shared" si="9"/>
        <v>41445.208333333336</v>
      </c>
      <c r="O169">
        <v>1371704400</v>
      </c>
      <c r="P169" t="b">
        <v>0</v>
      </c>
      <c r="Q169" t="b">
        <v>0</v>
      </c>
      <c r="R169" t="s">
        <v>33</v>
      </c>
      <c r="S169" t="str">
        <f t="shared" si="10"/>
        <v>theater</v>
      </c>
      <c r="T169" t="str">
        <f t="shared" si="11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>ROUND(E170/D170*100,0)</f>
        <v>31</v>
      </c>
      <c r="G170" t="s">
        <v>14</v>
      </c>
      <c r="H170">
        <f>ROUND(E170/I170,0)</f>
        <v>42</v>
      </c>
      <c r="I170">
        <v>955</v>
      </c>
      <c r="J170" t="s">
        <v>36</v>
      </c>
      <c r="K170" t="s">
        <v>37</v>
      </c>
      <c r="L170" s="8">
        <f t="shared" si="8"/>
        <v>43518.25</v>
      </c>
      <c r="M170">
        <v>1550815200</v>
      </c>
      <c r="N170" s="8">
        <f t="shared" si="9"/>
        <v>43541.208333333328</v>
      </c>
      <c r="O170">
        <v>1552798800</v>
      </c>
      <c r="P170" t="b">
        <v>0</v>
      </c>
      <c r="Q170" t="b">
        <v>1</v>
      </c>
      <c r="R170" t="s">
        <v>60</v>
      </c>
      <c r="S170" t="str">
        <f t="shared" si="10"/>
        <v>music</v>
      </c>
      <c r="T170" t="str">
        <f t="shared" si="11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>ROUND(E171/D171*100,0)</f>
        <v>424</v>
      </c>
      <c r="G171" t="s">
        <v>20</v>
      </c>
      <c r="H171">
        <f>ROUND(E171/I171,0)</f>
        <v>78</v>
      </c>
      <c r="I171">
        <v>1267</v>
      </c>
      <c r="J171" t="s">
        <v>21</v>
      </c>
      <c r="K171" t="s">
        <v>22</v>
      </c>
      <c r="L171" s="8">
        <f t="shared" si="8"/>
        <v>41077.208333333336</v>
      </c>
      <c r="M171">
        <v>1339909200</v>
      </c>
      <c r="N171" s="8">
        <f t="shared" si="9"/>
        <v>41105.208333333336</v>
      </c>
      <c r="O171">
        <v>1342328400</v>
      </c>
      <c r="P171" t="b">
        <v>0</v>
      </c>
      <c r="Q171" t="b">
        <v>1</v>
      </c>
      <c r="R171" t="s">
        <v>100</v>
      </c>
      <c r="S171" t="str">
        <f t="shared" si="10"/>
        <v>film &amp; video</v>
      </c>
      <c r="T171" t="str">
        <f t="shared" si="11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>ROUND(E172/D172*100,0)</f>
        <v>3</v>
      </c>
      <c r="G172" t="s">
        <v>14</v>
      </c>
      <c r="H172">
        <f>ROUND(E172/I172,0)</f>
        <v>83</v>
      </c>
      <c r="I172">
        <v>67</v>
      </c>
      <c r="J172" t="s">
        <v>21</v>
      </c>
      <c r="K172" t="s">
        <v>22</v>
      </c>
      <c r="L172" s="8">
        <f t="shared" si="8"/>
        <v>42950.208333333328</v>
      </c>
      <c r="M172">
        <v>1501736400</v>
      </c>
      <c r="N172" s="8">
        <f t="shared" si="9"/>
        <v>42957.208333333328</v>
      </c>
      <c r="O172">
        <v>1502341200</v>
      </c>
      <c r="P172" t="b">
        <v>0</v>
      </c>
      <c r="Q172" t="b">
        <v>0</v>
      </c>
      <c r="R172" t="s">
        <v>60</v>
      </c>
      <c r="S172" t="str">
        <f t="shared" si="10"/>
        <v>music</v>
      </c>
      <c r="T172" t="str">
        <f t="shared" si="11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>ROUND(E173/D173*100,0)</f>
        <v>11</v>
      </c>
      <c r="G173" t="s">
        <v>14</v>
      </c>
      <c r="H173">
        <f>ROUND(E173/I173,0)</f>
        <v>104</v>
      </c>
      <c r="I173">
        <v>5</v>
      </c>
      <c r="J173" t="s">
        <v>21</v>
      </c>
      <c r="K173" t="s">
        <v>22</v>
      </c>
      <c r="L173" s="8">
        <f t="shared" si="8"/>
        <v>41718.208333333336</v>
      </c>
      <c r="M173">
        <v>1395291600</v>
      </c>
      <c r="N173" s="8">
        <f t="shared" si="9"/>
        <v>41740.208333333336</v>
      </c>
      <c r="O173">
        <v>1397192400</v>
      </c>
      <c r="P173" t="b">
        <v>0</v>
      </c>
      <c r="Q173" t="b">
        <v>0</v>
      </c>
      <c r="R173" t="s">
        <v>206</v>
      </c>
      <c r="S173" t="str">
        <f t="shared" si="10"/>
        <v>publishing</v>
      </c>
      <c r="T173" t="str">
        <f t="shared" si="11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>ROUND(E174/D174*100,0)</f>
        <v>83</v>
      </c>
      <c r="G174" t="s">
        <v>14</v>
      </c>
      <c r="H174">
        <f>ROUND(E174/I174,0)</f>
        <v>26</v>
      </c>
      <c r="I174">
        <v>26</v>
      </c>
      <c r="J174" t="s">
        <v>21</v>
      </c>
      <c r="K174" t="s">
        <v>22</v>
      </c>
      <c r="L174" s="8">
        <f t="shared" si="8"/>
        <v>41839.208333333336</v>
      </c>
      <c r="M174">
        <v>1405746000</v>
      </c>
      <c r="N174" s="8">
        <f t="shared" si="9"/>
        <v>41854.208333333336</v>
      </c>
      <c r="O174">
        <v>1407042000</v>
      </c>
      <c r="P174" t="b">
        <v>0</v>
      </c>
      <c r="Q174" t="b">
        <v>1</v>
      </c>
      <c r="R174" t="s">
        <v>42</v>
      </c>
      <c r="S174" t="str">
        <f t="shared" si="10"/>
        <v>film &amp; video</v>
      </c>
      <c r="T174" t="str">
        <f t="shared" si="11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>ROUND(E175/D175*100,0)</f>
        <v>163</v>
      </c>
      <c r="G175" t="s">
        <v>20</v>
      </c>
      <c r="H175">
        <f>ROUND(E175/I175,0)</f>
        <v>101</v>
      </c>
      <c r="I175">
        <v>1561</v>
      </c>
      <c r="J175" t="s">
        <v>21</v>
      </c>
      <c r="K175" t="s">
        <v>22</v>
      </c>
      <c r="L175" s="8">
        <f t="shared" si="8"/>
        <v>41412.208333333336</v>
      </c>
      <c r="M175">
        <v>1368853200</v>
      </c>
      <c r="N175" s="8">
        <f t="shared" si="9"/>
        <v>41418.208333333336</v>
      </c>
      <c r="O175">
        <v>1369371600</v>
      </c>
      <c r="P175" t="b">
        <v>0</v>
      </c>
      <c r="Q175" t="b">
        <v>0</v>
      </c>
      <c r="R175" t="s">
        <v>33</v>
      </c>
      <c r="S175" t="str">
        <f t="shared" si="10"/>
        <v>theater</v>
      </c>
      <c r="T175" t="str">
        <f t="shared" si="11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>ROUND(E176/D176*100,0)</f>
        <v>895</v>
      </c>
      <c r="G176" t="s">
        <v>20</v>
      </c>
      <c r="H176">
        <f>ROUND(E176/I176,0)</f>
        <v>112</v>
      </c>
      <c r="I176">
        <v>48</v>
      </c>
      <c r="J176" t="s">
        <v>21</v>
      </c>
      <c r="K176" t="s">
        <v>22</v>
      </c>
      <c r="L176" s="8">
        <f t="shared" si="8"/>
        <v>42282.208333333328</v>
      </c>
      <c r="M176">
        <v>1444021200</v>
      </c>
      <c r="N176" s="8">
        <f t="shared" si="9"/>
        <v>42283.208333333328</v>
      </c>
      <c r="O176">
        <v>1444107600</v>
      </c>
      <c r="P176" t="b">
        <v>0</v>
      </c>
      <c r="Q176" t="b">
        <v>1</v>
      </c>
      <c r="R176" t="s">
        <v>65</v>
      </c>
      <c r="S176" t="str">
        <f t="shared" si="10"/>
        <v>technology</v>
      </c>
      <c r="T176" t="str">
        <f t="shared" si="11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>ROUND(E177/D177*100,0)</f>
        <v>26</v>
      </c>
      <c r="G177" t="s">
        <v>14</v>
      </c>
      <c r="H177">
        <f>ROUND(E177/I177,0)</f>
        <v>42</v>
      </c>
      <c r="I177">
        <v>1130</v>
      </c>
      <c r="J177" t="s">
        <v>21</v>
      </c>
      <c r="K177" t="s">
        <v>22</v>
      </c>
      <c r="L177" s="8">
        <f t="shared" si="8"/>
        <v>42613.208333333328</v>
      </c>
      <c r="M177">
        <v>1472619600</v>
      </c>
      <c r="N177" s="8">
        <f t="shared" si="9"/>
        <v>42632.208333333328</v>
      </c>
      <c r="O177">
        <v>1474261200</v>
      </c>
      <c r="P177" t="b">
        <v>0</v>
      </c>
      <c r="Q177" t="b">
        <v>0</v>
      </c>
      <c r="R177" t="s">
        <v>33</v>
      </c>
      <c r="S177" t="str">
        <f t="shared" si="10"/>
        <v>theater</v>
      </c>
      <c r="T177" t="str">
        <f t="shared" si="11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>ROUND(E178/D178*100,0)</f>
        <v>75</v>
      </c>
      <c r="G178" t="s">
        <v>14</v>
      </c>
      <c r="H178">
        <f>ROUND(E178/I178,0)</f>
        <v>110</v>
      </c>
      <c r="I178">
        <v>782</v>
      </c>
      <c r="J178" t="s">
        <v>21</v>
      </c>
      <c r="K178" t="s">
        <v>22</v>
      </c>
      <c r="L178" s="8">
        <f t="shared" si="8"/>
        <v>42616.208333333328</v>
      </c>
      <c r="M178">
        <v>1472878800</v>
      </c>
      <c r="N178" s="8">
        <f t="shared" si="9"/>
        <v>42625.208333333328</v>
      </c>
      <c r="O178">
        <v>1473656400</v>
      </c>
      <c r="P178" t="b">
        <v>0</v>
      </c>
      <c r="Q178" t="b">
        <v>0</v>
      </c>
      <c r="R178" t="s">
        <v>33</v>
      </c>
      <c r="S178" t="str">
        <f t="shared" si="10"/>
        <v>theater</v>
      </c>
      <c r="T178" t="str">
        <f t="shared" si="11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>ROUND(E179/D179*100,0)</f>
        <v>416</v>
      </c>
      <c r="G179" t="s">
        <v>20</v>
      </c>
      <c r="H179">
        <f>ROUND(E179/I179,0)</f>
        <v>59</v>
      </c>
      <c r="I179">
        <v>2739</v>
      </c>
      <c r="J179" t="s">
        <v>21</v>
      </c>
      <c r="K179" t="s">
        <v>22</v>
      </c>
      <c r="L179" s="8">
        <f t="shared" si="8"/>
        <v>40497.25</v>
      </c>
      <c r="M179">
        <v>1289800800</v>
      </c>
      <c r="N179" s="8">
        <f t="shared" si="9"/>
        <v>40522.25</v>
      </c>
      <c r="O179">
        <v>1291960800</v>
      </c>
      <c r="P179" t="b">
        <v>0</v>
      </c>
      <c r="Q179" t="b">
        <v>0</v>
      </c>
      <c r="R179" t="s">
        <v>33</v>
      </c>
      <c r="S179" t="str">
        <f t="shared" si="10"/>
        <v>theater</v>
      </c>
      <c r="T179" t="str">
        <f t="shared" si="11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>ROUND(E180/D180*100,0)</f>
        <v>96</v>
      </c>
      <c r="G180" t="s">
        <v>14</v>
      </c>
      <c r="H180">
        <f>ROUND(E180/I180,0)</f>
        <v>33</v>
      </c>
      <c r="I180">
        <v>210</v>
      </c>
      <c r="J180" t="s">
        <v>21</v>
      </c>
      <c r="K180" t="s">
        <v>22</v>
      </c>
      <c r="L180" s="8">
        <f t="shared" si="8"/>
        <v>42999.208333333328</v>
      </c>
      <c r="M180">
        <v>1505970000</v>
      </c>
      <c r="N180" s="8">
        <f t="shared" si="9"/>
        <v>43008.208333333328</v>
      </c>
      <c r="O180">
        <v>1506747600</v>
      </c>
      <c r="P180" t="b">
        <v>0</v>
      </c>
      <c r="Q180" t="b">
        <v>0</v>
      </c>
      <c r="R180" t="s">
        <v>17</v>
      </c>
      <c r="S180" t="str">
        <f t="shared" si="10"/>
        <v>food</v>
      </c>
      <c r="T180" t="str">
        <f t="shared" si="11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>ROUND(E181/D181*100,0)</f>
        <v>358</v>
      </c>
      <c r="G181" t="s">
        <v>20</v>
      </c>
      <c r="H181">
        <f>ROUND(E181/I181,0)</f>
        <v>45</v>
      </c>
      <c r="I181">
        <v>3537</v>
      </c>
      <c r="J181" t="s">
        <v>15</v>
      </c>
      <c r="K181" t="s">
        <v>16</v>
      </c>
      <c r="L181" s="8">
        <f t="shared" si="8"/>
        <v>41350.208333333336</v>
      </c>
      <c r="M181">
        <v>1363496400</v>
      </c>
      <c r="N181" s="8">
        <f t="shared" si="9"/>
        <v>41351.208333333336</v>
      </c>
      <c r="O181">
        <v>1363582800</v>
      </c>
      <c r="P181" t="b">
        <v>0</v>
      </c>
      <c r="Q181" t="b">
        <v>1</v>
      </c>
      <c r="R181" t="s">
        <v>33</v>
      </c>
      <c r="S181" t="str">
        <f t="shared" si="10"/>
        <v>theater</v>
      </c>
      <c r="T181" t="str">
        <f t="shared" si="11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>ROUND(E182/D182*100,0)</f>
        <v>308</v>
      </c>
      <c r="G182" t="s">
        <v>20</v>
      </c>
      <c r="H182">
        <f>ROUND(E182/I182,0)</f>
        <v>82</v>
      </c>
      <c r="I182">
        <v>2107</v>
      </c>
      <c r="J182" t="s">
        <v>26</v>
      </c>
      <c r="K182" t="s">
        <v>27</v>
      </c>
      <c r="L182" s="8">
        <f t="shared" si="8"/>
        <v>40259.208333333336</v>
      </c>
      <c r="M182">
        <v>1269234000</v>
      </c>
      <c r="N182" s="8">
        <f t="shared" si="9"/>
        <v>40264.208333333336</v>
      </c>
      <c r="O182">
        <v>1269666000</v>
      </c>
      <c r="P182" t="b">
        <v>0</v>
      </c>
      <c r="Q182" t="b">
        <v>0</v>
      </c>
      <c r="R182" t="s">
        <v>65</v>
      </c>
      <c r="S182" t="str">
        <f t="shared" si="10"/>
        <v>technology</v>
      </c>
      <c r="T182" t="str">
        <f t="shared" si="11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>ROUND(E183/D183*100,0)</f>
        <v>62</v>
      </c>
      <c r="G183" t="s">
        <v>14</v>
      </c>
      <c r="H183">
        <f>ROUND(E183/I183,0)</f>
        <v>39</v>
      </c>
      <c r="I183">
        <v>136</v>
      </c>
      <c r="J183" t="s">
        <v>21</v>
      </c>
      <c r="K183" t="s">
        <v>22</v>
      </c>
      <c r="L183" s="8">
        <f t="shared" si="8"/>
        <v>43012.208333333328</v>
      </c>
      <c r="M183">
        <v>1507093200</v>
      </c>
      <c r="N183" s="8">
        <f t="shared" si="9"/>
        <v>43030.208333333328</v>
      </c>
      <c r="O183">
        <v>1508648400</v>
      </c>
      <c r="P183" t="b">
        <v>0</v>
      </c>
      <c r="Q183" t="b">
        <v>0</v>
      </c>
      <c r="R183" t="s">
        <v>28</v>
      </c>
      <c r="S183" t="str">
        <f t="shared" si="10"/>
        <v>technology</v>
      </c>
      <c r="T183" t="str">
        <f t="shared" si="11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>ROUND(E184/D184*100,0)</f>
        <v>722</v>
      </c>
      <c r="G184" t="s">
        <v>20</v>
      </c>
      <c r="H184">
        <f>ROUND(E184/I184,0)</f>
        <v>59</v>
      </c>
      <c r="I184">
        <v>3318</v>
      </c>
      <c r="J184" t="s">
        <v>36</v>
      </c>
      <c r="K184" t="s">
        <v>37</v>
      </c>
      <c r="L184" s="8">
        <f t="shared" si="8"/>
        <v>43631.208333333328</v>
      </c>
      <c r="M184">
        <v>1560574800</v>
      </c>
      <c r="N184" s="8">
        <f t="shared" si="9"/>
        <v>43647.208333333328</v>
      </c>
      <c r="O184">
        <v>1561957200</v>
      </c>
      <c r="P184" t="b">
        <v>0</v>
      </c>
      <c r="Q184" t="b">
        <v>0</v>
      </c>
      <c r="R184" t="s">
        <v>33</v>
      </c>
      <c r="S184" t="str">
        <f t="shared" si="10"/>
        <v>theater</v>
      </c>
      <c r="T184" t="str">
        <f t="shared" si="11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>ROUND(E185/D185*100,0)</f>
        <v>69</v>
      </c>
      <c r="G185" t="s">
        <v>14</v>
      </c>
      <c r="H185">
        <f>ROUND(E185/I185,0)</f>
        <v>41</v>
      </c>
      <c r="I185">
        <v>86</v>
      </c>
      <c r="J185" t="s">
        <v>15</v>
      </c>
      <c r="K185" t="s">
        <v>16</v>
      </c>
      <c r="L185" s="8">
        <f t="shared" si="8"/>
        <v>40430.208333333336</v>
      </c>
      <c r="M185">
        <v>1284008400</v>
      </c>
      <c r="N185" s="8">
        <f t="shared" si="9"/>
        <v>40443.208333333336</v>
      </c>
      <c r="O185">
        <v>1285131600</v>
      </c>
      <c r="P185" t="b">
        <v>0</v>
      </c>
      <c r="Q185" t="b">
        <v>0</v>
      </c>
      <c r="R185" t="s">
        <v>23</v>
      </c>
      <c r="S185" t="str">
        <f t="shared" si="10"/>
        <v>music</v>
      </c>
      <c r="T185" t="str">
        <f t="shared" si="11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>ROUND(E186/D186*100,0)</f>
        <v>293</v>
      </c>
      <c r="G186" t="s">
        <v>20</v>
      </c>
      <c r="H186">
        <f>ROUND(E186/I186,0)</f>
        <v>31</v>
      </c>
      <c r="I186">
        <v>340</v>
      </c>
      <c r="J186" t="s">
        <v>21</v>
      </c>
      <c r="K186" t="s">
        <v>22</v>
      </c>
      <c r="L186" s="8">
        <f t="shared" si="8"/>
        <v>43588.208333333328</v>
      </c>
      <c r="M186">
        <v>1556859600</v>
      </c>
      <c r="N186" s="8">
        <f t="shared" si="9"/>
        <v>43589.208333333328</v>
      </c>
      <c r="O186">
        <v>1556946000</v>
      </c>
      <c r="P186" t="b">
        <v>0</v>
      </c>
      <c r="Q186" t="b">
        <v>0</v>
      </c>
      <c r="R186" t="s">
        <v>33</v>
      </c>
      <c r="S186" t="str">
        <f t="shared" si="10"/>
        <v>theater</v>
      </c>
      <c r="T186" t="str">
        <f t="shared" si="11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>ROUND(E187/D187*100,0)</f>
        <v>72</v>
      </c>
      <c r="G187" t="s">
        <v>14</v>
      </c>
      <c r="H187">
        <f>ROUND(E187/I187,0)</f>
        <v>38</v>
      </c>
      <c r="I187">
        <v>19</v>
      </c>
      <c r="J187" t="s">
        <v>21</v>
      </c>
      <c r="K187" t="s">
        <v>22</v>
      </c>
      <c r="L187" s="8">
        <f t="shared" si="8"/>
        <v>43233.208333333328</v>
      </c>
      <c r="M187">
        <v>1526187600</v>
      </c>
      <c r="N187" s="8">
        <f t="shared" si="9"/>
        <v>43244.208333333328</v>
      </c>
      <c r="O187">
        <v>1527138000</v>
      </c>
      <c r="P187" t="b">
        <v>0</v>
      </c>
      <c r="Q187" t="b">
        <v>0</v>
      </c>
      <c r="R187" t="s">
        <v>269</v>
      </c>
      <c r="S187" t="str">
        <f t="shared" si="10"/>
        <v>film &amp; video</v>
      </c>
      <c r="T187" t="str">
        <f t="shared" si="11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>ROUND(E188/D188*100,0)</f>
        <v>32</v>
      </c>
      <c r="G188" t="s">
        <v>14</v>
      </c>
      <c r="H188">
        <f>ROUND(E188/I188,0)</f>
        <v>32</v>
      </c>
      <c r="I188">
        <v>886</v>
      </c>
      <c r="J188" t="s">
        <v>21</v>
      </c>
      <c r="K188" t="s">
        <v>22</v>
      </c>
      <c r="L188" s="8">
        <f t="shared" si="8"/>
        <v>41782.208333333336</v>
      </c>
      <c r="M188">
        <v>1400821200</v>
      </c>
      <c r="N188" s="8">
        <f t="shared" si="9"/>
        <v>41797.208333333336</v>
      </c>
      <c r="O188">
        <v>1402117200</v>
      </c>
      <c r="P188" t="b">
        <v>0</v>
      </c>
      <c r="Q188" t="b">
        <v>0</v>
      </c>
      <c r="R188" t="s">
        <v>33</v>
      </c>
      <c r="S188" t="str">
        <f t="shared" si="10"/>
        <v>theater</v>
      </c>
      <c r="T188" t="str">
        <f t="shared" si="11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>ROUND(E189/D189*100,0)</f>
        <v>230</v>
      </c>
      <c r="G189" t="s">
        <v>20</v>
      </c>
      <c r="H189">
        <f>ROUND(E189/I189,0)</f>
        <v>96</v>
      </c>
      <c r="I189">
        <v>1442</v>
      </c>
      <c r="J189" t="s">
        <v>15</v>
      </c>
      <c r="K189" t="s">
        <v>16</v>
      </c>
      <c r="L189" s="8">
        <f t="shared" si="8"/>
        <v>41328.25</v>
      </c>
      <c r="M189">
        <v>1361599200</v>
      </c>
      <c r="N189" s="8">
        <f t="shared" si="9"/>
        <v>41356.208333333336</v>
      </c>
      <c r="O189">
        <v>1364014800</v>
      </c>
      <c r="P189" t="b">
        <v>0</v>
      </c>
      <c r="Q189" t="b">
        <v>1</v>
      </c>
      <c r="R189" t="s">
        <v>100</v>
      </c>
      <c r="S189" t="str">
        <f t="shared" si="10"/>
        <v>film &amp; video</v>
      </c>
      <c r="T189" t="str">
        <f t="shared" si="11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>ROUND(E190/D190*100,0)</f>
        <v>32</v>
      </c>
      <c r="G190" t="s">
        <v>14</v>
      </c>
      <c r="H190">
        <f>ROUND(E190/I190,0)</f>
        <v>75</v>
      </c>
      <c r="I190">
        <v>35</v>
      </c>
      <c r="J190" t="s">
        <v>107</v>
      </c>
      <c r="K190" t="s">
        <v>108</v>
      </c>
      <c r="L190" s="8">
        <f t="shared" si="8"/>
        <v>41975.25</v>
      </c>
      <c r="M190">
        <v>1417500000</v>
      </c>
      <c r="N190" s="8">
        <f t="shared" si="9"/>
        <v>41976.25</v>
      </c>
      <c r="O190">
        <v>1417586400</v>
      </c>
      <c r="P190" t="b">
        <v>0</v>
      </c>
      <c r="Q190" t="b">
        <v>0</v>
      </c>
      <c r="R190" t="s">
        <v>33</v>
      </c>
      <c r="S190" t="str">
        <f t="shared" si="10"/>
        <v>theater</v>
      </c>
      <c r="T190" t="str">
        <f t="shared" si="11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>ROUND(E191/D191*100,0)</f>
        <v>24</v>
      </c>
      <c r="G191" t="s">
        <v>74</v>
      </c>
      <c r="H191">
        <f>ROUND(E191/I191,0)</f>
        <v>102</v>
      </c>
      <c r="I191">
        <v>441</v>
      </c>
      <c r="J191" t="s">
        <v>21</v>
      </c>
      <c r="K191" t="s">
        <v>22</v>
      </c>
      <c r="L191" s="8">
        <f t="shared" si="8"/>
        <v>42433.25</v>
      </c>
      <c r="M191">
        <v>1457071200</v>
      </c>
      <c r="N191" s="8">
        <f t="shared" si="9"/>
        <v>42433.25</v>
      </c>
      <c r="O191">
        <v>1457071200</v>
      </c>
      <c r="P191" t="b">
        <v>0</v>
      </c>
      <c r="Q191" t="b">
        <v>0</v>
      </c>
      <c r="R191" t="s">
        <v>33</v>
      </c>
      <c r="S191" t="str">
        <f t="shared" si="10"/>
        <v>theater</v>
      </c>
      <c r="T191" t="str">
        <f t="shared" si="11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>ROUND(E192/D192*100,0)</f>
        <v>69</v>
      </c>
      <c r="G192" t="s">
        <v>14</v>
      </c>
      <c r="H192">
        <f>ROUND(E192/I192,0)</f>
        <v>106</v>
      </c>
      <c r="I192">
        <v>24</v>
      </c>
      <c r="J192" t="s">
        <v>21</v>
      </c>
      <c r="K192" t="s">
        <v>22</v>
      </c>
      <c r="L192" s="8">
        <f t="shared" si="8"/>
        <v>41429.208333333336</v>
      </c>
      <c r="M192">
        <v>1370322000</v>
      </c>
      <c r="N192" s="8">
        <f t="shared" si="9"/>
        <v>41430.208333333336</v>
      </c>
      <c r="O192">
        <v>1370408400</v>
      </c>
      <c r="P192" t="b">
        <v>0</v>
      </c>
      <c r="Q192" t="b">
        <v>1</v>
      </c>
      <c r="R192" t="s">
        <v>33</v>
      </c>
      <c r="S192" t="str">
        <f t="shared" si="10"/>
        <v>theater</v>
      </c>
      <c r="T192" t="str">
        <f t="shared" si="11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>ROUND(E193/D193*100,0)</f>
        <v>38</v>
      </c>
      <c r="G193" t="s">
        <v>14</v>
      </c>
      <c r="H193">
        <f>ROUND(E193/I193,0)</f>
        <v>37</v>
      </c>
      <c r="I193">
        <v>86</v>
      </c>
      <c r="J193" t="s">
        <v>107</v>
      </c>
      <c r="K193" t="s">
        <v>108</v>
      </c>
      <c r="L193" s="8">
        <f t="shared" si="8"/>
        <v>43536.208333333328</v>
      </c>
      <c r="M193">
        <v>1552366800</v>
      </c>
      <c r="N193" s="8">
        <f t="shared" si="9"/>
        <v>43539.208333333328</v>
      </c>
      <c r="O193">
        <v>1552626000</v>
      </c>
      <c r="P193" t="b">
        <v>0</v>
      </c>
      <c r="Q193" t="b">
        <v>0</v>
      </c>
      <c r="R193" t="s">
        <v>33</v>
      </c>
      <c r="S193" t="str">
        <f t="shared" si="10"/>
        <v>theater</v>
      </c>
      <c r="T193" t="str">
        <f t="shared" si="11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>ROUND(E194/D194*100,0)</f>
        <v>20</v>
      </c>
      <c r="G194" t="s">
        <v>14</v>
      </c>
      <c r="H194">
        <f>ROUND(E194/I194,0)</f>
        <v>35</v>
      </c>
      <c r="I194">
        <v>243</v>
      </c>
      <c r="J194" t="s">
        <v>21</v>
      </c>
      <c r="K194" t="s">
        <v>22</v>
      </c>
      <c r="L194" s="8">
        <f t="shared" si="8"/>
        <v>41817.208333333336</v>
      </c>
      <c r="M194">
        <v>1403845200</v>
      </c>
      <c r="N194" s="8">
        <f t="shared" si="9"/>
        <v>41821.208333333336</v>
      </c>
      <c r="O194">
        <v>1404190800</v>
      </c>
      <c r="P194" t="b">
        <v>0</v>
      </c>
      <c r="Q194" t="b">
        <v>0</v>
      </c>
      <c r="R194" t="s">
        <v>23</v>
      </c>
      <c r="S194" t="str">
        <f t="shared" si="10"/>
        <v>music</v>
      </c>
      <c r="T194" t="str">
        <f t="shared" si="11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>ROUND(E195/D195*100,0)</f>
        <v>46</v>
      </c>
      <c r="G195" t="s">
        <v>14</v>
      </c>
      <c r="H195">
        <f>ROUND(E195/I195,0)</f>
        <v>46</v>
      </c>
      <c r="I195">
        <v>65</v>
      </c>
      <c r="J195" t="s">
        <v>21</v>
      </c>
      <c r="K195" t="s">
        <v>22</v>
      </c>
      <c r="L195" s="8">
        <f t="shared" ref="L195:L258" si="12">(((M195/60)/60)/24)+DATE(1970,1,1)</f>
        <v>43198.208333333328</v>
      </c>
      <c r="M195">
        <v>1523163600</v>
      </c>
      <c r="N195" s="8">
        <f t="shared" ref="N195:N258" si="13">(((O195/60)/60)/24)+DATE(1970,1,1)</f>
        <v>43202.208333333328</v>
      </c>
      <c r="O195">
        <v>1523509200</v>
      </c>
      <c r="P195" t="b">
        <v>1</v>
      </c>
      <c r="Q195" t="b">
        <v>0</v>
      </c>
      <c r="R195" t="s">
        <v>60</v>
      </c>
      <c r="S195" t="str">
        <f t="shared" ref="S195:S258" si="14">LEFT(R195, FIND("/", R195) - 1)</f>
        <v>music</v>
      </c>
      <c r="T195" t="str">
        <f t="shared" ref="T195:T258" si="15">TRIM(MID(R195, FIND("/", R195) + 1, LEN(R195)))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>ROUND(E196/D196*100,0)</f>
        <v>123</v>
      </c>
      <c r="G196" t="s">
        <v>20</v>
      </c>
      <c r="H196">
        <f>ROUND(E196/I196,0)</f>
        <v>69</v>
      </c>
      <c r="I196">
        <v>126</v>
      </c>
      <c r="J196" t="s">
        <v>21</v>
      </c>
      <c r="K196" t="s">
        <v>22</v>
      </c>
      <c r="L196" s="8">
        <f t="shared" si="12"/>
        <v>42261.208333333328</v>
      </c>
      <c r="M196">
        <v>1442206800</v>
      </c>
      <c r="N196" s="8">
        <f t="shared" si="13"/>
        <v>42277.208333333328</v>
      </c>
      <c r="O196">
        <v>1443589200</v>
      </c>
      <c r="P196" t="b">
        <v>0</v>
      </c>
      <c r="Q196" t="b">
        <v>0</v>
      </c>
      <c r="R196" t="s">
        <v>148</v>
      </c>
      <c r="S196" t="str">
        <f t="shared" si="14"/>
        <v>music</v>
      </c>
      <c r="T196" t="str">
        <f t="shared" si="15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>ROUND(E197/D197*100,0)</f>
        <v>362</v>
      </c>
      <c r="G197" t="s">
        <v>20</v>
      </c>
      <c r="H197">
        <f>ROUND(E197/I197,0)</f>
        <v>109</v>
      </c>
      <c r="I197">
        <v>524</v>
      </c>
      <c r="J197" t="s">
        <v>21</v>
      </c>
      <c r="K197" t="s">
        <v>22</v>
      </c>
      <c r="L197" s="8">
        <f t="shared" si="12"/>
        <v>43310.208333333328</v>
      </c>
      <c r="M197">
        <v>1532840400</v>
      </c>
      <c r="N197" s="8">
        <f t="shared" si="13"/>
        <v>43317.208333333328</v>
      </c>
      <c r="O197">
        <v>1533445200</v>
      </c>
      <c r="P197" t="b">
        <v>0</v>
      </c>
      <c r="Q197" t="b">
        <v>0</v>
      </c>
      <c r="R197" t="s">
        <v>50</v>
      </c>
      <c r="S197" t="str">
        <f t="shared" si="14"/>
        <v>music</v>
      </c>
      <c r="T197" t="str">
        <f t="shared" si="15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>ROUND(E198/D198*100,0)</f>
        <v>63</v>
      </c>
      <c r="G198" t="s">
        <v>14</v>
      </c>
      <c r="H198">
        <f>ROUND(E198/I198,0)</f>
        <v>52</v>
      </c>
      <c r="I198">
        <v>100</v>
      </c>
      <c r="J198" t="s">
        <v>36</v>
      </c>
      <c r="K198" t="s">
        <v>37</v>
      </c>
      <c r="L198" s="8">
        <f t="shared" si="12"/>
        <v>42616.208333333328</v>
      </c>
      <c r="M198">
        <v>1472878800</v>
      </c>
      <c r="N198" s="8">
        <f t="shared" si="13"/>
        <v>42635.208333333328</v>
      </c>
      <c r="O198">
        <v>1474520400</v>
      </c>
      <c r="P198" t="b">
        <v>0</v>
      </c>
      <c r="Q198" t="b">
        <v>0</v>
      </c>
      <c r="R198" t="s">
        <v>65</v>
      </c>
      <c r="S198" t="str">
        <f t="shared" si="14"/>
        <v>technology</v>
      </c>
      <c r="T198" t="str">
        <f t="shared" si="15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>ROUND(E199/D199*100,0)</f>
        <v>298</v>
      </c>
      <c r="G199" t="s">
        <v>20</v>
      </c>
      <c r="H199">
        <f>ROUND(E199/I199,0)</f>
        <v>82</v>
      </c>
      <c r="I199">
        <v>1989</v>
      </c>
      <c r="J199" t="s">
        <v>21</v>
      </c>
      <c r="K199" t="s">
        <v>22</v>
      </c>
      <c r="L199" s="8">
        <f t="shared" si="12"/>
        <v>42909.208333333328</v>
      </c>
      <c r="M199">
        <v>1498194000</v>
      </c>
      <c r="N199" s="8">
        <f t="shared" si="13"/>
        <v>42923.208333333328</v>
      </c>
      <c r="O199">
        <v>1499403600</v>
      </c>
      <c r="P199" t="b">
        <v>0</v>
      </c>
      <c r="Q199" t="b">
        <v>0</v>
      </c>
      <c r="R199" t="s">
        <v>53</v>
      </c>
      <c r="S199" t="str">
        <f t="shared" si="14"/>
        <v>film &amp; video</v>
      </c>
      <c r="T199" t="str">
        <f t="shared" si="15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>ROUND(E200/D200*100,0)</f>
        <v>10</v>
      </c>
      <c r="G200" t="s">
        <v>14</v>
      </c>
      <c r="H200">
        <f>ROUND(E200/I200,0)</f>
        <v>36</v>
      </c>
      <c r="I200">
        <v>168</v>
      </c>
      <c r="J200" t="s">
        <v>21</v>
      </c>
      <c r="K200" t="s">
        <v>22</v>
      </c>
      <c r="L200" s="8">
        <f t="shared" si="12"/>
        <v>40396.208333333336</v>
      </c>
      <c r="M200">
        <v>1281070800</v>
      </c>
      <c r="N200" s="8">
        <f t="shared" si="13"/>
        <v>40425.208333333336</v>
      </c>
      <c r="O200">
        <v>1283576400</v>
      </c>
      <c r="P200" t="b">
        <v>0</v>
      </c>
      <c r="Q200" t="b">
        <v>0</v>
      </c>
      <c r="R200" t="s">
        <v>50</v>
      </c>
      <c r="S200" t="str">
        <f t="shared" si="14"/>
        <v>music</v>
      </c>
      <c r="T200" t="str">
        <f t="shared" si="15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>ROUND(E201/D201*100,0)</f>
        <v>54</v>
      </c>
      <c r="G201" t="s">
        <v>14</v>
      </c>
      <c r="H201">
        <f>ROUND(E201/I201,0)</f>
        <v>74</v>
      </c>
      <c r="I201">
        <v>13</v>
      </c>
      <c r="J201" t="s">
        <v>21</v>
      </c>
      <c r="K201" t="s">
        <v>22</v>
      </c>
      <c r="L201" s="8">
        <f t="shared" si="12"/>
        <v>42192.208333333328</v>
      </c>
      <c r="M201">
        <v>1436245200</v>
      </c>
      <c r="N201" s="8">
        <f t="shared" si="13"/>
        <v>42196.208333333328</v>
      </c>
      <c r="O201">
        <v>1436590800</v>
      </c>
      <c r="P201" t="b">
        <v>0</v>
      </c>
      <c r="Q201" t="b">
        <v>0</v>
      </c>
      <c r="R201" t="s">
        <v>23</v>
      </c>
      <c r="S201" t="str">
        <f t="shared" si="14"/>
        <v>music</v>
      </c>
      <c r="T201" t="str">
        <f t="shared" si="15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>ROUND(E202/D202*100,0)</f>
        <v>2</v>
      </c>
      <c r="G202" t="s">
        <v>14</v>
      </c>
      <c r="H202">
        <f>ROUND(E202/I202,0)</f>
        <v>2</v>
      </c>
      <c r="I202">
        <v>1</v>
      </c>
      <c r="J202" t="s">
        <v>15</v>
      </c>
      <c r="K202" t="s">
        <v>16</v>
      </c>
      <c r="L202" s="8">
        <f t="shared" si="12"/>
        <v>40262.208333333336</v>
      </c>
      <c r="M202">
        <v>1269493200</v>
      </c>
      <c r="N202" s="8">
        <f t="shared" si="13"/>
        <v>40273.208333333336</v>
      </c>
      <c r="O202">
        <v>1270443600</v>
      </c>
      <c r="P202" t="b">
        <v>0</v>
      </c>
      <c r="Q202" t="b">
        <v>0</v>
      </c>
      <c r="R202" t="s">
        <v>33</v>
      </c>
      <c r="S202" t="str">
        <f t="shared" si="14"/>
        <v>theater</v>
      </c>
      <c r="T202" t="str">
        <f t="shared" si="15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>ROUND(E203/D203*100,0)</f>
        <v>681</v>
      </c>
      <c r="G203" t="s">
        <v>20</v>
      </c>
      <c r="H203">
        <f>ROUND(E203/I203,0)</f>
        <v>91</v>
      </c>
      <c r="I203">
        <v>157</v>
      </c>
      <c r="J203" t="s">
        <v>21</v>
      </c>
      <c r="K203" t="s">
        <v>22</v>
      </c>
      <c r="L203" s="8">
        <f t="shared" si="12"/>
        <v>41845.208333333336</v>
      </c>
      <c r="M203">
        <v>1406264400</v>
      </c>
      <c r="N203" s="8">
        <f t="shared" si="13"/>
        <v>41863.208333333336</v>
      </c>
      <c r="O203">
        <v>1407819600</v>
      </c>
      <c r="P203" t="b">
        <v>0</v>
      </c>
      <c r="Q203" t="b">
        <v>0</v>
      </c>
      <c r="R203" t="s">
        <v>28</v>
      </c>
      <c r="S203" t="str">
        <f t="shared" si="14"/>
        <v>technology</v>
      </c>
      <c r="T203" t="str">
        <f t="shared" si="15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>ROUND(E204/D204*100,0)</f>
        <v>79</v>
      </c>
      <c r="G204" t="s">
        <v>74</v>
      </c>
      <c r="H204">
        <f>ROUND(E204/I204,0)</f>
        <v>80</v>
      </c>
      <c r="I204">
        <v>82</v>
      </c>
      <c r="J204" t="s">
        <v>21</v>
      </c>
      <c r="K204" t="s">
        <v>22</v>
      </c>
      <c r="L204" s="8">
        <f t="shared" si="12"/>
        <v>40818.208333333336</v>
      </c>
      <c r="M204">
        <v>1317531600</v>
      </c>
      <c r="N204" s="8">
        <f t="shared" si="13"/>
        <v>40822.208333333336</v>
      </c>
      <c r="O204">
        <v>1317877200</v>
      </c>
      <c r="P204" t="b">
        <v>0</v>
      </c>
      <c r="Q204" t="b">
        <v>0</v>
      </c>
      <c r="R204" t="s">
        <v>17</v>
      </c>
      <c r="S204" t="str">
        <f t="shared" si="14"/>
        <v>food</v>
      </c>
      <c r="T204" t="str">
        <f t="shared" si="15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>ROUND(E205/D205*100,0)</f>
        <v>134</v>
      </c>
      <c r="G205" t="s">
        <v>20</v>
      </c>
      <c r="H205">
        <f>ROUND(E205/I205,0)</f>
        <v>43</v>
      </c>
      <c r="I205">
        <v>4498</v>
      </c>
      <c r="J205" t="s">
        <v>26</v>
      </c>
      <c r="K205" t="s">
        <v>27</v>
      </c>
      <c r="L205" s="8">
        <f t="shared" si="12"/>
        <v>42752.25</v>
      </c>
      <c r="M205">
        <v>1484632800</v>
      </c>
      <c r="N205" s="8">
        <f t="shared" si="13"/>
        <v>42754.25</v>
      </c>
      <c r="O205">
        <v>1484805600</v>
      </c>
      <c r="P205" t="b">
        <v>0</v>
      </c>
      <c r="Q205" t="b">
        <v>0</v>
      </c>
      <c r="R205" t="s">
        <v>33</v>
      </c>
      <c r="S205" t="str">
        <f t="shared" si="14"/>
        <v>theater</v>
      </c>
      <c r="T205" t="str">
        <f t="shared" si="15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>ROUND(E206/D206*100,0)</f>
        <v>3</v>
      </c>
      <c r="G206" t="s">
        <v>14</v>
      </c>
      <c r="H206">
        <f>ROUND(E206/I206,0)</f>
        <v>63</v>
      </c>
      <c r="I206">
        <v>40</v>
      </c>
      <c r="J206" t="s">
        <v>21</v>
      </c>
      <c r="K206" t="s">
        <v>22</v>
      </c>
      <c r="L206" s="8">
        <f t="shared" si="12"/>
        <v>40636.208333333336</v>
      </c>
      <c r="M206">
        <v>1301806800</v>
      </c>
      <c r="N206" s="8">
        <f t="shared" si="13"/>
        <v>40646.208333333336</v>
      </c>
      <c r="O206">
        <v>1302670800</v>
      </c>
      <c r="P206" t="b">
        <v>0</v>
      </c>
      <c r="Q206" t="b">
        <v>0</v>
      </c>
      <c r="R206" t="s">
        <v>159</v>
      </c>
      <c r="S206" t="str">
        <f t="shared" si="14"/>
        <v>music</v>
      </c>
      <c r="T206" t="str">
        <f t="shared" si="15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>ROUND(E207/D207*100,0)</f>
        <v>432</v>
      </c>
      <c r="G207" t="s">
        <v>20</v>
      </c>
      <c r="H207">
        <f>ROUND(E207/I207,0)</f>
        <v>70</v>
      </c>
      <c r="I207">
        <v>80</v>
      </c>
      <c r="J207" t="s">
        <v>21</v>
      </c>
      <c r="K207" t="s">
        <v>22</v>
      </c>
      <c r="L207" s="8">
        <f t="shared" si="12"/>
        <v>43390.208333333328</v>
      </c>
      <c r="M207">
        <v>1539752400</v>
      </c>
      <c r="N207" s="8">
        <f t="shared" si="13"/>
        <v>43402.208333333328</v>
      </c>
      <c r="O207">
        <v>1540789200</v>
      </c>
      <c r="P207" t="b">
        <v>1</v>
      </c>
      <c r="Q207" t="b">
        <v>0</v>
      </c>
      <c r="R207" t="s">
        <v>33</v>
      </c>
      <c r="S207" t="str">
        <f t="shared" si="14"/>
        <v>theater</v>
      </c>
      <c r="T207" t="str">
        <f t="shared" si="15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>ROUND(E208/D208*100,0)</f>
        <v>39</v>
      </c>
      <c r="G208" t="s">
        <v>74</v>
      </c>
      <c r="H208">
        <f>ROUND(E208/I208,0)</f>
        <v>61</v>
      </c>
      <c r="I208">
        <v>57</v>
      </c>
      <c r="J208" t="s">
        <v>21</v>
      </c>
      <c r="K208" t="s">
        <v>22</v>
      </c>
      <c r="L208" s="8">
        <f t="shared" si="12"/>
        <v>40236.25</v>
      </c>
      <c r="M208">
        <v>1267250400</v>
      </c>
      <c r="N208" s="8">
        <f t="shared" si="13"/>
        <v>40245.25</v>
      </c>
      <c r="O208">
        <v>1268028000</v>
      </c>
      <c r="P208" t="b">
        <v>0</v>
      </c>
      <c r="Q208" t="b">
        <v>0</v>
      </c>
      <c r="R208" t="s">
        <v>119</v>
      </c>
      <c r="S208" t="str">
        <f t="shared" si="14"/>
        <v>publishing</v>
      </c>
      <c r="T208" t="str">
        <f t="shared" si="15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>ROUND(E209/D209*100,0)</f>
        <v>426</v>
      </c>
      <c r="G209" t="s">
        <v>20</v>
      </c>
      <c r="H209">
        <f>ROUND(E209/I209,0)</f>
        <v>99</v>
      </c>
      <c r="I209">
        <v>43</v>
      </c>
      <c r="J209" t="s">
        <v>21</v>
      </c>
      <c r="K209" t="s">
        <v>22</v>
      </c>
      <c r="L209" s="8">
        <f t="shared" si="12"/>
        <v>43340.208333333328</v>
      </c>
      <c r="M209">
        <v>1535432400</v>
      </c>
      <c r="N209" s="8">
        <f t="shared" si="13"/>
        <v>43360.208333333328</v>
      </c>
      <c r="O209">
        <v>1537160400</v>
      </c>
      <c r="P209" t="b">
        <v>0</v>
      </c>
      <c r="Q209" t="b">
        <v>1</v>
      </c>
      <c r="R209" t="s">
        <v>23</v>
      </c>
      <c r="S209" t="str">
        <f t="shared" si="14"/>
        <v>music</v>
      </c>
      <c r="T209" t="str">
        <f t="shared" si="15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>ROUND(E210/D210*100,0)</f>
        <v>101</v>
      </c>
      <c r="G210" t="s">
        <v>20</v>
      </c>
      <c r="H210">
        <f>ROUND(E210/I210,0)</f>
        <v>97</v>
      </c>
      <c r="I210">
        <v>2053</v>
      </c>
      <c r="J210" t="s">
        <v>21</v>
      </c>
      <c r="K210" t="s">
        <v>22</v>
      </c>
      <c r="L210" s="8">
        <f t="shared" si="12"/>
        <v>43048.25</v>
      </c>
      <c r="M210">
        <v>1510207200</v>
      </c>
      <c r="N210" s="8">
        <f t="shared" si="13"/>
        <v>43072.25</v>
      </c>
      <c r="O210">
        <v>1512280800</v>
      </c>
      <c r="P210" t="b">
        <v>0</v>
      </c>
      <c r="Q210" t="b">
        <v>0</v>
      </c>
      <c r="R210" t="s">
        <v>42</v>
      </c>
      <c r="S210" t="str">
        <f t="shared" si="14"/>
        <v>film &amp; video</v>
      </c>
      <c r="T210" t="str">
        <f t="shared" si="15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>ROUND(E211/D211*100,0)</f>
        <v>21</v>
      </c>
      <c r="G211" t="s">
        <v>47</v>
      </c>
      <c r="H211">
        <f>ROUND(E211/I211,0)</f>
        <v>51</v>
      </c>
      <c r="I211">
        <v>808</v>
      </c>
      <c r="J211" t="s">
        <v>26</v>
      </c>
      <c r="K211" t="s">
        <v>27</v>
      </c>
      <c r="L211" s="8">
        <f t="shared" si="12"/>
        <v>42496.208333333328</v>
      </c>
      <c r="M211">
        <v>1462510800</v>
      </c>
      <c r="N211" s="8">
        <f t="shared" si="13"/>
        <v>42503.208333333328</v>
      </c>
      <c r="O211">
        <v>1463115600</v>
      </c>
      <c r="P211" t="b">
        <v>0</v>
      </c>
      <c r="Q211" t="b">
        <v>0</v>
      </c>
      <c r="R211" t="s">
        <v>42</v>
      </c>
      <c r="S211" t="str">
        <f t="shared" si="14"/>
        <v>film &amp; video</v>
      </c>
      <c r="T211" t="str">
        <f t="shared" si="15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>ROUND(E212/D212*100,0)</f>
        <v>67</v>
      </c>
      <c r="G212" t="s">
        <v>14</v>
      </c>
      <c r="H212">
        <f>ROUND(E212/I212,0)</f>
        <v>28</v>
      </c>
      <c r="I212">
        <v>226</v>
      </c>
      <c r="J212" t="s">
        <v>36</v>
      </c>
      <c r="K212" t="s">
        <v>37</v>
      </c>
      <c r="L212" s="8">
        <f t="shared" si="12"/>
        <v>42797.25</v>
      </c>
      <c r="M212">
        <v>1488520800</v>
      </c>
      <c r="N212" s="8">
        <f t="shared" si="13"/>
        <v>42824.208333333328</v>
      </c>
      <c r="O212">
        <v>1490850000</v>
      </c>
      <c r="P212" t="b">
        <v>0</v>
      </c>
      <c r="Q212" t="b">
        <v>0</v>
      </c>
      <c r="R212" t="s">
        <v>474</v>
      </c>
      <c r="S212" t="str">
        <f t="shared" si="14"/>
        <v>film &amp; video</v>
      </c>
      <c r="T212" t="str">
        <f t="shared" si="15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>ROUND(E213/D213*100,0)</f>
        <v>95</v>
      </c>
      <c r="G213" t="s">
        <v>14</v>
      </c>
      <c r="H213">
        <f>ROUND(E213/I213,0)</f>
        <v>61</v>
      </c>
      <c r="I213">
        <v>1625</v>
      </c>
      <c r="J213" t="s">
        <v>21</v>
      </c>
      <c r="K213" t="s">
        <v>22</v>
      </c>
      <c r="L213" s="8">
        <f t="shared" si="12"/>
        <v>41513.208333333336</v>
      </c>
      <c r="M213">
        <v>1377579600</v>
      </c>
      <c r="N213" s="8">
        <f t="shared" si="13"/>
        <v>41537.208333333336</v>
      </c>
      <c r="O213">
        <v>1379653200</v>
      </c>
      <c r="P213" t="b">
        <v>0</v>
      </c>
      <c r="Q213" t="b">
        <v>0</v>
      </c>
      <c r="R213" t="s">
        <v>33</v>
      </c>
      <c r="S213" t="str">
        <f t="shared" si="14"/>
        <v>theater</v>
      </c>
      <c r="T213" t="str">
        <f t="shared" si="15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>ROUND(E214/D214*100,0)</f>
        <v>152</v>
      </c>
      <c r="G214" t="s">
        <v>20</v>
      </c>
      <c r="H214">
        <f>ROUND(E214/I214,0)</f>
        <v>73</v>
      </c>
      <c r="I214">
        <v>168</v>
      </c>
      <c r="J214" t="s">
        <v>21</v>
      </c>
      <c r="K214" t="s">
        <v>22</v>
      </c>
      <c r="L214" s="8">
        <f t="shared" si="12"/>
        <v>43814.25</v>
      </c>
      <c r="M214">
        <v>1576389600</v>
      </c>
      <c r="N214" s="8">
        <f t="shared" si="13"/>
        <v>43860.25</v>
      </c>
      <c r="O214">
        <v>1580364000</v>
      </c>
      <c r="P214" t="b">
        <v>0</v>
      </c>
      <c r="Q214" t="b">
        <v>0</v>
      </c>
      <c r="R214" t="s">
        <v>33</v>
      </c>
      <c r="S214" t="str">
        <f t="shared" si="14"/>
        <v>theater</v>
      </c>
      <c r="T214" t="str">
        <f t="shared" si="15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>ROUND(E215/D215*100,0)</f>
        <v>195</v>
      </c>
      <c r="G215" t="s">
        <v>20</v>
      </c>
      <c r="H215">
        <f>ROUND(E215/I215,0)</f>
        <v>40</v>
      </c>
      <c r="I215">
        <v>4289</v>
      </c>
      <c r="J215" t="s">
        <v>21</v>
      </c>
      <c r="K215" t="s">
        <v>22</v>
      </c>
      <c r="L215" s="8">
        <f t="shared" si="12"/>
        <v>40488.208333333336</v>
      </c>
      <c r="M215">
        <v>1289019600</v>
      </c>
      <c r="N215" s="8">
        <f t="shared" si="13"/>
        <v>40496.25</v>
      </c>
      <c r="O215">
        <v>1289714400</v>
      </c>
      <c r="P215" t="b">
        <v>0</v>
      </c>
      <c r="Q215" t="b">
        <v>1</v>
      </c>
      <c r="R215" t="s">
        <v>60</v>
      </c>
      <c r="S215" t="str">
        <f t="shared" si="14"/>
        <v>music</v>
      </c>
      <c r="T215" t="str">
        <f t="shared" si="15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>ROUND(E216/D216*100,0)</f>
        <v>1023</v>
      </c>
      <c r="G216" t="s">
        <v>20</v>
      </c>
      <c r="H216">
        <f>ROUND(E216/I216,0)</f>
        <v>87</v>
      </c>
      <c r="I216">
        <v>165</v>
      </c>
      <c r="J216" t="s">
        <v>21</v>
      </c>
      <c r="K216" t="s">
        <v>22</v>
      </c>
      <c r="L216" s="8">
        <f t="shared" si="12"/>
        <v>40409.208333333336</v>
      </c>
      <c r="M216">
        <v>1282194000</v>
      </c>
      <c r="N216" s="8">
        <f t="shared" si="13"/>
        <v>40415.208333333336</v>
      </c>
      <c r="O216">
        <v>1282712400</v>
      </c>
      <c r="P216" t="b">
        <v>0</v>
      </c>
      <c r="Q216" t="b">
        <v>0</v>
      </c>
      <c r="R216" t="s">
        <v>23</v>
      </c>
      <c r="S216" t="str">
        <f t="shared" si="14"/>
        <v>music</v>
      </c>
      <c r="T216" t="str">
        <f t="shared" si="15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>ROUND(E217/D217*100,0)</f>
        <v>4</v>
      </c>
      <c r="G217" t="s">
        <v>14</v>
      </c>
      <c r="H217">
        <f>ROUND(E217/I217,0)</f>
        <v>42</v>
      </c>
      <c r="I217">
        <v>143</v>
      </c>
      <c r="J217" t="s">
        <v>21</v>
      </c>
      <c r="K217" t="s">
        <v>22</v>
      </c>
      <c r="L217" s="8">
        <f t="shared" si="12"/>
        <v>43509.25</v>
      </c>
      <c r="M217">
        <v>1550037600</v>
      </c>
      <c r="N217" s="8">
        <f t="shared" si="13"/>
        <v>43511.25</v>
      </c>
      <c r="O217">
        <v>1550210400</v>
      </c>
      <c r="P217" t="b">
        <v>0</v>
      </c>
      <c r="Q217" t="b">
        <v>0</v>
      </c>
      <c r="R217" t="s">
        <v>33</v>
      </c>
      <c r="S217" t="str">
        <f t="shared" si="14"/>
        <v>theater</v>
      </c>
      <c r="T217" t="str">
        <f t="shared" si="15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>ROUND(E218/D218*100,0)</f>
        <v>155</v>
      </c>
      <c r="G218" t="s">
        <v>20</v>
      </c>
      <c r="H218">
        <f>ROUND(E218/I218,0)</f>
        <v>104</v>
      </c>
      <c r="I218">
        <v>1815</v>
      </c>
      <c r="J218" t="s">
        <v>21</v>
      </c>
      <c r="K218" t="s">
        <v>22</v>
      </c>
      <c r="L218" s="8">
        <f t="shared" si="12"/>
        <v>40869.25</v>
      </c>
      <c r="M218">
        <v>1321941600</v>
      </c>
      <c r="N218" s="8">
        <f t="shared" si="13"/>
        <v>40871.25</v>
      </c>
      <c r="O218">
        <v>1322114400</v>
      </c>
      <c r="P218" t="b">
        <v>0</v>
      </c>
      <c r="Q218" t="b">
        <v>0</v>
      </c>
      <c r="R218" t="s">
        <v>33</v>
      </c>
      <c r="S218" t="str">
        <f t="shared" si="14"/>
        <v>theater</v>
      </c>
      <c r="T218" t="str">
        <f t="shared" si="15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>ROUND(E219/D219*100,0)</f>
        <v>45</v>
      </c>
      <c r="G219" t="s">
        <v>14</v>
      </c>
      <c r="H219">
        <f>ROUND(E219/I219,0)</f>
        <v>62</v>
      </c>
      <c r="I219">
        <v>934</v>
      </c>
      <c r="J219" t="s">
        <v>21</v>
      </c>
      <c r="K219" t="s">
        <v>22</v>
      </c>
      <c r="L219" s="8">
        <f t="shared" si="12"/>
        <v>43583.208333333328</v>
      </c>
      <c r="M219">
        <v>1556427600</v>
      </c>
      <c r="N219" s="8">
        <f t="shared" si="13"/>
        <v>43592.208333333328</v>
      </c>
      <c r="O219">
        <v>1557205200</v>
      </c>
      <c r="P219" t="b">
        <v>0</v>
      </c>
      <c r="Q219" t="b">
        <v>0</v>
      </c>
      <c r="R219" t="s">
        <v>474</v>
      </c>
      <c r="S219" t="str">
        <f t="shared" si="14"/>
        <v>film &amp; video</v>
      </c>
      <c r="T219" t="str">
        <f t="shared" si="15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>ROUND(E220/D220*100,0)</f>
        <v>216</v>
      </c>
      <c r="G220" t="s">
        <v>20</v>
      </c>
      <c r="H220">
        <f>ROUND(E220/I220,0)</f>
        <v>31</v>
      </c>
      <c r="I220">
        <v>397</v>
      </c>
      <c r="J220" t="s">
        <v>40</v>
      </c>
      <c r="K220" t="s">
        <v>41</v>
      </c>
      <c r="L220" s="8">
        <f t="shared" si="12"/>
        <v>40858.25</v>
      </c>
      <c r="M220">
        <v>1320991200</v>
      </c>
      <c r="N220" s="8">
        <f t="shared" si="13"/>
        <v>40892.25</v>
      </c>
      <c r="O220">
        <v>1323928800</v>
      </c>
      <c r="P220" t="b">
        <v>0</v>
      </c>
      <c r="Q220" t="b">
        <v>1</v>
      </c>
      <c r="R220" t="s">
        <v>100</v>
      </c>
      <c r="S220" t="str">
        <f t="shared" si="14"/>
        <v>film &amp; video</v>
      </c>
      <c r="T220" t="str">
        <f t="shared" si="15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>ROUND(E221/D221*100,0)</f>
        <v>332</v>
      </c>
      <c r="G221" t="s">
        <v>20</v>
      </c>
      <c r="H221">
        <f>ROUND(E221/I221,0)</f>
        <v>90</v>
      </c>
      <c r="I221">
        <v>1539</v>
      </c>
      <c r="J221" t="s">
        <v>21</v>
      </c>
      <c r="K221" t="s">
        <v>22</v>
      </c>
      <c r="L221" s="8">
        <f t="shared" si="12"/>
        <v>41137.208333333336</v>
      </c>
      <c r="M221">
        <v>1345093200</v>
      </c>
      <c r="N221" s="8">
        <f t="shared" si="13"/>
        <v>41149.208333333336</v>
      </c>
      <c r="O221">
        <v>1346130000</v>
      </c>
      <c r="P221" t="b">
        <v>0</v>
      </c>
      <c r="Q221" t="b">
        <v>0</v>
      </c>
      <c r="R221" t="s">
        <v>71</v>
      </c>
      <c r="S221" t="str">
        <f t="shared" si="14"/>
        <v>film &amp; video</v>
      </c>
      <c r="T221" t="str">
        <f t="shared" si="15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>ROUND(E222/D222*100,0)</f>
        <v>8</v>
      </c>
      <c r="G222" t="s">
        <v>14</v>
      </c>
      <c r="H222">
        <f>ROUND(E222/I222,0)</f>
        <v>39</v>
      </c>
      <c r="I222">
        <v>17</v>
      </c>
      <c r="J222" t="s">
        <v>21</v>
      </c>
      <c r="K222" t="s">
        <v>22</v>
      </c>
      <c r="L222" s="8">
        <f t="shared" si="12"/>
        <v>40725.208333333336</v>
      </c>
      <c r="M222">
        <v>1309496400</v>
      </c>
      <c r="N222" s="8">
        <f t="shared" si="13"/>
        <v>40743.208333333336</v>
      </c>
      <c r="O222">
        <v>1311051600</v>
      </c>
      <c r="P222" t="b">
        <v>1</v>
      </c>
      <c r="Q222" t="b">
        <v>0</v>
      </c>
      <c r="R222" t="s">
        <v>33</v>
      </c>
      <c r="S222" t="str">
        <f t="shared" si="14"/>
        <v>theater</v>
      </c>
      <c r="T222" t="str">
        <f t="shared" si="15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>ROUND(E223/D223*100,0)</f>
        <v>99</v>
      </c>
      <c r="G223" t="s">
        <v>14</v>
      </c>
      <c r="H223">
        <f>ROUND(E223/I223,0)</f>
        <v>55</v>
      </c>
      <c r="I223">
        <v>2179</v>
      </c>
      <c r="J223" t="s">
        <v>21</v>
      </c>
      <c r="K223" t="s">
        <v>22</v>
      </c>
      <c r="L223" s="8">
        <f t="shared" si="12"/>
        <v>41081.208333333336</v>
      </c>
      <c r="M223">
        <v>1340254800</v>
      </c>
      <c r="N223" s="8">
        <f t="shared" si="13"/>
        <v>41083.208333333336</v>
      </c>
      <c r="O223">
        <v>1340427600</v>
      </c>
      <c r="P223" t="b">
        <v>1</v>
      </c>
      <c r="Q223" t="b">
        <v>0</v>
      </c>
      <c r="R223" t="s">
        <v>17</v>
      </c>
      <c r="S223" t="str">
        <f t="shared" si="14"/>
        <v>food</v>
      </c>
      <c r="T223" t="str">
        <f t="shared" si="15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>ROUND(E224/D224*100,0)</f>
        <v>138</v>
      </c>
      <c r="G224" t="s">
        <v>20</v>
      </c>
      <c r="H224">
        <f>ROUND(E224/I224,0)</f>
        <v>48</v>
      </c>
      <c r="I224">
        <v>138</v>
      </c>
      <c r="J224" t="s">
        <v>21</v>
      </c>
      <c r="K224" t="s">
        <v>22</v>
      </c>
      <c r="L224" s="8">
        <f t="shared" si="12"/>
        <v>41914.208333333336</v>
      </c>
      <c r="M224">
        <v>1412226000</v>
      </c>
      <c r="N224" s="8">
        <f t="shared" si="13"/>
        <v>41915.208333333336</v>
      </c>
      <c r="O224">
        <v>1412312400</v>
      </c>
      <c r="P224" t="b">
        <v>0</v>
      </c>
      <c r="Q224" t="b">
        <v>0</v>
      </c>
      <c r="R224" t="s">
        <v>122</v>
      </c>
      <c r="S224" t="str">
        <f t="shared" si="14"/>
        <v>photography</v>
      </c>
      <c r="T224" t="str">
        <f t="shared" si="15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>ROUND(E225/D225*100,0)</f>
        <v>94</v>
      </c>
      <c r="G225" t="s">
        <v>14</v>
      </c>
      <c r="H225">
        <f>ROUND(E225/I225,0)</f>
        <v>88</v>
      </c>
      <c r="I225">
        <v>931</v>
      </c>
      <c r="J225" t="s">
        <v>21</v>
      </c>
      <c r="K225" t="s">
        <v>22</v>
      </c>
      <c r="L225" s="8">
        <f t="shared" si="12"/>
        <v>42445.208333333328</v>
      </c>
      <c r="M225">
        <v>1458104400</v>
      </c>
      <c r="N225" s="8">
        <f t="shared" si="13"/>
        <v>42459.208333333328</v>
      </c>
      <c r="O225">
        <v>1459314000</v>
      </c>
      <c r="P225" t="b">
        <v>0</v>
      </c>
      <c r="Q225" t="b">
        <v>0</v>
      </c>
      <c r="R225" t="s">
        <v>33</v>
      </c>
      <c r="S225" t="str">
        <f t="shared" si="14"/>
        <v>theater</v>
      </c>
      <c r="T225" t="str">
        <f t="shared" si="15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>ROUND(E226/D226*100,0)</f>
        <v>404</v>
      </c>
      <c r="G226" t="s">
        <v>20</v>
      </c>
      <c r="H226">
        <f>ROUND(E226/I226,0)</f>
        <v>52</v>
      </c>
      <c r="I226">
        <v>3594</v>
      </c>
      <c r="J226" t="s">
        <v>21</v>
      </c>
      <c r="K226" t="s">
        <v>22</v>
      </c>
      <c r="L226" s="8">
        <f t="shared" si="12"/>
        <v>41906.208333333336</v>
      </c>
      <c r="M226">
        <v>1411534800</v>
      </c>
      <c r="N226" s="8">
        <f t="shared" si="13"/>
        <v>41951.25</v>
      </c>
      <c r="O226">
        <v>1415426400</v>
      </c>
      <c r="P226" t="b">
        <v>0</v>
      </c>
      <c r="Q226" t="b">
        <v>0</v>
      </c>
      <c r="R226" t="s">
        <v>474</v>
      </c>
      <c r="S226" t="str">
        <f t="shared" si="14"/>
        <v>film &amp; video</v>
      </c>
      <c r="T226" t="str">
        <f t="shared" si="15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>ROUND(E227/D227*100,0)</f>
        <v>260</v>
      </c>
      <c r="G227" t="s">
        <v>20</v>
      </c>
      <c r="H227">
        <f>ROUND(E227/I227,0)</f>
        <v>30</v>
      </c>
      <c r="I227">
        <v>5880</v>
      </c>
      <c r="J227" t="s">
        <v>21</v>
      </c>
      <c r="K227" t="s">
        <v>22</v>
      </c>
      <c r="L227" s="8">
        <f t="shared" si="12"/>
        <v>41762.208333333336</v>
      </c>
      <c r="M227">
        <v>1399093200</v>
      </c>
      <c r="N227" s="8">
        <f t="shared" si="13"/>
        <v>41762.208333333336</v>
      </c>
      <c r="O227">
        <v>1399093200</v>
      </c>
      <c r="P227" t="b">
        <v>1</v>
      </c>
      <c r="Q227" t="b">
        <v>0</v>
      </c>
      <c r="R227" t="s">
        <v>23</v>
      </c>
      <c r="S227" t="str">
        <f t="shared" si="14"/>
        <v>music</v>
      </c>
      <c r="T227" t="str">
        <f t="shared" si="15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>ROUND(E228/D228*100,0)</f>
        <v>367</v>
      </c>
      <c r="G228" t="s">
        <v>20</v>
      </c>
      <c r="H228">
        <f>ROUND(E228/I228,0)</f>
        <v>98</v>
      </c>
      <c r="I228">
        <v>112</v>
      </c>
      <c r="J228" t="s">
        <v>21</v>
      </c>
      <c r="K228" t="s">
        <v>22</v>
      </c>
      <c r="L228" s="8">
        <f t="shared" si="12"/>
        <v>40276.208333333336</v>
      </c>
      <c r="M228">
        <v>1270702800</v>
      </c>
      <c r="N228" s="8">
        <f t="shared" si="13"/>
        <v>40313.208333333336</v>
      </c>
      <c r="O228">
        <v>1273899600</v>
      </c>
      <c r="P228" t="b">
        <v>0</v>
      </c>
      <c r="Q228" t="b">
        <v>0</v>
      </c>
      <c r="R228" t="s">
        <v>122</v>
      </c>
      <c r="S228" t="str">
        <f t="shared" si="14"/>
        <v>photography</v>
      </c>
      <c r="T228" t="str">
        <f t="shared" si="15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>ROUND(E229/D229*100,0)</f>
        <v>169</v>
      </c>
      <c r="G229" t="s">
        <v>20</v>
      </c>
      <c r="H229">
        <f>ROUND(E229/I229,0)</f>
        <v>109</v>
      </c>
      <c r="I229">
        <v>943</v>
      </c>
      <c r="J229" t="s">
        <v>21</v>
      </c>
      <c r="K229" t="s">
        <v>22</v>
      </c>
      <c r="L229" s="8">
        <f t="shared" si="12"/>
        <v>42139.208333333328</v>
      </c>
      <c r="M229">
        <v>1431666000</v>
      </c>
      <c r="N229" s="8">
        <f t="shared" si="13"/>
        <v>42145.208333333328</v>
      </c>
      <c r="O229">
        <v>1432184400</v>
      </c>
      <c r="P229" t="b">
        <v>0</v>
      </c>
      <c r="Q229" t="b">
        <v>0</v>
      </c>
      <c r="R229" t="s">
        <v>292</v>
      </c>
      <c r="S229" t="str">
        <f t="shared" si="14"/>
        <v>games</v>
      </c>
      <c r="T229" t="str">
        <f t="shared" si="15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>ROUND(E230/D230*100,0)</f>
        <v>120</v>
      </c>
      <c r="G230" t="s">
        <v>20</v>
      </c>
      <c r="H230">
        <f>ROUND(E230/I230,0)</f>
        <v>67</v>
      </c>
      <c r="I230">
        <v>2468</v>
      </c>
      <c r="J230" t="s">
        <v>21</v>
      </c>
      <c r="K230" t="s">
        <v>22</v>
      </c>
      <c r="L230" s="8">
        <f t="shared" si="12"/>
        <v>42613.208333333328</v>
      </c>
      <c r="M230">
        <v>1472619600</v>
      </c>
      <c r="N230" s="8">
        <f t="shared" si="13"/>
        <v>42638.208333333328</v>
      </c>
      <c r="O230">
        <v>1474779600</v>
      </c>
      <c r="P230" t="b">
        <v>0</v>
      </c>
      <c r="Q230" t="b">
        <v>0</v>
      </c>
      <c r="R230" t="s">
        <v>71</v>
      </c>
      <c r="S230" t="str">
        <f t="shared" si="14"/>
        <v>film &amp; video</v>
      </c>
      <c r="T230" t="str">
        <f t="shared" si="15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>ROUND(E231/D231*100,0)</f>
        <v>194</v>
      </c>
      <c r="G231" t="s">
        <v>20</v>
      </c>
      <c r="H231">
        <f>ROUND(E231/I231,0)</f>
        <v>65</v>
      </c>
      <c r="I231">
        <v>2551</v>
      </c>
      <c r="J231" t="s">
        <v>21</v>
      </c>
      <c r="K231" t="s">
        <v>22</v>
      </c>
      <c r="L231" s="8">
        <f t="shared" si="12"/>
        <v>42887.208333333328</v>
      </c>
      <c r="M231">
        <v>1496293200</v>
      </c>
      <c r="N231" s="8">
        <f t="shared" si="13"/>
        <v>42935.208333333328</v>
      </c>
      <c r="O231">
        <v>1500440400</v>
      </c>
      <c r="P231" t="b">
        <v>0</v>
      </c>
      <c r="Q231" t="b">
        <v>1</v>
      </c>
      <c r="R231" t="s">
        <v>292</v>
      </c>
      <c r="S231" t="str">
        <f t="shared" si="14"/>
        <v>games</v>
      </c>
      <c r="T231" t="str">
        <f t="shared" si="15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>ROUND(E232/D232*100,0)</f>
        <v>420</v>
      </c>
      <c r="G232" t="s">
        <v>20</v>
      </c>
      <c r="H232">
        <f>ROUND(E232/I232,0)</f>
        <v>100</v>
      </c>
      <c r="I232">
        <v>101</v>
      </c>
      <c r="J232" t="s">
        <v>21</v>
      </c>
      <c r="K232" t="s">
        <v>22</v>
      </c>
      <c r="L232" s="8">
        <f t="shared" si="12"/>
        <v>43805.25</v>
      </c>
      <c r="M232">
        <v>1575612000</v>
      </c>
      <c r="N232" s="8">
        <f t="shared" si="13"/>
        <v>43805.25</v>
      </c>
      <c r="O232">
        <v>1575612000</v>
      </c>
      <c r="P232" t="b">
        <v>0</v>
      </c>
      <c r="Q232" t="b">
        <v>0</v>
      </c>
      <c r="R232" t="s">
        <v>89</v>
      </c>
      <c r="S232" t="str">
        <f t="shared" si="14"/>
        <v>games</v>
      </c>
      <c r="T232" t="str">
        <f t="shared" si="15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>ROUND(E233/D233*100,0)</f>
        <v>77</v>
      </c>
      <c r="G233" t="s">
        <v>74</v>
      </c>
      <c r="H233">
        <f>ROUND(E233/I233,0)</f>
        <v>82</v>
      </c>
      <c r="I233">
        <v>67</v>
      </c>
      <c r="J233" t="s">
        <v>21</v>
      </c>
      <c r="K233" t="s">
        <v>22</v>
      </c>
      <c r="L233" s="8">
        <f t="shared" si="12"/>
        <v>41415.208333333336</v>
      </c>
      <c r="M233">
        <v>1369112400</v>
      </c>
      <c r="N233" s="8">
        <f t="shared" si="13"/>
        <v>41473.208333333336</v>
      </c>
      <c r="O233">
        <v>1374123600</v>
      </c>
      <c r="P233" t="b">
        <v>0</v>
      </c>
      <c r="Q233" t="b">
        <v>0</v>
      </c>
      <c r="R233" t="s">
        <v>33</v>
      </c>
      <c r="S233" t="str">
        <f t="shared" si="14"/>
        <v>theater</v>
      </c>
      <c r="T233" t="str">
        <f t="shared" si="15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>ROUND(E234/D234*100,0)</f>
        <v>171</v>
      </c>
      <c r="G234" t="s">
        <v>20</v>
      </c>
      <c r="H234">
        <f>ROUND(E234/I234,0)</f>
        <v>63</v>
      </c>
      <c r="I234">
        <v>92</v>
      </c>
      <c r="J234" t="s">
        <v>21</v>
      </c>
      <c r="K234" t="s">
        <v>22</v>
      </c>
      <c r="L234" s="8">
        <f t="shared" si="12"/>
        <v>42576.208333333328</v>
      </c>
      <c r="M234">
        <v>1469422800</v>
      </c>
      <c r="N234" s="8">
        <f t="shared" si="13"/>
        <v>42577.208333333328</v>
      </c>
      <c r="O234">
        <v>1469509200</v>
      </c>
      <c r="P234" t="b">
        <v>0</v>
      </c>
      <c r="Q234" t="b">
        <v>0</v>
      </c>
      <c r="R234" t="s">
        <v>33</v>
      </c>
      <c r="S234" t="str">
        <f t="shared" si="14"/>
        <v>theater</v>
      </c>
      <c r="T234" t="str">
        <f t="shared" si="15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>ROUND(E235/D235*100,0)</f>
        <v>158</v>
      </c>
      <c r="G235" t="s">
        <v>20</v>
      </c>
      <c r="H235">
        <f>ROUND(E235/I235,0)</f>
        <v>97</v>
      </c>
      <c r="I235">
        <v>62</v>
      </c>
      <c r="J235" t="s">
        <v>21</v>
      </c>
      <c r="K235" t="s">
        <v>22</v>
      </c>
      <c r="L235" s="8">
        <f t="shared" si="12"/>
        <v>40706.208333333336</v>
      </c>
      <c r="M235">
        <v>1307854800</v>
      </c>
      <c r="N235" s="8">
        <f t="shared" si="13"/>
        <v>40722.208333333336</v>
      </c>
      <c r="O235">
        <v>1309237200</v>
      </c>
      <c r="P235" t="b">
        <v>0</v>
      </c>
      <c r="Q235" t="b">
        <v>0</v>
      </c>
      <c r="R235" t="s">
        <v>71</v>
      </c>
      <c r="S235" t="str">
        <f t="shared" si="14"/>
        <v>film &amp; video</v>
      </c>
      <c r="T235" t="str">
        <f t="shared" si="15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>ROUND(E236/D236*100,0)</f>
        <v>109</v>
      </c>
      <c r="G236" t="s">
        <v>20</v>
      </c>
      <c r="H236">
        <f>ROUND(E236/I236,0)</f>
        <v>55</v>
      </c>
      <c r="I236">
        <v>149</v>
      </c>
      <c r="J236" t="s">
        <v>107</v>
      </c>
      <c r="K236" t="s">
        <v>108</v>
      </c>
      <c r="L236" s="8">
        <f t="shared" si="12"/>
        <v>42969.208333333328</v>
      </c>
      <c r="M236">
        <v>1503378000</v>
      </c>
      <c r="N236" s="8">
        <f t="shared" si="13"/>
        <v>42976.208333333328</v>
      </c>
      <c r="O236">
        <v>1503982800</v>
      </c>
      <c r="P236" t="b">
        <v>0</v>
      </c>
      <c r="Q236" t="b">
        <v>1</v>
      </c>
      <c r="R236" t="s">
        <v>89</v>
      </c>
      <c r="S236" t="str">
        <f t="shared" si="14"/>
        <v>games</v>
      </c>
      <c r="T236" t="str">
        <f t="shared" si="15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>ROUND(E237/D237*100,0)</f>
        <v>42</v>
      </c>
      <c r="G237" t="s">
        <v>14</v>
      </c>
      <c r="H237">
        <f>ROUND(E237/I237,0)</f>
        <v>39</v>
      </c>
      <c r="I237">
        <v>92</v>
      </c>
      <c r="J237" t="s">
        <v>21</v>
      </c>
      <c r="K237" t="s">
        <v>22</v>
      </c>
      <c r="L237" s="8">
        <f t="shared" si="12"/>
        <v>42779.25</v>
      </c>
      <c r="M237">
        <v>1486965600</v>
      </c>
      <c r="N237" s="8">
        <f t="shared" si="13"/>
        <v>42784.25</v>
      </c>
      <c r="O237">
        <v>1487397600</v>
      </c>
      <c r="P237" t="b">
        <v>0</v>
      </c>
      <c r="Q237" t="b">
        <v>0</v>
      </c>
      <c r="R237" t="s">
        <v>71</v>
      </c>
      <c r="S237" t="str">
        <f t="shared" si="14"/>
        <v>film &amp; video</v>
      </c>
      <c r="T237" t="str">
        <f t="shared" si="15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>ROUND(E238/D238*100,0)</f>
        <v>11</v>
      </c>
      <c r="G238" t="s">
        <v>14</v>
      </c>
      <c r="H238">
        <f>ROUND(E238/I238,0)</f>
        <v>76</v>
      </c>
      <c r="I238">
        <v>57</v>
      </c>
      <c r="J238" t="s">
        <v>26</v>
      </c>
      <c r="K238" t="s">
        <v>27</v>
      </c>
      <c r="L238" s="8">
        <f t="shared" si="12"/>
        <v>43641.208333333328</v>
      </c>
      <c r="M238">
        <v>1561438800</v>
      </c>
      <c r="N238" s="8">
        <f t="shared" si="13"/>
        <v>43648.208333333328</v>
      </c>
      <c r="O238">
        <v>1562043600</v>
      </c>
      <c r="P238" t="b">
        <v>0</v>
      </c>
      <c r="Q238" t="b">
        <v>1</v>
      </c>
      <c r="R238" t="s">
        <v>23</v>
      </c>
      <c r="S238" t="str">
        <f t="shared" si="14"/>
        <v>music</v>
      </c>
      <c r="T238" t="str">
        <f t="shared" si="15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>ROUND(E239/D239*100,0)</f>
        <v>159</v>
      </c>
      <c r="G239" t="s">
        <v>20</v>
      </c>
      <c r="H239">
        <f>ROUND(E239/I239,0)</f>
        <v>45</v>
      </c>
      <c r="I239">
        <v>329</v>
      </c>
      <c r="J239" t="s">
        <v>21</v>
      </c>
      <c r="K239" t="s">
        <v>22</v>
      </c>
      <c r="L239" s="8">
        <f t="shared" si="12"/>
        <v>41754.208333333336</v>
      </c>
      <c r="M239">
        <v>1398402000</v>
      </c>
      <c r="N239" s="8">
        <f t="shared" si="13"/>
        <v>41756.208333333336</v>
      </c>
      <c r="O239">
        <v>1398574800</v>
      </c>
      <c r="P239" t="b">
        <v>0</v>
      </c>
      <c r="Q239" t="b">
        <v>0</v>
      </c>
      <c r="R239" t="s">
        <v>71</v>
      </c>
      <c r="S239" t="str">
        <f t="shared" si="14"/>
        <v>film &amp; video</v>
      </c>
      <c r="T239" t="str">
        <f t="shared" si="15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>ROUND(E240/D240*100,0)</f>
        <v>422</v>
      </c>
      <c r="G240" t="s">
        <v>20</v>
      </c>
      <c r="H240">
        <f>ROUND(E240/I240,0)</f>
        <v>105</v>
      </c>
      <c r="I240">
        <v>97</v>
      </c>
      <c r="J240" t="s">
        <v>36</v>
      </c>
      <c r="K240" t="s">
        <v>37</v>
      </c>
      <c r="L240" s="8">
        <f t="shared" si="12"/>
        <v>43083.25</v>
      </c>
      <c r="M240">
        <v>1513231200</v>
      </c>
      <c r="N240" s="8">
        <f t="shared" si="13"/>
        <v>43108.25</v>
      </c>
      <c r="O240">
        <v>1515391200</v>
      </c>
      <c r="P240" t="b">
        <v>0</v>
      </c>
      <c r="Q240" t="b">
        <v>1</v>
      </c>
      <c r="R240" t="s">
        <v>33</v>
      </c>
      <c r="S240" t="str">
        <f t="shared" si="14"/>
        <v>theater</v>
      </c>
      <c r="T240" t="str">
        <f t="shared" si="15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>ROUND(E241/D241*100,0)</f>
        <v>98</v>
      </c>
      <c r="G241" t="s">
        <v>14</v>
      </c>
      <c r="H241">
        <f>ROUND(E241/I241,0)</f>
        <v>76</v>
      </c>
      <c r="I241">
        <v>41</v>
      </c>
      <c r="J241" t="s">
        <v>21</v>
      </c>
      <c r="K241" t="s">
        <v>22</v>
      </c>
      <c r="L241" s="8">
        <f t="shared" si="12"/>
        <v>42245.208333333328</v>
      </c>
      <c r="M241">
        <v>1440824400</v>
      </c>
      <c r="N241" s="8">
        <f t="shared" si="13"/>
        <v>42249.208333333328</v>
      </c>
      <c r="O241">
        <v>1441170000</v>
      </c>
      <c r="P241" t="b">
        <v>0</v>
      </c>
      <c r="Q241" t="b">
        <v>0</v>
      </c>
      <c r="R241" t="s">
        <v>65</v>
      </c>
      <c r="S241" t="str">
        <f t="shared" si="14"/>
        <v>technology</v>
      </c>
      <c r="T241" t="str">
        <f t="shared" si="15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>ROUND(E242/D242*100,0)</f>
        <v>419</v>
      </c>
      <c r="G242" t="s">
        <v>20</v>
      </c>
      <c r="H242">
        <f>ROUND(E242/I242,0)</f>
        <v>69</v>
      </c>
      <c r="I242">
        <v>1784</v>
      </c>
      <c r="J242" t="s">
        <v>21</v>
      </c>
      <c r="K242" t="s">
        <v>22</v>
      </c>
      <c r="L242" s="8">
        <f t="shared" si="12"/>
        <v>40396.208333333336</v>
      </c>
      <c r="M242">
        <v>1281070800</v>
      </c>
      <c r="N242" s="8">
        <f t="shared" si="13"/>
        <v>40397.208333333336</v>
      </c>
      <c r="O242">
        <v>1281157200</v>
      </c>
      <c r="P242" t="b">
        <v>0</v>
      </c>
      <c r="Q242" t="b">
        <v>0</v>
      </c>
      <c r="R242" t="s">
        <v>33</v>
      </c>
      <c r="S242" t="str">
        <f t="shared" si="14"/>
        <v>theater</v>
      </c>
      <c r="T242" t="str">
        <f t="shared" si="15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>ROUND(E243/D243*100,0)</f>
        <v>102</v>
      </c>
      <c r="G243" t="s">
        <v>20</v>
      </c>
      <c r="H243">
        <f>ROUND(E243/I243,0)</f>
        <v>102</v>
      </c>
      <c r="I243">
        <v>1684</v>
      </c>
      <c r="J243" t="s">
        <v>26</v>
      </c>
      <c r="K243" t="s">
        <v>27</v>
      </c>
      <c r="L243" s="8">
        <f t="shared" si="12"/>
        <v>41742.208333333336</v>
      </c>
      <c r="M243">
        <v>1397365200</v>
      </c>
      <c r="N243" s="8">
        <f t="shared" si="13"/>
        <v>41752.208333333336</v>
      </c>
      <c r="O243">
        <v>1398229200</v>
      </c>
      <c r="P243" t="b">
        <v>0</v>
      </c>
      <c r="Q243" t="b">
        <v>1</v>
      </c>
      <c r="R243" t="s">
        <v>68</v>
      </c>
      <c r="S243" t="str">
        <f t="shared" si="14"/>
        <v>publishing</v>
      </c>
      <c r="T243" t="str">
        <f t="shared" si="15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>ROUND(E244/D244*100,0)</f>
        <v>128</v>
      </c>
      <c r="G244" t="s">
        <v>20</v>
      </c>
      <c r="H244">
        <f>ROUND(E244/I244,0)</f>
        <v>43</v>
      </c>
      <c r="I244">
        <v>250</v>
      </c>
      <c r="J244" t="s">
        <v>21</v>
      </c>
      <c r="K244" t="s">
        <v>22</v>
      </c>
      <c r="L244" s="8">
        <f t="shared" si="12"/>
        <v>42865.208333333328</v>
      </c>
      <c r="M244">
        <v>1494392400</v>
      </c>
      <c r="N244" s="8">
        <f t="shared" si="13"/>
        <v>42875.208333333328</v>
      </c>
      <c r="O244">
        <v>1495256400</v>
      </c>
      <c r="P244" t="b">
        <v>0</v>
      </c>
      <c r="Q244" t="b">
        <v>1</v>
      </c>
      <c r="R244" t="s">
        <v>23</v>
      </c>
      <c r="S244" t="str">
        <f t="shared" si="14"/>
        <v>music</v>
      </c>
      <c r="T244" t="str">
        <f t="shared" si="15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>ROUND(E245/D245*100,0)</f>
        <v>445</v>
      </c>
      <c r="G245" t="s">
        <v>20</v>
      </c>
      <c r="H245">
        <f>ROUND(E245/I245,0)</f>
        <v>43</v>
      </c>
      <c r="I245">
        <v>238</v>
      </c>
      <c r="J245" t="s">
        <v>21</v>
      </c>
      <c r="K245" t="s">
        <v>22</v>
      </c>
      <c r="L245" s="8">
        <f t="shared" si="12"/>
        <v>43163.25</v>
      </c>
      <c r="M245">
        <v>1520143200</v>
      </c>
      <c r="N245" s="8">
        <f t="shared" si="13"/>
        <v>43166.25</v>
      </c>
      <c r="O245">
        <v>1520402400</v>
      </c>
      <c r="P245" t="b">
        <v>0</v>
      </c>
      <c r="Q245" t="b">
        <v>0</v>
      </c>
      <c r="R245" t="s">
        <v>33</v>
      </c>
      <c r="S245" t="str">
        <f t="shared" si="14"/>
        <v>theater</v>
      </c>
      <c r="T245" t="str">
        <f t="shared" si="15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>ROUND(E246/D246*100,0)</f>
        <v>570</v>
      </c>
      <c r="G246" t="s">
        <v>20</v>
      </c>
      <c r="H246">
        <f>ROUND(E246/I246,0)</f>
        <v>75</v>
      </c>
      <c r="I246">
        <v>53</v>
      </c>
      <c r="J246" t="s">
        <v>21</v>
      </c>
      <c r="K246" t="s">
        <v>22</v>
      </c>
      <c r="L246" s="8">
        <f t="shared" si="12"/>
        <v>41834.208333333336</v>
      </c>
      <c r="M246">
        <v>1405314000</v>
      </c>
      <c r="N246" s="8">
        <f t="shared" si="13"/>
        <v>41886.208333333336</v>
      </c>
      <c r="O246">
        <v>1409806800</v>
      </c>
      <c r="P246" t="b">
        <v>0</v>
      </c>
      <c r="Q246" t="b">
        <v>0</v>
      </c>
      <c r="R246" t="s">
        <v>33</v>
      </c>
      <c r="S246" t="str">
        <f t="shared" si="14"/>
        <v>theater</v>
      </c>
      <c r="T246" t="str">
        <f t="shared" si="15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>ROUND(E247/D247*100,0)</f>
        <v>509</v>
      </c>
      <c r="G247" t="s">
        <v>20</v>
      </c>
      <c r="H247">
        <f>ROUND(E247/I247,0)</f>
        <v>69</v>
      </c>
      <c r="I247">
        <v>214</v>
      </c>
      <c r="J247" t="s">
        <v>21</v>
      </c>
      <c r="K247" t="s">
        <v>22</v>
      </c>
      <c r="L247" s="8">
        <f t="shared" si="12"/>
        <v>41736.208333333336</v>
      </c>
      <c r="M247">
        <v>1396846800</v>
      </c>
      <c r="N247" s="8">
        <f t="shared" si="13"/>
        <v>41737.208333333336</v>
      </c>
      <c r="O247">
        <v>1396933200</v>
      </c>
      <c r="P247" t="b">
        <v>0</v>
      </c>
      <c r="Q247" t="b">
        <v>0</v>
      </c>
      <c r="R247" t="s">
        <v>33</v>
      </c>
      <c r="S247" t="str">
        <f t="shared" si="14"/>
        <v>theater</v>
      </c>
      <c r="T247" t="str">
        <f t="shared" si="15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>ROUND(E248/D248*100,0)</f>
        <v>326</v>
      </c>
      <c r="G248" t="s">
        <v>20</v>
      </c>
      <c r="H248">
        <f>ROUND(E248/I248,0)</f>
        <v>66</v>
      </c>
      <c r="I248">
        <v>222</v>
      </c>
      <c r="J248" t="s">
        <v>21</v>
      </c>
      <c r="K248" t="s">
        <v>22</v>
      </c>
      <c r="L248" s="8">
        <f t="shared" si="12"/>
        <v>41491.208333333336</v>
      </c>
      <c r="M248">
        <v>1375678800</v>
      </c>
      <c r="N248" s="8">
        <f t="shared" si="13"/>
        <v>41495.208333333336</v>
      </c>
      <c r="O248">
        <v>1376024400</v>
      </c>
      <c r="P248" t="b">
        <v>0</v>
      </c>
      <c r="Q248" t="b">
        <v>0</v>
      </c>
      <c r="R248" t="s">
        <v>28</v>
      </c>
      <c r="S248" t="str">
        <f t="shared" si="14"/>
        <v>technology</v>
      </c>
      <c r="T248" t="str">
        <f t="shared" si="15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>ROUND(E249/D249*100,0)</f>
        <v>933</v>
      </c>
      <c r="G249" t="s">
        <v>20</v>
      </c>
      <c r="H249">
        <f>ROUND(E249/I249,0)</f>
        <v>98</v>
      </c>
      <c r="I249">
        <v>1884</v>
      </c>
      <c r="J249" t="s">
        <v>21</v>
      </c>
      <c r="K249" t="s">
        <v>22</v>
      </c>
      <c r="L249" s="8">
        <f t="shared" si="12"/>
        <v>42726.25</v>
      </c>
      <c r="M249">
        <v>1482386400</v>
      </c>
      <c r="N249" s="8">
        <f t="shared" si="13"/>
        <v>42741.25</v>
      </c>
      <c r="O249">
        <v>1483682400</v>
      </c>
      <c r="P249" t="b">
        <v>0</v>
      </c>
      <c r="Q249" t="b">
        <v>1</v>
      </c>
      <c r="R249" t="s">
        <v>119</v>
      </c>
      <c r="S249" t="str">
        <f t="shared" si="14"/>
        <v>publishing</v>
      </c>
      <c r="T249" t="str">
        <f t="shared" si="15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>ROUND(E250/D250*100,0)</f>
        <v>211</v>
      </c>
      <c r="G250" t="s">
        <v>20</v>
      </c>
      <c r="H250">
        <f>ROUND(E250/I250,0)</f>
        <v>60</v>
      </c>
      <c r="I250">
        <v>218</v>
      </c>
      <c r="J250" t="s">
        <v>26</v>
      </c>
      <c r="K250" t="s">
        <v>27</v>
      </c>
      <c r="L250" s="8">
        <f t="shared" si="12"/>
        <v>42004.25</v>
      </c>
      <c r="M250">
        <v>1420005600</v>
      </c>
      <c r="N250" s="8">
        <f t="shared" si="13"/>
        <v>42009.25</v>
      </c>
      <c r="O250">
        <v>1420437600</v>
      </c>
      <c r="P250" t="b">
        <v>0</v>
      </c>
      <c r="Q250" t="b">
        <v>0</v>
      </c>
      <c r="R250" t="s">
        <v>292</v>
      </c>
      <c r="S250" t="str">
        <f t="shared" si="14"/>
        <v>games</v>
      </c>
      <c r="T250" t="str">
        <f t="shared" si="15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>ROUND(E251/D251*100,0)</f>
        <v>273</v>
      </c>
      <c r="G251" t="s">
        <v>20</v>
      </c>
      <c r="H251">
        <f>ROUND(E251/I251,0)</f>
        <v>26</v>
      </c>
      <c r="I251">
        <v>6465</v>
      </c>
      <c r="J251" t="s">
        <v>21</v>
      </c>
      <c r="K251" t="s">
        <v>22</v>
      </c>
      <c r="L251" s="8">
        <f t="shared" si="12"/>
        <v>42006.25</v>
      </c>
      <c r="M251">
        <v>1420178400</v>
      </c>
      <c r="N251" s="8">
        <f t="shared" si="13"/>
        <v>42013.25</v>
      </c>
      <c r="O251">
        <v>1420783200</v>
      </c>
      <c r="P251" t="b">
        <v>0</v>
      </c>
      <c r="Q251" t="b">
        <v>0</v>
      </c>
      <c r="R251" t="s">
        <v>206</v>
      </c>
      <c r="S251" t="str">
        <f t="shared" si="14"/>
        <v>publishing</v>
      </c>
      <c r="T251" t="str">
        <f t="shared" si="15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>ROUND(E252/D252*100,0)</f>
        <v>3</v>
      </c>
      <c r="G252" t="s">
        <v>14</v>
      </c>
      <c r="H252">
        <f>ROUND(E252/I252,0)</f>
        <v>3</v>
      </c>
      <c r="I252">
        <v>1</v>
      </c>
      <c r="J252" t="s">
        <v>21</v>
      </c>
      <c r="K252" t="s">
        <v>22</v>
      </c>
      <c r="L252" s="8">
        <f t="shared" si="12"/>
        <v>40203.25</v>
      </c>
      <c r="M252">
        <v>1264399200</v>
      </c>
      <c r="N252" s="8">
        <f t="shared" si="13"/>
        <v>40238.25</v>
      </c>
      <c r="O252">
        <v>1267423200</v>
      </c>
      <c r="P252" t="b">
        <v>0</v>
      </c>
      <c r="Q252" t="b">
        <v>0</v>
      </c>
      <c r="R252" t="s">
        <v>23</v>
      </c>
      <c r="S252" t="str">
        <f t="shared" si="14"/>
        <v>music</v>
      </c>
      <c r="T252" t="str">
        <f t="shared" si="15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>ROUND(E253/D253*100,0)</f>
        <v>54</v>
      </c>
      <c r="G253" t="s">
        <v>14</v>
      </c>
      <c r="H253">
        <f>ROUND(E253/I253,0)</f>
        <v>38</v>
      </c>
      <c r="I253">
        <v>101</v>
      </c>
      <c r="J253" t="s">
        <v>21</v>
      </c>
      <c r="K253" t="s">
        <v>22</v>
      </c>
      <c r="L253" s="8">
        <f t="shared" si="12"/>
        <v>41252.25</v>
      </c>
      <c r="M253">
        <v>1355032800</v>
      </c>
      <c r="N253" s="8">
        <f t="shared" si="13"/>
        <v>41254.25</v>
      </c>
      <c r="O253">
        <v>1355205600</v>
      </c>
      <c r="P253" t="b">
        <v>0</v>
      </c>
      <c r="Q253" t="b">
        <v>0</v>
      </c>
      <c r="R253" t="s">
        <v>33</v>
      </c>
      <c r="S253" t="str">
        <f t="shared" si="14"/>
        <v>theater</v>
      </c>
      <c r="T253" t="str">
        <f t="shared" si="15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>ROUND(E254/D254*100,0)</f>
        <v>626</v>
      </c>
      <c r="G254" t="s">
        <v>20</v>
      </c>
      <c r="H254">
        <f>ROUND(E254/I254,0)</f>
        <v>106</v>
      </c>
      <c r="I254">
        <v>59</v>
      </c>
      <c r="J254" t="s">
        <v>21</v>
      </c>
      <c r="K254" t="s">
        <v>22</v>
      </c>
      <c r="L254" s="8">
        <f t="shared" si="12"/>
        <v>41572.208333333336</v>
      </c>
      <c r="M254">
        <v>1382677200</v>
      </c>
      <c r="N254" s="8">
        <f t="shared" si="13"/>
        <v>41577.208333333336</v>
      </c>
      <c r="O254">
        <v>1383109200</v>
      </c>
      <c r="P254" t="b">
        <v>0</v>
      </c>
      <c r="Q254" t="b">
        <v>0</v>
      </c>
      <c r="R254" t="s">
        <v>33</v>
      </c>
      <c r="S254" t="str">
        <f t="shared" si="14"/>
        <v>theater</v>
      </c>
      <c r="T254" t="str">
        <f t="shared" si="15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>ROUND(E255/D255*100,0)</f>
        <v>89</v>
      </c>
      <c r="G255" t="s">
        <v>14</v>
      </c>
      <c r="H255">
        <f>ROUND(E255/I255,0)</f>
        <v>81</v>
      </c>
      <c r="I255">
        <v>1335</v>
      </c>
      <c r="J255" t="s">
        <v>15</v>
      </c>
      <c r="K255" t="s">
        <v>16</v>
      </c>
      <c r="L255" s="8">
        <f t="shared" si="12"/>
        <v>40641.208333333336</v>
      </c>
      <c r="M255">
        <v>1302238800</v>
      </c>
      <c r="N255" s="8">
        <f t="shared" si="13"/>
        <v>40653.208333333336</v>
      </c>
      <c r="O255">
        <v>1303275600</v>
      </c>
      <c r="P255" t="b">
        <v>0</v>
      </c>
      <c r="Q255" t="b">
        <v>0</v>
      </c>
      <c r="R255" t="s">
        <v>53</v>
      </c>
      <c r="S255" t="str">
        <f t="shared" si="14"/>
        <v>film &amp; video</v>
      </c>
      <c r="T255" t="str">
        <f t="shared" si="15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>ROUND(E256/D256*100,0)</f>
        <v>185</v>
      </c>
      <c r="G256" t="s">
        <v>20</v>
      </c>
      <c r="H256">
        <f>ROUND(E256/I256,0)</f>
        <v>97</v>
      </c>
      <c r="I256">
        <v>88</v>
      </c>
      <c r="J256" t="s">
        <v>21</v>
      </c>
      <c r="K256" t="s">
        <v>22</v>
      </c>
      <c r="L256" s="8">
        <f t="shared" si="12"/>
        <v>42787.25</v>
      </c>
      <c r="M256">
        <v>1487656800</v>
      </c>
      <c r="N256" s="8">
        <f t="shared" si="13"/>
        <v>42789.25</v>
      </c>
      <c r="O256">
        <v>1487829600</v>
      </c>
      <c r="P256" t="b">
        <v>0</v>
      </c>
      <c r="Q256" t="b">
        <v>0</v>
      </c>
      <c r="R256" t="s">
        <v>68</v>
      </c>
      <c r="S256" t="str">
        <f t="shared" si="14"/>
        <v>publishing</v>
      </c>
      <c r="T256" t="str">
        <f t="shared" si="15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>ROUND(E257/D257*100,0)</f>
        <v>120</v>
      </c>
      <c r="G257" t="s">
        <v>20</v>
      </c>
      <c r="H257">
        <f>ROUND(E257/I257,0)</f>
        <v>57</v>
      </c>
      <c r="I257">
        <v>1697</v>
      </c>
      <c r="J257" t="s">
        <v>21</v>
      </c>
      <c r="K257" t="s">
        <v>22</v>
      </c>
      <c r="L257" s="8">
        <f t="shared" si="12"/>
        <v>40590.25</v>
      </c>
      <c r="M257">
        <v>1297836000</v>
      </c>
      <c r="N257" s="8">
        <f t="shared" si="13"/>
        <v>40595.25</v>
      </c>
      <c r="O257">
        <v>1298268000</v>
      </c>
      <c r="P257" t="b">
        <v>0</v>
      </c>
      <c r="Q257" t="b">
        <v>1</v>
      </c>
      <c r="R257" t="s">
        <v>23</v>
      </c>
      <c r="S257" t="str">
        <f t="shared" si="14"/>
        <v>music</v>
      </c>
      <c r="T257" t="str">
        <f t="shared" si="15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>ROUND(E258/D258*100,0)</f>
        <v>23</v>
      </c>
      <c r="G258" t="s">
        <v>14</v>
      </c>
      <c r="H258">
        <f>ROUND(E258/I258,0)</f>
        <v>64</v>
      </c>
      <c r="I258">
        <v>15</v>
      </c>
      <c r="J258" t="s">
        <v>40</v>
      </c>
      <c r="K258" t="s">
        <v>41</v>
      </c>
      <c r="L258" s="8">
        <f t="shared" si="12"/>
        <v>42393.25</v>
      </c>
      <c r="M258">
        <v>1453615200</v>
      </c>
      <c r="N258" s="8">
        <f t="shared" si="13"/>
        <v>42430.25</v>
      </c>
      <c r="O258">
        <v>1456812000</v>
      </c>
      <c r="P258" t="b">
        <v>0</v>
      </c>
      <c r="Q258" t="b">
        <v>0</v>
      </c>
      <c r="R258" t="s">
        <v>23</v>
      </c>
      <c r="S258" t="str">
        <f t="shared" si="14"/>
        <v>music</v>
      </c>
      <c r="T258" t="str">
        <f t="shared" si="15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>ROUND(E259/D259*100,0)</f>
        <v>146</v>
      </c>
      <c r="G259" t="s">
        <v>20</v>
      </c>
      <c r="H259">
        <f>ROUND(E259/I259,0)</f>
        <v>90</v>
      </c>
      <c r="I259">
        <v>92</v>
      </c>
      <c r="J259" t="s">
        <v>21</v>
      </c>
      <c r="K259" t="s">
        <v>22</v>
      </c>
      <c r="L259" s="8">
        <f t="shared" ref="L259:L322" si="16">(((M259/60)/60)/24)+DATE(1970,1,1)</f>
        <v>41338.25</v>
      </c>
      <c r="M259">
        <v>1362463200</v>
      </c>
      <c r="N259" s="8">
        <f t="shared" ref="N259:N322" si="17">(((O259/60)/60)/24)+DATE(1970,1,1)</f>
        <v>41352.208333333336</v>
      </c>
      <c r="O259">
        <v>1363669200</v>
      </c>
      <c r="P259" t="b">
        <v>0</v>
      </c>
      <c r="Q259" t="b">
        <v>0</v>
      </c>
      <c r="R259" t="s">
        <v>33</v>
      </c>
      <c r="S259" t="str">
        <f t="shared" ref="S259:S322" si="18">LEFT(R259, FIND("/", R259) - 1)</f>
        <v>theater</v>
      </c>
      <c r="T259" t="str">
        <f t="shared" ref="T259:T322" si="19">TRIM(MID(R259, FIND("/", R259) + 1, LEN(R259)))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>ROUND(E260/D260*100,0)</f>
        <v>268</v>
      </c>
      <c r="G260" t="s">
        <v>20</v>
      </c>
      <c r="H260">
        <f>ROUND(E260/I260,0)</f>
        <v>72</v>
      </c>
      <c r="I260">
        <v>186</v>
      </c>
      <c r="J260" t="s">
        <v>21</v>
      </c>
      <c r="K260" t="s">
        <v>22</v>
      </c>
      <c r="L260" s="8">
        <f t="shared" si="16"/>
        <v>42712.25</v>
      </c>
      <c r="M260">
        <v>1481176800</v>
      </c>
      <c r="N260" s="8">
        <f t="shared" si="17"/>
        <v>42732.25</v>
      </c>
      <c r="O260">
        <v>1482904800</v>
      </c>
      <c r="P260" t="b">
        <v>0</v>
      </c>
      <c r="Q260" t="b">
        <v>1</v>
      </c>
      <c r="R260" t="s">
        <v>33</v>
      </c>
      <c r="S260" t="str">
        <f t="shared" si="18"/>
        <v>theater</v>
      </c>
      <c r="T260" t="str">
        <f t="shared" si="1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>ROUND(E261/D261*100,0)</f>
        <v>598</v>
      </c>
      <c r="G261" t="s">
        <v>20</v>
      </c>
      <c r="H261">
        <f>ROUND(E261/I261,0)</f>
        <v>78</v>
      </c>
      <c r="I261">
        <v>138</v>
      </c>
      <c r="J261" t="s">
        <v>21</v>
      </c>
      <c r="K261" t="s">
        <v>22</v>
      </c>
      <c r="L261" s="8">
        <f t="shared" si="16"/>
        <v>41251.25</v>
      </c>
      <c r="M261">
        <v>1354946400</v>
      </c>
      <c r="N261" s="8">
        <f t="shared" si="17"/>
        <v>41270.25</v>
      </c>
      <c r="O261">
        <v>1356588000</v>
      </c>
      <c r="P261" t="b">
        <v>1</v>
      </c>
      <c r="Q261" t="b">
        <v>0</v>
      </c>
      <c r="R261" t="s">
        <v>122</v>
      </c>
      <c r="S261" t="str">
        <f t="shared" si="18"/>
        <v>photography</v>
      </c>
      <c r="T261" t="str">
        <f t="shared" si="1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>ROUND(E262/D262*100,0)</f>
        <v>158</v>
      </c>
      <c r="G262" t="s">
        <v>20</v>
      </c>
      <c r="H262">
        <f>ROUND(E262/I262,0)</f>
        <v>38</v>
      </c>
      <c r="I262">
        <v>261</v>
      </c>
      <c r="J262" t="s">
        <v>21</v>
      </c>
      <c r="K262" t="s">
        <v>22</v>
      </c>
      <c r="L262" s="8">
        <f t="shared" si="16"/>
        <v>41180.208333333336</v>
      </c>
      <c r="M262">
        <v>1348808400</v>
      </c>
      <c r="N262" s="8">
        <f t="shared" si="17"/>
        <v>41192.208333333336</v>
      </c>
      <c r="O262">
        <v>1349845200</v>
      </c>
      <c r="P262" t="b">
        <v>0</v>
      </c>
      <c r="Q262" t="b">
        <v>0</v>
      </c>
      <c r="R262" t="s">
        <v>23</v>
      </c>
      <c r="S262" t="str">
        <f t="shared" si="18"/>
        <v>music</v>
      </c>
      <c r="T262" t="str">
        <f t="shared" si="1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>ROUND(E263/D263*100,0)</f>
        <v>31</v>
      </c>
      <c r="G263" t="s">
        <v>14</v>
      </c>
      <c r="H263">
        <f>ROUND(E263/I263,0)</f>
        <v>58</v>
      </c>
      <c r="I263">
        <v>454</v>
      </c>
      <c r="J263" t="s">
        <v>21</v>
      </c>
      <c r="K263" t="s">
        <v>22</v>
      </c>
      <c r="L263" s="8">
        <f t="shared" si="16"/>
        <v>40415.208333333336</v>
      </c>
      <c r="M263">
        <v>1282712400</v>
      </c>
      <c r="N263" s="8">
        <f t="shared" si="17"/>
        <v>40419.208333333336</v>
      </c>
      <c r="O263">
        <v>1283058000</v>
      </c>
      <c r="P263" t="b">
        <v>0</v>
      </c>
      <c r="Q263" t="b">
        <v>1</v>
      </c>
      <c r="R263" t="s">
        <v>23</v>
      </c>
      <c r="S263" t="str">
        <f t="shared" si="18"/>
        <v>music</v>
      </c>
      <c r="T263" t="str">
        <f t="shared" si="1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>ROUND(E264/D264*100,0)</f>
        <v>313</v>
      </c>
      <c r="G264" t="s">
        <v>20</v>
      </c>
      <c r="H264">
        <f>ROUND(E264/I264,0)</f>
        <v>50</v>
      </c>
      <c r="I264">
        <v>107</v>
      </c>
      <c r="J264" t="s">
        <v>21</v>
      </c>
      <c r="K264" t="s">
        <v>22</v>
      </c>
      <c r="L264" s="8">
        <f t="shared" si="16"/>
        <v>40638.208333333336</v>
      </c>
      <c r="M264">
        <v>1301979600</v>
      </c>
      <c r="N264" s="8">
        <f t="shared" si="17"/>
        <v>40664.208333333336</v>
      </c>
      <c r="O264">
        <v>1304226000</v>
      </c>
      <c r="P264" t="b">
        <v>0</v>
      </c>
      <c r="Q264" t="b">
        <v>1</v>
      </c>
      <c r="R264" t="s">
        <v>60</v>
      </c>
      <c r="S264" t="str">
        <f t="shared" si="18"/>
        <v>music</v>
      </c>
      <c r="T264" t="str">
        <f t="shared" si="1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>ROUND(E265/D265*100,0)</f>
        <v>371</v>
      </c>
      <c r="G265" t="s">
        <v>20</v>
      </c>
      <c r="H265">
        <f>ROUND(E265/I265,0)</f>
        <v>54</v>
      </c>
      <c r="I265">
        <v>199</v>
      </c>
      <c r="J265" t="s">
        <v>21</v>
      </c>
      <c r="K265" t="s">
        <v>22</v>
      </c>
      <c r="L265" s="8">
        <f t="shared" si="16"/>
        <v>40187.25</v>
      </c>
      <c r="M265">
        <v>1263016800</v>
      </c>
      <c r="N265" s="8">
        <f t="shared" si="17"/>
        <v>40187.25</v>
      </c>
      <c r="O265">
        <v>1263016800</v>
      </c>
      <c r="P265" t="b">
        <v>0</v>
      </c>
      <c r="Q265" t="b">
        <v>0</v>
      </c>
      <c r="R265" t="s">
        <v>122</v>
      </c>
      <c r="S265" t="str">
        <f t="shared" si="18"/>
        <v>photography</v>
      </c>
      <c r="T265" t="str">
        <f t="shared" si="1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>ROUND(E266/D266*100,0)</f>
        <v>363</v>
      </c>
      <c r="G266" t="s">
        <v>20</v>
      </c>
      <c r="H266">
        <f>ROUND(E266/I266,0)</f>
        <v>30</v>
      </c>
      <c r="I266">
        <v>5512</v>
      </c>
      <c r="J266" t="s">
        <v>21</v>
      </c>
      <c r="K266" t="s">
        <v>22</v>
      </c>
      <c r="L266" s="8">
        <f t="shared" si="16"/>
        <v>41317.25</v>
      </c>
      <c r="M266">
        <v>1360648800</v>
      </c>
      <c r="N266" s="8">
        <f t="shared" si="17"/>
        <v>41333.25</v>
      </c>
      <c r="O266">
        <v>1362031200</v>
      </c>
      <c r="P266" t="b">
        <v>0</v>
      </c>
      <c r="Q266" t="b">
        <v>0</v>
      </c>
      <c r="R266" t="s">
        <v>33</v>
      </c>
      <c r="S266" t="str">
        <f t="shared" si="18"/>
        <v>theater</v>
      </c>
      <c r="T266" t="str">
        <f t="shared" si="1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>ROUND(E267/D267*100,0)</f>
        <v>123</v>
      </c>
      <c r="G267" t="s">
        <v>20</v>
      </c>
      <c r="H267">
        <f>ROUND(E267/I267,0)</f>
        <v>70</v>
      </c>
      <c r="I267">
        <v>86</v>
      </c>
      <c r="J267" t="s">
        <v>21</v>
      </c>
      <c r="K267" t="s">
        <v>22</v>
      </c>
      <c r="L267" s="8">
        <f t="shared" si="16"/>
        <v>42372.25</v>
      </c>
      <c r="M267">
        <v>1451800800</v>
      </c>
      <c r="N267" s="8">
        <f t="shared" si="17"/>
        <v>42416.25</v>
      </c>
      <c r="O267">
        <v>1455602400</v>
      </c>
      <c r="P267" t="b">
        <v>0</v>
      </c>
      <c r="Q267" t="b">
        <v>0</v>
      </c>
      <c r="R267" t="s">
        <v>33</v>
      </c>
      <c r="S267" t="str">
        <f t="shared" si="18"/>
        <v>theater</v>
      </c>
      <c r="T267" t="str">
        <f t="shared" si="1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>ROUND(E268/D268*100,0)</f>
        <v>77</v>
      </c>
      <c r="G268" t="s">
        <v>14</v>
      </c>
      <c r="H268">
        <f>ROUND(E268/I268,0)</f>
        <v>27</v>
      </c>
      <c r="I268">
        <v>3182</v>
      </c>
      <c r="J268" t="s">
        <v>107</v>
      </c>
      <c r="K268" t="s">
        <v>108</v>
      </c>
      <c r="L268" s="8">
        <f t="shared" si="16"/>
        <v>41950.25</v>
      </c>
      <c r="M268">
        <v>1415340000</v>
      </c>
      <c r="N268" s="8">
        <f t="shared" si="17"/>
        <v>41983.25</v>
      </c>
      <c r="O268">
        <v>1418191200</v>
      </c>
      <c r="P268" t="b">
        <v>0</v>
      </c>
      <c r="Q268" t="b">
        <v>1</v>
      </c>
      <c r="R268" t="s">
        <v>159</v>
      </c>
      <c r="S268" t="str">
        <f t="shared" si="18"/>
        <v>music</v>
      </c>
      <c r="T268" t="str">
        <f t="shared" si="1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>ROUND(E269/D269*100,0)</f>
        <v>234</v>
      </c>
      <c r="G269" t="s">
        <v>20</v>
      </c>
      <c r="H269">
        <f>ROUND(E269/I269,0)</f>
        <v>52</v>
      </c>
      <c r="I269">
        <v>2768</v>
      </c>
      <c r="J269" t="s">
        <v>26</v>
      </c>
      <c r="K269" t="s">
        <v>27</v>
      </c>
      <c r="L269" s="8">
        <f t="shared" si="16"/>
        <v>41206.208333333336</v>
      </c>
      <c r="M269">
        <v>1351054800</v>
      </c>
      <c r="N269" s="8">
        <f t="shared" si="17"/>
        <v>41222.25</v>
      </c>
      <c r="O269">
        <v>1352440800</v>
      </c>
      <c r="P269" t="b">
        <v>0</v>
      </c>
      <c r="Q269" t="b">
        <v>0</v>
      </c>
      <c r="R269" t="s">
        <v>33</v>
      </c>
      <c r="S269" t="str">
        <f t="shared" si="18"/>
        <v>theater</v>
      </c>
      <c r="T269" t="str">
        <f t="shared" si="1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>ROUND(E270/D270*100,0)</f>
        <v>181</v>
      </c>
      <c r="G270" t="s">
        <v>20</v>
      </c>
      <c r="H270">
        <f>ROUND(E270/I270,0)</f>
        <v>56</v>
      </c>
      <c r="I270">
        <v>48</v>
      </c>
      <c r="J270" t="s">
        <v>21</v>
      </c>
      <c r="K270" t="s">
        <v>22</v>
      </c>
      <c r="L270" s="8">
        <f t="shared" si="16"/>
        <v>41186.208333333336</v>
      </c>
      <c r="M270">
        <v>1349326800</v>
      </c>
      <c r="N270" s="8">
        <f t="shared" si="17"/>
        <v>41232.25</v>
      </c>
      <c r="O270">
        <v>1353304800</v>
      </c>
      <c r="P270" t="b">
        <v>0</v>
      </c>
      <c r="Q270" t="b">
        <v>0</v>
      </c>
      <c r="R270" t="s">
        <v>42</v>
      </c>
      <c r="S270" t="str">
        <f t="shared" si="18"/>
        <v>film &amp; video</v>
      </c>
      <c r="T270" t="str">
        <f t="shared" si="1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>ROUND(E271/D271*100,0)</f>
        <v>253</v>
      </c>
      <c r="G271" t="s">
        <v>20</v>
      </c>
      <c r="H271">
        <f>ROUND(E271/I271,0)</f>
        <v>102</v>
      </c>
      <c r="I271">
        <v>87</v>
      </c>
      <c r="J271" t="s">
        <v>21</v>
      </c>
      <c r="K271" t="s">
        <v>22</v>
      </c>
      <c r="L271" s="8">
        <f t="shared" si="16"/>
        <v>43496.25</v>
      </c>
      <c r="M271">
        <v>1548914400</v>
      </c>
      <c r="N271" s="8">
        <f t="shared" si="17"/>
        <v>43517.25</v>
      </c>
      <c r="O271">
        <v>1550728800</v>
      </c>
      <c r="P271" t="b">
        <v>0</v>
      </c>
      <c r="Q271" t="b">
        <v>0</v>
      </c>
      <c r="R271" t="s">
        <v>269</v>
      </c>
      <c r="S271" t="str">
        <f t="shared" si="18"/>
        <v>film &amp; video</v>
      </c>
      <c r="T271" t="str">
        <f t="shared" si="1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>ROUND(E272/D272*100,0)</f>
        <v>27</v>
      </c>
      <c r="G272" t="s">
        <v>74</v>
      </c>
      <c r="H272">
        <f>ROUND(E272/I272,0)</f>
        <v>25</v>
      </c>
      <c r="I272">
        <v>1890</v>
      </c>
      <c r="J272" t="s">
        <v>21</v>
      </c>
      <c r="K272" t="s">
        <v>22</v>
      </c>
      <c r="L272" s="8">
        <f t="shared" si="16"/>
        <v>40514.25</v>
      </c>
      <c r="M272">
        <v>1291269600</v>
      </c>
      <c r="N272" s="8">
        <f t="shared" si="17"/>
        <v>40516.25</v>
      </c>
      <c r="O272">
        <v>1291442400</v>
      </c>
      <c r="P272" t="b">
        <v>0</v>
      </c>
      <c r="Q272" t="b">
        <v>0</v>
      </c>
      <c r="R272" t="s">
        <v>89</v>
      </c>
      <c r="S272" t="str">
        <f t="shared" si="18"/>
        <v>games</v>
      </c>
      <c r="T272" t="str">
        <f t="shared" si="1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>ROUND(E273/D273*100,0)</f>
        <v>1</v>
      </c>
      <c r="G273" t="s">
        <v>47</v>
      </c>
      <c r="H273">
        <f>ROUND(E273/I273,0)</f>
        <v>32</v>
      </c>
      <c r="I273">
        <v>61</v>
      </c>
      <c r="J273" t="s">
        <v>21</v>
      </c>
      <c r="K273" t="s">
        <v>22</v>
      </c>
      <c r="L273" s="8">
        <f t="shared" si="16"/>
        <v>42345.25</v>
      </c>
      <c r="M273">
        <v>1449468000</v>
      </c>
      <c r="N273" s="8">
        <f t="shared" si="17"/>
        <v>42376.25</v>
      </c>
      <c r="O273">
        <v>1452146400</v>
      </c>
      <c r="P273" t="b">
        <v>0</v>
      </c>
      <c r="Q273" t="b">
        <v>0</v>
      </c>
      <c r="R273" t="s">
        <v>122</v>
      </c>
      <c r="S273" t="str">
        <f t="shared" si="18"/>
        <v>photography</v>
      </c>
      <c r="T273" t="str">
        <f t="shared" si="1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>ROUND(E274/D274*100,0)</f>
        <v>304</v>
      </c>
      <c r="G274" t="s">
        <v>20</v>
      </c>
      <c r="H274">
        <f>ROUND(E274/I274,0)</f>
        <v>82</v>
      </c>
      <c r="I274">
        <v>1894</v>
      </c>
      <c r="J274" t="s">
        <v>21</v>
      </c>
      <c r="K274" t="s">
        <v>22</v>
      </c>
      <c r="L274" s="8">
        <f t="shared" si="16"/>
        <v>43656.208333333328</v>
      </c>
      <c r="M274">
        <v>1562734800</v>
      </c>
      <c r="N274" s="8">
        <f t="shared" si="17"/>
        <v>43681.208333333328</v>
      </c>
      <c r="O274">
        <v>1564894800</v>
      </c>
      <c r="P274" t="b">
        <v>0</v>
      </c>
      <c r="Q274" t="b">
        <v>1</v>
      </c>
      <c r="R274" t="s">
        <v>33</v>
      </c>
      <c r="S274" t="str">
        <f t="shared" si="18"/>
        <v>theater</v>
      </c>
      <c r="T274" t="str">
        <f t="shared" si="1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>ROUND(E275/D275*100,0)</f>
        <v>137</v>
      </c>
      <c r="G275" t="s">
        <v>20</v>
      </c>
      <c r="H275">
        <f>ROUND(E275/I275,0)</f>
        <v>38</v>
      </c>
      <c r="I275">
        <v>282</v>
      </c>
      <c r="J275" t="s">
        <v>15</v>
      </c>
      <c r="K275" t="s">
        <v>16</v>
      </c>
      <c r="L275" s="8">
        <f t="shared" si="16"/>
        <v>42995.208333333328</v>
      </c>
      <c r="M275">
        <v>1505624400</v>
      </c>
      <c r="N275" s="8">
        <f t="shared" si="17"/>
        <v>42998.208333333328</v>
      </c>
      <c r="O275">
        <v>1505883600</v>
      </c>
      <c r="P275" t="b">
        <v>0</v>
      </c>
      <c r="Q275" t="b">
        <v>0</v>
      </c>
      <c r="R275" t="s">
        <v>33</v>
      </c>
      <c r="S275" t="str">
        <f t="shared" si="18"/>
        <v>theater</v>
      </c>
      <c r="T275" t="str">
        <f t="shared" si="1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>ROUND(E276/D276*100,0)</f>
        <v>32</v>
      </c>
      <c r="G276" t="s">
        <v>14</v>
      </c>
      <c r="H276">
        <f>ROUND(E276/I276,0)</f>
        <v>52</v>
      </c>
      <c r="I276">
        <v>15</v>
      </c>
      <c r="J276" t="s">
        <v>21</v>
      </c>
      <c r="K276" t="s">
        <v>22</v>
      </c>
      <c r="L276" s="8">
        <f t="shared" si="16"/>
        <v>43045.25</v>
      </c>
      <c r="M276">
        <v>1509948000</v>
      </c>
      <c r="N276" s="8">
        <f t="shared" si="17"/>
        <v>43050.25</v>
      </c>
      <c r="O276">
        <v>1510380000</v>
      </c>
      <c r="P276" t="b">
        <v>0</v>
      </c>
      <c r="Q276" t="b">
        <v>0</v>
      </c>
      <c r="R276" t="s">
        <v>33</v>
      </c>
      <c r="S276" t="str">
        <f t="shared" si="18"/>
        <v>theater</v>
      </c>
      <c r="T276" t="str">
        <f t="shared" si="1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>ROUND(E277/D277*100,0)</f>
        <v>242</v>
      </c>
      <c r="G277" t="s">
        <v>20</v>
      </c>
      <c r="H277">
        <f>ROUND(E277/I277,0)</f>
        <v>81</v>
      </c>
      <c r="I277">
        <v>116</v>
      </c>
      <c r="J277" t="s">
        <v>21</v>
      </c>
      <c r="K277" t="s">
        <v>22</v>
      </c>
      <c r="L277" s="8">
        <f t="shared" si="16"/>
        <v>43561.208333333328</v>
      </c>
      <c r="M277">
        <v>1554526800</v>
      </c>
      <c r="N277" s="8">
        <f t="shared" si="17"/>
        <v>43569.208333333328</v>
      </c>
      <c r="O277">
        <v>1555218000</v>
      </c>
      <c r="P277" t="b">
        <v>0</v>
      </c>
      <c r="Q277" t="b">
        <v>0</v>
      </c>
      <c r="R277" t="s">
        <v>206</v>
      </c>
      <c r="S277" t="str">
        <f t="shared" si="18"/>
        <v>publishing</v>
      </c>
      <c r="T277" t="str">
        <f t="shared" si="1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>ROUND(E278/D278*100,0)</f>
        <v>97</v>
      </c>
      <c r="G278" t="s">
        <v>14</v>
      </c>
      <c r="H278">
        <f>ROUND(E278/I278,0)</f>
        <v>40</v>
      </c>
      <c r="I278">
        <v>133</v>
      </c>
      <c r="J278" t="s">
        <v>21</v>
      </c>
      <c r="K278" t="s">
        <v>22</v>
      </c>
      <c r="L278" s="8">
        <f t="shared" si="16"/>
        <v>41018.208333333336</v>
      </c>
      <c r="M278">
        <v>1334811600</v>
      </c>
      <c r="N278" s="8">
        <f t="shared" si="17"/>
        <v>41023.208333333336</v>
      </c>
      <c r="O278">
        <v>1335243600</v>
      </c>
      <c r="P278" t="b">
        <v>0</v>
      </c>
      <c r="Q278" t="b">
        <v>1</v>
      </c>
      <c r="R278" t="s">
        <v>89</v>
      </c>
      <c r="S278" t="str">
        <f t="shared" si="18"/>
        <v>games</v>
      </c>
      <c r="T278" t="str">
        <f t="shared" si="1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>ROUND(E279/D279*100,0)</f>
        <v>1066</v>
      </c>
      <c r="G279" t="s">
        <v>20</v>
      </c>
      <c r="H279">
        <f>ROUND(E279/I279,0)</f>
        <v>90</v>
      </c>
      <c r="I279">
        <v>83</v>
      </c>
      <c r="J279" t="s">
        <v>21</v>
      </c>
      <c r="K279" t="s">
        <v>22</v>
      </c>
      <c r="L279" s="8">
        <f t="shared" si="16"/>
        <v>40378.208333333336</v>
      </c>
      <c r="M279">
        <v>1279515600</v>
      </c>
      <c r="N279" s="8">
        <f t="shared" si="17"/>
        <v>40380.208333333336</v>
      </c>
      <c r="O279">
        <v>1279688400</v>
      </c>
      <c r="P279" t="b">
        <v>0</v>
      </c>
      <c r="Q279" t="b">
        <v>0</v>
      </c>
      <c r="R279" t="s">
        <v>33</v>
      </c>
      <c r="S279" t="str">
        <f t="shared" si="18"/>
        <v>theater</v>
      </c>
      <c r="T279" t="str">
        <f t="shared" si="1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>ROUND(E280/D280*100,0)</f>
        <v>326</v>
      </c>
      <c r="G280" t="s">
        <v>20</v>
      </c>
      <c r="H280">
        <f>ROUND(E280/I280,0)</f>
        <v>97</v>
      </c>
      <c r="I280">
        <v>91</v>
      </c>
      <c r="J280" t="s">
        <v>21</v>
      </c>
      <c r="K280" t="s">
        <v>22</v>
      </c>
      <c r="L280" s="8">
        <f t="shared" si="16"/>
        <v>41239.25</v>
      </c>
      <c r="M280">
        <v>1353909600</v>
      </c>
      <c r="N280" s="8">
        <f t="shared" si="17"/>
        <v>41264.25</v>
      </c>
      <c r="O280">
        <v>1356069600</v>
      </c>
      <c r="P280" t="b">
        <v>0</v>
      </c>
      <c r="Q280" t="b">
        <v>0</v>
      </c>
      <c r="R280" t="s">
        <v>28</v>
      </c>
      <c r="S280" t="str">
        <f t="shared" si="18"/>
        <v>technology</v>
      </c>
      <c r="T280" t="str">
        <f t="shared" si="1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>ROUND(E281/D281*100,0)</f>
        <v>171</v>
      </c>
      <c r="G281" t="s">
        <v>20</v>
      </c>
      <c r="H281">
        <f>ROUND(E281/I281,0)</f>
        <v>25</v>
      </c>
      <c r="I281">
        <v>546</v>
      </c>
      <c r="J281" t="s">
        <v>21</v>
      </c>
      <c r="K281" t="s">
        <v>22</v>
      </c>
      <c r="L281" s="8">
        <f t="shared" si="16"/>
        <v>43346.208333333328</v>
      </c>
      <c r="M281">
        <v>1535950800</v>
      </c>
      <c r="N281" s="8">
        <f t="shared" si="17"/>
        <v>43349.208333333328</v>
      </c>
      <c r="O281">
        <v>1536210000</v>
      </c>
      <c r="P281" t="b">
        <v>0</v>
      </c>
      <c r="Q281" t="b">
        <v>0</v>
      </c>
      <c r="R281" t="s">
        <v>33</v>
      </c>
      <c r="S281" t="str">
        <f t="shared" si="18"/>
        <v>theater</v>
      </c>
      <c r="T281" t="str">
        <f t="shared" si="1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>ROUND(E282/D282*100,0)</f>
        <v>581</v>
      </c>
      <c r="G282" t="s">
        <v>20</v>
      </c>
      <c r="H282">
        <f>ROUND(E282/I282,0)</f>
        <v>37</v>
      </c>
      <c r="I282">
        <v>393</v>
      </c>
      <c r="J282" t="s">
        <v>21</v>
      </c>
      <c r="K282" t="s">
        <v>22</v>
      </c>
      <c r="L282" s="8">
        <f t="shared" si="16"/>
        <v>43060.25</v>
      </c>
      <c r="M282">
        <v>1511244000</v>
      </c>
      <c r="N282" s="8">
        <f t="shared" si="17"/>
        <v>43066.25</v>
      </c>
      <c r="O282">
        <v>1511762400</v>
      </c>
      <c r="P282" t="b">
        <v>0</v>
      </c>
      <c r="Q282" t="b">
        <v>0</v>
      </c>
      <c r="R282" t="s">
        <v>71</v>
      </c>
      <c r="S282" t="str">
        <f t="shared" si="18"/>
        <v>film &amp; video</v>
      </c>
      <c r="T282" t="str">
        <f t="shared" si="1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>ROUND(E283/D283*100,0)</f>
        <v>92</v>
      </c>
      <c r="G283" t="s">
        <v>14</v>
      </c>
      <c r="H283">
        <f>ROUND(E283/I283,0)</f>
        <v>73</v>
      </c>
      <c r="I283">
        <v>2062</v>
      </c>
      <c r="J283" t="s">
        <v>21</v>
      </c>
      <c r="K283" t="s">
        <v>22</v>
      </c>
      <c r="L283" s="8">
        <f t="shared" si="16"/>
        <v>40979.25</v>
      </c>
      <c r="M283">
        <v>1331445600</v>
      </c>
      <c r="N283" s="8">
        <f t="shared" si="17"/>
        <v>41000.208333333336</v>
      </c>
      <c r="O283">
        <v>1333256400</v>
      </c>
      <c r="P283" t="b">
        <v>0</v>
      </c>
      <c r="Q283" t="b">
        <v>1</v>
      </c>
      <c r="R283" t="s">
        <v>33</v>
      </c>
      <c r="S283" t="str">
        <f t="shared" si="18"/>
        <v>theater</v>
      </c>
      <c r="T283" t="str">
        <f t="shared" si="1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>ROUND(E284/D284*100,0)</f>
        <v>108</v>
      </c>
      <c r="G284" t="s">
        <v>20</v>
      </c>
      <c r="H284">
        <f>ROUND(E284/I284,0)</f>
        <v>68</v>
      </c>
      <c r="I284">
        <v>133</v>
      </c>
      <c r="J284" t="s">
        <v>21</v>
      </c>
      <c r="K284" t="s">
        <v>22</v>
      </c>
      <c r="L284" s="8">
        <f t="shared" si="16"/>
        <v>42701.25</v>
      </c>
      <c r="M284">
        <v>1480226400</v>
      </c>
      <c r="N284" s="8">
        <f t="shared" si="17"/>
        <v>42707.25</v>
      </c>
      <c r="O284">
        <v>1480744800</v>
      </c>
      <c r="P284" t="b">
        <v>0</v>
      </c>
      <c r="Q284" t="b">
        <v>1</v>
      </c>
      <c r="R284" t="s">
        <v>269</v>
      </c>
      <c r="S284" t="str">
        <f t="shared" si="18"/>
        <v>film &amp; video</v>
      </c>
      <c r="T284" t="str">
        <f t="shared" si="1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>ROUND(E285/D285*100,0)</f>
        <v>19</v>
      </c>
      <c r="G285" t="s">
        <v>14</v>
      </c>
      <c r="H285">
        <f>ROUND(E285/I285,0)</f>
        <v>52</v>
      </c>
      <c r="I285">
        <v>29</v>
      </c>
      <c r="J285" t="s">
        <v>36</v>
      </c>
      <c r="K285" t="s">
        <v>37</v>
      </c>
      <c r="L285" s="8">
        <f t="shared" si="16"/>
        <v>42520.208333333328</v>
      </c>
      <c r="M285">
        <v>1464584400</v>
      </c>
      <c r="N285" s="8">
        <f t="shared" si="17"/>
        <v>42525.208333333328</v>
      </c>
      <c r="O285">
        <v>1465016400</v>
      </c>
      <c r="P285" t="b">
        <v>0</v>
      </c>
      <c r="Q285" t="b">
        <v>0</v>
      </c>
      <c r="R285" t="s">
        <v>23</v>
      </c>
      <c r="S285" t="str">
        <f t="shared" si="18"/>
        <v>music</v>
      </c>
      <c r="T285" t="str">
        <f t="shared" si="1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>ROUND(E286/D286*100,0)</f>
        <v>83</v>
      </c>
      <c r="G286" t="s">
        <v>14</v>
      </c>
      <c r="H286">
        <f>ROUND(E286/I286,0)</f>
        <v>62</v>
      </c>
      <c r="I286">
        <v>132</v>
      </c>
      <c r="J286" t="s">
        <v>21</v>
      </c>
      <c r="K286" t="s">
        <v>22</v>
      </c>
      <c r="L286" s="8">
        <f t="shared" si="16"/>
        <v>41030.208333333336</v>
      </c>
      <c r="M286">
        <v>1335848400</v>
      </c>
      <c r="N286" s="8">
        <f t="shared" si="17"/>
        <v>41035.208333333336</v>
      </c>
      <c r="O286">
        <v>1336280400</v>
      </c>
      <c r="P286" t="b">
        <v>0</v>
      </c>
      <c r="Q286" t="b">
        <v>0</v>
      </c>
      <c r="R286" t="s">
        <v>28</v>
      </c>
      <c r="S286" t="str">
        <f t="shared" si="18"/>
        <v>technology</v>
      </c>
      <c r="T286" t="str">
        <f t="shared" si="1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>ROUND(E287/D287*100,0)</f>
        <v>706</v>
      </c>
      <c r="G287" t="s">
        <v>20</v>
      </c>
      <c r="H287">
        <f>ROUND(E287/I287,0)</f>
        <v>25</v>
      </c>
      <c r="I287">
        <v>254</v>
      </c>
      <c r="J287" t="s">
        <v>21</v>
      </c>
      <c r="K287" t="s">
        <v>22</v>
      </c>
      <c r="L287" s="8">
        <f t="shared" si="16"/>
        <v>42623.208333333328</v>
      </c>
      <c r="M287">
        <v>1473483600</v>
      </c>
      <c r="N287" s="8">
        <f t="shared" si="17"/>
        <v>42661.208333333328</v>
      </c>
      <c r="O287">
        <v>1476766800</v>
      </c>
      <c r="P287" t="b">
        <v>0</v>
      </c>
      <c r="Q287" t="b">
        <v>0</v>
      </c>
      <c r="R287" t="s">
        <v>33</v>
      </c>
      <c r="S287" t="str">
        <f t="shared" si="18"/>
        <v>theater</v>
      </c>
      <c r="T287" t="str">
        <f t="shared" si="1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>ROUND(E288/D288*100,0)</f>
        <v>17</v>
      </c>
      <c r="G288" t="s">
        <v>74</v>
      </c>
      <c r="H288">
        <f>ROUND(E288/I288,0)</f>
        <v>106</v>
      </c>
      <c r="I288">
        <v>184</v>
      </c>
      <c r="J288" t="s">
        <v>21</v>
      </c>
      <c r="K288" t="s">
        <v>22</v>
      </c>
      <c r="L288" s="8">
        <f t="shared" si="16"/>
        <v>42697.25</v>
      </c>
      <c r="M288">
        <v>1479880800</v>
      </c>
      <c r="N288" s="8">
        <f t="shared" si="17"/>
        <v>42704.25</v>
      </c>
      <c r="O288">
        <v>1480485600</v>
      </c>
      <c r="P288" t="b">
        <v>0</v>
      </c>
      <c r="Q288" t="b">
        <v>0</v>
      </c>
      <c r="R288" t="s">
        <v>33</v>
      </c>
      <c r="S288" t="str">
        <f t="shared" si="18"/>
        <v>theater</v>
      </c>
      <c r="T288" t="str">
        <f t="shared" si="1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>ROUND(E289/D289*100,0)</f>
        <v>210</v>
      </c>
      <c r="G289" t="s">
        <v>20</v>
      </c>
      <c r="H289">
        <f>ROUND(E289/I289,0)</f>
        <v>75</v>
      </c>
      <c r="I289">
        <v>176</v>
      </c>
      <c r="J289" t="s">
        <v>21</v>
      </c>
      <c r="K289" t="s">
        <v>22</v>
      </c>
      <c r="L289" s="8">
        <f t="shared" si="16"/>
        <v>42122.208333333328</v>
      </c>
      <c r="M289">
        <v>1430197200</v>
      </c>
      <c r="N289" s="8">
        <f t="shared" si="17"/>
        <v>42122.208333333328</v>
      </c>
      <c r="O289">
        <v>1430197200</v>
      </c>
      <c r="P289" t="b">
        <v>0</v>
      </c>
      <c r="Q289" t="b">
        <v>0</v>
      </c>
      <c r="R289" t="s">
        <v>50</v>
      </c>
      <c r="S289" t="str">
        <f t="shared" si="18"/>
        <v>music</v>
      </c>
      <c r="T289" t="str">
        <f t="shared" si="1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>ROUND(E290/D290*100,0)</f>
        <v>98</v>
      </c>
      <c r="G290" t="s">
        <v>14</v>
      </c>
      <c r="H290">
        <f>ROUND(E290/I290,0)</f>
        <v>40</v>
      </c>
      <c r="I290">
        <v>137</v>
      </c>
      <c r="J290" t="s">
        <v>36</v>
      </c>
      <c r="K290" t="s">
        <v>37</v>
      </c>
      <c r="L290" s="8">
        <f t="shared" si="16"/>
        <v>40982.208333333336</v>
      </c>
      <c r="M290">
        <v>1331701200</v>
      </c>
      <c r="N290" s="8">
        <f t="shared" si="17"/>
        <v>40983.208333333336</v>
      </c>
      <c r="O290">
        <v>1331787600</v>
      </c>
      <c r="P290" t="b">
        <v>0</v>
      </c>
      <c r="Q290" t="b">
        <v>1</v>
      </c>
      <c r="R290" t="s">
        <v>148</v>
      </c>
      <c r="S290" t="str">
        <f t="shared" si="18"/>
        <v>music</v>
      </c>
      <c r="T290" t="str">
        <f t="shared" si="1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>ROUND(E291/D291*100,0)</f>
        <v>1684</v>
      </c>
      <c r="G291" t="s">
        <v>20</v>
      </c>
      <c r="H291">
        <f>ROUND(E291/I291,0)</f>
        <v>40</v>
      </c>
      <c r="I291">
        <v>337</v>
      </c>
      <c r="J291" t="s">
        <v>15</v>
      </c>
      <c r="K291" t="s">
        <v>16</v>
      </c>
      <c r="L291" s="8">
        <f t="shared" si="16"/>
        <v>42219.208333333328</v>
      </c>
      <c r="M291">
        <v>1438578000</v>
      </c>
      <c r="N291" s="8">
        <f t="shared" si="17"/>
        <v>42222.208333333328</v>
      </c>
      <c r="O291">
        <v>1438837200</v>
      </c>
      <c r="P291" t="b">
        <v>0</v>
      </c>
      <c r="Q291" t="b">
        <v>0</v>
      </c>
      <c r="R291" t="s">
        <v>33</v>
      </c>
      <c r="S291" t="str">
        <f t="shared" si="18"/>
        <v>theater</v>
      </c>
      <c r="T291" t="str">
        <f t="shared" si="1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>ROUND(E292/D292*100,0)</f>
        <v>54</v>
      </c>
      <c r="G292" t="s">
        <v>14</v>
      </c>
      <c r="H292">
        <f>ROUND(E292/I292,0)</f>
        <v>101</v>
      </c>
      <c r="I292">
        <v>908</v>
      </c>
      <c r="J292" t="s">
        <v>21</v>
      </c>
      <c r="K292" t="s">
        <v>22</v>
      </c>
      <c r="L292" s="8">
        <f t="shared" si="16"/>
        <v>41404.208333333336</v>
      </c>
      <c r="M292">
        <v>1368162000</v>
      </c>
      <c r="N292" s="8">
        <f t="shared" si="17"/>
        <v>41436.208333333336</v>
      </c>
      <c r="O292">
        <v>1370926800</v>
      </c>
      <c r="P292" t="b">
        <v>0</v>
      </c>
      <c r="Q292" t="b">
        <v>1</v>
      </c>
      <c r="R292" t="s">
        <v>42</v>
      </c>
      <c r="S292" t="str">
        <f t="shared" si="18"/>
        <v>film &amp; video</v>
      </c>
      <c r="T292" t="str">
        <f t="shared" si="1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>ROUND(E293/D293*100,0)</f>
        <v>457</v>
      </c>
      <c r="G293" t="s">
        <v>20</v>
      </c>
      <c r="H293">
        <f>ROUND(E293/I293,0)</f>
        <v>77</v>
      </c>
      <c r="I293">
        <v>107</v>
      </c>
      <c r="J293" t="s">
        <v>21</v>
      </c>
      <c r="K293" t="s">
        <v>22</v>
      </c>
      <c r="L293" s="8">
        <f t="shared" si="16"/>
        <v>40831.208333333336</v>
      </c>
      <c r="M293">
        <v>1318654800</v>
      </c>
      <c r="N293" s="8">
        <f t="shared" si="17"/>
        <v>40835.208333333336</v>
      </c>
      <c r="O293">
        <v>1319000400</v>
      </c>
      <c r="P293" t="b">
        <v>1</v>
      </c>
      <c r="Q293" t="b">
        <v>0</v>
      </c>
      <c r="R293" t="s">
        <v>28</v>
      </c>
      <c r="S293" t="str">
        <f t="shared" si="18"/>
        <v>technology</v>
      </c>
      <c r="T293" t="str">
        <f t="shared" si="1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>ROUND(E294/D294*100,0)</f>
        <v>10</v>
      </c>
      <c r="G294" t="s">
        <v>14</v>
      </c>
      <c r="H294">
        <f>ROUND(E294/I294,0)</f>
        <v>72</v>
      </c>
      <c r="I294">
        <v>10</v>
      </c>
      <c r="J294" t="s">
        <v>21</v>
      </c>
      <c r="K294" t="s">
        <v>22</v>
      </c>
      <c r="L294" s="8">
        <f t="shared" si="16"/>
        <v>40984.208333333336</v>
      </c>
      <c r="M294">
        <v>1331874000</v>
      </c>
      <c r="N294" s="8">
        <f t="shared" si="17"/>
        <v>41002.208333333336</v>
      </c>
      <c r="O294">
        <v>1333429200</v>
      </c>
      <c r="P294" t="b">
        <v>0</v>
      </c>
      <c r="Q294" t="b">
        <v>0</v>
      </c>
      <c r="R294" t="s">
        <v>17</v>
      </c>
      <c r="S294" t="str">
        <f t="shared" si="18"/>
        <v>food</v>
      </c>
      <c r="T294" t="str">
        <f t="shared" si="1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>ROUND(E295/D295*100,0)</f>
        <v>16</v>
      </c>
      <c r="G295" t="s">
        <v>74</v>
      </c>
      <c r="H295">
        <f>ROUND(E295/I295,0)</f>
        <v>33</v>
      </c>
      <c r="I295">
        <v>32</v>
      </c>
      <c r="J295" t="s">
        <v>107</v>
      </c>
      <c r="K295" t="s">
        <v>108</v>
      </c>
      <c r="L295" s="8">
        <f t="shared" si="16"/>
        <v>40456.208333333336</v>
      </c>
      <c r="M295">
        <v>1286254800</v>
      </c>
      <c r="N295" s="8">
        <f t="shared" si="17"/>
        <v>40465.208333333336</v>
      </c>
      <c r="O295">
        <v>1287032400</v>
      </c>
      <c r="P295" t="b">
        <v>0</v>
      </c>
      <c r="Q295" t="b">
        <v>0</v>
      </c>
      <c r="R295" t="s">
        <v>33</v>
      </c>
      <c r="S295" t="str">
        <f t="shared" si="18"/>
        <v>theater</v>
      </c>
      <c r="T295" t="str">
        <f t="shared" si="1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>ROUND(E296/D296*100,0)</f>
        <v>1340</v>
      </c>
      <c r="G296" t="s">
        <v>20</v>
      </c>
      <c r="H296">
        <f>ROUND(E296/I296,0)</f>
        <v>44</v>
      </c>
      <c r="I296">
        <v>183</v>
      </c>
      <c r="J296" t="s">
        <v>21</v>
      </c>
      <c r="K296" t="s">
        <v>22</v>
      </c>
      <c r="L296" s="8">
        <f t="shared" si="16"/>
        <v>43399.208333333328</v>
      </c>
      <c r="M296">
        <v>1540530000</v>
      </c>
      <c r="N296" s="8">
        <f t="shared" si="17"/>
        <v>43411.25</v>
      </c>
      <c r="O296">
        <v>1541570400</v>
      </c>
      <c r="P296" t="b">
        <v>0</v>
      </c>
      <c r="Q296" t="b">
        <v>0</v>
      </c>
      <c r="R296" t="s">
        <v>33</v>
      </c>
      <c r="S296" t="str">
        <f t="shared" si="18"/>
        <v>theater</v>
      </c>
      <c r="T296" t="str">
        <f t="shared" si="1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>ROUND(E297/D297*100,0)</f>
        <v>36</v>
      </c>
      <c r="G297" t="s">
        <v>14</v>
      </c>
      <c r="H297">
        <f>ROUND(E297/I297,0)</f>
        <v>36</v>
      </c>
      <c r="I297">
        <v>1910</v>
      </c>
      <c r="J297" t="s">
        <v>98</v>
      </c>
      <c r="K297" t="s">
        <v>99</v>
      </c>
      <c r="L297" s="8">
        <f t="shared" si="16"/>
        <v>41562.208333333336</v>
      </c>
      <c r="M297">
        <v>1381813200</v>
      </c>
      <c r="N297" s="8">
        <f t="shared" si="17"/>
        <v>41587.25</v>
      </c>
      <c r="O297">
        <v>1383976800</v>
      </c>
      <c r="P297" t="b">
        <v>0</v>
      </c>
      <c r="Q297" t="b">
        <v>0</v>
      </c>
      <c r="R297" t="s">
        <v>33</v>
      </c>
      <c r="S297" t="str">
        <f t="shared" si="18"/>
        <v>theater</v>
      </c>
      <c r="T297" t="str">
        <f t="shared" si="1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>ROUND(E298/D298*100,0)</f>
        <v>55</v>
      </c>
      <c r="G298" t="s">
        <v>14</v>
      </c>
      <c r="H298">
        <f>ROUND(E298/I298,0)</f>
        <v>88</v>
      </c>
      <c r="I298">
        <v>38</v>
      </c>
      <c r="J298" t="s">
        <v>26</v>
      </c>
      <c r="K298" t="s">
        <v>27</v>
      </c>
      <c r="L298" s="8">
        <f t="shared" si="16"/>
        <v>43493.25</v>
      </c>
      <c r="M298">
        <v>1548655200</v>
      </c>
      <c r="N298" s="8">
        <f t="shared" si="17"/>
        <v>43515.25</v>
      </c>
      <c r="O298">
        <v>1550556000</v>
      </c>
      <c r="P298" t="b">
        <v>0</v>
      </c>
      <c r="Q298" t="b">
        <v>0</v>
      </c>
      <c r="R298" t="s">
        <v>33</v>
      </c>
      <c r="S298" t="str">
        <f t="shared" si="18"/>
        <v>theater</v>
      </c>
      <c r="T298" t="str">
        <f t="shared" si="1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>ROUND(E299/D299*100,0)</f>
        <v>94</v>
      </c>
      <c r="G299" t="s">
        <v>14</v>
      </c>
      <c r="H299">
        <f>ROUND(E299/I299,0)</f>
        <v>65</v>
      </c>
      <c r="I299">
        <v>104</v>
      </c>
      <c r="J299" t="s">
        <v>26</v>
      </c>
      <c r="K299" t="s">
        <v>27</v>
      </c>
      <c r="L299" s="8">
        <f t="shared" si="16"/>
        <v>41653.25</v>
      </c>
      <c r="M299">
        <v>1389679200</v>
      </c>
      <c r="N299" s="8">
        <f t="shared" si="17"/>
        <v>41662.25</v>
      </c>
      <c r="O299">
        <v>1390456800</v>
      </c>
      <c r="P299" t="b">
        <v>0</v>
      </c>
      <c r="Q299" t="b">
        <v>1</v>
      </c>
      <c r="R299" t="s">
        <v>33</v>
      </c>
      <c r="S299" t="str">
        <f t="shared" si="18"/>
        <v>theater</v>
      </c>
      <c r="T299" t="str">
        <f t="shared" si="1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>ROUND(E300/D300*100,0)</f>
        <v>144</v>
      </c>
      <c r="G300" t="s">
        <v>20</v>
      </c>
      <c r="H300">
        <f>ROUND(E300/I300,0)</f>
        <v>70</v>
      </c>
      <c r="I300">
        <v>72</v>
      </c>
      <c r="J300" t="s">
        <v>21</v>
      </c>
      <c r="K300" t="s">
        <v>22</v>
      </c>
      <c r="L300" s="8">
        <f t="shared" si="16"/>
        <v>42426.25</v>
      </c>
      <c r="M300">
        <v>1456466400</v>
      </c>
      <c r="N300" s="8">
        <f t="shared" si="17"/>
        <v>42444.208333333328</v>
      </c>
      <c r="O300">
        <v>1458018000</v>
      </c>
      <c r="P300" t="b">
        <v>0</v>
      </c>
      <c r="Q300" t="b">
        <v>1</v>
      </c>
      <c r="R300" t="s">
        <v>23</v>
      </c>
      <c r="S300" t="str">
        <f t="shared" si="18"/>
        <v>music</v>
      </c>
      <c r="T300" t="str">
        <f t="shared" si="1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>ROUND(E301/D301*100,0)</f>
        <v>51</v>
      </c>
      <c r="G301" t="s">
        <v>14</v>
      </c>
      <c r="H301">
        <f>ROUND(E301/I301,0)</f>
        <v>40</v>
      </c>
      <c r="I301">
        <v>49</v>
      </c>
      <c r="J301" t="s">
        <v>21</v>
      </c>
      <c r="K301" t="s">
        <v>22</v>
      </c>
      <c r="L301" s="8">
        <f t="shared" si="16"/>
        <v>42432.25</v>
      </c>
      <c r="M301">
        <v>1456984800</v>
      </c>
      <c r="N301" s="8">
        <f t="shared" si="17"/>
        <v>42488.208333333328</v>
      </c>
      <c r="O301">
        <v>1461819600</v>
      </c>
      <c r="P301" t="b">
        <v>0</v>
      </c>
      <c r="Q301" t="b">
        <v>0</v>
      </c>
      <c r="R301" t="s">
        <v>17</v>
      </c>
      <c r="S301" t="str">
        <f t="shared" si="18"/>
        <v>food</v>
      </c>
      <c r="T301" t="str">
        <f t="shared" si="1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>ROUND(E302/D302*100,0)</f>
        <v>5</v>
      </c>
      <c r="G302" t="s">
        <v>14</v>
      </c>
      <c r="H302">
        <f>ROUND(E302/I302,0)</f>
        <v>5</v>
      </c>
      <c r="I302">
        <v>1</v>
      </c>
      <c r="J302" t="s">
        <v>36</v>
      </c>
      <c r="K302" t="s">
        <v>37</v>
      </c>
      <c r="L302" s="8">
        <f t="shared" si="16"/>
        <v>42977.208333333328</v>
      </c>
      <c r="M302">
        <v>1504069200</v>
      </c>
      <c r="N302" s="8">
        <f t="shared" si="17"/>
        <v>42978.208333333328</v>
      </c>
      <c r="O302">
        <v>1504155600</v>
      </c>
      <c r="P302" t="b">
        <v>0</v>
      </c>
      <c r="Q302" t="b">
        <v>1</v>
      </c>
      <c r="R302" t="s">
        <v>68</v>
      </c>
      <c r="S302" t="str">
        <f t="shared" si="18"/>
        <v>publishing</v>
      </c>
      <c r="T302" t="str">
        <f t="shared" si="1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>ROUND(E303/D303*100,0)</f>
        <v>1345</v>
      </c>
      <c r="G303" t="s">
        <v>20</v>
      </c>
      <c r="H303">
        <f>ROUND(E303/I303,0)</f>
        <v>41</v>
      </c>
      <c r="I303">
        <v>295</v>
      </c>
      <c r="J303" t="s">
        <v>21</v>
      </c>
      <c r="K303" t="s">
        <v>22</v>
      </c>
      <c r="L303" s="8">
        <f t="shared" si="16"/>
        <v>42061.25</v>
      </c>
      <c r="M303">
        <v>1424930400</v>
      </c>
      <c r="N303" s="8">
        <f t="shared" si="17"/>
        <v>42078.208333333328</v>
      </c>
      <c r="O303">
        <v>1426395600</v>
      </c>
      <c r="P303" t="b">
        <v>0</v>
      </c>
      <c r="Q303" t="b">
        <v>0</v>
      </c>
      <c r="R303" t="s">
        <v>42</v>
      </c>
      <c r="S303" t="str">
        <f t="shared" si="18"/>
        <v>film &amp; video</v>
      </c>
      <c r="T303" t="str">
        <f t="shared" si="1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>ROUND(E304/D304*100,0)</f>
        <v>32</v>
      </c>
      <c r="G304" t="s">
        <v>14</v>
      </c>
      <c r="H304">
        <f>ROUND(E304/I304,0)</f>
        <v>99</v>
      </c>
      <c r="I304">
        <v>245</v>
      </c>
      <c r="J304" t="s">
        <v>21</v>
      </c>
      <c r="K304" t="s">
        <v>22</v>
      </c>
      <c r="L304" s="8">
        <f t="shared" si="16"/>
        <v>43345.208333333328</v>
      </c>
      <c r="M304">
        <v>1535864400</v>
      </c>
      <c r="N304" s="8">
        <f t="shared" si="17"/>
        <v>43359.208333333328</v>
      </c>
      <c r="O304">
        <v>1537074000</v>
      </c>
      <c r="P304" t="b">
        <v>0</v>
      </c>
      <c r="Q304" t="b">
        <v>0</v>
      </c>
      <c r="R304" t="s">
        <v>33</v>
      </c>
      <c r="S304" t="str">
        <f t="shared" si="18"/>
        <v>theater</v>
      </c>
      <c r="T304" t="str">
        <f t="shared" si="1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>ROUND(E305/D305*100,0)</f>
        <v>83</v>
      </c>
      <c r="G305" t="s">
        <v>14</v>
      </c>
      <c r="H305">
        <f>ROUND(E305/I305,0)</f>
        <v>88</v>
      </c>
      <c r="I305">
        <v>32</v>
      </c>
      <c r="J305" t="s">
        <v>21</v>
      </c>
      <c r="K305" t="s">
        <v>22</v>
      </c>
      <c r="L305" s="8">
        <f t="shared" si="16"/>
        <v>42376.25</v>
      </c>
      <c r="M305">
        <v>1452146400</v>
      </c>
      <c r="N305" s="8">
        <f t="shared" si="17"/>
        <v>42381.25</v>
      </c>
      <c r="O305">
        <v>1452578400</v>
      </c>
      <c r="P305" t="b">
        <v>0</v>
      </c>
      <c r="Q305" t="b">
        <v>0</v>
      </c>
      <c r="R305" t="s">
        <v>60</v>
      </c>
      <c r="S305" t="str">
        <f t="shared" si="18"/>
        <v>music</v>
      </c>
      <c r="T305" t="str">
        <f t="shared" si="1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>ROUND(E306/D306*100,0)</f>
        <v>546</v>
      </c>
      <c r="G306" t="s">
        <v>20</v>
      </c>
      <c r="H306">
        <f>ROUND(E306/I306,0)</f>
        <v>81</v>
      </c>
      <c r="I306">
        <v>142</v>
      </c>
      <c r="J306" t="s">
        <v>21</v>
      </c>
      <c r="K306" t="s">
        <v>22</v>
      </c>
      <c r="L306" s="8">
        <f t="shared" si="16"/>
        <v>42589.208333333328</v>
      </c>
      <c r="M306">
        <v>1470546000</v>
      </c>
      <c r="N306" s="8">
        <f t="shared" si="17"/>
        <v>42630.208333333328</v>
      </c>
      <c r="O306">
        <v>1474088400</v>
      </c>
      <c r="P306" t="b">
        <v>0</v>
      </c>
      <c r="Q306" t="b">
        <v>0</v>
      </c>
      <c r="R306" t="s">
        <v>42</v>
      </c>
      <c r="S306" t="str">
        <f t="shared" si="18"/>
        <v>film &amp; video</v>
      </c>
      <c r="T306" t="str">
        <f t="shared" si="1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>ROUND(E307/D307*100,0)</f>
        <v>286</v>
      </c>
      <c r="G307" t="s">
        <v>20</v>
      </c>
      <c r="H307">
        <f>ROUND(E307/I307,0)</f>
        <v>94</v>
      </c>
      <c r="I307">
        <v>85</v>
      </c>
      <c r="J307" t="s">
        <v>21</v>
      </c>
      <c r="K307" t="s">
        <v>22</v>
      </c>
      <c r="L307" s="8">
        <f t="shared" si="16"/>
        <v>42448.208333333328</v>
      </c>
      <c r="M307">
        <v>1458363600</v>
      </c>
      <c r="N307" s="8">
        <f t="shared" si="17"/>
        <v>42489.208333333328</v>
      </c>
      <c r="O307">
        <v>1461906000</v>
      </c>
      <c r="P307" t="b">
        <v>0</v>
      </c>
      <c r="Q307" t="b">
        <v>0</v>
      </c>
      <c r="R307" t="s">
        <v>33</v>
      </c>
      <c r="S307" t="str">
        <f t="shared" si="18"/>
        <v>theater</v>
      </c>
      <c r="T307" t="str">
        <f t="shared" si="1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>ROUND(E308/D308*100,0)</f>
        <v>8</v>
      </c>
      <c r="G308" t="s">
        <v>14</v>
      </c>
      <c r="H308">
        <f>ROUND(E308/I308,0)</f>
        <v>73</v>
      </c>
      <c r="I308">
        <v>7</v>
      </c>
      <c r="J308" t="s">
        <v>21</v>
      </c>
      <c r="K308" t="s">
        <v>22</v>
      </c>
      <c r="L308" s="8">
        <f t="shared" si="16"/>
        <v>42930.208333333328</v>
      </c>
      <c r="M308">
        <v>1500008400</v>
      </c>
      <c r="N308" s="8">
        <f t="shared" si="17"/>
        <v>42933.208333333328</v>
      </c>
      <c r="O308">
        <v>1500267600</v>
      </c>
      <c r="P308" t="b">
        <v>0</v>
      </c>
      <c r="Q308" t="b">
        <v>1</v>
      </c>
      <c r="R308" t="s">
        <v>33</v>
      </c>
      <c r="S308" t="str">
        <f t="shared" si="18"/>
        <v>theater</v>
      </c>
      <c r="T308" t="str">
        <f t="shared" si="1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>ROUND(E309/D309*100,0)</f>
        <v>132</v>
      </c>
      <c r="G309" t="s">
        <v>20</v>
      </c>
      <c r="H309">
        <f>ROUND(E309/I309,0)</f>
        <v>66</v>
      </c>
      <c r="I309">
        <v>659</v>
      </c>
      <c r="J309" t="s">
        <v>36</v>
      </c>
      <c r="K309" t="s">
        <v>37</v>
      </c>
      <c r="L309" s="8">
        <f t="shared" si="16"/>
        <v>41066.208333333336</v>
      </c>
      <c r="M309">
        <v>1338958800</v>
      </c>
      <c r="N309" s="8">
        <f t="shared" si="17"/>
        <v>41086.208333333336</v>
      </c>
      <c r="O309">
        <v>1340686800</v>
      </c>
      <c r="P309" t="b">
        <v>0</v>
      </c>
      <c r="Q309" t="b">
        <v>1</v>
      </c>
      <c r="R309" t="s">
        <v>119</v>
      </c>
      <c r="S309" t="str">
        <f t="shared" si="18"/>
        <v>publishing</v>
      </c>
      <c r="T309" t="str">
        <f t="shared" si="1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>ROUND(E310/D310*100,0)</f>
        <v>74</v>
      </c>
      <c r="G310" t="s">
        <v>14</v>
      </c>
      <c r="H310">
        <f>ROUND(E310/I310,0)</f>
        <v>109</v>
      </c>
      <c r="I310">
        <v>803</v>
      </c>
      <c r="J310" t="s">
        <v>21</v>
      </c>
      <c r="K310" t="s">
        <v>22</v>
      </c>
      <c r="L310" s="8">
        <f t="shared" si="16"/>
        <v>40651.208333333336</v>
      </c>
      <c r="M310">
        <v>1303102800</v>
      </c>
      <c r="N310" s="8">
        <f t="shared" si="17"/>
        <v>40652.208333333336</v>
      </c>
      <c r="O310">
        <v>1303189200</v>
      </c>
      <c r="P310" t="b">
        <v>0</v>
      </c>
      <c r="Q310" t="b">
        <v>0</v>
      </c>
      <c r="R310" t="s">
        <v>33</v>
      </c>
      <c r="S310" t="str">
        <f t="shared" si="18"/>
        <v>theater</v>
      </c>
      <c r="T310" t="str">
        <f t="shared" si="1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>ROUND(E311/D311*100,0)</f>
        <v>75</v>
      </c>
      <c r="G311" t="s">
        <v>74</v>
      </c>
      <c r="H311">
        <f>ROUND(E311/I311,0)</f>
        <v>41</v>
      </c>
      <c r="I311">
        <v>75</v>
      </c>
      <c r="J311" t="s">
        <v>21</v>
      </c>
      <c r="K311" t="s">
        <v>22</v>
      </c>
      <c r="L311" s="8">
        <f t="shared" si="16"/>
        <v>40807.208333333336</v>
      </c>
      <c r="M311">
        <v>1316581200</v>
      </c>
      <c r="N311" s="8">
        <f t="shared" si="17"/>
        <v>40827.208333333336</v>
      </c>
      <c r="O311">
        <v>1318309200</v>
      </c>
      <c r="P311" t="b">
        <v>0</v>
      </c>
      <c r="Q311" t="b">
        <v>1</v>
      </c>
      <c r="R311" t="s">
        <v>60</v>
      </c>
      <c r="S311" t="str">
        <f t="shared" si="18"/>
        <v>music</v>
      </c>
      <c r="T311" t="str">
        <f t="shared" si="1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>ROUND(E312/D312*100,0)</f>
        <v>20</v>
      </c>
      <c r="G312" t="s">
        <v>14</v>
      </c>
      <c r="H312">
        <f>ROUND(E312/I312,0)</f>
        <v>99</v>
      </c>
      <c r="I312">
        <v>16</v>
      </c>
      <c r="J312" t="s">
        <v>21</v>
      </c>
      <c r="K312" t="s">
        <v>22</v>
      </c>
      <c r="L312" s="8">
        <f t="shared" si="16"/>
        <v>40277.208333333336</v>
      </c>
      <c r="M312">
        <v>1270789200</v>
      </c>
      <c r="N312" s="8">
        <f t="shared" si="17"/>
        <v>40293.208333333336</v>
      </c>
      <c r="O312">
        <v>1272171600</v>
      </c>
      <c r="P312" t="b">
        <v>0</v>
      </c>
      <c r="Q312" t="b">
        <v>0</v>
      </c>
      <c r="R312" t="s">
        <v>89</v>
      </c>
      <c r="S312" t="str">
        <f t="shared" si="18"/>
        <v>games</v>
      </c>
      <c r="T312" t="str">
        <f t="shared" si="1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>ROUND(E313/D313*100,0)</f>
        <v>203</v>
      </c>
      <c r="G313" t="s">
        <v>20</v>
      </c>
      <c r="H313">
        <f>ROUND(E313/I313,0)</f>
        <v>106</v>
      </c>
      <c r="I313">
        <v>121</v>
      </c>
      <c r="J313" t="s">
        <v>21</v>
      </c>
      <c r="K313" t="s">
        <v>22</v>
      </c>
      <c r="L313" s="8">
        <f t="shared" si="16"/>
        <v>40590.25</v>
      </c>
      <c r="M313">
        <v>1297836000</v>
      </c>
      <c r="N313" s="8">
        <f t="shared" si="17"/>
        <v>40602.25</v>
      </c>
      <c r="O313">
        <v>1298872800</v>
      </c>
      <c r="P313" t="b">
        <v>0</v>
      </c>
      <c r="Q313" t="b">
        <v>0</v>
      </c>
      <c r="R313" t="s">
        <v>33</v>
      </c>
      <c r="S313" t="str">
        <f t="shared" si="18"/>
        <v>theater</v>
      </c>
      <c r="T313" t="str">
        <f t="shared" si="1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>ROUND(E314/D314*100,0)</f>
        <v>310</v>
      </c>
      <c r="G314" t="s">
        <v>20</v>
      </c>
      <c r="H314">
        <f>ROUND(E314/I314,0)</f>
        <v>49</v>
      </c>
      <c r="I314">
        <v>3742</v>
      </c>
      <c r="J314" t="s">
        <v>21</v>
      </c>
      <c r="K314" t="s">
        <v>22</v>
      </c>
      <c r="L314" s="8">
        <f t="shared" si="16"/>
        <v>41572.208333333336</v>
      </c>
      <c r="M314">
        <v>1382677200</v>
      </c>
      <c r="N314" s="8">
        <f t="shared" si="17"/>
        <v>41579.208333333336</v>
      </c>
      <c r="O314">
        <v>1383282000</v>
      </c>
      <c r="P314" t="b">
        <v>0</v>
      </c>
      <c r="Q314" t="b">
        <v>0</v>
      </c>
      <c r="R314" t="s">
        <v>33</v>
      </c>
      <c r="S314" t="str">
        <f t="shared" si="18"/>
        <v>theater</v>
      </c>
      <c r="T314" t="str">
        <f t="shared" si="1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>ROUND(E315/D315*100,0)</f>
        <v>395</v>
      </c>
      <c r="G315" t="s">
        <v>20</v>
      </c>
      <c r="H315">
        <f>ROUND(E315/I315,0)</f>
        <v>39</v>
      </c>
      <c r="I315">
        <v>223</v>
      </c>
      <c r="J315" t="s">
        <v>21</v>
      </c>
      <c r="K315" t="s">
        <v>22</v>
      </c>
      <c r="L315" s="8">
        <f t="shared" si="16"/>
        <v>40966.25</v>
      </c>
      <c r="M315">
        <v>1330322400</v>
      </c>
      <c r="N315" s="8">
        <f t="shared" si="17"/>
        <v>40968.25</v>
      </c>
      <c r="O315">
        <v>1330495200</v>
      </c>
      <c r="P315" t="b">
        <v>0</v>
      </c>
      <c r="Q315" t="b">
        <v>0</v>
      </c>
      <c r="R315" t="s">
        <v>23</v>
      </c>
      <c r="S315" t="str">
        <f t="shared" si="18"/>
        <v>music</v>
      </c>
      <c r="T315" t="str">
        <f t="shared" si="1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>ROUND(E316/D316*100,0)</f>
        <v>295</v>
      </c>
      <c r="G316" t="s">
        <v>20</v>
      </c>
      <c r="H316">
        <f>ROUND(E316/I316,0)</f>
        <v>31</v>
      </c>
      <c r="I316">
        <v>133</v>
      </c>
      <c r="J316" t="s">
        <v>21</v>
      </c>
      <c r="K316" t="s">
        <v>22</v>
      </c>
      <c r="L316" s="8">
        <f t="shared" si="16"/>
        <v>43536.208333333328</v>
      </c>
      <c r="M316">
        <v>1552366800</v>
      </c>
      <c r="N316" s="8">
        <f t="shared" si="17"/>
        <v>43541.208333333328</v>
      </c>
      <c r="O316">
        <v>1552798800</v>
      </c>
      <c r="P316" t="b">
        <v>0</v>
      </c>
      <c r="Q316" t="b">
        <v>1</v>
      </c>
      <c r="R316" t="s">
        <v>42</v>
      </c>
      <c r="S316" t="str">
        <f t="shared" si="18"/>
        <v>film &amp; video</v>
      </c>
      <c r="T316" t="str">
        <f t="shared" si="1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>ROUND(E317/D317*100,0)</f>
        <v>34</v>
      </c>
      <c r="G317" t="s">
        <v>14</v>
      </c>
      <c r="H317">
        <f>ROUND(E317/I317,0)</f>
        <v>104</v>
      </c>
      <c r="I317">
        <v>31</v>
      </c>
      <c r="J317" t="s">
        <v>21</v>
      </c>
      <c r="K317" t="s">
        <v>22</v>
      </c>
      <c r="L317" s="8">
        <f t="shared" si="16"/>
        <v>41783.208333333336</v>
      </c>
      <c r="M317">
        <v>1400907600</v>
      </c>
      <c r="N317" s="8">
        <f t="shared" si="17"/>
        <v>41812.208333333336</v>
      </c>
      <c r="O317">
        <v>1403413200</v>
      </c>
      <c r="P317" t="b">
        <v>0</v>
      </c>
      <c r="Q317" t="b">
        <v>0</v>
      </c>
      <c r="R317" t="s">
        <v>33</v>
      </c>
      <c r="S317" t="str">
        <f t="shared" si="18"/>
        <v>theater</v>
      </c>
      <c r="T317" t="str">
        <f t="shared" si="1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>ROUND(E318/D318*100,0)</f>
        <v>67</v>
      </c>
      <c r="G318" t="s">
        <v>14</v>
      </c>
      <c r="H318">
        <f>ROUND(E318/I318,0)</f>
        <v>59</v>
      </c>
      <c r="I318">
        <v>108</v>
      </c>
      <c r="J318" t="s">
        <v>107</v>
      </c>
      <c r="K318" t="s">
        <v>108</v>
      </c>
      <c r="L318" s="8">
        <f t="shared" si="16"/>
        <v>43788.25</v>
      </c>
      <c r="M318">
        <v>1574143200</v>
      </c>
      <c r="N318" s="8">
        <f t="shared" si="17"/>
        <v>43789.25</v>
      </c>
      <c r="O318">
        <v>1574229600</v>
      </c>
      <c r="P318" t="b">
        <v>0</v>
      </c>
      <c r="Q318" t="b">
        <v>1</v>
      </c>
      <c r="R318" t="s">
        <v>17</v>
      </c>
      <c r="S318" t="str">
        <f t="shared" si="18"/>
        <v>food</v>
      </c>
      <c r="T318" t="str">
        <f t="shared" si="1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>ROUND(E319/D319*100,0)</f>
        <v>19</v>
      </c>
      <c r="G319" t="s">
        <v>14</v>
      </c>
      <c r="H319">
        <f>ROUND(E319/I319,0)</f>
        <v>42</v>
      </c>
      <c r="I319">
        <v>30</v>
      </c>
      <c r="J319" t="s">
        <v>21</v>
      </c>
      <c r="K319" t="s">
        <v>22</v>
      </c>
      <c r="L319" s="8">
        <f t="shared" si="16"/>
        <v>42869.208333333328</v>
      </c>
      <c r="M319">
        <v>1494738000</v>
      </c>
      <c r="N319" s="8">
        <f t="shared" si="17"/>
        <v>42882.208333333328</v>
      </c>
      <c r="O319">
        <v>1495861200</v>
      </c>
      <c r="P319" t="b">
        <v>0</v>
      </c>
      <c r="Q319" t="b">
        <v>0</v>
      </c>
      <c r="R319" t="s">
        <v>33</v>
      </c>
      <c r="S319" t="str">
        <f t="shared" si="18"/>
        <v>theater</v>
      </c>
      <c r="T319" t="str">
        <f t="shared" si="1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>ROUND(E320/D320*100,0)</f>
        <v>16</v>
      </c>
      <c r="G320" t="s">
        <v>14</v>
      </c>
      <c r="H320">
        <f>ROUND(E320/I320,0)</f>
        <v>53</v>
      </c>
      <c r="I320">
        <v>17</v>
      </c>
      <c r="J320" t="s">
        <v>21</v>
      </c>
      <c r="K320" t="s">
        <v>22</v>
      </c>
      <c r="L320" s="8">
        <f t="shared" si="16"/>
        <v>41684.25</v>
      </c>
      <c r="M320">
        <v>1392357600</v>
      </c>
      <c r="N320" s="8">
        <f t="shared" si="17"/>
        <v>41686.25</v>
      </c>
      <c r="O320">
        <v>1392530400</v>
      </c>
      <c r="P320" t="b">
        <v>0</v>
      </c>
      <c r="Q320" t="b">
        <v>0</v>
      </c>
      <c r="R320" t="s">
        <v>23</v>
      </c>
      <c r="S320" t="str">
        <f t="shared" si="18"/>
        <v>music</v>
      </c>
      <c r="T320" t="str">
        <f t="shared" si="1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>ROUND(E321/D321*100,0)</f>
        <v>39</v>
      </c>
      <c r="G321" t="s">
        <v>74</v>
      </c>
      <c r="H321">
        <f>ROUND(E321/I321,0)</f>
        <v>51</v>
      </c>
      <c r="I321">
        <v>64</v>
      </c>
      <c r="J321" t="s">
        <v>21</v>
      </c>
      <c r="K321" t="s">
        <v>22</v>
      </c>
      <c r="L321" s="8">
        <f t="shared" si="16"/>
        <v>40402.208333333336</v>
      </c>
      <c r="M321">
        <v>1281589200</v>
      </c>
      <c r="N321" s="8">
        <f t="shared" si="17"/>
        <v>40426.208333333336</v>
      </c>
      <c r="O321">
        <v>1283662800</v>
      </c>
      <c r="P321" t="b">
        <v>0</v>
      </c>
      <c r="Q321" t="b">
        <v>0</v>
      </c>
      <c r="R321" t="s">
        <v>28</v>
      </c>
      <c r="S321" t="str">
        <f t="shared" si="18"/>
        <v>technology</v>
      </c>
      <c r="T321" t="str">
        <f t="shared" si="1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>ROUND(E322/D322*100,0)</f>
        <v>10</v>
      </c>
      <c r="G322" t="s">
        <v>14</v>
      </c>
      <c r="H322">
        <f>ROUND(E322/I322,0)</f>
        <v>101</v>
      </c>
      <c r="I322">
        <v>80</v>
      </c>
      <c r="J322" t="s">
        <v>21</v>
      </c>
      <c r="K322" t="s">
        <v>22</v>
      </c>
      <c r="L322" s="8">
        <f t="shared" si="16"/>
        <v>40673.208333333336</v>
      </c>
      <c r="M322">
        <v>1305003600</v>
      </c>
      <c r="N322" s="8">
        <f t="shared" si="17"/>
        <v>40682.208333333336</v>
      </c>
      <c r="O322">
        <v>1305781200</v>
      </c>
      <c r="P322" t="b">
        <v>0</v>
      </c>
      <c r="Q322" t="b">
        <v>0</v>
      </c>
      <c r="R322" t="s">
        <v>119</v>
      </c>
      <c r="S322" t="str">
        <f t="shared" si="18"/>
        <v>publishing</v>
      </c>
      <c r="T322" t="str">
        <f t="shared" si="1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>ROUND(E323/D323*100,0)</f>
        <v>94</v>
      </c>
      <c r="G323" t="s">
        <v>14</v>
      </c>
      <c r="H323">
        <f>ROUND(E323/I323,0)</f>
        <v>65</v>
      </c>
      <c r="I323">
        <v>2468</v>
      </c>
      <c r="J323" t="s">
        <v>21</v>
      </c>
      <c r="K323" t="s">
        <v>22</v>
      </c>
      <c r="L323" s="8">
        <f t="shared" ref="L323:L386" si="20">(((M323/60)/60)/24)+DATE(1970,1,1)</f>
        <v>40634.208333333336</v>
      </c>
      <c r="M323">
        <v>1301634000</v>
      </c>
      <c r="N323" s="8">
        <f t="shared" ref="N323:N386" si="21">(((O323/60)/60)/24)+DATE(1970,1,1)</f>
        <v>40642.208333333336</v>
      </c>
      <c r="O323">
        <v>1302325200</v>
      </c>
      <c r="P323" t="b">
        <v>0</v>
      </c>
      <c r="Q323" t="b">
        <v>0</v>
      </c>
      <c r="R323" t="s">
        <v>100</v>
      </c>
      <c r="S323" t="str">
        <f t="shared" ref="S323:S386" si="22">LEFT(R323, FIND("/", R323) - 1)</f>
        <v>film &amp; video</v>
      </c>
      <c r="T323" t="str">
        <f t="shared" ref="T323:T386" si="23">TRIM(MID(R323, FIND("/", R323) + 1, LEN(R323)))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>ROUND(E324/D324*100,0)</f>
        <v>167</v>
      </c>
      <c r="G324" t="s">
        <v>20</v>
      </c>
      <c r="H324">
        <f>ROUND(E324/I324,0)</f>
        <v>38</v>
      </c>
      <c r="I324">
        <v>5168</v>
      </c>
      <c r="J324" t="s">
        <v>21</v>
      </c>
      <c r="K324" t="s">
        <v>22</v>
      </c>
      <c r="L324" s="8">
        <f t="shared" si="20"/>
        <v>40507.25</v>
      </c>
      <c r="M324">
        <v>1290664800</v>
      </c>
      <c r="N324" s="8">
        <f t="shared" si="21"/>
        <v>40520.25</v>
      </c>
      <c r="O324">
        <v>1291788000</v>
      </c>
      <c r="P324" t="b">
        <v>0</v>
      </c>
      <c r="Q324" t="b">
        <v>0</v>
      </c>
      <c r="R324" t="s">
        <v>33</v>
      </c>
      <c r="S324" t="str">
        <f t="shared" si="22"/>
        <v>theater</v>
      </c>
      <c r="T324" t="str">
        <f t="shared" si="23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>ROUND(E325/D325*100,0)</f>
        <v>24</v>
      </c>
      <c r="G325" t="s">
        <v>14</v>
      </c>
      <c r="H325">
        <f>ROUND(E325/I325,0)</f>
        <v>83</v>
      </c>
      <c r="I325">
        <v>26</v>
      </c>
      <c r="J325" t="s">
        <v>40</v>
      </c>
      <c r="K325" t="s">
        <v>41</v>
      </c>
      <c r="L325" s="8">
        <f t="shared" si="20"/>
        <v>41725.208333333336</v>
      </c>
      <c r="M325">
        <v>1395896400</v>
      </c>
      <c r="N325" s="8">
        <f t="shared" si="21"/>
        <v>41727.208333333336</v>
      </c>
      <c r="O325">
        <v>1396069200</v>
      </c>
      <c r="P325" t="b">
        <v>0</v>
      </c>
      <c r="Q325" t="b">
        <v>0</v>
      </c>
      <c r="R325" t="s">
        <v>42</v>
      </c>
      <c r="S325" t="str">
        <f t="shared" si="22"/>
        <v>film &amp; video</v>
      </c>
      <c r="T325" t="str">
        <f t="shared" si="23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>ROUND(E326/D326*100,0)</f>
        <v>164</v>
      </c>
      <c r="G326" t="s">
        <v>20</v>
      </c>
      <c r="H326">
        <f>ROUND(E326/I326,0)</f>
        <v>38</v>
      </c>
      <c r="I326">
        <v>307</v>
      </c>
      <c r="J326" t="s">
        <v>21</v>
      </c>
      <c r="K326" t="s">
        <v>22</v>
      </c>
      <c r="L326" s="8">
        <f t="shared" si="20"/>
        <v>42176.208333333328</v>
      </c>
      <c r="M326">
        <v>1434862800</v>
      </c>
      <c r="N326" s="8">
        <f t="shared" si="21"/>
        <v>42188.208333333328</v>
      </c>
      <c r="O326">
        <v>1435899600</v>
      </c>
      <c r="P326" t="b">
        <v>0</v>
      </c>
      <c r="Q326" t="b">
        <v>1</v>
      </c>
      <c r="R326" t="s">
        <v>33</v>
      </c>
      <c r="S326" t="str">
        <f t="shared" si="22"/>
        <v>theater</v>
      </c>
      <c r="T326" t="str">
        <f t="shared" si="23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>ROUND(E327/D327*100,0)</f>
        <v>91</v>
      </c>
      <c r="G327" t="s">
        <v>14</v>
      </c>
      <c r="H327">
        <f>ROUND(E327/I327,0)</f>
        <v>81</v>
      </c>
      <c r="I327">
        <v>73</v>
      </c>
      <c r="J327" t="s">
        <v>21</v>
      </c>
      <c r="K327" t="s">
        <v>22</v>
      </c>
      <c r="L327" s="8">
        <f t="shared" si="20"/>
        <v>43267.208333333328</v>
      </c>
      <c r="M327">
        <v>1529125200</v>
      </c>
      <c r="N327" s="8">
        <f t="shared" si="21"/>
        <v>43290.208333333328</v>
      </c>
      <c r="O327">
        <v>1531112400</v>
      </c>
      <c r="P327" t="b">
        <v>0</v>
      </c>
      <c r="Q327" t="b">
        <v>1</v>
      </c>
      <c r="R327" t="s">
        <v>33</v>
      </c>
      <c r="S327" t="str">
        <f t="shared" si="22"/>
        <v>theater</v>
      </c>
      <c r="T327" t="str">
        <f t="shared" si="23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>ROUND(E328/D328*100,0)</f>
        <v>46</v>
      </c>
      <c r="G328" t="s">
        <v>14</v>
      </c>
      <c r="H328">
        <f>ROUND(E328/I328,0)</f>
        <v>26</v>
      </c>
      <c r="I328">
        <v>128</v>
      </c>
      <c r="J328" t="s">
        <v>21</v>
      </c>
      <c r="K328" t="s">
        <v>22</v>
      </c>
      <c r="L328" s="8">
        <f t="shared" si="20"/>
        <v>42364.25</v>
      </c>
      <c r="M328">
        <v>1451109600</v>
      </c>
      <c r="N328" s="8">
        <f t="shared" si="21"/>
        <v>42370.25</v>
      </c>
      <c r="O328">
        <v>1451628000</v>
      </c>
      <c r="P328" t="b">
        <v>0</v>
      </c>
      <c r="Q328" t="b">
        <v>0</v>
      </c>
      <c r="R328" t="s">
        <v>71</v>
      </c>
      <c r="S328" t="str">
        <f t="shared" si="22"/>
        <v>film &amp; video</v>
      </c>
      <c r="T328" t="str">
        <f t="shared" si="23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>ROUND(E329/D329*100,0)</f>
        <v>39</v>
      </c>
      <c r="G329" t="s">
        <v>14</v>
      </c>
      <c r="H329">
        <f>ROUND(E329/I329,0)</f>
        <v>30</v>
      </c>
      <c r="I329">
        <v>33</v>
      </c>
      <c r="J329" t="s">
        <v>21</v>
      </c>
      <c r="K329" t="s">
        <v>22</v>
      </c>
      <c r="L329" s="8">
        <f t="shared" si="20"/>
        <v>43705.208333333328</v>
      </c>
      <c r="M329">
        <v>1566968400</v>
      </c>
      <c r="N329" s="8">
        <f t="shared" si="21"/>
        <v>43709.208333333328</v>
      </c>
      <c r="O329">
        <v>1567314000</v>
      </c>
      <c r="P329" t="b">
        <v>0</v>
      </c>
      <c r="Q329" t="b">
        <v>1</v>
      </c>
      <c r="R329" t="s">
        <v>33</v>
      </c>
      <c r="S329" t="str">
        <f t="shared" si="22"/>
        <v>theater</v>
      </c>
      <c r="T329" t="str">
        <f t="shared" si="23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>ROUND(E330/D330*100,0)</f>
        <v>134</v>
      </c>
      <c r="G330" t="s">
        <v>20</v>
      </c>
      <c r="H330">
        <f>ROUND(E330/I330,0)</f>
        <v>54</v>
      </c>
      <c r="I330">
        <v>2441</v>
      </c>
      <c r="J330" t="s">
        <v>21</v>
      </c>
      <c r="K330" t="s">
        <v>22</v>
      </c>
      <c r="L330" s="8">
        <f t="shared" si="20"/>
        <v>43434.25</v>
      </c>
      <c r="M330">
        <v>1543557600</v>
      </c>
      <c r="N330" s="8">
        <f t="shared" si="21"/>
        <v>43445.25</v>
      </c>
      <c r="O330">
        <v>1544508000</v>
      </c>
      <c r="P330" t="b">
        <v>0</v>
      </c>
      <c r="Q330" t="b">
        <v>0</v>
      </c>
      <c r="R330" t="s">
        <v>23</v>
      </c>
      <c r="S330" t="str">
        <f t="shared" si="22"/>
        <v>music</v>
      </c>
      <c r="T330" t="str">
        <f t="shared" si="23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>ROUND(E331/D331*100,0)</f>
        <v>23</v>
      </c>
      <c r="G331" t="s">
        <v>47</v>
      </c>
      <c r="H331">
        <f>ROUND(E331/I331,0)</f>
        <v>102</v>
      </c>
      <c r="I331">
        <v>211</v>
      </c>
      <c r="J331" t="s">
        <v>21</v>
      </c>
      <c r="K331" t="s">
        <v>22</v>
      </c>
      <c r="L331" s="8">
        <f t="shared" si="20"/>
        <v>42716.25</v>
      </c>
      <c r="M331">
        <v>1481522400</v>
      </c>
      <c r="N331" s="8">
        <f t="shared" si="21"/>
        <v>42727.25</v>
      </c>
      <c r="O331">
        <v>1482472800</v>
      </c>
      <c r="P331" t="b">
        <v>0</v>
      </c>
      <c r="Q331" t="b">
        <v>0</v>
      </c>
      <c r="R331" t="s">
        <v>89</v>
      </c>
      <c r="S331" t="str">
        <f t="shared" si="22"/>
        <v>games</v>
      </c>
      <c r="T331" t="str">
        <f t="shared" si="23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>ROUND(E332/D332*100,0)</f>
        <v>185</v>
      </c>
      <c r="G332" t="s">
        <v>20</v>
      </c>
      <c r="H332">
        <f>ROUND(E332/I332,0)</f>
        <v>45</v>
      </c>
      <c r="I332">
        <v>1385</v>
      </c>
      <c r="J332" t="s">
        <v>40</v>
      </c>
      <c r="K332" t="s">
        <v>41</v>
      </c>
      <c r="L332" s="8">
        <f t="shared" si="20"/>
        <v>43077.25</v>
      </c>
      <c r="M332">
        <v>1512712800</v>
      </c>
      <c r="N332" s="8">
        <f t="shared" si="21"/>
        <v>43078.25</v>
      </c>
      <c r="O332">
        <v>1512799200</v>
      </c>
      <c r="P332" t="b">
        <v>0</v>
      </c>
      <c r="Q332" t="b">
        <v>0</v>
      </c>
      <c r="R332" t="s">
        <v>42</v>
      </c>
      <c r="S332" t="str">
        <f t="shared" si="22"/>
        <v>film &amp; video</v>
      </c>
      <c r="T332" t="str">
        <f t="shared" si="23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>ROUND(E333/D333*100,0)</f>
        <v>444</v>
      </c>
      <c r="G333" t="s">
        <v>20</v>
      </c>
      <c r="H333">
        <f>ROUND(E333/I333,0)</f>
        <v>77</v>
      </c>
      <c r="I333">
        <v>190</v>
      </c>
      <c r="J333" t="s">
        <v>21</v>
      </c>
      <c r="K333" t="s">
        <v>22</v>
      </c>
      <c r="L333" s="8">
        <f t="shared" si="20"/>
        <v>40896.25</v>
      </c>
      <c r="M333">
        <v>1324274400</v>
      </c>
      <c r="N333" s="8">
        <f t="shared" si="21"/>
        <v>40897.25</v>
      </c>
      <c r="O333">
        <v>1324360800</v>
      </c>
      <c r="P333" t="b">
        <v>0</v>
      </c>
      <c r="Q333" t="b">
        <v>0</v>
      </c>
      <c r="R333" t="s">
        <v>17</v>
      </c>
      <c r="S333" t="str">
        <f t="shared" si="22"/>
        <v>food</v>
      </c>
      <c r="T333" t="str">
        <f t="shared" si="23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>ROUND(E334/D334*100,0)</f>
        <v>200</v>
      </c>
      <c r="G334" t="s">
        <v>20</v>
      </c>
      <c r="H334">
        <f>ROUND(E334/I334,0)</f>
        <v>88</v>
      </c>
      <c r="I334">
        <v>470</v>
      </c>
      <c r="J334" t="s">
        <v>21</v>
      </c>
      <c r="K334" t="s">
        <v>22</v>
      </c>
      <c r="L334" s="8">
        <f t="shared" si="20"/>
        <v>41361.208333333336</v>
      </c>
      <c r="M334">
        <v>1364446800</v>
      </c>
      <c r="N334" s="8">
        <f t="shared" si="21"/>
        <v>41362.208333333336</v>
      </c>
      <c r="O334">
        <v>1364533200</v>
      </c>
      <c r="P334" t="b">
        <v>0</v>
      </c>
      <c r="Q334" t="b">
        <v>0</v>
      </c>
      <c r="R334" t="s">
        <v>65</v>
      </c>
      <c r="S334" t="str">
        <f t="shared" si="22"/>
        <v>technology</v>
      </c>
      <c r="T334" t="str">
        <f t="shared" si="23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>ROUND(E335/D335*100,0)</f>
        <v>124</v>
      </c>
      <c r="G335" t="s">
        <v>20</v>
      </c>
      <c r="H335">
        <f>ROUND(E335/I335,0)</f>
        <v>47</v>
      </c>
      <c r="I335">
        <v>253</v>
      </c>
      <c r="J335" t="s">
        <v>21</v>
      </c>
      <c r="K335" t="s">
        <v>22</v>
      </c>
      <c r="L335" s="8">
        <f t="shared" si="20"/>
        <v>43424.25</v>
      </c>
      <c r="M335">
        <v>1542693600</v>
      </c>
      <c r="N335" s="8">
        <f t="shared" si="21"/>
        <v>43452.25</v>
      </c>
      <c r="O335">
        <v>1545112800</v>
      </c>
      <c r="P335" t="b">
        <v>0</v>
      </c>
      <c r="Q335" t="b">
        <v>0</v>
      </c>
      <c r="R335" t="s">
        <v>33</v>
      </c>
      <c r="S335" t="str">
        <f t="shared" si="22"/>
        <v>theater</v>
      </c>
      <c r="T335" t="str">
        <f t="shared" si="23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>ROUND(E336/D336*100,0)</f>
        <v>187</v>
      </c>
      <c r="G336" t="s">
        <v>20</v>
      </c>
      <c r="H336">
        <f>ROUND(E336/I336,0)</f>
        <v>111</v>
      </c>
      <c r="I336">
        <v>1113</v>
      </c>
      <c r="J336" t="s">
        <v>21</v>
      </c>
      <c r="K336" t="s">
        <v>22</v>
      </c>
      <c r="L336" s="8">
        <f t="shared" si="20"/>
        <v>43110.25</v>
      </c>
      <c r="M336">
        <v>1515564000</v>
      </c>
      <c r="N336" s="8">
        <f t="shared" si="21"/>
        <v>43117.25</v>
      </c>
      <c r="O336">
        <v>1516168800</v>
      </c>
      <c r="P336" t="b">
        <v>0</v>
      </c>
      <c r="Q336" t="b">
        <v>0</v>
      </c>
      <c r="R336" t="s">
        <v>23</v>
      </c>
      <c r="S336" t="str">
        <f t="shared" si="22"/>
        <v>music</v>
      </c>
      <c r="T336" t="str">
        <f t="shared" si="23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>ROUND(E337/D337*100,0)</f>
        <v>114</v>
      </c>
      <c r="G337" t="s">
        <v>20</v>
      </c>
      <c r="H337">
        <f>ROUND(E337/I337,0)</f>
        <v>87</v>
      </c>
      <c r="I337">
        <v>2283</v>
      </c>
      <c r="J337" t="s">
        <v>21</v>
      </c>
      <c r="K337" t="s">
        <v>22</v>
      </c>
      <c r="L337" s="8">
        <f t="shared" si="20"/>
        <v>43784.25</v>
      </c>
      <c r="M337">
        <v>1573797600</v>
      </c>
      <c r="N337" s="8">
        <f t="shared" si="21"/>
        <v>43797.25</v>
      </c>
      <c r="O337">
        <v>1574920800</v>
      </c>
      <c r="P337" t="b">
        <v>0</v>
      </c>
      <c r="Q337" t="b">
        <v>0</v>
      </c>
      <c r="R337" t="s">
        <v>23</v>
      </c>
      <c r="S337" t="str">
        <f t="shared" si="22"/>
        <v>music</v>
      </c>
      <c r="T337" t="str">
        <f t="shared" si="23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>ROUND(E338/D338*100,0)</f>
        <v>97</v>
      </c>
      <c r="G338" t="s">
        <v>14</v>
      </c>
      <c r="H338">
        <f>ROUND(E338/I338,0)</f>
        <v>64</v>
      </c>
      <c r="I338">
        <v>1072</v>
      </c>
      <c r="J338" t="s">
        <v>21</v>
      </c>
      <c r="K338" t="s">
        <v>22</v>
      </c>
      <c r="L338" s="8">
        <f t="shared" si="20"/>
        <v>40527.25</v>
      </c>
      <c r="M338">
        <v>1292392800</v>
      </c>
      <c r="N338" s="8">
        <f t="shared" si="21"/>
        <v>40528.25</v>
      </c>
      <c r="O338">
        <v>1292479200</v>
      </c>
      <c r="P338" t="b">
        <v>0</v>
      </c>
      <c r="Q338" t="b">
        <v>1</v>
      </c>
      <c r="R338" t="s">
        <v>23</v>
      </c>
      <c r="S338" t="str">
        <f t="shared" si="22"/>
        <v>music</v>
      </c>
      <c r="T338" t="str">
        <f t="shared" si="23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>ROUND(E339/D339*100,0)</f>
        <v>123</v>
      </c>
      <c r="G339" t="s">
        <v>20</v>
      </c>
      <c r="H339">
        <f>ROUND(E339/I339,0)</f>
        <v>106</v>
      </c>
      <c r="I339">
        <v>1095</v>
      </c>
      <c r="J339" t="s">
        <v>21</v>
      </c>
      <c r="K339" t="s">
        <v>22</v>
      </c>
      <c r="L339" s="8">
        <f t="shared" si="20"/>
        <v>43780.25</v>
      </c>
      <c r="M339">
        <v>1573452000</v>
      </c>
      <c r="N339" s="8">
        <f t="shared" si="21"/>
        <v>43781.25</v>
      </c>
      <c r="O339">
        <v>1573538400</v>
      </c>
      <c r="P339" t="b">
        <v>0</v>
      </c>
      <c r="Q339" t="b">
        <v>0</v>
      </c>
      <c r="R339" t="s">
        <v>33</v>
      </c>
      <c r="S339" t="str">
        <f t="shared" si="22"/>
        <v>theater</v>
      </c>
      <c r="T339" t="str">
        <f t="shared" si="23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>ROUND(E340/D340*100,0)</f>
        <v>179</v>
      </c>
      <c r="G340" t="s">
        <v>20</v>
      </c>
      <c r="H340">
        <f>ROUND(E340/I340,0)</f>
        <v>74</v>
      </c>
      <c r="I340">
        <v>1690</v>
      </c>
      <c r="J340" t="s">
        <v>21</v>
      </c>
      <c r="K340" t="s">
        <v>22</v>
      </c>
      <c r="L340" s="8">
        <f t="shared" si="20"/>
        <v>40821.208333333336</v>
      </c>
      <c r="M340">
        <v>1317790800</v>
      </c>
      <c r="N340" s="8">
        <f t="shared" si="21"/>
        <v>40851.208333333336</v>
      </c>
      <c r="O340">
        <v>1320382800</v>
      </c>
      <c r="P340" t="b">
        <v>0</v>
      </c>
      <c r="Q340" t="b">
        <v>0</v>
      </c>
      <c r="R340" t="s">
        <v>33</v>
      </c>
      <c r="S340" t="str">
        <f t="shared" si="22"/>
        <v>theater</v>
      </c>
      <c r="T340" t="str">
        <f t="shared" si="23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>ROUND(E341/D341*100,0)</f>
        <v>80</v>
      </c>
      <c r="G341" t="s">
        <v>74</v>
      </c>
      <c r="H341">
        <f>ROUND(E341/I341,0)</f>
        <v>84</v>
      </c>
      <c r="I341">
        <v>1297</v>
      </c>
      <c r="J341" t="s">
        <v>15</v>
      </c>
      <c r="K341" t="s">
        <v>16</v>
      </c>
      <c r="L341" s="8">
        <f t="shared" si="20"/>
        <v>42949.208333333328</v>
      </c>
      <c r="M341">
        <v>1501650000</v>
      </c>
      <c r="N341" s="8">
        <f t="shared" si="21"/>
        <v>42963.208333333328</v>
      </c>
      <c r="O341">
        <v>1502859600</v>
      </c>
      <c r="P341" t="b">
        <v>0</v>
      </c>
      <c r="Q341" t="b">
        <v>0</v>
      </c>
      <c r="R341" t="s">
        <v>33</v>
      </c>
      <c r="S341" t="str">
        <f t="shared" si="22"/>
        <v>theater</v>
      </c>
      <c r="T341" t="str">
        <f t="shared" si="23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>ROUND(E342/D342*100,0)</f>
        <v>94</v>
      </c>
      <c r="G342" t="s">
        <v>14</v>
      </c>
      <c r="H342">
        <f>ROUND(E342/I342,0)</f>
        <v>89</v>
      </c>
      <c r="I342">
        <v>393</v>
      </c>
      <c r="J342" t="s">
        <v>21</v>
      </c>
      <c r="K342" t="s">
        <v>22</v>
      </c>
      <c r="L342" s="8">
        <f t="shared" si="20"/>
        <v>40889.25</v>
      </c>
      <c r="M342">
        <v>1323669600</v>
      </c>
      <c r="N342" s="8">
        <f t="shared" si="21"/>
        <v>40890.25</v>
      </c>
      <c r="O342">
        <v>1323756000</v>
      </c>
      <c r="P342" t="b">
        <v>0</v>
      </c>
      <c r="Q342" t="b">
        <v>0</v>
      </c>
      <c r="R342" t="s">
        <v>122</v>
      </c>
      <c r="S342" t="str">
        <f t="shared" si="22"/>
        <v>photography</v>
      </c>
      <c r="T342" t="str">
        <f t="shared" si="23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>ROUND(E343/D343*100,0)</f>
        <v>85</v>
      </c>
      <c r="G343" t="s">
        <v>14</v>
      </c>
      <c r="H343">
        <f>ROUND(E343/I343,0)</f>
        <v>77</v>
      </c>
      <c r="I343">
        <v>1257</v>
      </c>
      <c r="J343" t="s">
        <v>21</v>
      </c>
      <c r="K343" t="s">
        <v>22</v>
      </c>
      <c r="L343" s="8">
        <f t="shared" si="20"/>
        <v>42244.208333333328</v>
      </c>
      <c r="M343">
        <v>1440738000</v>
      </c>
      <c r="N343" s="8">
        <f t="shared" si="21"/>
        <v>42251.208333333328</v>
      </c>
      <c r="O343">
        <v>1441342800</v>
      </c>
      <c r="P343" t="b">
        <v>0</v>
      </c>
      <c r="Q343" t="b">
        <v>0</v>
      </c>
      <c r="R343" t="s">
        <v>60</v>
      </c>
      <c r="S343" t="str">
        <f t="shared" si="22"/>
        <v>music</v>
      </c>
      <c r="T343" t="str">
        <f t="shared" si="23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>ROUND(E344/D344*100,0)</f>
        <v>67</v>
      </c>
      <c r="G344" t="s">
        <v>14</v>
      </c>
      <c r="H344">
        <f>ROUND(E344/I344,0)</f>
        <v>97</v>
      </c>
      <c r="I344">
        <v>328</v>
      </c>
      <c r="J344" t="s">
        <v>21</v>
      </c>
      <c r="K344" t="s">
        <v>22</v>
      </c>
      <c r="L344" s="8">
        <f t="shared" si="20"/>
        <v>41475.208333333336</v>
      </c>
      <c r="M344">
        <v>1374296400</v>
      </c>
      <c r="N344" s="8">
        <f t="shared" si="21"/>
        <v>41487.208333333336</v>
      </c>
      <c r="O344">
        <v>1375333200</v>
      </c>
      <c r="P344" t="b">
        <v>0</v>
      </c>
      <c r="Q344" t="b">
        <v>0</v>
      </c>
      <c r="R344" t="s">
        <v>33</v>
      </c>
      <c r="S344" t="str">
        <f t="shared" si="22"/>
        <v>theater</v>
      </c>
      <c r="T344" t="str">
        <f t="shared" si="23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>ROUND(E345/D345*100,0)</f>
        <v>54</v>
      </c>
      <c r="G345" t="s">
        <v>14</v>
      </c>
      <c r="H345">
        <f>ROUND(E345/I345,0)</f>
        <v>33</v>
      </c>
      <c r="I345">
        <v>147</v>
      </c>
      <c r="J345" t="s">
        <v>21</v>
      </c>
      <c r="K345" t="s">
        <v>22</v>
      </c>
      <c r="L345" s="8">
        <f t="shared" si="20"/>
        <v>41597.25</v>
      </c>
      <c r="M345">
        <v>1384840800</v>
      </c>
      <c r="N345" s="8">
        <f t="shared" si="21"/>
        <v>41650.25</v>
      </c>
      <c r="O345">
        <v>1389420000</v>
      </c>
      <c r="P345" t="b">
        <v>0</v>
      </c>
      <c r="Q345" t="b">
        <v>0</v>
      </c>
      <c r="R345" t="s">
        <v>33</v>
      </c>
      <c r="S345" t="str">
        <f t="shared" si="22"/>
        <v>theater</v>
      </c>
      <c r="T345" t="str">
        <f t="shared" si="23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>ROUND(E346/D346*100,0)</f>
        <v>42</v>
      </c>
      <c r="G346" t="s">
        <v>14</v>
      </c>
      <c r="H346">
        <f>ROUND(E346/I346,0)</f>
        <v>100</v>
      </c>
      <c r="I346">
        <v>830</v>
      </c>
      <c r="J346" t="s">
        <v>21</v>
      </c>
      <c r="K346" t="s">
        <v>22</v>
      </c>
      <c r="L346" s="8">
        <f t="shared" si="20"/>
        <v>43122.25</v>
      </c>
      <c r="M346">
        <v>1516600800</v>
      </c>
      <c r="N346" s="8">
        <f t="shared" si="21"/>
        <v>43162.25</v>
      </c>
      <c r="O346">
        <v>1520056800</v>
      </c>
      <c r="P346" t="b">
        <v>0</v>
      </c>
      <c r="Q346" t="b">
        <v>0</v>
      </c>
      <c r="R346" t="s">
        <v>89</v>
      </c>
      <c r="S346" t="str">
        <f t="shared" si="22"/>
        <v>games</v>
      </c>
      <c r="T346" t="str">
        <f t="shared" si="23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>ROUND(E347/D347*100,0)</f>
        <v>15</v>
      </c>
      <c r="G347" t="s">
        <v>14</v>
      </c>
      <c r="H347">
        <f>ROUND(E347/I347,0)</f>
        <v>70</v>
      </c>
      <c r="I347">
        <v>331</v>
      </c>
      <c r="J347" t="s">
        <v>40</v>
      </c>
      <c r="K347" t="s">
        <v>41</v>
      </c>
      <c r="L347" s="8">
        <f t="shared" si="20"/>
        <v>42194.208333333328</v>
      </c>
      <c r="M347">
        <v>1436418000</v>
      </c>
      <c r="N347" s="8">
        <f t="shared" si="21"/>
        <v>42195.208333333328</v>
      </c>
      <c r="O347">
        <v>1436504400</v>
      </c>
      <c r="P347" t="b">
        <v>0</v>
      </c>
      <c r="Q347" t="b">
        <v>0</v>
      </c>
      <c r="R347" t="s">
        <v>53</v>
      </c>
      <c r="S347" t="str">
        <f t="shared" si="22"/>
        <v>film &amp; video</v>
      </c>
      <c r="T347" t="str">
        <f t="shared" si="23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>ROUND(E348/D348*100,0)</f>
        <v>34</v>
      </c>
      <c r="G348" t="s">
        <v>14</v>
      </c>
      <c r="H348">
        <f>ROUND(E348/I348,0)</f>
        <v>110</v>
      </c>
      <c r="I348">
        <v>25</v>
      </c>
      <c r="J348" t="s">
        <v>21</v>
      </c>
      <c r="K348" t="s">
        <v>22</v>
      </c>
      <c r="L348" s="8">
        <f t="shared" si="20"/>
        <v>42971.208333333328</v>
      </c>
      <c r="M348">
        <v>1503550800</v>
      </c>
      <c r="N348" s="8">
        <f t="shared" si="21"/>
        <v>43026.208333333328</v>
      </c>
      <c r="O348">
        <v>1508302800</v>
      </c>
      <c r="P348" t="b">
        <v>0</v>
      </c>
      <c r="Q348" t="b">
        <v>1</v>
      </c>
      <c r="R348" t="s">
        <v>60</v>
      </c>
      <c r="S348" t="str">
        <f t="shared" si="22"/>
        <v>music</v>
      </c>
      <c r="T348" t="str">
        <f t="shared" si="23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>ROUND(E349/D349*100,0)</f>
        <v>1401</v>
      </c>
      <c r="G349" t="s">
        <v>20</v>
      </c>
      <c r="H349">
        <f>ROUND(E349/I349,0)</f>
        <v>66</v>
      </c>
      <c r="I349">
        <v>191</v>
      </c>
      <c r="J349" t="s">
        <v>21</v>
      </c>
      <c r="K349" t="s">
        <v>22</v>
      </c>
      <c r="L349" s="8">
        <f t="shared" si="20"/>
        <v>42046.25</v>
      </c>
      <c r="M349">
        <v>1423634400</v>
      </c>
      <c r="N349" s="8">
        <f t="shared" si="21"/>
        <v>42070.25</v>
      </c>
      <c r="O349">
        <v>1425708000</v>
      </c>
      <c r="P349" t="b">
        <v>0</v>
      </c>
      <c r="Q349" t="b">
        <v>0</v>
      </c>
      <c r="R349" t="s">
        <v>28</v>
      </c>
      <c r="S349" t="str">
        <f t="shared" si="22"/>
        <v>technology</v>
      </c>
      <c r="T349" t="str">
        <f t="shared" si="23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>ROUND(E350/D350*100,0)</f>
        <v>72</v>
      </c>
      <c r="G350" t="s">
        <v>14</v>
      </c>
      <c r="H350">
        <f>ROUND(E350/I350,0)</f>
        <v>41</v>
      </c>
      <c r="I350">
        <v>3483</v>
      </c>
      <c r="J350" t="s">
        <v>21</v>
      </c>
      <c r="K350" t="s">
        <v>22</v>
      </c>
      <c r="L350" s="8">
        <f t="shared" si="20"/>
        <v>42782.25</v>
      </c>
      <c r="M350">
        <v>1487224800</v>
      </c>
      <c r="N350" s="8">
        <f t="shared" si="21"/>
        <v>42795.25</v>
      </c>
      <c r="O350">
        <v>1488348000</v>
      </c>
      <c r="P350" t="b">
        <v>0</v>
      </c>
      <c r="Q350" t="b">
        <v>0</v>
      </c>
      <c r="R350" t="s">
        <v>17</v>
      </c>
      <c r="S350" t="str">
        <f t="shared" si="22"/>
        <v>food</v>
      </c>
      <c r="T350" t="str">
        <f t="shared" si="23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>ROUND(E351/D351*100,0)</f>
        <v>53</v>
      </c>
      <c r="G351" t="s">
        <v>14</v>
      </c>
      <c r="H351">
        <f>ROUND(E351/I351,0)</f>
        <v>104</v>
      </c>
      <c r="I351">
        <v>923</v>
      </c>
      <c r="J351" t="s">
        <v>21</v>
      </c>
      <c r="K351" t="s">
        <v>22</v>
      </c>
      <c r="L351" s="8">
        <f t="shared" si="20"/>
        <v>42930.208333333328</v>
      </c>
      <c r="M351">
        <v>1500008400</v>
      </c>
      <c r="N351" s="8">
        <f t="shared" si="21"/>
        <v>42960.208333333328</v>
      </c>
      <c r="O351">
        <v>1502600400</v>
      </c>
      <c r="P351" t="b">
        <v>0</v>
      </c>
      <c r="Q351" t="b">
        <v>0</v>
      </c>
      <c r="R351" t="s">
        <v>33</v>
      </c>
      <c r="S351" t="str">
        <f t="shared" si="22"/>
        <v>theater</v>
      </c>
      <c r="T351" t="str">
        <f t="shared" si="23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>ROUND(E352/D352*100,0)</f>
        <v>5</v>
      </c>
      <c r="G352" t="s">
        <v>14</v>
      </c>
      <c r="H352">
        <f>ROUND(E352/I352,0)</f>
        <v>5</v>
      </c>
      <c r="I352">
        <v>1</v>
      </c>
      <c r="J352" t="s">
        <v>21</v>
      </c>
      <c r="K352" t="s">
        <v>22</v>
      </c>
      <c r="L352" s="8">
        <f t="shared" si="20"/>
        <v>42144.208333333328</v>
      </c>
      <c r="M352">
        <v>1432098000</v>
      </c>
      <c r="N352" s="8">
        <f t="shared" si="21"/>
        <v>42162.208333333328</v>
      </c>
      <c r="O352">
        <v>1433653200</v>
      </c>
      <c r="P352" t="b">
        <v>0</v>
      </c>
      <c r="Q352" t="b">
        <v>1</v>
      </c>
      <c r="R352" t="s">
        <v>159</v>
      </c>
      <c r="S352" t="str">
        <f t="shared" si="22"/>
        <v>music</v>
      </c>
      <c r="T352" t="str">
        <f t="shared" si="23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>ROUND(E353/D353*100,0)</f>
        <v>128</v>
      </c>
      <c r="G353" t="s">
        <v>20</v>
      </c>
      <c r="H353">
        <f>ROUND(E353/I353,0)</f>
        <v>47</v>
      </c>
      <c r="I353">
        <v>2013</v>
      </c>
      <c r="J353" t="s">
        <v>21</v>
      </c>
      <c r="K353" t="s">
        <v>22</v>
      </c>
      <c r="L353" s="8">
        <f t="shared" si="20"/>
        <v>42240.208333333328</v>
      </c>
      <c r="M353">
        <v>1440392400</v>
      </c>
      <c r="N353" s="8">
        <f t="shared" si="21"/>
        <v>42254.208333333328</v>
      </c>
      <c r="O353">
        <v>1441602000</v>
      </c>
      <c r="P353" t="b">
        <v>0</v>
      </c>
      <c r="Q353" t="b">
        <v>0</v>
      </c>
      <c r="R353" t="s">
        <v>23</v>
      </c>
      <c r="S353" t="str">
        <f t="shared" si="22"/>
        <v>music</v>
      </c>
      <c r="T353" t="str">
        <f t="shared" si="23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>ROUND(E354/D354*100,0)</f>
        <v>35</v>
      </c>
      <c r="G354" t="s">
        <v>14</v>
      </c>
      <c r="H354">
        <f>ROUND(E354/I354,0)</f>
        <v>30</v>
      </c>
      <c r="I354">
        <v>33</v>
      </c>
      <c r="J354" t="s">
        <v>15</v>
      </c>
      <c r="K354" t="s">
        <v>16</v>
      </c>
      <c r="L354" s="8">
        <f t="shared" si="20"/>
        <v>42315.25</v>
      </c>
      <c r="M354">
        <v>1446876000</v>
      </c>
      <c r="N354" s="8">
        <f t="shared" si="21"/>
        <v>42323.25</v>
      </c>
      <c r="O354">
        <v>1447567200</v>
      </c>
      <c r="P354" t="b">
        <v>0</v>
      </c>
      <c r="Q354" t="b">
        <v>0</v>
      </c>
      <c r="R354" t="s">
        <v>33</v>
      </c>
      <c r="S354" t="str">
        <f t="shared" si="22"/>
        <v>theater</v>
      </c>
      <c r="T354" t="str">
        <f t="shared" si="23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>ROUND(E355/D355*100,0)</f>
        <v>411</v>
      </c>
      <c r="G355" t="s">
        <v>20</v>
      </c>
      <c r="H355">
        <f>ROUND(E355/I355,0)</f>
        <v>81</v>
      </c>
      <c r="I355">
        <v>1703</v>
      </c>
      <c r="J355" t="s">
        <v>21</v>
      </c>
      <c r="K355" t="s">
        <v>22</v>
      </c>
      <c r="L355" s="8">
        <f t="shared" si="20"/>
        <v>43651.208333333328</v>
      </c>
      <c r="M355">
        <v>1562302800</v>
      </c>
      <c r="N355" s="8">
        <f t="shared" si="21"/>
        <v>43652.208333333328</v>
      </c>
      <c r="O355">
        <v>1562389200</v>
      </c>
      <c r="P355" t="b">
        <v>0</v>
      </c>
      <c r="Q355" t="b">
        <v>0</v>
      </c>
      <c r="R355" t="s">
        <v>33</v>
      </c>
      <c r="S355" t="str">
        <f t="shared" si="22"/>
        <v>theater</v>
      </c>
      <c r="T355" t="str">
        <f t="shared" si="23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>ROUND(E356/D356*100,0)</f>
        <v>124</v>
      </c>
      <c r="G356" t="s">
        <v>20</v>
      </c>
      <c r="H356">
        <f>ROUND(E356/I356,0)</f>
        <v>94</v>
      </c>
      <c r="I356">
        <v>80</v>
      </c>
      <c r="J356" t="s">
        <v>36</v>
      </c>
      <c r="K356" t="s">
        <v>37</v>
      </c>
      <c r="L356" s="8">
        <f t="shared" si="20"/>
        <v>41520.208333333336</v>
      </c>
      <c r="M356">
        <v>1378184400</v>
      </c>
      <c r="N356" s="8">
        <f t="shared" si="21"/>
        <v>41527.208333333336</v>
      </c>
      <c r="O356">
        <v>1378789200</v>
      </c>
      <c r="P356" t="b">
        <v>0</v>
      </c>
      <c r="Q356" t="b">
        <v>0</v>
      </c>
      <c r="R356" t="s">
        <v>42</v>
      </c>
      <c r="S356" t="str">
        <f t="shared" si="22"/>
        <v>film &amp; video</v>
      </c>
      <c r="T356" t="str">
        <f t="shared" si="23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>ROUND(E357/D357*100,0)</f>
        <v>59</v>
      </c>
      <c r="G357" t="s">
        <v>47</v>
      </c>
      <c r="H357">
        <f>ROUND(E357/I357,0)</f>
        <v>26</v>
      </c>
      <c r="I357">
        <v>86</v>
      </c>
      <c r="J357" t="s">
        <v>21</v>
      </c>
      <c r="K357" t="s">
        <v>22</v>
      </c>
      <c r="L357" s="8">
        <f t="shared" si="20"/>
        <v>42757.25</v>
      </c>
      <c r="M357">
        <v>1485064800</v>
      </c>
      <c r="N357" s="8">
        <f t="shared" si="21"/>
        <v>42797.25</v>
      </c>
      <c r="O357">
        <v>1488520800</v>
      </c>
      <c r="P357" t="b">
        <v>0</v>
      </c>
      <c r="Q357" t="b">
        <v>0</v>
      </c>
      <c r="R357" t="s">
        <v>65</v>
      </c>
      <c r="S357" t="str">
        <f t="shared" si="22"/>
        <v>technology</v>
      </c>
      <c r="T357" t="str">
        <f t="shared" si="23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>ROUND(E358/D358*100,0)</f>
        <v>37</v>
      </c>
      <c r="G358" t="s">
        <v>14</v>
      </c>
      <c r="H358">
        <f>ROUND(E358/I358,0)</f>
        <v>86</v>
      </c>
      <c r="I358">
        <v>40</v>
      </c>
      <c r="J358" t="s">
        <v>107</v>
      </c>
      <c r="K358" t="s">
        <v>108</v>
      </c>
      <c r="L358" s="8">
        <f t="shared" si="20"/>
        <v>40922.25</v>
      </c>
      <c r="M358">
        <v>1326520800</v>
      </c>
      <c r="N358" s="8">
        <f t="shared" si="21"/>
        <v>40931.25</v>
      </c>
      <c r="O358">
        <v>1327298400</v>
      </c>
      <c r="P358" t="b">
        <v>0</v>
      </c>
      <c r="Q358" t="b">
        <v>0</v>
      </c>
      <c r="R358" t="s">
        <v>33</v>
      </c>
      <c r="S358" t="str">
        <f t="shared" si="22"/>
        <v>theater</v>
      </c>
      <c r="T358" t="str">
        <f t="shared" si="23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>ROUND(E359/D359*100,0)</f>
        <v>185</v>
      </c>
      <c r="G359" t="s">
        <v>20</v>
      </c>
      <c r="H359">
        <f>ROUND(E359/I359,0)</f>
        <v>104</v>
      </c>
      <c r="I359">
        <v>41</v>
      </c>
      <c r="J359" t="s">
        <v>21</v>
      </c>
      <c r="K359" t="s">
        <v>22</v>
      </c>
      <c r="L359" s="8">
        <f t="shared" si="20"/>
        <v>42250.208333333328</v>
      </c>
      <c r="M359">
        <v>1441256400</v>
      </c>
      <c r="N359" s="8">
        <f t="shared" si="21"/>
        <v>42275.208333333328</v>
      </c>
      <c r="O359">
        <v>1443416400</v>
      </c>
      <c r="P359" t="b">
        <v>0</v>
      </c>
      <c r="Q359" t="b">
        <v>0</v>
      </c>
      <c r="R359" t="s">
        <v>89</v>
      </c>
      <c r="S359" t="str">
        <f t="shared" si="22"/>
        <v>games</v>
      </c>
      <c r="T359" t="str">
        <f t="shared" si="23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>ROUND(E360/D360*100,0)</f>
        <v>12</v>
      </c>
      <c r="G360" t="s">
        <v>14</v>
      </c>
      <c r="H360">
        <f>ROUND(E360/I360,0)</f>
        <v>50</v>
      </c>
      <c r="I360">
        <v>23</v>
      </c>
      <c r="J360" t="s">
        <v>15</v>
      </c>
      <c r="K360" t="s">
        <v>16</v>
      </c>
      <c r="L360" s="8">
        <f t="shared" si="20"/>
        <v>43322.208333333328</v>
      </c>
      <c r="M360">
        <v>1533877200</v>
      </c>
      <c r="N360" s="8">
        <f t="shared" si="21"/>
        <v>43325.208333333328</v>
      </c>
      <c r="O360">
        <v>1534136400</v>
      </c>
      <c r="P360" t="b">
        <v>1</v>
      </c>
      <c r="Q360" t="b">
        <v>0</v>
      </c>
      <c r="R360" t="s">
        <v>122</v>
      </c>
      <c r="S360" t="str">
        <f t="shared" si="22"/>
        <v>photography</v>
      </c>
      <c r="T360" t="str">
        <f t="shared" si="23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>ROUND(E361/D361*100,0)</f>
        <v>299</v>
      </c>
      <c r="G361" t="s">
        <v>20</v>
      </c>
      <c r="H361">
        <f>ROUND(E361/I361,0)</f>
        <v>64</v>
      </c>
      <c r="I361">
        <v>187</v>
      </c>
      <c r="J361" t="s">
        <v>21</v>
      </c>
      <c r="K361" t="s">
        <v>22</v>
      </c>
      <c r="L361" s="8">
        <f t="shared" si="20"/>
        <v>40782.208333333336</v>
      </c>
      <c r="M361">
        <v>1314421200</v>
      </c>
      <c r="N361" s="8">
        <f t="shared" si="21"/>
        <v>40789.208333333336</v>
      </c>
      <c r="O361">
        <v>1315026000</v>
      </c>
      <c r="P361" t="b">
        <v>0</v>
      </c>
      <c r="Q361" t="b">
        <v>0</v>
      </c>
      <c r="R361" t="s">
        <v>71</v>
      </c>
      <c r="S361" t="str">
        <f t="shared" si="22"/>
        <v>film &amp; video</v>
      </c>
      <c r="T361" t="str">
        <f t="shared" si="23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>ROUND(E362/D362*100,0)</f>
        <v>226</v>
      </c>
      <c r="G362" t="s">
        <v>20</v>
      </c>
      <c r="H362">
        <f>ROUND(E362/I362,0)</f>
        <v>47</v>
      </c>
      <c r="I362">
        <v>2875</v>
      </c>
      <c r="J362" t="s">
        <v>40</v>
      </c>
      <c r="K362" t="s">
        <v>41</v>
      </c>
      <c r="L362" s="8">
        <f t="shared" si="20"/>
        <v>40544.25</v>
      </c>
      <c r="M362">
        <v>1293861600</v>
      </c>
      <c r="N362" s="8">
        <f t="shared" si="21"/>
        <v>40558.25</v>
      </c>
      <c r="O362">
        <v>1295071200</v>
      </c>
      <c r="P362" t="b">
        <v>0</v>
      </c>
      <c r="Q362" t="b">
        <v>1</v>
      </c>
      <c r="R362" t="s">
        <v>33</v>
      </c>
      <c r="S362" t="str">
        <f t="shared" si="22"/>
        <v>theater</v>
      </c>
      <c r="T362" t="str">
        <f t="shared" si="23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>ROUND(E363/D363*100,0)</f>
        <v>174</v>
      </c>
      <c r="G363" t="s">
        <v>20</v>
      </c>
      <c r="H363">
        <f>ROUND(E363/I363,0)</f>
        <v>108</v>
      </c>
      <c r="I363">
        <v>88</v>
      </c>
      <c r="J363" t="s">
        <v>21</v>
      </c>
      <c r="K363" t="s">
        <v>22</v>
      </c>
      <c r="L363" s="8">
        <f t="shared" si="20"/>
        <v>43015.208333333328</v>
      </c>
      <c r="M363">
        <v>1507352400</v>
      </c>
      <c r="N363" s="8">
        <f t="shared" si="21"/>
        <v>43039.208333333328</v>
      </c>
      <c r="O363">
        <v>1509426000</v>
      </c>
      <c r="P363" t="b">
        <v>0</v>
      </c>
      <c r="Q363" t="b">
        <v>0</v>
      </c>
      <c r="R363" t="s">
        <v>33</v>
      </c>
      <c r="S363" t="str">
        <f t="shared" si="22"/>
        <v>theater</v>
      </c>
      <c r="T363" t="str">
        <f t="shared" si="23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>ROUND(E364/D364*100,0)</f>
        <v>372</v>
      </c>
      <c r="G364" t="s">
        <v>20</v>
      </c>
      <c r="H364">
        <f>ROUND(E364/I364,0)</f>
        <v>72</v>
      </c>
      <c r="I364">
        <v>191</v>
      </c>
      <c r="J364" t="s">
        <v>21</v>
      </c>
      <c r="K364" t="s">
        <v>22</v>
      </c>
      <c r="L364" s="8">
        <f t="shared" si="20"/>
        <v>40570.25</v>
      </c>
      <c r="M364">
        <v>1296108000</v>
      </c>
      <c r="N364" s="8">
        <f t="shared" si="21"/>
        <v>40608.25</v>
      </c>
      <c r="O364">
        <v>1299391200</v>
      </c>
      <c r="P364" t="b">
        <v>0</v>
      </c>
      <c r="Q364" t="b">
        <v>0</v>
      </c>
      <c r="R364" t="s">
        <v>23</v>
      </c>
      <c r="S364" t="str">
        <f t="shared" si="22"/>
        <v>music</v>
      </c>
      <c r="T364" t="str">
        <f t="shared" si="23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>ROUND(E365/D365*100,0)</f>
        <v>160</v>
      </c>
      <c r="G365" t="s">
        <v>20</v>
      </c>
      <c r="H365">
        <f>ROUND(E365/I365,0)</f>
        <v>60</v>
      </c>
      <c r="I365">
        <v>139</v>
      </c>
      <c r="J365" t="s">
        <v>21</v>
      </c>
      <c r="K365" t="s">
        <v>22</v>
      </c>
      <c r="L365" s="8">
        <f t="shared" si="20"/>
        <v>40904.25</v>
      </c>
      <c r="M365">
        <v>1324965600</v>
      </c>
      <c r="N365" s="8">
        <f t="shared" si="21"/>
        <v>40905.25</v>
      </c>
      <c r="O365">
        <v>1325052000</v>
      </c>
      <c r="P365" t="b">
        <v>0</v>
      </c>
      <c r="Q365" t="b">
        <v>0</v>
      </c>
      <c r="R365" t="s">
        <v>23</v>
      </c>
      <c r="S365" t="str">
        <f t="shared" si="22"/>
        <v>music</v>
      </c>
      <c r="T365" t="str">
        <f t="shared" si="23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>ROUND(E366/D366*100,0)</f>
        <v>1616</v>
      </c>
      <c r="G366" t="s">
        <v>20</v>
      </c>
      <c r="H366">
        <f>ROUND(E366/I366,0)</f>
        <v>78</v>
      </c>
      <c r="I366">
        <v>186</v>
      </c>
      <c r="J366" t="s">
        <v>21</v>
      </c>
      <c r="K366" t="s">
        <v>22</v>
      </c>
      <c r="L366" s="8">
        <f t="shared" si="20"/>
        <v>43164.25</v>
      </c>
      <c r="M366">
        <v>1520229600</v>
      </c>
      <c r="N366" s="8">
        <f t="shared" si="21"/>
        <v>43194.208333333328</v>
      </c>
      <c r="O366">
        <v>1522818000</v>
      </c>
      <c r="P366" t="b">
        <v>0</v>
      </c>
      <c r="Q366" t="b">
        <v>0</v>
      </c>
      <c r="R366" t="s">
        <v>60</v>
      </c>
      <c r="S366" t="str">
        <f t="shared" si="22"/>
        <v>music</v>
      </c>
      <c r="T366" t="str">
        <f t="shared" si="23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>ROUND(E367/D367*100,0)</f>
        <v>733</v>
      </c>
      <c r="G367" t="s">
        <v>20</v>
      </c>
      <c r="H367">
        <f>ROUND(E367/I367,0)</f>
        <v>105</v>
      </c>
      <c r="I367">
        <v>112</v>
      </c>
      <c r="J367" t="s">
        <v>26</v>
      </c>
      <c r="K367" t="s">
        <v>27</v>
      </c>
      <c r="L367" s="8">
        <f t="shared" si="20"/>
        <v>42733.25</v>
      </c>
      <c r="M367">
        <v>1482991200</v>
      </c>
      <c r="N367" s="8">
        <f t="shared" si="21"/>
        <v>42760.25</v>
      </c>
      <c r="O367">
        <v>1485324000</v>
      </c>
      <c r="P367" t="b">
        <v>0</v>
      </c>
      <c r="Q367" t="b">
        <v>0</v>
      </c>
      <c r="R367" t="s">
        <v>33</v>
      </c>
      <c r="S367" t="str">
        <f t="shared" si="22"/>
        <v>theater</v>
      </c>
      <c r="T367" t="str">
        <f t="shared" si="23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>ROUND(E368/D368*100,0)</f>
        <v>592</v>
      </c>
      <c r="G368" t="s">
        <v>20</v>
      </c>
      <c r="H368">
        <f>ROUND(E368/I368,0)</f>
        <v>106</v>
      </c>
      <c r="I368">
        <v>101</v>
      </c>
      <c r="J368" t="s">
        <v>21</v>
      </c>
      <c r="K368" t="s">
        <v>22</v>
      </c>
      <c r="L368" s="8">
        <f t="shared" si="20"/>
        <v>40546.25</v>
      </c>
      <c r="M368">
        <v>1294034400</v>
      </c>
      <c r="N368" s="8">
        <f t="shared" si="21"/>
        <v>40547.25</v>
      </c>
      <c r="O368">
        <v>1294120800</v>
      </c>
      <c r="P368" t="b">
        <v>0</v>
      </c>
      <c r="Q368" t="b">
        <v>1</v>
      </c>
      <c r="R368" t="s">
        <v>33</v>
      </c>
      <c r="S368" t="str">
        <f t="shared" si="22"/>
        <v>theater</v>
      </c>
      <c r="T368" t="str">
        <f t="shared" si="23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>ROUND(E369/D369*100,0)</f>
        <v>19</v>
      </c>
      <c r="G369" t="s">
        <v>14</v>
      </c>
      <c r="H369">
        <f>ROUND(E369/I369,0)</f>
        <v>25</v>
      </c>
      <c r="I369">
        <v>75</v>
      </c>
      <c r="J369" t="s">
        <v>21</v>
      </c>
      <c r="K369" t="s">
        <v>22</v>
      </c>
      <c r="L369" s="8">
        <f t="shared" si="20"/>
        <v>41930.208333333336</v>
      </c>
      <c r="M369">
        <v>1413608400</v>
      </c>
      <c r="N369" s="8">
        <f t="shared" si="21"/>
        <v>41954.25</v>
      </c>
      <c r="O369">
        <v>1415685600</v>
      </c>
      <c r="P369" t="b">
        <v>0</v>
      </c>
      <c r="Q369" t="b">
        <v>1</v>
      </c>
      <c r="R369" t="s">
        <v>33</v>
      </c>
      <c r="S369" t="str">
        <f t="shared" si="22"/>
        <v>theater</v>
      </c>
      <c r="T369" t="str">
        <f t="shared" si="23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>ROUND(E370/D370*100,0)</f>
        <v>277</v>
      </c>
      <c r="G370" t="s">
        <v>20</v>
      </c>
      <c r="H370">
        <f>ROUND(E370/I370,0)</f>
        <v>70</v>
      </c>
      <c r="I370">
        <v>206</v>
      </c>
      <c r="J370" t="s">
        <v>40</v>
      </c>
      <c r="K370" t="s">
        <v>41</v>
      </c>
      <c r="L370" s="8">
        <f t="shared" si="20"/>
        <v>40464.208333333336</v>
      </c>
      <c r="M370">
        <v>1286946000</v>
      </c>
      <c r="N370" s="8">
        <f t="shared" si="21"/>
        <v>40487.208333333336</v>
      </c>
      <c r="O370">
        <v>1288933200</v>
      </c>
      <c r="P370" t="b">
        <v>0</v>
      </c>
      <c r="Q370" t="b">
        <v>1</v>
      </c>
      <c r="R370" t="s">
        <v>42</v>
      </c>
      <c r="S370" t="str">
        <f t="shared" si="22"/>
        <v>film &amp; video</v>
      </c>
      <c r="T370" t="str">
        <f t="shared" si="23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>ROUND(E371/D371*100,0)</f>
        <v>273</v>
      </c>
      <c r="G371" t="s">
        <v>20</v>
      </c>
      <c r="H371">
        <f>ROUND(E371/I371,0)</f>
        <v>96</v>
      </c>
      <c r="I371">
        <v>154</v>
      </c>
      <c r="J371" t="s">
        <v>21</v>
      </c>
      <c r="K371" t="s">
        <v>22</v>
      </c>
      <c r="L371" s="8">
        <f t="shared" si="20"/>
        <v>41308.25</v>
      </c>
      <c r="M371">
        <v>1359871200</v>
      </c>
      <c r="N371" s="8">
        <f t="shared" si="21"/>
        <v>41347.208333333336</v>
      </c>
      <c r="O371">
        <v>1363237200</v>
      </c>
      <c r="P371" t="b">
        <v>0</v>
      </c>
      <c r="Q371" t="b">
        <v>1</v>
      </c>
      <c r="R371" t="s">
        <v>269</v>
      </c>
      <c r="S371" t="str">
        <f t="shared" si="22"/>
        <v>film &amp; video</v>
      </c>
      <c r="T371" t="str">
        <f t="shared" si="23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>ROUND(E372/D372*100,0)</f>
        <v>159</v>
      </c>
      <c r="G372" t="s">
        <v>20</v>
      </c>
      <c r="H372">
        <f>ROUND(E372/I372,0)</f>
        <v>30</v>
      </c>
      <c r="I372">
        <v>5966</v>
      </c>
      <c r="J372" t="s">
        <v>21</v>
      </c>
      <c r="K372" t="s">
        <v>22</v>
      </c>
      <c r="L372" s="8">
        <f t="shared" si="20"/>
        <v>43570.208333333328</v>
      </c>
      <c r="M372">
        <v>1555304400</v>
      </c>
      <c r="N372" s="8">
        <f t="shared" si="21"/>
        <v>43576.208333333328</v>
      </c>
      <c r="O372">
        <v>1555822800</v>
      </c>
      <c r="P372" t="b">
        <v>0</v>
      </c>
      <c r="Q372" t="b">
        <v>0</v>
      </c>
      <c r="R372" t="s">
        <v>33</v>
      </c>
      <c r="S372" t="str">
        <f t="shared" si="22"/>
        <v>theater</v>
      </c>
      <c r="T372" t="str">
        <f t="shared" si="23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>ROUND(E373/D373*100,0)</f>
        <v>68</v>
      </c>
      <c r="G373" t="s">
        <v>14</v>
      </c>
      <c r="H373">
        <f>ROUND(E373/I373,0)</f>
        <v>59</v>
      </c>
      <c r="I373">
        <v>2176</v>
      </c>
      <c r="J373" t="s">
        <v>21</v>
      </c>
      <c r="K373" t="s">
        <v>22</v>
      </c>
      <c r="L373" s="8">
        <f t="shared" si="20"/>
        <v>42043.25</v>
      </c>
      <c r="M373">
        <v>1423375200</v>
      </c>
      <c r="N373" s="8">
        <f t="shared" si="21"/>
        <v>42094.208333333328</v>
      </c>
      <c r="O373">
        <v>1427778000</v>
      </c>
      <c r="P373" t="b">
        <v>0</v>
      </c>
      <c r="Q373" t="b">
        <v>0</v>
      </c>
      <c r="R373" t="s">
        <v>33</v>
      </c>
      <c r="S373" t="str">
        <f t="shared" si="22"/>
        <v>theater</v>
      </c>
      <c r="T373" t="str">
        <f t="shared" si="23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>ROUND(E374/D374*100,0)</f>
        <v>1592</v>
      </c>
      <c r="G374" t="s">
        <v>20</v>
      </c>
      <c r="H374">
        <f>ROUND(E374/I374,0)</f>
        <v>85</v>
      </c>
      <c r="I374">
        <v>169</v>
      </c>
      <c r="J374" t="s">
        <v>21</v>
      </c>
      <c r="K374" t="s">
        <v>22</v>
      </c>
      <c r="L374" s="8">
        <f t="shared" si="20"/>
        <v>42012.25</v>
      </c>
      <c r="M374">
        <v>1420696800</v>
      </c>
      <c r="N374" s="8">
        <f t="shared" si="21"/>
        <v>42032.25</v>
      </c>
      <c r="O374">
        <v>1422424800</v>
      </c>
      <c r="P374" t="b">
        <v>0</v>
      </c>
      <c r="Q374" t="b">
        <v>1</v>
      </c>
      <c r="R374" t="s">
        <v>42</v>
      </c>
      <c r="S374" t="str">
        <f t="shared" si="22"/>
        <v>film &amp; video</v>
      </c>
      <c r="T374" t="str">
        <f t="shared" si="23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>ROUND(E375/D375*100,0)</f>
        <v>730</v>
      </c>
      <c r="G375" t="s">
        <v>20</v>
      </c>
      <c r="H375">
        <f>ROUND(E375/I375,0)</f>
        <v>78</v>
      </c>
      <c r="I375">
        <v>2106</v>
      </c>
      <c r="J375" t="s">
        <v>21</v>
      </c>
      <c r="K375" t="s">
        <v>22</v>
      </c>
      <c r="L375" s="8">
        <f t="shared" si="20"/>
        <v>42964.208333333328</v>
      </c>
      <c r="M375">
        <v>1502946000</v>
      </c>
      <c r="N375" s="8">
        <f t="shared" si="21"/>
        <v>42972.208333333328</v>
      </c>
      <c r="O375">
        <v>1503637200</v>
      </c>
      <c r="P375" t="b">
        <v>0</v>
      </c>
      <c r="Q375" t="b">
        <v>0</v>
      </c>
      <c r="R375" t="s">
        <v>33</v>
      </c>
      <c r="S375" t="str">
        <f t="shared" si="22"/>
        <v>theater</v>
      </c>
      <c r="T375" t="str">
        <f t="shared" si="23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>ROUND(E376/D376*100,0)</f>
        <v>13</v>
      </c>
      <c r="G376" t="s">
        <v>14</v>
      </c>
      <c r="H376">
        <f>ROUND(E376/I376,0)</f>
        <v>50</v>
      </c>
      <c r="I376">
        <v>441</v>
      </c>
      <c r="J376" t="s">
        <v>21</v>
      </c>
      <c r="K376" t="s">
        <v>22</v>
      </c>
      <c r="L376" s="8">
        <f t="shared" si="20"/>
        <v>43476.25</v>
      </c>
      <c r="M376">
        <v>1547186400</v>
      </c>
      <c r="N376" s="8">
        <f t="shared" si="21"/>
        <v>43481.25</v>
      </c>
      <c r="O376">
        <v>1547618400</v>
      </c>
      <c r="P376" t="b">
        <v>0</v>
      </c>
      <c r="Q376" t="b">
        <v>1</v>
      </c>
      <c r="R376" t="s">
        <v>42</v>
      </c>
      <c r="S376" t="str">
        <f t="shared" si="22"/>
        <v>film &amp; video</v>
      </c>
      <c r="T376" t="str">
        <f t="shared" si="23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>ROUND(E377/D377*100,0)</f>
        <v>55</v>
      </c>
      <c r="G377" t="s">
        <v>14</v>
      </c>
      <c r="H377">
        <f>ROUND(E377/I377,0)</f>
        <v>59</v>
      </c>
      <c r="I377">
        <v>25</v>
      </c>
      <c r="J377" t="s">
        <v>21</v>
      </c>
      <c r="K377" t="s">
        <v>22</v>
      </c>
      <c r="L377" s="8">
        <f t="shared" si="20"/>
        <v>42293.208333333328</v>
      </c>
      <c r="M377">
        <v>1444971600</v>
      </c>
      <c r="N377" s="8">
        <f t="shared" si="21"/>
        <v>42350.25</v>
      </c>
      <c r="O377">
        <v>1449900000</v>
      </c>
      <c r="P377" t="b">
        <v>0</v>
      </c>
      <c r="Q377" t="b">
        <v>0</v>
      </c>
      <c r="R377" t="s">
        <v>60</v>
      </c>
      <c r="S377" t="str">
        <f t="shared" si="22"/>
        <v>music</v>
      </c>
      <c r="T377" t="str">
        <f t="shared" si="23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>ROUND(E378/D378*100,0)</f>
        <v>361</v>
      </c>
      <c r="G378" t="s">
        <v>20</v>
      </c>
      <c r="H378">
        <f>ROUND(E378/I378,0)</f>
        <v>94</v>
      </c>
      <c r="I378">
        <v>131</v>
      </c>
      <c r="J378" t="s">
        <v>21</v>
      </c>
      <c r="K378" t="s">
        <v>22</v>
      </c>
      <c r="L378" s="8">
        <f t="shared" si="20"/>
        <v>41826.208333333336</v>
      </c>
      <c r="M378">
        <v>1404622800</v>
      </c>
      <c r="N378" s="8">
        <f t="shared" si="21"/>
        <v>41832.208333333336</v>
      </c>
      <c r="O378">
        <v>1405141200</v>
      </c>
      <c r="P378" t="b">
        <v>0</v>
      </c>
      <c r="Q378" t="b">
        <v>0</v>
      </c>
      <c r="R378" t="s">
        <v>23</v>
      </c>
      <c r="S378" t="str">
        <f t="shared" si="22"/>
        <v>music</v>
      </c>
      <c r="T378" t="str">
        <f t="shared" si="23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>ROUND(E379/D379*100,0)</f>
        <v>10</v>
      </c>
      <c r="G379" t="s">
        <v>14</v>
      </c>
      <c r="H379">
        <f>ROUND(E379/I379,0)</f>
        <v>40</v>
      </c>
      <c r="I379">
        <v>127</v>
      </c>
      <c r="J379" t="s">
        <v>21</v>
      </c>
      <c r="K379" t="s">
        <v>22</v>
      </c>
      <c r="L379" s="8">
        <f t="shared" si="20"/>
        <v>43760.208333333328</v>
      </c>
      <c r="M379">
        <v>1571720400</v>
      </c>
      <c r="N379" s="8">
        <f t="shared" si="21"/>
        <v>43774.25</v>
      </c>
      <c r="O379">
        <v>1572933600</v>
      </c>
      <c r="P379" t="b">
        <v>0</v>
      </c>
      <c r="Q379" t="b">
        <v>0</v>
      </c>
      <c r="R379" t="s">
        <v>33</v>
      </c>
      <c r="S379" t="str">
        <f t="shared" si="22"/>
        <v>theater</v>
      </c>
      <c r="T379" t="str">
        <f t="shared" si="23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>ROUND(E380/D380*100,0)</f>
        <v>14</v>
      </c>
      <c r="G380" t="s">
        <v>14</v>
      </c>
      <c r="H380">
        <f>ROUND(E380/I380,0)</f>
        <v>70</v>
      </c>
      <c r="I380">
        <v>355</v>
      </c>
      <c r="J380" t="s">
        <v>21</v>
      </c>
      <c r="K380" t="s">
        <v>22</v>
      </c>
      <c r="L380" s="8">
        <f t="shared" si="20"/>
        <v>43241.208333333328</v>
      </c>
      <c r="M380">
        <v>1526878800</v>
      </c>
      <c r="N380" s="8">
        <f t="shared" si="21"/>
        <v>43279.208333333328</v>
      </c>
      <c r="O380">
        <v>1530162000</v>
      </c>
      <c r="P380" t="b">
        <v>0</v>
      </c>
      <c r="Q380" t="b">
        <v>0</v>
      </c>
      <c r="R380" t="s">
        <v>42</v>
      </c>
      <c r="S380" t="str">
        <f t="shared" si="22"/>
        <v>film &amp; video</v>
      </c>
      <c r="T380" t="str">
        <f t="shared" si="23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>ROUND(E381/D381*100,0)</f>
        <v>40</v>
      </c>
      <c r="G381" t="s">
        <v>14</v>
      </c>
      <c r="H381">
        <f>ROUND(E381/I381,0)</f>
        <v>66</v>
      </c>
      <c r="I381">
        <v>44</v>
      </c>
      <c r="J381" t="s">
        <v>40</v>
      </c>
      <c r="K381" t="s">
        <v>41</v>
      </c>
      <c r="L381" s="8">
        <f t="shared" si="20"/>
        <v>40843.208333333336</v>
      </c>
      <c r="M381">
        <v>1319691600</v>
      </c>
      <c r="N381" s="8">
        <f t="shared" si="21"/>
        <v>40857.25</v>
      </c>
      <c r="O381">
        <v>1320904800</v>
      </c>
      <c r="P381" t="b">
        <v>0</v>
      </c>
      <c r="Q381" t="b">
        <v>0</v>
      </c>
      <c r="R381" t="s">
        <v>33</v>
      </c>
      <c r="S381" t="str">
        <f t="shared" si="22"/>
        <v>theater</v>
      </c>
      <c r="T381" t="str">
        <f t="shared" si="23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>ROUND(E382/D382*100,0)</f>
        <v>160</v>
      </c>
      <c r="G382" t="s">
        <v>20</v>
      </c>
      <c r="H382">
        <f>ROUND(E382/I382,0)</f>
        <v>48</v>
      </c>
      <c r="I382">
        <v>84</v>
      </c>
      <c r="J382" t="s">
        <v>21</v>
      </c>
      <c r="K382" t="s">
        <v>22</v>
      </c>
      <c r="L382" s="8">
        <f t="shared" si="20"/>
        <v>41448.208333333336</v>
      </c>
      <c r="M382">
        <v>1371963600</v>
      </c>
      <c r="N382" s="8">
        <f t="shared" si="21"/>
        <v>41453.208333333336</v>
      </c>
      <c r="O382">
        <v>1372395600</v>
      </c>
      <c r="P382" t="b">
        <v>0</v>
      </c>
      <c r="Q382" t="b">
        <v>0</v>
      </c>
      <c r="R382" t="s">
        <v>33</v>
      </c>
      <c r="S382" t="str">
        <f t="shared" si="22"/>
        <v>theater</v>
      </c>
      <c r="T382" t="str">
        <f t="shared" si="23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>ROUND(E383/D383*100,0)</f>
        <v>184</v>
      </c>
      <c r="G383" t="s">
        <v>20</v>
      </c>
      <c r="H383">
        <f>ROUND(E383/I383,0)</f>
        <v>63</v>
      </c>
      <c r="I383">
        <v>155</v>
      </c>
      <c r="J383" t="s">
        <v>21</v>
      </c>
      <c r="K383" t="s">
        <v>22</v>
      </c>
      <c r="L383" s="8">
        <f t="shared" si="20"/>
        <v>42163.208333333328</v>
      </c>
      <c r="M383">
        <v>1433739600</v>
      </c>
      <c r="N383" s="8">
        <f t="shared" si="21"/>
        <v>42209.208333333328</v>
      </c>
      <c r="O383">
        <v>1437714000</v>
      </c>
      <c r="P383" t="b">
        <v>0</v>
      </c>
      <c r="Q383" t="b">
        <v>0</v>
      </c>
      <c r="R383" t="s">
        <v>33</v>
      </c>
      <c r="S383" t="str">
        <f t="shared" si="22"/>
        <v>theater</v>
      </c>
      <c r="T383" t="str">
        <f t="shared" si="23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>ROUND(E384/D384*100,0)</f>
        <v>64</v>
      </c>
      <c r="G384" t="s">
        <v>14</v>
      </c>
      <c r="H384">
        <f>ROUND(E384/I384,0)</f>
        <v>87</v>
      </c>
      <c r="I384">
        <v>67</v>
      </c>
      <c r="J384" t="s">
        <v>21</v>
      </c>
      <c r="K384" t="s">
        <v>22</v>
      </c>
      <c r="L384" s="8">
        <f t="shared" si="20"/>
        <v>43024.208333333328</v>
      </c>
      <c r="M384">
        <v>1508130000</v>
      </c>
      <c r="N384" s="8">
        <f t="shared" si="21"/>
        <v>43043.208333333328</v>
      </c>
      <c r="O384">
        <v>1509771600</v>
      </c>
      <c r="P384" t="b">
        <v>0</v>
      </c>
      <c r="Q384" t="b">
        <v>0</v>
      </c>
      <c r="R384" t="s">
        <v>122</v>
      </c>
      <c r="S384" t="str">
        <f t="shared" si="22"/>
        <v>photography</v>
      </c>
      <c r="T384" t="str">
        <f t="shared" si="23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>ROUND(E385/D385*100,0)</f>
        <v>225</v>
      </c>
      <c r="G385" t="s">
        <v>20</v>
      </c>
      <c r="H385">
        <f>ROUND(E385/I385,0)</f>
        <v>75</v>
      </c>
      <c r="I385">
        <v>189</v>
      </c>
      <c r="J385" t="s">
        <v>21</v>
      </c>
      <c r="K385" t="s">
        <v>22</v>
      </c>
      <c r="L385" s="8">
        <f t="shared" si="20"/>
        <v>43509.25</v>
      </c>
      <c r="M385">
        <v>1550037600</v>
      </c>
      <c r="N385" s="8">
        <f t="shared" si="21"/>
        <v>43515.25</v>
      </c>
      <c r="O385">
        <v>1550556000</v>
      </c>
      <c r="P385" t="b">
        <v>0</v>
      </c>
      <c r="Q385" t="b">
        <v>1</v>
      </c>
      <c r="R385" t="s">
        <v>17</v>
      </c>
      <c r="S385" t="str">
        <f t="shared" si="22"/>
        <v>food</v>
      </c>
      <c r="T385" t="str">
        <f t="shared" si="23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>ROUND(E386/D386*100,0)</f>
        <v>172</v>
      </c>
      <c r="G386" t="s">
        <v>20</v>
      </c>
      <c r="H386">
        <f>ROUND(E386/I386,0)</f>
        <v>41</v>
      </c>
      <c r="I386">
        <v>4799</v>
      </c>
      <c r="J386" t="s">
        <v>21</v>
      </c>
      <c r="K386" t="s">
        <v>22</v>
      </c>
      <c r="L386" s="8">
        <f t="shared" si="20"/>
        <v>42776.25</v>
      </c>
      <c r="M386">
        <v>1486706400</v>
      </c>
      <c r="N386" s="8">
        <f t="shared" si="21"/>
        <v>42803.25</v>
      </c>
      <c r="O386">
        <v>1489039200</v>
      </c>
      <c r="P386" t="b">
        <v>1</v>
      </c>
      <c r="Q386" t="b">
        <v>1</v>
      </c>
      <c r="R386" t="s">
        <v>42</v>
      </c>
      <c r="S386" t="str">
        <f t="shared" si="22"/>
        <v>film &amp; video</v>
      </c>
      <c r="T386" t="str">
        <f t="shared" si="23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>ROUND(E387/D387*100,0)</f>
        <v>146</v>
      </c>
      <c r="G387" t="s">
        <v>20</v>
      </c>
      <c r="H387">
        <f>ROUND(E387/I387,0)</f>
        <v>50</v>
      </c>
      <c r="I387">
        <v>1137</v>
      </c>
      <c r="J387" t="s">
        <v>21</v>
      </c>
      <c r="K387" t="s">
        <v>22</v>
      </c>
      <c r="L387" s="8">
        <f t="shared" ref="L387:L450" si="24">(((M387/60)/60)/24)+DATE(1970,1,1)</f>
        <v>43553.208333333328</v>
      </c>
      <c r="M387">
        <v>1553835600</v>
      </c>
      <c r="N387" s="8">
        <f t="shared" ref="N387:N450" si="25">(((O387/60)/60)/24)+DATE(1970,1,1)</f>
        <v>43585.208333333328</v>
      </c>
      <c r="O387">
        <v>1556600400</v>
      </c>
      <c r="P387" t="b">
        <v>0</v>
      </c>
      <c r="Q387" t="b">
        <v>0</v>
      </c>
      <c r="R387" t="s">
        <v>68</v>
      </c>
      <c r="S387" t="str">
        <f t="shared" ref="S387:S450" si="26">LEFT(R387, FIND("/", R387) - 1)</f>
        <v>publishing</v>
      </c>
      <c r="T387" t="str">
        <f t="shared" ref="T387:T450" si="27">TRIM(MID(R387, FIND("/", R387) + 1, LEN(R387)))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>ROUND(E388/D388*100,0)</f>
        <v>76</v>
      </c>
      <c r="G388" t="s">
        <v>14</v>
      </c>
      <c r="H388">
        <f>ROUND(E388/I388,0)</f>
        <v>97</v>
      </c>
      <c r="I388">
        <v>1068</v>
      </c>
      <c r="J388" t="s">
        <v>21</v>
      </c>
      <c r="K388" t="s">
        <v>22</v>
      </c>
      <c r="L388" s="8">
        <f t="shared" si="24"/>
        <v>40355.208333333336</v>
      </c>
      <c r="M388">
        <v>1277528400</v>
      </c>
      <c r="N388" s="8">
        <f t="shared" si="25"/>
        <v>40367.208333333336</v>
      </c>
      <c r="O388">
        <v>1278565200</v>
      </c>
      <c r="P388" t="b">
        <v>0</v>
      </c>
      <c r="Q388" t="b">
        <v>0</v>
      </c>
      <c r="R388" t="s">
        <v>33</v>
      </c>
      <c r="S388" t="str">
        <f t="shared" si="26"/>
        <v>theater</v>
      </c>
      <c r="T388" t="str">
        <f t="shared" si="27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>ROUND(E389/D389*100,0)</f>
        <v>39</v>
      </c>
      <c r="G389" t="s">
        <v>14</v>
      </c>
      <c r="H389">
        <f>ROUND(E389/I389,0)</f>
        <v>101</v>
      </c>
      <c r="I389">
        <v>424</v>
      </c>
      <c r="J389" t="s">
        <v>21</v>
      </c>
      <c r="K389" t="s">
        <v>22</v>
      </c>
      <c r="L389" s="8">
        <f t="shared" si="24"/>
        <v>41072.208333333336</v>
      </c>
      <c r="M389">
        <v>1339477200</v>
      </c>
      <c r="N389" s="8">
        <f t="shared" si="25"/>
        <v>41077.208333333336</v>
      </c>
      <c r="O389">
        <v>1339909200</v>
      </c>
      <c r="P389" t="b">
        <v>0</v>
      </c>
      <c r="Q389" t="b">
        <v>0</v>
      </c>
      <c r="R389" t="s">
        <v>65</v>
      </c>
      <c r="S389" t="str">
        <f t="shared" si="26"/>
        <v>technology</v>
      </c>
      <c r="T389" t="str">
        <f t="shared" si="27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>ROUND(E390/D390*100,0)</f>
        <v>11</v>
      </c>
      <c r="G390" t="s">
        <v>74</v>
      </c>
      <c r="H390">
        <f>ROUND(E390/I390,0)</f>
        <v>89</v>
      </c>
      <c r="I390">
        <v>145</v>
      </c>
      <c r="J390" t="s">
        <v>98</v>
      </c>
      <c r="K390" t="s">
        <v>99</v>
      </c>
      <c r="L390" s="8">
        <f t="shared" si="24"/>
        <v>40912.25</v>
      </c>
      <c r="M390">
        <v>1325656800</v>
      </c>
      <c r="N390" s="8">
        <f t="shared" si="25"/>
        <v>40914.25</v>
      </c>
      <c r="O390">
        <v>1325829600</v>
      </c>
      <c r="P390" t="b">
        <v>0</v>
      </c>
      <c r="Q390" t="b">
        <v>0</v>
      </c>
      <c r="R390" t="s">
        <v>60</v>
      </c>
      <c r="S390" t="str">
        <f t="shared" si="26"/>
        <v>music</v>
      </c>
      <c r="T390" t="str">
        <f t="shared" si="27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>ROUND(E391/D391*100,0)</f>
        <v>122</v>
      </c>
      <c r="G391" t="s">
        <v>20</v>
      </c>
      <c r="H391">
        <f>ROUND(E391/I391,0)</f>
        <v>88</v>
      </c>
      <c r="I391">
        <v>1152</v>
      </c>
      <c r="J391" t="s">
        <v>21</v>
      </c>
      <c r="K391" t="s">
        <v>22</v>
      </c>
      <c r="L391" s="8">
        <f t="shared" si="24"/>
        <v>40479.208333333336</v>
      </c>
      <c r="M391">
        <v>1288242000</v>
      </c>
      <c r="N391" s="8">
        <f t="shared" si="25"/>
        <v>40506.25</v>
      </c>
      <c r="O391">
        <v>1290578400</v>
      </c>
      <c r="P391" t="b">
        <v>0</v>
      </c>
      <c r="Q391" t="b">
        <v>0</v>
      </c>
      <c r="R391" t="s">
        <v>33</v>
      </c>
      <c r="S391" t="str">
        <f t="shared" si="26"/>
        <v>theater</v>
      </c>
      <c r="T391" t="str">
        <f t="shared" si="27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>ROUND(E392/D392*100,0)</f>
        <v>187</v>
      </c>
      <c r="G392" t="s">
        <v>20</v>
      </c>
      <c r="H392">
        <f>ROUND(E392/I392,0)</f>
        <v>90</v>
      </c>
      <c r="I392">
        <v>50</v>
      </c>
      <c r="J392" t="s">
        <v>21</v>
      </c>
      <c r="K392" t="s">
        <v>22</v>
      </c>
      <c r="L392" s="8">
        <f t="shared" si="24"/>
        <v>41530.208333333336</v>
      </c>
      <c r="M392">
        <v>1379048400</v>
      </c>
      <c r="N392" s="8">
        <f t="shared" si="25"/>
        <v>41545.208333333336</v>
      </c>
      <c r="O392">
        <v>1380344400</v>
      </c>
      <c r="P392" t="b">
        <v>0</v>
      </c>
      <c r="Q392" t="b">
        <v>0</v>
      </c>
      <c r="R392" t="s">
        <v>122</v>
      </c>
      <c r="S392" t="str">
        <f t="shared" si="26"/>
        <v>photography</v>
      </c>
      <c r="T392" t="str">
        <f t="shared" si="27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>ROUND(E393/D393*100,0)</f>
        <v>7</v>
      </c>
      <c r="G393" t="s">
        <v>14</v>
      </c>
      <c r="H393">
        <f>ROUND(E393/I393,0)</f>
        <v>29</v>
      </c>
      <c r="I393">
        <v>151</v>
      </c>
      <c r="J393" t="s">
        <v>21</v>
      </c>
      <c r="K393" t="s">
        <v>22</v>
      </c>
      <c r="L393" s="8">
        <f t="shared" si="24"/>
        <v>41653.25</v>
      </c>
      <c r="M393">
        <v>1389679200</v>
      </c>
      <c r="N393" s="8">
        <f t="shared" si="25"/>
        <v>41655.25</v>
      </c>
      <c r="O393">
        <v>1389852000</v>
      </c>
      <c r="P393" t="b">
        <v>0</v>
      </c>
      <c r="Q393" t="b">
        <v>0</v>
      </c>
      <c r="R393" t="s">
        <v>68</v>
      </c>
      <c r="S393" t="str">
        <f t="shared" si="26"/>
        <v>publishing</v>
      </c>
      <c r="T393" t="str">
        <f t="shared" si="27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>ROUND(E394/D394*100,0)</f>
        <v>66</v>
      </c>
      <c r="G394" t="s">
        <v>14</v>
      </c>
      <c r="H394">
        <f>ROUND(E394/I394,0)</f>
        <v>42</v>
      </c>
      <c r="I394">
        <v>1608</v>
      </c>
      <c r="J394" t="s">
        <v>21</v>
      </c>
      <c r="K394" t="s">
        <v>22</v>
      </c>
      <c r="L394" s="8">
        <f t="shared" si="24"/>
        <v>40549.25</v>
      </c>
      <c r="M394">
        <v>1294293600</v>
      </c>
      <c r="N394" s="8">
        <f t="shared" si="25"/>
        <v>40551.25</v>
      </c>
      <c r="O394">
        <v>1294466400</v>
      </c>
      <c r="P394" t="b">
        <v>0</v>
      </c>
      <c r="Q394" t="b">
        <v>0</v>
      </c>
      <c r="R394" t="s">
        <v>65</v>
      </c>
      <c r="S394" t="str">
        <f t="shared" si="26"/>
        <v>technology</v>
      </c>
      <c r="T394" t="str">
        <f t="shared" si="27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>ROUND(E395/D395*100,0)</f>
        <v>229</v>
      </c>
      <c r="G395" t="s">
        <v>20</v>
      </c>
      <c r="H395">
        <f>ROUND(E395/I395,0)</f>
        <v>47</v>
      </c>
      <c r="I395">
        <v>3059</v>
      </c>
      <c r="J395" t="s">
        <v>15</v>
      </c>
      <c r="K395" t="s">
        <v>16</v>
      </c>
      <c r="L395" s="8">
        <f t="shared" si="24"/>
        <v>42933.208333333328</v>
      </c>
      <c r="M395">
        <v>1500267600</v>
      </c>
      <c r="N395" s="8">
        <f t="shared" si="25"/>
        <v>42934.208333333328</v>
      </c>
      <c r="O395">
        <v>1500354000</v>
      </c>
      <c r="P395" t="b">
        <v>0</v>
      </c>
      <c r="Q395" t="b">
        <v>0</v>
      </c>
      <c r="R395" t="s">
        <v>159</v>
      </c>
      <c r="S395" t="str">
        <f t="shared" si="26"/>
        <v>music</v>
      </c>
      <c r="T395" t="str">
        <f t="shared" si="27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>ROUND(E396/D396*100,0)</f>
        <v>469</v>
      </c>
      <c r="G396" t="s">
        <v>20</v>
      </c>
      <c r="H396">
        <f>ROUND(E396/I396,0)</f>
        <v>110</v>
      </c>
      <c r="I396">
        <v>34</v>
      </c>
      <c r="J396" t="s">
        <v>21</v>
      </c>
      <c r="K396" t="s">
        <v>22</v>
      </c>
      <c r="L396" s="8">
        <f t="shared" si="24"/>
        <v>41484.208333333336</v>
      </c>
      <c r="M396">
        <v>1375074000</v>
      </c>
      <c r="N396" s="8">
        <f t="shared" si="25"/>
        <v>41494.208333333336</v>
      </c>
      <c r="O396">
        <v>1375938000</v>
      </c>
      <c r="P396" t="b">
        <v>0</v>
      </c>
      <c r="Q396" t="b">
        <v>1</v>
      </c>
      <c r="R396" t="s">
        <v>42</v>
      </c>
      <c r="S396" t="str">
        <f t="shared" si="26"/>
        <v>film &amp; video</v>
      </c>
      <c r="T396" t="str">
        <f t="shared" si="27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>ROUND(E397/D397*100,0)</f>
        <v>130</v>
      </c>
      <c r="G397" t="s">
        <v>20</v>
      </c>
      <c r="H397">
        <f>ROUND(E397/I397,0)</f>
        <v>42</v>
      </c>
      <c r="I397">
        <v>220</v>
      </c>
      <c r="J397" t="s">
        <v>21</v>
      </c>
      <c r="K397" t="s">
        <v>22</v>
      </c>
      <c r="L397" s="8">
        <f t="shared" si="24"/>
        <v>40885.25</v>
      </c>
      <c r="M397">
        <v>1323324000</v>
      </c>
      <c r="N397" s="8">
        <f t="shared" si="25"/>
        <v>40886.25</v>
      </c>
      <c r="O397">
        <v>1323410400</v>
      </c>
      <c r="P397" t="b">
        <v>1</v>
      </c>
      <c r="Q397" t="b">
        <v>0</v>
      </c>
      <c r="R397" t="s">
        <v>33</v>
      </c>
      <c r="S397" t="str">
        <f t="shared" si="26"/>
        <v>theater</v>
      </c>
      <c r="T397" t="str">
        <f t="shared" si="27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>ROUND(E398/D398*100,0)</f>
        <v>167</v>
      </c>
      <c r="G398" t="s">
        <v>20</v>
      </c>
      <c r="H398">
        <f>ROUND(E398/I398,0)</f>
        <v>48</v>
      </c>
      <c r="I398">
        <v>1604</v>
      </c>
      <c r="J398" t="s">
        <v>26</v>
      </c>
      <c r="K398" t="s">
        <v>27</v>
      </c>
      <c r="L398" s="8">
        <f t="shared" si="24"/>
        <v>43378.208333333328</v>
      </c>
      <c r="M398">
        <v>1538715600</v>
      </c>
      <c r="N398" s="8">
        <f t="shared" si="25"/>
        <v>43386.208333333328</v>
      </c>
      <c r="O398">
        <v>1539406800</v>
      </c>
      <c r="P398" t="b">
        <v>0</v>
      </c>
      <c r="Q398" t="b">
        <v>0</v>
      </c>
      <c r="R398" t="s">
        <v>53</v>
      </c>
      <c r="S398" t="str">
        <f t="shared" si="26"/>
        <v>film &amp; video</v>
      </c>
      <c r="T398" t="str">
        <f t="shared" si="27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>ROUND(E399/D399*100,0)</f>
        <v>174</v>
      </c>
      <c r="G399" t="s">
        <v>20</v>
      </c>
      <c r="H399">
        <f>ROUND(E399/I399,0)</f>
        <v>31</v>
      </c>
      <c r="I399">
        <v>454</v>
      </c>
      <c r="J399" t="s">
        <v>21</v>
      </c>
      <c r="K399" t="s">
        <v>22</v>
      </c>
      <c r="L399" s="8">
        <f t="shared" si="24"/>
        <v>41417.208333333336</v>
      </c>
      <c r="M399">
        <v>1369285200</v>
      </c>
      <c r="N399" s="8">
        <f t="shared" si="25"/>
        <v>41423.208333333336</v>
      </c>
      <c r="O399">
        <v>1369803600</v>
      </c>
      <c r="P399" t="b">
        <v>0</v>
      </c>
      <c r="Q399" t="b">
        <v>0</v>
      </c>
      <c r="R399" t="s">
        <v>23</v>
      </c>
      <c r="S399" t="str">
        <f t="shared" si="26"/>
        <v>music</v>
      </c>
      <c r="T399" t="str">
        <f t="shared" si="27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>ROUND(E400/D400*100,0)</f>
        <v>718</v>
      </c>
      <c r="G400" t="s">
        <v>20</v>
      </c>
      <c r="H400">
        <f>ROUND(E400/I400,0)</f>
        <v>99</v>
      </c>
      <c r="I400">
        <v>123</v>
      </c>
      <c r="J400" t="s">
        <v>107</v>
      </c>
      <c r="K400" t="s">
        <v>108</v>
      </c>
      <c r="L400" s="8">
        <f t="shared" si="24"/>
        <v>43228.208333333328</v>
      </c>
      <c r="M400">
        <v>1525755600</v>
      </c>
      <c r="N400" s="8">
        <f t="shared" si="25"/>
        <v>43230.208333333328</v>
      </c>
      <c r="O400">
        <v>1525928400</v>
      </c>
      <c r="P400" t="b">
        <v>0</v>
      </c>
      <c r="Q400" t="b">
        <v>1</v>
      </c>
      <c r="R400" t="s">
        <v>71</v>
      </c>
      <c r="S400" t="str">
        <f t="shared" si="26"/>
        <v>film &amp; video</v>
      </c>
      <c r="T400" t="str">
        <f t="shared" si="27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>ROUND(E401/D401*100,0)</f>
        <v>64</v>
      </c>
      <c r="G401" t="s">
        <v>14</v>
      </c>
      <c r="H401">
        <f>ROUND(E401/I401,0)</f>
        <v>66</v>
      </c>
      <c r="I401">
        <v>941</v>
      </c>
      <c r="J401" t="s">
        <v>21</v>
      </c>
      <c r="K401" t="s">
        <v>22</v>
      </c>
      <c r="L401" s="8">
        <f t="shared" si="24"/>
        <v>40576.25</v>
      </c>
      <c r="M401">
        <v>1296626400</v>
      </c>
      <c r="N401" s="8">
        <f t="shared" si="25"/>
        <v>40583.25</v>
      </c>
      <c r="O401">
        <v>1297231200</v>
      </c>
      <c r="P401" t="b">
        <v>0</v>
      </c>
      <c r="Q401" t="b">
        <v>0</v>
      </c>
      <c r="R401" t="s">
        <v>60</v>
      </c>
      <c r="S401" t="str">
        <f t="shared" si="26"/>
        <v>music</v>
      </c>
      <c r="T401" t="str">
        <f t="shared" si="27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>ROUND(E402/D402*100,0)</f>
        <v>2</v>
      </c>
      <c r="G402" t="s">
        <v>14</v>
      </c>
      <c r="H402">
        <f>ROUND(E402/I402,0)</f>
        <v>2</v>
      </c>
      <c r="I402">
        <v>1</v>
      </c>
      <c r="J402" t="s">
        <v>21</v>
      </c>
      <c r="K402" t="s">
        <v>22</v>
      </c>
      <c r="L402" s="8">
        <f t="shared" si="24"/>
        <v>41502.208333333336</v>
      </c>
      <c r="M402">
        <v>1376629200</v>
      </c>
      <c r="N402" s="8">
        <f t="shared" si="25"/>
        <v>41524.208333333336</v>
      </c>
      <c r="O402">
        <v>1378530000</v>
      </c>
      <c r="P402" t="b">
        <v>0</v>
      </c>
      <c r="Q402" t="b">
        <v>1</v>
      </c>
      <c r="R402" t="s">
        <v>122</v>
      </c>
      <c r="S402" t="str">
        <f t="shared" si="26"/>
        <v>photography</v>
      </c>
      <c r="T402" t="str">
        <f t="shared" si="27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>ROUND(E403/D403*100,0)</f>
        <v>1530</v>
      </c>
      <c r="G403" t="s">
        <v>20</v>
      </c>
      <c r="H403">
        <f>ROUND(E403/I403,0)</f>
        <v>46</v>
      </c>
      <c r="I403">
        <v>299</v>
      </c>
      <c r="J403" t="s">
        <v>21</v>
      </c>
      <c r="K403" t="s">
        <v>22</v>
      </c>
      <c r="L403" s="8">
        <f t="shared" si="24"/>
        <v>43765.208333333328</v>
      </c>
      <c r="M403">
        <v>1572152400</v>
      </c>
      <c r="N403" s="8">
        <f t="shared" si="25"/>
        <v>43765.208333333328</v>
      </c>
      <c r="O403">
        <v>1572152400</v>
      </c>
      <c r="P403" t="b">
        <v>0</v>
      </c>
      <c r="Q403" t="b">
        <v>0</v>
      </c>
      <c r="R403" t="s">
        <v>33</v>
      </c>
      <c r="S403" t="str">
        <f t="shared" si="26"/>
        <v>theater</v>
      </c>
      <c r="T403" t="str">
        <f t="shared" si="27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>ROUND(E404/D404*100,0)</f>
        <v>40</v>
      </c>
      <c r="G404" t="s">
        <v>14</v>
      </c>
      <c r="H404">
        <f>ROUND(E404/I404,0)</f>
        <v>74</v>
      </c>
      <c r="I404">
        <v>40</v>
      </c>
      <c r="J404" t="s">
        <v>21</v>
      </c>
      <c r="K404" t="s">
        <v>22</v>
      </c>
      <c r="L404" s="8">
        <f t="shared" si="24"/>
        <v>40914.25</v>
      </c>
      <c r="M404">
        <v>1325829600</v>
      </c>
      <c r="N404" s="8">
        <f t="shared" si="25"/>
        <v>40961.25</v>
      </c>
      <c r="O404">
        <v>1329890400</v>
      </c>
      <c r="P404" t="b">
        <v>0</v>
      </c>
      <c r="Q404" t="b">
        <v>1</v>
      </c>
      <c r="R404" t="s">
        <v>100</v>
      </c>
      <c r="S404" t="str">
        <f t="shared" si="26"/>
        <v>film &amp; video</v>
      </c>
      <c r="T404" t="str">
        <f t="shared" si="27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>ROUND(E405/D405*100,0)</f>
        <v>86</v>
      </c>
      <c r="G405" t="s">
        <v>14</v>
      </c>
      <c r="H405">
        <f>ROUND(E405/I405,0)</f>
        <v>56</v>
      </c>
      <c r="I405">
        <v>3015</v>
      </c>
      <c r="J405" t="s">
        <v>15</v>
      </c>
      <c r="K405" t="s">
        <v>16</v>
      </c>
      <c r="L405" s="8">
        <f t="shared" si="24"/>
        <v>40310.208333333336</v>
      </c>
      <c r="M405">
        <v>1273640400</v>
      </c>
      <c r="N405" s="8">
        <f t="shared" si="25"/>
        <v>40346.208333333336</v>
      </c>
      <c r="O405">
        <v>1276750800</v>
      </c>
      <c r="P405" t="b">
        <v>0</v>
      </c>
      <c r="Q405" t="b">
        <v>1</v>
      </c>
      <c r="R405" t="s">
        <v>33</v>
      </c>
      <c r="S405" t="str">
        <f t="shared" si="26"/>
        <v>theater</v>
      </c>
      <c r="T405" t="str">
        <f t="shared" si="27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>ROUND(E406/D406*100,0)</f>
        <v>316</v>
      </c>
      <c r="G406" t="s">
        <v>20</v>
      </c>
      <c r="H406">
        <f>ROUND(E406/I406,0)</f>
        <v>69</v>
      </c>
      <c r="I406">
        <v>2237</v>
      </c>
      <c r="J406" t="s">
        <v>21</v>
      </c>
      <c r="K406" t="s">
        <v>22</v>
      </c>
      <c r="L406" s="8">
        <f t="shared" si="24"/>
        <v>43053.25</v>
      </c>
      <c r="M406">
        <v>1510639200</v>
      </c>
      <c r="N406" s="8">
        <f t="shared" si="25"/>
        <v>43056.25</v>
      </c>
      <c r="O406">
        <v>1510898400</v>
      </c>
      <c r="P406" t="b">
        <v>0</v>
      </c>
      <c r="Q406" t="b">
        <v>0</v>
      </c>
      <c r="R406" t="s">
        <v>33</v>
      </c>
      <c r="S406" t="str">
        <f t="shared" si="26"/>
        <v>theater</v>
      </c>
      <c r="T406" t="str">
        <f t="shared" si="27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>ROUND(E407/D407*100,0)</f>
        <v>90</v>
      </c>
      <c r="G407" t="s">
        <v>14</v>
      </c>
      <c r="H407">
        <f>ROUND(E407/I407,0)</f>
        <v>61</v>
      </c>
      <c r="I407">
        <v>435</v>
      </c>
      <c r="J407" t="s">
        <v>21</v>
      </c>
      <c r="K407" t="s">
        <v>22</v>
      </c>
      <c r="L407" s="8">
        <f t="shared" si="24"/>
        <v>43255.208333333328</v>
      </c>
      <c r="M407">
        <v>1528088400</v>
      </c>
      <c r="N407" s="8">
        <f t="shared" si="25"/>
        <v>43305.208333333328</v>
      </c>
      <c r="O407">
        <v>1532408400</v>
      </c>
      <c r="P407" t="b">
        <v>0</v>
      </c>
      <c r="Q407" t="b">
        <v>0</v>
      </c>
      <c r="R407" t="s">
        <v>33</v>
      </c>
      <c r="S407" t="str">
        <f t="shared" si="26"/>
        <v>theater</v>
      </c>
      <c r="T407" t="str">
        <f t="shared" si="27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>ROUND(E408/D408*100,0)</f>
        <v>182</v>
      </c>
      <c r="G408" t="s">
        <v>20</v>
      </c>
      <c r="H408">
        <f>ROUND(E408/I408,0)</f>
        <v>111</v>
      </c>
      <c r="I408">
        <v>645</v>
      </c>
      <c r="J408" t="s">
        <v>21</v>
      </c>
      <c r="K408" t="s">
        <v>22</v>
      </c>
      <c r="L408" s="8">
        <f t="shared" si="24"/>
        <v>41304.25</v>
      </c>
      <c r="M408">
        <v>1359525600</v>
      </c>
      <c r="N408" s="8">
        <f t="shared" si="25"/>
        <v>41316.25</v>
      </c>
      <c r="O408">
        <v>1360562400</v>
      </c>
      <c r="P408" t="b">
        <v>1</v>
      </c>
      <c r="Q408" t="b">
        <v>0</v>
      </c>
      <c r="R408" t="s">
        <v>42</v>
      </c>
      <c r="S408" t="str">
        <f t="shared" si="26"/>
        <v>film &amp; video</v>
      </c>
      <c r="T408" t="str">
        <f t="shared" si="27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>ROUND(E409/D409*100,0)</f>
        <v>356</v>
      </c>
      <c r="G409" t="s">
        <v>20</v>
      </c>
      <c r="H409">
        <f>ROUND(E409/I409,0)</f>
        <v>25</v>
      </c>
      <c r="I409">
        <v>484</v>
      </c>
      <c r="J409" t="s">
        <v>36</v>
      </c>
      <c r="K409" t="s">
        <v>37</v>
      </c>
      <c r="L409" s="8">
        <f t="shared" si="24"/>
        <v>43751.208333333328</v>
      </c>
      <c r="M409">
        <v>1570942800</v>
      </c>
      <c r="N409" s="8">
        <f t="shared" si="25"/>
        <v>43758.208333333328</v>
      </c>
      <c r="O409">
        <v>1571547600</v>
      </c>
      <c r="P409" t="b">
        <v>0</v>
      </c>
      <c r="Q409" t="b">
        <v>0</v>
      </c>
      <c r="R409" t="s">
        <v>33</v>
      </c>
      <c r="S409" t="str">
        <f t="shared" si="26"/>
        <v>theater</v>
      </c>
      <c r="T409" t="str">
        <f t="shared" si="27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>ROUND(E410/D410*100,0)</f>
        <v>132</v>
      </c>
      <c r="G410" t="s">
        <v>20</v>
      </c>
      <c r="H410">
        <f>ROUND(E410/I410,0)</f>
        <v>79</v>
      </c>
      <c r="I410">
        <v>154</v>
      </c>
      <c r="J410" t="s">
        <v>15</v>
      </c>
      <c r="K410" t="s">
        <v>16</v>
      </c>
      <c r="L410" s="8">
        <f t="shared" si="24"/>
        <v>42541.208333333328</v>
      </c>
      <c r="M410">
        <v>1466398800</v>
      </c>
      <c r="N410" s="8">
        <f t="shared" si="25"/>
        <v>42561.208333333328</v>
      </c>
      <c r="O410">
        <v>1468126800</v>
      </c>
      <c r="P410" t="b">
        <v>0</v>
      </c>
      <c r="Q410" t="b">
        <v>0</v>
      </c>
      <c r="R410" t="s">
        <v>42</v>
      </c>
      <c r="S410" t="str">
        <f t="shared" si="26"/>
        <v>film &amp; video</v>
      </c>
      <c r="T410" t="str">
        <f t="shared" si="27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>ROUND(E411/D411*100,0)</f>
        <v>46</v>
      </c>
      <c r="G411" t="s">
        <v>14</v>
      </c>
      <c r="H411">
        <f>ROUND(E411/I411,0)</f>
        <v>88</v>
      </c>
      <c r="I411">
        <v>714</v>
      </c>
      <c r="J411" t="s">
        <v>21</v>
      </c>
      <c r="K411" t="s">
        <v>22</v>
      </c>
      <c r="L411" s="8">
        <f t="shared" si="24"/>
        <v>42843.208333333328</v>
      </c>
      <c r="M411">
        <v>1492491600</v>
      </c>
      <c r="N411" s="8">
        <f t="shared" si="25"/>
        <v>42847.208333333328</v>
      </c>
      <c r="O411">
        <v>1492837200</v>
      </c>
      <c r="P411" t="b">
        <v>0</v>
      </c>
      <c r="Q411" t="b">
        <v>0</v>
      </c>
      <c r="R411" t="s">
        <v>23</v>
      </c>
      <c r="S411" t="str">
        <f t="shared" si="26"/>
        <v>music</v>
      </c>
      <c r="T411" t="str">
        <f t="shared" si="27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>ROUND(E412/D412*100,0)</f>
        <v>36</v>
      </c>
      <c r="G412" t="s">
        <v>47</v>
      </c>
      <c r="H412">
        <f>ROUND(E412/I412,0)</f>
        <v>50</v>
      </c>
      <c r="I412">
        <v>1111</v>
      </c>
      <c r="J412" t="s">
        <v>21</v>
      </c>
      <c r="K412" t="s">
        <v>22</v>
      </c>
      <c r="L412" s="8">
        <f t="shared" si="24"/>
        <v>42122.208333333328</v>
      </c>
      <c r="M412">
        <v>1430197200</v>
      </c>
      <c r="N412" s="8">
        <f t="shared" si="25"/>
        <v>42122.208333333328</v>
      </c>
      <c r="O412">
        <v>1430197200</v>
      </c>
      <c r="P412" t="b">
        <v>0</v>
      </c>
      <c r="Q412" t="b">
        <v>0</v>
      </c>
      <c r="R412" t="s">
        <v>292</v>
      </c>
      <c r="S412" t="str">
        <f t="shared" si="26"/>
        <v>games</v>
      </c>
      <c r="T412" t="str">
        <f t="shared" si="27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>ROUND(E413/D413*100,0)</f>
        <v>105</v>
      </c>
      <c r="G413" t="s">
        <v>20</v>
      </c>
      <c r="H413">
        <f>ROUND(E413/I413,0)</f>
        <v>100</v>
      </c>
      <c r="I413">
        <v>82</v>
      </c>
      <c r="J413" t="s">
        <v>21</v>
      </c>
      <c r="K413" t="s">
        <v>22</v>
      </c>
      <c r="L413" s="8">
        <f t="shared" si="24"/>
        <v>42884.208333333328</v>
      </c>
      <c r="M413">
        <v>1496034000</v>
      </c>
      <c r="N413" s="8">
        <f t="shared" si="25"/>
        <v>42886.208333333328</v>
      </c>
      <c r="O413">
        <v>1496206800</v>
      </c>
      <c r="P413" t="b">
        <v>0</v>
      </c>
      <c r="Q413" t="b">
        <v>0</v>
      </c>
      <c r="R413" t="s">
        <v>33</v>
      </c>
      <c r="S413" t="str">
        <f t="shared" si="26"/>
        <v>theater</v>
      </c>
      <c r="T413" t="str">
        <f t="shared" si="27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>ROUND(E414/D414*100,0)</f>
        <v>669</v>
      </c>
      <c r="G414" t="s">
        <v>20</v>
      </c>
      <c r="H414">
        <f>ROUND(E414/I414,0)</f>
        <v>105</v>
      </c>
      <c r="I414">
        <v>134</v>
      </c>
      <c r="J414" t="s">
        <v>21</v>
      </c>
      <c r="K414" t="s">
        <v>22</v>
      </c>
      <c r="L414" s="8">
        <f t="shared" si="24"/>
        <v>41642.25</v>
      </c>
      <c r="M414">
        <v>1388728800</v>
      </c>
      <c r="N414" s="8">
        <f t="shared" si="25"/>
        <v>41652.25</v>
      </c>
      <c r="O414">
        <v>1389592800</v>
      </c>
      <c r="P414" t="b">
        <v>0</v>
      </c>
      <c r="Q414" t="b">
        <v>0</v>
      </c>
      <c r="R414" t="s">
        <v>119</v>
      </c>
      <c r="S414" t="str">
        <f t="shared" si="26"/>
        <v>publishing</v>
      </c>
      <c r="T414" t="str">
        <f t="shared" si="27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>ROUND(E415/D415*100,0)</f>
        <v>62</v>
      </c>
      <c r="G415" t="s">
        <v>47</v>
      </c>
      <c r="H415">
        <f>ROUND(E415/I415,0)</f>
        <v>108</v>
      </c>
      <c r="I415">
        <v>1089</v>
      </c>
      <c r="J415" t="s">
        <v>21</v>
      </c>
      <c r="K415" t="s">
        <v>22</v>
      </c>
      <c r="L415" s="8">
        <f t="shared" si="24"/>
        <v>43431.25</v>
      </c>
      <c r="M415">
        <v>1543298400</v>
      </c>
      <c r="N415" s="8">
        <f t="shared" si="25"/>
        <v>43458.25</v>
      </c>
      <c r="O415">
        <v>1545631200</v>
      </c>
      <c r="P415" t="b">
        <v>0</v>
      </c>
      <c r="Q415" t="b">
        <v>0</v>
      </c>
      <c r="R415" t="s">
        <v>71</v>
      </c>
      <c r="S415" t="str">
        <f t="shared" si="26"/>
        <v>film &amp; video</v>
      </c>
      <c r="T415" t="str">
        <f t="shared" si="27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>ROUND(E416/D416*100,0)</f>
        <v>85</v>
      </c>
      <c r="G416" t="s">
        <v>14</v>
      </c>
      <c r="H416">
        <f>ROUND(E416/I416,0)</f>
        <v>29</v>
      </c>
      <c r="I416">
        <v>5497</v>
      </c>
      <c r="J416" t="s">
        <v>21</v>
      </c>
      <c r="K416" t="s">
        <v>22</v>
      </c>
      <c r="L416" s="8">
        <f t="shared" si="24"/>
        <v>40288.208333333336</v>
      </c>
      <c r="M416">
        <v>1271739600</v>
      </c>
      <c r="N416" s="8">
        <f t="shared" si="25"/>
        <v>40296.208333333336</v>
      </c>
      <c r="O416">
        <v>1272430800</v>
      </c>
      <c r="P416" t="b">
        <v>0</v>
      </c>
      <c r="Q416" t="b">
        <v>1</v>
      </c>
      <c r="R416" t="s">
        <v>17</v>
      </c>
      <c r="S416" t="str">
        <f t="shared" si="26"/>
        <v>food</v>
      </c>
      <c r="T416" t="str">
        <f t="shared" si="27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>ROUND(E417/D417*100,0)</f>
        <v>11</v>
      </c>
      <c r="G417" t="s">
        <v>14</v>
      </c>
      <c r="H417">
        <f>ROUND(E417/I417,0)</f>
        <v>30</v>
      </c>
      <c r="I417">
        <v>418</v>
      </c>
      <c r="J417" t="s">
        <v>21</v>
      </c>
      <c r="K417" t="s">
        <v>22</v>
      </c>
      <c r="L417" s="8">
        <f t="shared" si="24"/>
        <v>40921.25</v>
      </c>
      <c r="M417">
        <v>1326434400</v>
      </c>
      <c r="N417" s="8">
        <f t="shared" si="25"/>
        <v>40938.25</v>
      </c>
      <c r="O417">
        <v>1327903200</v>
      </c>
      <c r="P417" t="b">
        <v>0</v>
      </c>
      <c r="Q417" t="b">
        <v>0</v>
      </c>
      <c r="R417" t="s">
        <v>33</v>
      </c>
      <c r="S417" t="str">
        <f t="shared" si="26"/>
        <v>theater</v>
      </c>
      <c r="T417" t="str">
        <f t="shared" si="27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>ROUND(E418/D418*100,0)</f>
        <v>44</v>
      </c>
      <c r="G418" t="s">
        <v>14</v>
      </c>
      <c r="H418">
        <f>ROUND(E418/I418,0)</f>
        <v>41</v>
      </c>
      <c r="I418">
        <v>1439</v>
      </c>
      <c r="J418" t="s">
        <v>21</v>
      </c>
      <c r="K418" t="s">
        <v>22</v>
      </c>
      <c r="L418" s="8">
        <f t="shared" si="24"/>
        <v>40560.25</v>
      </c>
      <c r="M418">
        <v>1295244000</v>
      </c>
      <c r="N418" s="8">
        <f t="shared" si="25"/>
        <v>40569.25</v>
      </c>
      <c r="O418">
        <v>1296021600</v>
      </c>
      <c r="P418" t="b">
        <v>0</v>
      </c>
      <c r="Q418" t="b">
        <v>1</v>
      </c>
      <c r="R418" t="s">
        <v>42</v>
      </c>
      <c r="S418" t="str">
        <f t="shared" si="26"/>
        <v>film &amp; video</v>
      </c>
      <c r="T418" t="str">
        <f t="shared" si="27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>ROUND(E419/D419*100,0)</f>
        <v>55</v>
      </c>
      <c r="G419" t="s">
        <v>14</v>
      </c>
      <c r="H419">
        <f>ROUND(E419/I419,0)</f>
        <v>63</v>
      </c>
      <c r="I419">
        <v>15</v>
      </c>
      <c r="J419" t="s">
        <v>21</v>
      </c>
      <c r="K419" t="s">
        <v>22</v>
      </c>
      <c r="L419" s="8">
        <f t="shared" si="24"/>
        <v>43407.208333333328</v>
      </c>
      <c r="M419">
        <v>1541221200</v>
      </c>
      <c r="N419" s="8">
        <f t="shared" si="25"/>
        <v>43431.25</v>
      </c>
      <c r="O419">
        <v>1543298400</v>
      </c>
      <c r="P419" t="b">
        <v>0</v>
      </c>
      <c r="Q419" t="b">
        <v>0</v>
      </c>
      <c r="R419" t="s">
        <v>33</v>
      </c>
      <c r="S419" t="str">
        <f t="shared" si="26"/>
        <v>theater</v>
      </c>
      <c r="T419" t="str">
        <f t="shared" si="27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>ROUND(E420/D420*100,0)</f>
        <v>57</v>
      </c>
      <c r="G420" t="s">
        <v>14</v>
      </c>
      <c r="H420">
        <f>ROUND(E420/I420,0)</f>
        <v>47</v>
      </c>
      <c r="I420">
        <v>1999</v>
      </c>
      <c r="J420" t="s">
        <v>15</v>
      </c>
      <c r="K420" t="s">
        <v>16</v>
      </c>
      <c r="L420" s="8">
        <f t="shared" si="24"/>
        <v>41035.208333333336</v>
      </c>
      <c r="M420">
        <v>1336280400</v>
      </c>
      <c r="N420" s="8">
        <f t="shared" si="25"/>
        <v>41036.208333333336</v>
      </c>
      <c r="O420">
        <v>1336366800</v>
      </c>
      <c r="P420" t="b">
        <v>0</v>
      </c>
      <c r="Q420" t="b">
        <v>0</v>
      </c>
      <c r="R420" t="s">
        <v>42</v>
      </c>
      <c r="S420" t="str">
        <f t="shared" si="26"/>
        <v>film &amp; video</v>
      </c>
      <c r="T420" t="str">
        <f t="shared" si="27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>ROUND(E421/D421*100,0)</f>
        <v>123</v>
      </c>
      <c r="G421" t="s">
        <v>20</v>
      </c>
      <c r="H421">
        <f>ROUND(E421/I421,0)</f>
        <v>27</v>
      </c>
      <c r="I421">
        <v>5203</v>
      </c>
      <c r="J421" t="s">
        <v>21</v>
      </c>
      <c r="K421" t="s">
        <v>22</v>
      </c>
      <c r="L421" s="8">
        <f t="shared" si="24"/>
        <v>40899.25</v>
      </c>
      <c r="M421">
        <v>1324533600</v>
      </c>
      <c r="N421" s="8">
        <f t="shared" si="25"/>
        <v>40905.25</v>
      </c>
      <c r="O421">
        <v>1325052000</v>
      </c>
      <c r="P421" t="b">
        <v>0</v>
      </c>
      <c r="Q421" t="b">
        <v>0</v>
      </c>
      <c r="R421" t="s">
        <v>28</v>
      </c>
      <c r="S421" t="str">
        <f t="shared" si="26"/>
        <v>technology</v>
      </c>
      <c r="T421" t="str">
        <f t="shared" si="27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>ROUND(E422/D422*100,0)</f>
        <v>128</v>
      </c>
      <c r="G422" t="s">
        <v>20</v>
      </c>
      <c r="H422">
        <f>ROUND(E422/I422,0)</f>
        <v>68</v>
      </c>
      <c r="I422">
        <v>94</v>
      </c>
      <c r="J422" t="s">
        <v>21</v>
      </c>
      <c r="K422" t="s">
        <v>22</v>
      </c>
      <c r="L422" s="8">
        <f t="shared" si="24"/>
        <v>42911.208333333328</v>
      </c>
      <c r="M422">
        <v>1498366800</v>
      </c>
      <c r="N422" s="8">
        <f t="shared" si="25"/>
        <v>42925.208333333328</v>
      </c>
      <c r="O422">
        <v>1499576400</v>
      </c>
      <c r="P422" t="b">
        <v>0</v>
      </c>
      <c r="Q422" t="b">
        <v>0</v>
      </c>
      <c r="R422" t="s">
        <v>33</v>
      </c>
      <c r="S422" t="str">
        <f t="shared" si="26"/>
        <v>theater</v>
      </c>
      <c r="T422" t="str">
        <f t="shared" si="27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>ROUND(E423/D423*100,0)</f>
        <v>64</v>
      </c>
      <c r="G423" t="s">
        <v>14</v>
      </c>
      <c r="H423">
        <f>ROUND(E423/I423,0)</f>
        <v>51</v>
      </c>
      <c r="I423">
        <v>118</v>
      </c>
      <c r="J423" t="s">
        <v>21</v>
      </c>
      <c r="K423" t="s">
        <v>22</v>
      </c>
      <c r="L423" s="8">
        <f t="shared" si="24"/>
        <v>42915.208333333328</v>
      </c>
      <c r="M423">
        <v>1498712400</v>
      </c>
      <c r="N423" s="8">
        <f t="shared" si="25"/>
        <v>42945.208333333328</v>
      </c>
      <c r="O423">
        <v>1501304400</v>
      </c>
      <c r="P423" t="b">
        <v>0</v>
      </c>
      <c r="Q423" t="b">
        <v>1</v>
      </c>
      <c r="R423" t="s">
        <v>65</v>
      </c>
      <c r="S423" t="str">
        <f t="shared" si="26"/>
        <v>technology</v>
      </c>
      <c r="T423" t="str">
        <f t="shared" si="27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>ROUND(E424/D424*100,0)</f>
        <v>127</v>
      </c>
      <c r="G424" t="s">
        <v>20</v>
      </c>
      <c r="H424">
        <f>ROUND(E424/I424,0)</f>
        <v>54</v>
      </c>
      <c r="I424">
        <v>205</v>
      </c>
      <c r="J424" t="s">
        <v>21</v>
      </c>
      <c r="K424" t="s">
        <v>22</v>
      </c>
      <c r="L424" s="8">
        <f t="shared" si="24"/>
        <v>40285.208333333336</v>
      </c>
      <c r="M424">
        <v>1271480400</v>
      </c>
      <c r="N424" s="8">
        <f t="shared" si="25"/>
        <v>40305.208333333336</v>
      </c>
      <c r="O424">
        <v>1273208400</v>
      </c>
      <c r="P424" t="b">
        <v>0</v>
      </c>
      <c r="Q424" t="b">
        <v>1</v>
      </c>
      <c r="R424" t="s">
        <v>33</v>
      </c>
      <c r="S424" t="str">
        <f t="shared" si="26"/>
        <v>theater</v>
      </c>
      <c r="T424" t="str">
        <f t="shared" si="27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>ROUND(E425/D425*100,0)</f>
        <v>11</v>
      </c>
      <c r="G425" t="s">
        <v>14</v>
      </c>
      <c r="H425">
        <f>ROUND(E425/I425,0)</f>
        <v>97</v>
      </c>
      <c r="I425">
        <v>162</v>
      </c>
      <c r="J425" t="s">
        <v>21</v>
      </c>
      <c r="K425" t="s">
        <v>22</v>
      </c>
      <c r="L425" s="8">
        <f t="shared" si="24"/>
        <v>40808.208333333336</v>
      </c>
      <c r="M425">
        <v>1316667600</v>
      </c>
      <c r="N425" s="8">
        <f t="shared" si="25"/>
        <v>40810.208333333336</v>
      </c>
      <c r="O425">
        <v>1316840400</v>
      </c>
      <c r="P425" t="b">
        <v>0</v>
      </c>
      <c r="Q425" t="b">
        <v>1</v>
      </c>
      <c r="R425" t="s">
        <v>17</v>
      </c>
      <c r="S425" t="str">
        <f t="shared" si="26"/>
        <v>food</v>
      </c>
      <c r="T425" t="str">
        <f t="shared" si="27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>ROUND(E426/D426*100,0)</f>
        <v>40</v>
      </c>
      <c r="G426" t="s">
        <v>14</v>
      </c>
      <c r="H426">
        <f>ROUND(E426/I426,0)</f>
        <v>25</v>
      </c>
      <c r="I426">
        <v>83</v>
      </c>
      <c r="J426" t="s">
        <v>21</v>
      </c>
      <c r="K426" t="s">
        <v>22</v>
      </c>
      <c r="L426" s="8">
        <f t="shared" si="24"/>
        <v>43208.208333333328</v>
      </c>
      <c r="M426">
        <v>1524027600</v>
      </c>
      <c r="N426" s="8">
        <f t="shared" si="25"/>
        <v>43214.208333333328</v>
      </c>
      <c r="O426">
        <v>1524546000</v>
      </c>
      <c r="P426" t="b">
        <v>0</v>
      </c>
      <c r="Q426" t="b">
        <v>0</v>
      </c>
      <c r="R426" t="s">
        <v>60</v>
      </c>
      <c r="S426" t="str">
        <f t="shared" si="26"/>
        <v>music</v>
      </c>
      <c r="T426" t="str">
        <f t="shared" si="27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>ROUND(E427/D427*100,0)</f>
        <v>288</v>
      </c>
      <c r="G427" t="s">
        <v>20</v>
      </c>
      <c r="H427">
        <f>ROUND(E427/I427,0)</f>
        <v>84</v>
      </c>
      <c r="I427">
        <v>92</v>
      </c>
      <c r="J427" t="s">
        <v>21</v>
      </c>
      <c r="K427" t="s">
        <v>22</v>
      </c>
      <c r="L427" s="8">
        <f t="shared" si="24"/>
        <v>42213.208333333328</v>
      </c>
      <c r="M427">
        <v>1438059600</v>
      </c>
      <c r="N427" s="8">
        <f t="shared" si="25"/>
        <v>42219.208333333328</v>
      </c>
      <c r="O427">
        <v>1438578000</v>
      </c>
      <c r="P427" t="b">
        <v>0</v>
      </c>
      <c r="Q427" t="b">
        <v>0</v>
      </c>
      <c r="R427" t="s">
        <v>122</v>
      </c>
      <c r="S427" t="str">
        <f t="shared" si="26"/>
        <v>photography</v>
      </c>
      <c r="T427" t="str">
        <f t="shared" si="27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>ROUND(E428/D428*100,0)</f>
        <v>573</v>
      </c>
      <c r="G428" t="s">
        <v>20</v>
      </c>
      <c r="H428">
        <f>ROUND(E428/I428,0)</f>
        <v>47</v>
      </c>
      <c r="I428">
        <v>219</v>
      </c>
      <c r="J428" t="s">
        <v>21</v>
      </c>
      <c r="K428" t="s">
        <v>22</v>
      </c>
      <c r="L428" s="8">
        <f t="shared" si="24"/>
        <v>41332.25</v>
      </c>
      <c r="M428">
        <v>1361944800</v>
      </c>
      <c r="N428" s="8">
        <f t="shared" si="25"/>
        <v>41339.25</v>
      </c>
      <c r="O428">
        <v>1362549600</v>
      </c>
      <c r="P428" t="b">
        <v>0</v>
      </c>
      <c r="Q428" t="b">
        <v>0</v>
      </c>
      <c r="R428" t="s">
        <v>33</v>
      </c>
      <c r="S428" t="str">
        <f t="shared" si="26"/>
        <v>theater</v>
      </c>
      <c r="T428" t="str">
        <f t="shared" si="27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>ROUND(E429/D429*100,0)</f>
        <v>113</v>
      </c>
      <c r="G429" t="s">
        <v>20</v>
      </c>
      <c r="H429">
        <f>ROUND(E429/I429,0)</f>
        <v>78</v>
      </c>
      <c r="I429">
        <v>2526</v>
      </c>
      <c r="J429" t="s">
        <v>21</v>
      </c>
      <c r="K429" t="s">
        <v>22</v>
      </c>
      <c r="L429" s="8">
        <f t="shared" si="24"/>
        <v>41895.208333333336</v>
      </c>
      <c r="M429">
        <v>1410584400</v>
      </c>
      <c r="N429" s="8">
        <f t="shared" si="25"/>
        <v>41927.208333333336</v>
      </c>
      <c r="O429">
        <v>1413349200</v>
      </c>
      <c r="P429" t="b">
        <v>0</v>
      </c>
      <c r="Q429" t="b">
        <v>1</v>
      </c>
      <c r="R429" t="s">
        <v>33</v>
      </c>
      <c r="S429" t="str">
        <f t="shared" si="26"/>
        <v>theater</v>
      </c>
      <c r="T429" t="str">
        <f t="shared" si="27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>ROUND(E430/D430*100,0)</f>
        <v>46</v>
      </c>
      <c r="G430" t="s">
        <v>14</v>
      </c>
      <c r="H430">
        <f>ROUND(E430/I430,0)</f>
        <v>63</v>
      </c>
      <c r="I430">
        <v>747</v>
      </c>
      <c r="J430" t="s">
        <v>21</v>
      </c>
      <c r="K430" t="s">
        <v>22</v>
      </c>
      <c r="L430" s="8">
        <f t="shared" si="24"/>
        <v>40585.25</v>
      </c>
      <c r="M430">
        <v>1297404000</v>
      </c>
      <c r="N430" s="8">
        <f t="shared" si="25"/>
        <v>40592.25</v>
      </c>
      <c r="O430">
        <v>1298008800</v>
      </c>
      <c r="P430" t="b">
        <v>0</v>
      </c>
      <c r="Q430" t="b">
        <v>0</v>
      </c>
      <c r="R430" t="s">
        <v>71</v>
      </c>
      <c r="S430" t="str">
        <f t="shared" si="26"/>
        <v>film &amp; video</v>
      </c>
      <c r="T430" t="str">
        <f t="shared" si="27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>ROUND(E431/D431*100,0)</f>
        <v>91</v>
      </c>
      <c r="G431" t="s">
        <v>74</v>
      </c>
      <c r="H431">
        <f>ROUND(E431/I431,0)</f>
        <v>81</v>
      </c>
      <c r="I431">
        <v>2138</v>
      </c>
      <c r="J431" t="s">
        <v>21</v>
      </c>
      <c r="K431" t="s">
        <v>22</v>
      </c>
      <c r="L431" s="8">
        <f t="shared" si="24"/>
        <v>41680.25</v>
      </c>
      <c r="M431">
        <v>1392012000</v>
      </c>
      <c r="N431" s="8">
        <f t="shared" si="25"/>
        <v>41708.208333333336</v>
      </c>
      <c r="O431">
        <v>1394427600</v>
      </c>
      <c r="P431" t="b">
        <v>0</v>
      </c>
      <c r="Q431" t="b">
        <v>1</v>
      </c>
      <c r="R431" t="s">
        <v>122</v>
      </c>
      <c r="S431" t="str">
        <f t="shared" si="26"/>
        <v>photography</v>
      </c>
      <c r="T431" t="str">
        <f t="shared" si="27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>ROUND(E432/D432*100,0)</f>
        <v>68</v>
      </c>
      <c r="G432" t="s">
        <v>14</v>
      </c>
      <c r="H432">
        <f>ROUND(E432/I432,0)</f>
        <v>65</v>
      </c>
      <c r="I432">
        <v>84</v>
      </c>
      <c r="J432" t="s">
        <v>21</v>
      </c>
      <c r="K432" t="s">
        <v>22</v>
      </c>
      <c r="L432" s="8">
        <f t="shared" si="24"/>
        <v>43737.208333333328</v>
      </c>
      <c r="M432">
        <v>1569733200</v>
      </c>
      <c r="N432" s="8">
        <f t="shared" si="25"/>
        <v>43771.208333333328</v>
      </c>
      <c r="O432">
        <v>1572670800</v>
      </c>
      <c r="P432" t="b">
        <v>0</v>
      </c>
      <c r="Q432" t="b">
        <v>0</v>
      </c>
      <c r="R432" t="s">
        <v>33</v>
      </c>
      <c r="S432" t="str">
        <f t="shared" si="26"/>
        <v>theater</v>
      </c>
      <c r="T432" t="str">
        <f t="shared" si="27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>ROUND(E433/D433*100,0)</f>
        <v>192</v>
      </c>
      <c r="G433" t="s">
        <v>20</v>
      </c>
      <c r="H433">
        <f>ROUND(E433/I433,0)</f>
        <v>104</v>
      </c>
      <c r="I433">
        <v>94</v>
      </c>
      <c r="J433" t="s">
        <v>21</v>
      </c>
      <c r="K433" t="s">
        <v>22</v>
      </c>
      <c r="L433" s="8">
        <f t="shared" si="24"/>
        <v>43273.208333333328</v>
      </c>
      <c r="M433">
        <v>1529643600</v>
      </c>
      <c r="N433" s="8">
        <f t="shared" si="25"/>
        <v>43290.208333333328</v>
      </c>
      <c r="O433">
        <v>1531112400</v>
      </c>
      <c r="P433" t="b">
        <v>1</v>
      </c>
      <c r="Q433" t="b">
        <v>0</v>
      </c>
      <c r="R433" t="s">
        <v>33</v>
      </c>
      <c r="S433" t="str">
        <f t="shared" si="26"/>
        <v>theater</v>
      </c>
      <c r="T433" t="str">
        <f t="shared" si="27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>ROUND(E434/D434*100,0)</f>
        <v>83</v>
      </c>
      <c r="G434" t="s">
        <v>14</v>
      </c>
      <c r="H434">
        <f>ROUND(E434/I434,0)</f>
        <v>70</v>
      </c>
      <c r="I434">
        <v>91</v>
      </c>
      <c r="J434" t="s">
        <v>21</v>
      </c>
      <c r="K434" t="s">
        <v>22</v>
      </c>
      <c r="L434" s="8">
        <f t="shared" si="24"/>
        <v>41761.208333333336</v>
      </c>
      <c r="M434">
        <v>1399006800</v>
      </c>
      <c r="N434" s="8">
        <f t="shared" si="25"/>
        <v>41781.208333333336</v>
      </c>
      <c r="O434">
        <v>1400734800</v>
      </c>
      <c r="P434" t="b">
        <v>0</v>
      </c>
      <c r="Q434" t="b">
        <v>0</v>
      </c>
      <c r="R434" t="s">
        <v>33</v>
      </c>
      <c r="S434" t="str">
        <f t="shared" si="26"/>
        <v>theater</v>
      </c>
      <c r="T434" t="str">
        <f t="shared" si="27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>ROUND(E435/D435*100,0)</f>
        <v>54</v>
      </c>
      <c r="G435" t="s">
        <v>14</v>
      </c>
      <c r="H435">
        <f>ROUND(E435/I435,0)</f>
        <v>83</v>
      </c>
      <c r="I435">
        <v>792</v>
      </c>
      <c r="J435" t="s">
        <v>21</v>
      </c>
      <c r="K435" t="s">
        <v>22</v>
      </c>
      <c r="L435" s="8">
        <f t="shared" si="24"/>
        <v>41603.25</v>
      </c>
      <c r="M435">
        <v>1385359200</v>
      </c>
      <c r="N435" s="8">
        <f t="shared" si="25"/>
        <v>41619.25</v>
      </c>
      <c r="O435">
        <v>1386741600</v>
      </c>
      <c r="P435" t="b">
        <v>0</v>
      </c>
      <c r="Q435" t="b">
        <v>1</v>
      </c>
      <c r="R435" t="s">
        <v>42</v>
      </c>
      <c r="S435" t="str">
        <f t="shared" si="26"/>
        <v>film &amp; video</v>
      </c>
      <c r="T435" t="str">
        <f t="shared" si="27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>ROUND(E436/D436*100,0)</f>
        <v>17</v>
      </c>
      <c r="G436" t="s">
        <v>74</v>
      </c>
      <c r="H436">
        <f>ROUND(E436/I436,0)</f>
        <v>90</v>
      </c>
      <c r="I436">
        <v>10</v>
      </c>
      <c r="J436" t="s">
        <v>15</v>
      </c>
      <c r="K436" t="s">
        <v>16</v>
      </c>
      <c r="L436" s="8">
        <f t="shared" si="24"/>
        <v>42705.25</v>
      </c>
      <c r="M436">
        <v>1480572000</v>
      </c>
      <c r="N436" s="8">
        <f t="shared" si="25"/>
        <v>42719.25</v>
      </c>
      <c r="O436">
        <v>1481781600</v>
      </c>
      <c r="P436" t="b">
        <v>1</v>
      </c>
      <c r="Q436" t="b">
        <v>0</v>
      </c>
      <c r="R436" t="s">
        <v>33</v>
      </c>
      <c r="S436" t="str">
        <f t="shared" si="26"/>
        <v>theater</v>
      </c>
      <c r="T436" t="str">
        <f t="shared" si="27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>ROUND(E437/D437*100,0)</f>
        <v>117</v>
      </c>
      <c r="G437" t="s">
        <v>20</v>
      </c>
      <c r="H437">
        <f>ROUND(E437/I437,0)</f>
        <v>104</v>
      </c>
      <c r="I437">
        <v>1713</v>
      </c>
      <c r="J437" t="s">
        <v>107</v>
      </c>
      <c r="K437" t="s">
        <v>108</v>
      </c>
      <c r="L437" s="8">
        <f t="shared" si="24"/>
        <v>41988.25</v>
      </c>
      <c r="M437">
        <v>1418623200</v>
      </c>
      <c r="N437" s="8">
        <f t="shared" si="25"/>
        <v>42000.25</v>
      </c>
      <c r="O437">
        <v>1419660000</v>
      </c>
      <c r="P437" t="b">
        <v>0</v>
      </c>
      <c r="Q437" t="b">
        <v>1</v>
      </c>
      <c r="R437" t="s">
        <v>33</v>
      </c>
      <c r="S437" t="str">
        <f t="shared" si="26"/>
        <v>theater</v>
      </c>
      <c r="T437" t="str">
        <f t="shared" si="27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>ROUND(E438/D438*100,0)</f>
        <v>1052</v>
      </c>
      <c r="G438" t="s">
        <v>20</v>
      </c>
      <c r="H438">
        <f>ROUND(E438/I438,0)</f>
        <v>55</v>
      </c>
      <c r="I438">
        <v>249</v>
      </c>
      <c r="J438" t="s">
        <v>21</v>
      </c>
      <c r="K438" t="s">
        <v>22</v>
      </c>
      <c r="L438" s="8">
        <f t="shared" si="24"/>
        <v>43575.208333333328</v>
      </c>
      <c r="M438">
        <v>1555736400</v>
      </c>
      <c r="N438" s="8">
        <f t="shared" si="25"/>
        <v>43576.208333333328</v>
      </c>
      <c r="O438">
        <v>1555822800</v>
      </c>
      <c r="P438" t="b">
        <v>0</v>
      </c>
      <c r="Q438" t="b">
        <v>0</v>
      </c>
      <c r="R438" t="s">
        <v>159</v>
      </c>
      <c r="S438" t="str">
        <f t="shared" si="26"/>
        <v>music</v>
      </c>
      <c r="T438" t="str">
        <f t="shared" si="27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>ROUND(E439/D439*100,0)</f>
        <v>123</v>
      </c>
      <c r="G439" t="s">
        <v>20</v>
      </c>
      <c r="H439">
        <f>ROUND(E439/I439,0)</f>
        <v>52</v>
      </c>
      <c r="I439">
        <v>192</v>
      </c>
      <c r="J439" t="s">
        <v>21</v>
      </c>
      <c r="K439" t="s">
        <v>22</v>
      </c>
      <c r="L439" s="8">
        <f t="shared" si="24"/>
        <v>42260.208333333328</v>
      </c>
      <c r="M439">
        <v>1442120400</v>
      </c>
      <c r="N439" s="8">
        <f t="shared" si="25"/>
        <v>42263.208333333328</v>
      </c>
      <c r="O439">
        <v>1442379600</v>
      </c>
      <c r="P439" t="b">
        <v>0</v>
      </c>
      <c r="Q439" t="b">
        <v>1</v>
      </c>
      <c r="R439" t="s">
        <v>71</v>
      </c>
      <c r="S439" t="str">
        <f t="shared" si="26"/>
        <v>film &amp; video</v>
      </c>
      <c r="T439" t="str">
        <f t="shared" si="27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>ROUND(E440/D440*100,0)</f>
        <v>179</v>
      </c>
      <c r="G440" t="s">
        <v>20</v>
      </c>
      <c r="H440">
        <f>ROUND(E440/I440,0)</f>
        <v>60</v>
      </c>
      <c r="I440">
        <v>247</v>
      </c>
      <c r="J440" t="s">
        <v>21</v>
      </c>
      <c r="K440" t="s">
        <v>22</v>
      </c>
      <c r="L440" s="8">
        <f t="shared" si="24"/>
        <v>41337.25</v>
      </c>
      <c r="M440">
        <v>1362376800</v>
      </c>
      <c r="N440" s="8">
        <f t="shared" si="25"/>
        <v>41367.208333333336</v>
      </c>
      <c r="O440">
        <v>1364965200</v>
      </c>
      <c r="P440" t="b">
        <v>0</v>
      </c>
      <c r="Q440" t="b">
        <v>0</v>
      </c>
      <c r="R440" t="s">
        <v>33</v>
      </c>
      <c r="S440" t="str">
        <f t="shared" si="26"/>
        <v>theater</v>
      </c>
      <c r="T440" t="str">
        <f t="shared" si="27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>ROUND(E441/D441*100,0)</f>
        <v>355</v>
      </c>
      <c r="G441" t="s">
        <v>20</v>
      </c>
      <c r="H441">
        <f>ROUND(E441/I441,0)</f>
        <v>44</v>
      </c>
      <c r="I441">
        <v>2293</v>
      </c>
      <c r="J441" t="s">
        <v>21</v>
      </c>
      <c r="K441" t="s">
        <v>22</v>
      </c>
      <c r="L441" s="8">
        <f t="shared" si="24"/>
        <v>42680.208333333328</v>
      </c>
      <c r="M441">
        <v>1478408400</v>
      </c>
      <c r="N441" s="8">
        <f t="shared" si="25"/>
        <v>42687.25</v>
      </c>
      <c r="O441">
        <v>1479016800</v>
      </c>
      <c r="P441" t="b">
        <v>0</v>
      </c>
      <c r="Q441" t="b">
        <v>0</v>
      </c>
      <c r="R441" t="s">
        <v>474</v>
      </c>
      <c r="S441" t="str">
        <f t="shared" si="26"/>
        <v>film &amp; video</v>
      </c>
      <c r="T441" t="str">
        <f t="shared" si="27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>ROUND(E442/D442*100,0)</f>
        <v>162</v>
      </c>
      <c r="G442" t="s">
        <v>20</v>
      </c>
      <c r="H442">
        <f>ROUND(E442/I442,0)</f>
        <v>53</v>
      </c>
      <c r="I442">
        <v>3131</v>
      </c>
      <c r="J442" t="s">
        <v>21</v>
      </c>
      <c r="K442" t="s">
        <v>22</v>
      </c>
      <c r="L442" s="8">
        <f t="shared" si="24"/>
        <v>42916.208333333328</v>
      </c>
      <c r="M442">
        <v>1498798800</v>
      </c>
      <c r="N442" s="8">
        <f t="shared" si="25"/>
        <v>42926.208333333328</v>
      </c>
      <c r="O442">
        <v>1499662800</v>
      </c>
      <c r="P442" t="b">
        <v>0</v>
      </c>
      <c r="Q442" t="b">
        <v>0</v>
      </c>
      <c r="R442" t="s">
        <v>269</v>
      </c>
      <c r="S442" t="str">
        <f t="shared" si="26"/>
        <v>film &amp; video</v>
      </c>
      <c r="T442" t="str">
        <f t="shared" si="27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>ROUND(E443/D443*100,0)</f>
        <v>25</v>
      </c>
      <c r="G443" t="s">
        <v>14</v>
      </c>
      <c r="H443">
        <f>ROUND(E443/I443,0)</f>
        <v>55</v>
      </c>
      <c r="I443">
        <v>32</v>
      </c>
      <c r="J443" t="s">
        <v>21</v>
      </c>
      <c r="K443" t="s">
        <v>22</v>
      </c>
      <c r="L443" s="8">
        <f t="shared" si="24"/>
        <v>41025.208333333336</v>
      </c>
      <c r="M443">
        <v>1335416400</v>
      </c>
      <c r="N443" s="8">
        <f t="shared" si="25"/>
        <v>41053.208333333336</v>
      </c>
      <c r="O443">
        <v>1337835600</v>
      </c>
      <c r="P443" t="b">
        <v>0</v>
      </c>
      <c r="Q443" t="b">
        <v>0</v>
      </c>
      <c r="R443" t="s">
        <v>65</v>
      </c>
      <c r="S443" t="str">
        <f t="shared" si="26"/>
        <v>technology</v>
      </c>
      <c r="T443" t="str">
        <f t="shared" si="27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>ROUND(E444/D444*100,0)</f>
        <v>199</v>
      </c>
      <c r="G444" t="s">
        <v>20</v>
      </c>
      <c r="H444">
        <f>ROUND(E444/I444,0)</f>
        <v>75</v>
      </c>
      <c r="I444">
        <v>143</v>
      </c>
      <c r="J444" t="s">
        <v>107</v>
      </c>
      <c r="K444" t="s">
        <v>108</v>
      </c>
      <c r="L444" s="8">
        <f t="shared" si="24"/>
        <v>42980.208333333328</v>
      </c>
      <c r="M444">
        <v>1504328400</v>
      </c>
      <c r="N444" s="8">
        <f t="shared" si="25"/>
        <v>42996.208333333328</v>
      </c>
      <c r="O444">
        <v>1505710800</v>
      </c>
      <c r="P444" t="b">
        <v>0</v>
      </c>
      <c r="Q444" t="b">
        <v>0</v>
      </c>
      <c r="R444" t="s">
        <v>33</v>
      </c>
      <c r="S444" t="str">
        <f t="shared" si="26"/>
        <v>theater</v>
      </c>
      <c r="T444" t="str">
        <f t="shared" si="27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>ROUND(E445/D445*100,0)</f>
        <v>35</v>
      </c>
      <c r="G445" t="s">
        <v>74</v>
      </c>
      <c r="H445">
        <f>ROUND(E445/I445,0)</f>
        <v>36</v>
      </c>
      <c r="I445">
        <v>90</v>
      </c>
      <c r="J445" t="s">
        <v>21</v>
      </c>
      <c r="K445" t="s">
        <v>22</v>
      </c>
      <c r="L445" s="8">
        <f t="shared" si="24"/>
        <v>40451.208333333336</v>
      </c>
      <c r="M445">
        <v>1285822800</v>
      </c>
      <c r="N445" s="8">
        <f t="shared" si="25"/>
        <v>40470.208333333336</v>
      </c>
      <c r="O445">
        <v>1287464400</v>
      </c>
      <c r="P445" t="b">
        <v>0</v>
      </c>
      <c r="Q445" t="b">
        <v>0</v>
      </c>
      <c r="R445" t="s">
        <v>33</v>
      </c>
      <c r="S445" t="str">
        <f t="shared" si="26"/>
        <v>theater</v>
      </c>
      <c r="T445" t="str">
        <f t="shared" si="27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>ROUND(E446/D446*100,0)</f>
        <v>176</v>
      </c>
      <c r="G446" t="s">
        <v>20</v>
      </c>
      <c r="H446">
        <f>ROUND(E446/I446,0)</f>
        <v>37</v>
      </c>
      <c r="I446">
        <v>296</v>
      </c>
      <c r="J446" t="s">
        <v>21</v>
      </c>
      <c r="K446" t="s">
        <v>22</v>
      </c>
      <c r="L446" s="8">
        <f t="shared" si="24"/>
        <v>40748.208333333336</v>
      </c>
      <c r="M446">
        <v>1311483600</v>
      </c>
      <c r="N446" s="8">
        <f t="shared" si="25"/>
        <v>40750.208333333336</v>
      </c>
      <c r="O446">
        <v>1311656400</v>
      </c>
      <c r="P446" t="b">
        <v>0</v>
      </c>
      <c r="Q446" t="b">
        <v>1</v>
      </c>
      <c r="R446" t="s">
        <v>60</v>
      </c>
      <c r="S446" t="str">
        <f t="shared" si="26"/>
        <v>music</v>
      </c>
      <c r="T446" t="str">
        <f t="shared" si="27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>ROUND(E447/D447*100,0)</f>
        <v>511</v>
      </c>
      <c r="G447" t="s">
        <v>20</v>
      </c>
      <c r="H447">
        <f>ROUND(E447/I447,0)</f>
        <v>63</v>
      </c>
      <c r="I447">
        <v>170</v>
      </c>
      <c r="J447" t="s">
        <v>21</v>
      </c>
      <c r="K447" t="s">
        <v>22</v>
      </c>
      <c r="L447" s="8">
        <f t="shared" si="24"/>
        <v>40515.25</v>
      </c>
      <c r="M447">
        <v>1291356000</v>
      </c>
      <c r="N447" s="8">
        <f t="shared" si="25"/>
        <v>40536.25</v>
      </c>
      <c r="O447">
        <v>1293170400</v>
      </c>
      <c r="P447" t="b">
        <v>0</v>
      </c>
      <c r="Q447" t="b">
        <v>1</v>
      </c>
      <c r="R447" t="s">
        <v>33</v>
      </c>
      <c r="S447" t="str">
        <f t="shared" si="26"/>
        <v>theater</v>
      </c>
      <c r="T447" t="str">
        <f t="shared" si="27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>ROUND(E448/D448*100,0)</f>
        <v>82</v>
      </c>
      <c r="G448" t="s">
        <v>14</v>
      </c>
      <c r="H448">
        <f>ROUND(E448/I448,0)</f>
        <v>30</v>
      </c>
      <c r="I448">
        <v>186</v>
      </c>
      <c r="J448" t="s">
        <v>21</v>
      </c>
      <c r="K448" t="s">
        <v>22</v>
      </c>
      <c r="L448" s="8">
        <f t="shared" si="24"/>
        <v>41261.25</v>
      </c>
      <c r="M448">
        <v>1355810400</v>
      </c>
      <c r="N448" s="8">
        <f t="shared" si="25"/>
        <v>41263.25</v>
      </c>
      <c r="O448">
        <v>1355983200</v>
      </c>
      <c r="P448" t="b">
        <v>0</v>
      </c>
      <c r="Q448" t="b">
        <v>0</v>
      </c>
      <c r="R448" t="s">
        <v>65</v>
      </c>
      <c r="S448" t="str">
        <f t="shared" si="26"/>
        <v>technology</v>
      </c>
      <c r="T448" t="str">
        <f t="shared" si="27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>ROUND(E449/D449*100,0)</f>
        <v>24</v>
      </c>
      <c r="G449" t="s">
        <v>74</v>
      </c>
      <c r="H449">
        <f>ROUND(E449/I449,0)</f>
        <v>86</v>
      </c>
      <c r="I449">
        <v>439</v>
      </c>
      <c r="J449" t="s">
        <v>40</v>
      </c>
      <c r="K449" t="s">
        <v>41</v>
      </c>
      <c r="L449" s="8">
        <f t="shared" si="24"/>
        <v>43088.25</v>
      </c>
      <c r="M449">
        <v>1513663200</v>
      </c>
      <c r="N449" s="8">
        <f t="shared" si="25"/>
        <v>43104.25</v>
      </c>
      <c r="O449">
        <v>1515045600</v>
      </c>
      <c r="P449" t="b">
        <v>0</v>
      </c>
      <c r="Q449" t="b">
        <v>0</v>
      </c>
      <c r="R449" t="s">
        <v>269</v>
      </c>
      <c r="S449" t="str">
        <f t="shared" si="26"/>
        <v>film &amp; video</v>
      </c>
      <c r="T449" t="str">
        <f t="shared" si="27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>ROUND(E450/D450*100,0)</f>
        <v>50</v>
      </c>
      <c r="G450" t="s">
        <v>14</v>
      </c>
      <c r="H450">
        <f>ROUND(E450/I450,0)</f>
        <v>75</v>
      </c>
      <c r="I450">
        <v>605</v>
      </c>
      <c r="J450" t="s">
        <v>21</v>
      </c>
      <c r="K450" t="s">
        <v>22</v>
      </c>
      <c r="L450" s="8">
        <f t="shared" si="24"/>
        <v>41378.208333333336</v>
      </c>
      <c r="M450">
        <v>1365915600</v>
      </c>
      <c r="N450" s="8">
        <f t="shared" si="25"/>
        <v>41380.208333333336</v>
      </c>
      <c r="O450">
        <v>1366088400</v>
      </c>
      <c r="P450" t="b">
        <v>0</v>
      </c>
      <c r="Q450" t="b">
        <v>1</v>
      </c>
      <c r="R450" t="s">
        <v>89</v>
      </c>
      <c r="S450" t="str">
        <f t="shared" si="26"/>
        <v>games</v>
      </c>
      <c r="T450" t="str">
        <f t="shared" si="27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>ROUND(E451/D451*100,0)</f>
        <v>967</v>
      </c>
      <c r="G451" t="s">
        <v>20</v>
      </c>
      <c r="H451">
        <f>ROUND(E451/I451,0)</f>
        <v>101</v>
      </c>
      <c r="I451">
        <v>86</v>
      </c>
      <c r="J451" t="s">
        <v>36</v>
      </c>
      <c r="K451" t="s">
        <v>37</v>
      </c>
      <c r="L451" s="8">
        <f t="shared" ref="L451:L514" si="28">(((M451/60)/60)/24)+DATE(1970,1,1)</f>
        <v>43530.25</v>
      </c>
      <c r="M451">
        <v>1551852000</v>
      </c>
      <c r="N451" s="8">
        <f t="shared" ref="N451:N514" si="29">(((O451/60)/60)/24)+DATE(1970,1,1)</f>
        <v>43547.208333333328</v>
      </c>
      <c r="O451">
        <v>1553317200</v>
      </c>
      <c r="P451" t="b">
        <v>0</v>
      </c>
      <c r="Q451" t="b">
        <v>0</v>
      </c>
      <c r="R451" t="s">
        <v>89</v>
      </c>
      <c r="S451" t="str">
        <f t="shared" ref="S451:S514" si="30">LEFT(R451, FIND("/", R451) - 1)</f>
        <v>games</v>
      </c>
      <c r="T451" t="str">
        <f t="shared" ref="T451:T514" si="31">TRIM(MID(R451, FIND("/", R451) + 1, LEN(R451)))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>ROUND(E452/D452*100,0)</f>
        <v>4</v>
      </c>
      <c r="G452" t="s">
        <v>14</v>
      </c>
      <c r="H452">
        <f>ROUND(E452/I452,0)</f>
        <v>4</v>
      </c>
      <c r="I452">
        <v>1</v>
      </c>
      <c r="J452" t="s">
        <v>15</v>
      </c>
      <c r="K452" t="s">
        <v>16</v>
      </c>
      <c r="L452" s="8">
        <f t="shared" si="28"/>
        <v>43394.208333333328</v>
      </c>
      <c r="M452">
        <v>1540098000</v>
      </c>
      <c r="N452" s="8">
        <f t="shared" si="29"/>
        <v>43417.25</v>
      </c>
      <c r="O452">
        <v>1542088800</v>
      </c>
      <c r="P452" t="b">
        <v>0</v>
      </c>
      <c r="Q452" t="b">
        <v>0</v>
      </c>
      <c r="R452" t="s">
        <v>71</v>
      </c>
      <c r="S452" t="str">
        <f t="shared" si="30"/>
        <v>film &amp; video</v>
      </c>
      <c r="T452" t="str">
        <f t="shared" si="31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>ROUND(E453/D453*100,0)</f>
        <v>123</v>
      </c>
      <c r="G453" t="s">
        <v>20</v>
      </c>
      <c r="H453">
        <f>ROUND(E453/I453,0)</f>
        <v>29</v>
      </c>
      <c r="I453">
        <v>6286</v>
      </c>
      <c r="J453" t="s">
        <v>21</v>
      </c>
      <c r="K453" t="s">
        <v>22</v>
      </c>
      <c r="L453" s="8">
        <f t="shared" si="28"/>
        <v>42935.208333333328</v>
      </c>
      <c r="M453">
        <v>1500440400</v>
      </c>
      <c r="N453" s="8">
        <f t="shared" si="29"/>
        <v>42966.208333333328</v>
      </c>
      <c r="O453">
        <v>1503118800</v>
      </c>
      <c r="P453" t="b">
        <v>0</v>
      </c>
      <c r="Q453" t="b">
        <v>0</v>
      </c>
      <c r="R453" t="s">
        <v>23</v>
      </c>
      <c r="S453" t="str">
        <f t="shared" si="30"/>
        <v>music</v>
      </c>
      <c r="T453" t="str">
        <f t="shared" si="31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>ROUND(E454/D454*100,0)</f>
        <v>63</v>
      </c>
      <c r="G454" t="s">
        <v>14</v>
      </c>
      <c r="H454">
        <f>ROUND(E454/I454,0)</f>
        <v>98</v>
      </c>
      <c r="I454">
        <v>31</v>
      </c>
      <c r="J454" t="s">
        <v>21</v>
      </c>
      <c r="K454" t="s">
        <v>22</v>
      </c>
      <c r="L454" s="8">
        <f t="shared" si="28"/>
        <v>40365.208333333336</v>
      </c>
      <c r="M454">
        <v>1278392400</v>
      </c>
      <c r="N454" s="8">
        <f t="shared" si="29"/>
        <v>40366.208333333336</v>
      </c>
      <c r="O454">
        <v>1278478800</v>
      </c>
      <c r="P454" t="b">
        <v>0</v>
      </c>
      <c r="Q454" t="b">
        <v>0</v>
      </c>
      <c r="R454" t="s">
        <v>53</v>
      </c>
      <c r="S454" t="str">
        <f t="shared" si="30"/>
        <v>film &amp; video</v>
      </c>
      <c r="T454" t="str">
        <f t="shared" si="31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>ROUND(E455/D455*100,0)</f>
        <v>56</v>
      </c>
      <c r="G455" t="s">
        <v>14</v>
      </c>
      <c r="H455">
        <f>ROUND(E455/I455,0)</f>
        <v>87</v>
      </c>
      <c r="I455">
        <v>1181</v>
      </c>
      <c r="J455" t="s">
        <v>21</v>
      </c>
      <c r="K455" t="s">
        <v>22</v>
      </c>
      <c r="L455" s="8">
        <f t="shared" si="28"/>
        <v>42705.25</v>
      </c>
      <c r="M455">
        <v>1480572000</v>
      </c>
      <c r="N455" s="8">
        <f t="shared" si="29"/>
        <v>42746.25</v>
      </c>
      <c r="O455">
        <v>1484114400</v>
      </c>
      <c r="P455" t="b">
        <v>0</v>
      </c>
      <c r="Q455" t="b">
        <v>0</v>
      </c>
      <c r="R455" t="s">
        <v>474</v>
      </c>
      <c r="S455" t="str">
        <f t="shared" si="30"/>
        <v>film &amp; video</v>
      </c>
      <c r="T455" t="str">
        <f t="shared" si="31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>ROUND(E456/D456*100,0)</f>
        <v>44</v>
      </c>
      <c r="G456" t="s">
        <v>14</v>
      </c>
      <c r="H456">
        <f>ROUND(E456/I456,0)</f>
        <v>45</v>
      </c>
      <c r="I456">
        <v>39</v>
      </c>
      <c r="J456" t="s">
        <v>21</v>
      </c>
      <c r="K456" t="s">
        <v>22</v>
      </c>
      <c r="L456" s="8">
        <f t="shared" si="28"/>
        <v>41568.208333333336</v>
      </c>
      <c r="M456">
        <v>1382331600</v>
      </c>
      <c r="N456" s="8">
        <f t="shared" si="29"/>
        <v>41604.25</v>
      </c>
      <c r="O456">
        <v>1385445600</v>
      </c>
      <c r="P456" t="b">
        <v>0</v>
      </c>
      <c r="Q456" t="b">
        <v>1</v>
      </c>
      <c r="R456" t="s">
        <v>53</v>
      </c>
      <c r="S456" t="str">
        <f t="shared" si="30"/>
        <v>film &amp; video</v>
      </c>
      <c r="T456" t="str">
        <f t="shared" si="31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>ROUND(E457/D457*100,0)</f>
        <v>118</v>
      </c>
      <c r="G457" t="s">
        <v>20</v>
      </c>
      <c r="H457">
        <f>ROUND(E457/I457,0)</f>
        <v>37</v>
      </c>
      <c r="I457">
        <v>3727</v>
      </c>
      <c r="J457" t="s">
        <v>21</v>
      </c>
      <c r="K457" t="s">
        <v>22</v>
      </c>
      <c r="L457" s="8">
        <f t="shared" si="28"/>
        <v>40809.208333333336</v>
      </c>
      <c r="M457">
        <v>1316754000</v>
      </c>
      <c r="N457" s="8">
        <f t="shared" si="29"/>
        <v>40832.208333333336</v>
      </c>
      <c r="O457">
        <v>1318741200</v>
      </c>
      <c r="P457" t="b">
        <v>0</v>
      </c>
      <c r="Q457" t="b">
        <v>0</v>
      </c>
      <c r="R457" t="s">
        <v>33</v>
      </c>
      <c r="S457" t="str">
        <f t="shared" si="30"/>
        <v>theater</v>
      </c>
      <c r="T457" t="str">
        <f t="shared" si="31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>ROUND(E458/D458*100,0)</f>
        <v>104</v>
      </c>
      <c r="G458" t="s">
        <v>20</v>
      </c>
      <c r="H458">
        <f>ROUND(E458/I458,0)</f>
        <v>95</v>
      </c>
      <c r="I458">
        <v>1605</v>
      </c>
      <c r="J458" t="s">
        <v>21</v>
      </c>
      <c r="K458" t="s">
        <v>22</v>
      </c>
      <c r="L458" s="8">
        <f t="shared" si="28"/>
        <v>43141.25</v>
      </c>
      <c r="M458">
        <v>1518242400</v>
      </c>
      <c r="N458" s="8">
        <f t="shared" si="29"/>
        <v>43141.25</v>
      </c>
      <c r="O458">
        <v>1518242400</v>
      </c>
      <c r="P458" t="b">
        <v>0</v>
      </c>
      <c r="Q458" t="b">
        <v>1</v>
      </c>
      <c r="R458" t="s">
        <v>60</v>
      </c>
      <c r="S458" t="str">
        <f t="shared" si="30"/>
        <v>music</v>
      </c>
      <c r="T458" t="str">
        <f t="shared" si="31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>ROUND(E459/D459*100,0)</f>
        <v>27</v>
      </c>
      <c r="G459" t="s">
        <v>14</v>
      </c>
      <c r="H459">
        <f>ROUND(E459/I459,0)</f>
        <v>29</v>
      </c>
      <c r="I459">
        <v>46</v>
      </c>
      <c r="J459" t="s">
        <v>21</v>
      </c>
      <c r="K459" t="s">
        <v>22</v>
      </c>
      <c r="L459" s="8">
        <f t="shared" si="28"/>
        <v>42657.208333333328</v>
      </c>
      <c r="M459">
        <v>1476421200</v>
      </c>
      <c r="N459" s="8">
        <f t="shared" si="29"/>
        <v>42659.208333333328</v>
      </c>
      <c r="O459">
        <v>1476594000</v>
      </c>
      <c r="P459" t="b">
        <v>0</v>
      </c>
      <c r="Q459" t="b">
        <v>0</v>
      </c>
      <c r="R459" t="s">
        <v>33</v>
      </c>
      <c r="S459" t="str">
        <f t="shared" si="30"/>
        <v>theater</v>
      </c>
      <c r="T459" t="str">
        <f t="shared" si="31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>ROUND(E460/D460*100,0)</f>
        <v>351</v>
      </c>
      <c r="G460" t="s">
        <v>20</v>
      </c>
      <c r="H460">
        <f>ROUND(E460/I460,0)</f>
        <v>56</v>
      </c>
      <c r="I460">
        <v>2120</v>
      </c>
      <c r="J460" t="s">
        <v>21</v>
      </c>
      <c r="K460" t="s">
        <v>22</v>
      </c>
      <c r="L460" s="8">
        <f t="shared" si="28"/>
        <v>40265.208333333336</v>
      </c>
      <c r="M460">
        <v>1269752400</v>
      </c>
      <c r="N460" s="8">
        <f t="shared" si="29"/>
        <v>40309.208333333336</v>
      </c>
      <c r="O460">
        <v>1273554000</v>
      </c>
      <c r="P460" t="b">
        <v>0</v>
      </c>
      <c r="Q460" t="b">
        <v>0</v>
      </c>
      <c r="R460" t="s">
        <v>33</v>
      </c>
      <c r="S460" t="str">
        <f t="shared" si="30"/>
        <v>theater</v>
      </c>
      <c r="T460" t="str">
        <f t="shared" si="31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>ROUND(E461/D461*100,0)</f>
        <v>90</v>
      </c>
      <c r="G461" t="s">
        <v>14</v>
      </c>
      <c r="H461">
        <f>ROUND(E461/I461,0)</f>
        <v>54</v>
      </c>
      <c r="I461">
        <v>105</v>
      </c>
      <c r="J461" t="s">
        <v>21</v>
      </c>
      <c r="K461" t="s">
        <v>22</v>
      </c>
      <c r="L461" s="8">
        <f t="shared" si="28"/>
        <v>42001.25</v>
      </c>
      <c r="M461">
        <v>1419746400</v>
      </c>
      <c r="N461" s="8">
        <f t="shared" si="29"/>
        <v>42026.25</v>
      </c>
      <c r="O461">
        <v>1421906400</v>
      </c>
      <c r="P461" t="b">
        <v>0</v>
      </c>
      <c r="Q461" t="b">
        <v>0</v>
      </c>
      <c r="R461" t="s">
        <v>42</v>
      </c>
      <c r="S461" t="str">
        <f t="shared" si="30"/>
        <v>film &amp; video</v>
      </c>
      <c r="T461" t="str">
        <f t="shared" si="31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>ROUND(E462/D462*100,0)</f>
        <v>172</v>
      </c>
      <c r="G462" t="s">
        <v>20</v>
      </c>
      <c r="H462">
        <f>ROUND(E462/I462,0)</f>
        <v>82</v>
      </c>
      <c r="I462">
        <v>50</v>
      </c>
      <c r="J462" t="s">
        <v>21</v>
      </c>
      <c r="K462" t="s">
        <v>22</v>
      </c>
      <c r="L462" s="8">
        <f t="shared" si="28"/>
        <v>40399.208333333336</v>
      </c>
      <c r="M462">
        <v>1281330000</v>
      </c>
      <c r="N462" s="8">
        <f t="shared" si="29"/>
        <v>40402.208333333336</v>
      </c>
      <c r="O462">
        <v>1281589200</v>
      </c>
      <c r="P462" t="b">
        <v>0</v>
      </c>
      <c r="Q462" t="b">
        <v>0</v>
      </c>
      <c r="R462" t="s">
        <v>33</v>
      </c>
      <c r="S462" t="str">
        <f t="shared" si="30"/>
        <v>theater</v>
      </c>
      <c r="T462" t="str">
        <f t="shared" si="31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>ROUND(E463/D463*100,0)</f>
        <v>141</v>
      </c>
      <c r="G463" t="s">
        <v>20</v>
      </c>
      <c r="H463">
        <f>ROUND(E463/I463,0)</f>
        <v>67</v>
      </c>
      <c r="I463">
        <v>2080</v>
      </c>
      <c r="J463" t="s">
        <v>21</v>
      </c>
      <c r="K463" t="s">
        <v>22</v>
      </c>
      <c r="L463" s="8">
        <f t="shared" si="28"/>
        <v>41757.208333333336</v>
      </c>
      <c r="M463">
        <v>1398661200</v>
      </c>
      <c r="N463" s="8">
        <f t="shared" si="29"/>
        <v>41777.208333333336</v>
      </c>
      <c r="O463">
        <v>1400389200</v>
      </c>
      <c r="P463" t="b">
        <v>0</v>
      </c>
      <c r="Q463" t="b">
        <v>0</v>
      </c>
      <c r="R463" t="s">
        <v>53</v>
      </c>
      <c r="S463" t="str">
        <f t="shared" si="30"/>
        <v>film &amp; video</v>
      </c>
      <c r="T463" t="str">
        <f t="shared" si="31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>ROUND(E464/D464*100,0)</f>
        <v>31</v>
      </c>
      <c r="G464" t="s">
        <v>14</v>
      </c>
      <c r="H464">
        <f>ROUND(E464/I464,0)</f>
        <v>108</v>
      </c>
      <c r="I464">
        <v>535</v>
      </c>
      <c r="J464" t="s">
        <v>21</v>
      </c>
      <c r="K464" t="s">
        <v>22</v>
      </c>
      <c r="L464" s="8">
        <f t="shared" si="28"/>
        <v>41304.25</v>
      </c>
      <c r="M464">
        <v>1359525600</v>
      </c>
      <c r="N464" s="8">
        <f t="shared" si="29"/>
        <v>41342.25</v>
      </c>
      <c r="O464">
        <v>1362808800</v>
      </c>
      <c r="P464" t="b">
        <v>0</v>
      </c>
      <c r="Q464" t="b">
        <v>0</v>
      </c>
      <c r="R464" t="s">
        <v>292</v>
      </c>
      <c r="S464" t="str">
        <f t="shared" si="30"/>
        <v>games</v>
      </c>
      <c r="T464" t="str">
        <f t="shared" si="31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>ROUND(E465/D465*100,0)</f>
        <v>108</v>
      </c>
      <c r="G465" t="s">
        <v>20</v>
      </c>
      <c r="H465">
        <f>ROUND(E465/I465,0)</f>
        <v>69</v>
      </c>
      <c r="I465">
        <v>2105</v>
      </c>
      <c r="J465" t="s">
        <v>21</v>
      </c>
      <c r="K465" t="s">
        <v>22</v>
      </c>
      <c r="L465" s="8">
        <f t="shared" si="28"/>
        <v>41639.25</v>
      </c>
      <c r="M465">
        <v>1388469600</v>
      </c>
      <c r="N465" s="8">
        <f t="shared" si="29"/>
        <v>41643.25</v>
      </c>
      <c r="O465">
        <v>1388815200</v>
      </c>
      <c r="P465" t="b">
        <v>0</v>
      </c>
      <c r="Q465" t="b">
        <v>0</v>
      </c>
      <c r="R465" t="s">
        <v>71</v>
      </c>
      <c r="S465" t="str">
        <f t="shared" si="30"/>
        <v>film &amp; video</v>
      </c>
      <c r="T465" t="str">
        <f t="shared" si="31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>ROUND(E466/D466*100,0)</f>
        <v>133</v>
      </c>
      <c r="G466" t="s">
        <v>20</v>
      </c>
      <c r="H466">
        <f>ROUND(E466/I466,0)</f>
        <v>39</v>
      </c>
      <c r="I466">
        <v>2436</v>
      </c>
      <c r="J466" t="s">
        <v>21</v>
      </c>
      <c r="K466" t="s">
        <v>22</v>
      </c>
      <c r="L466" s="8">
        <f t="shared" si="28"/>
        <v>43142.25</v>
      </c>
      <c r="M466">
        <v>1518328800</v>
      </c>
      <c r="N466" s="8">
        <f t="shared" si="29"/>
        <v>43156.25</v>
      </c>
      <c r="O466">
        <v>1519538400</v>
      </c>
      <c r="P466" t="b">
        <v>0</v>
      </c>
      <c r="Q466" t="b">
        <v>0</v>
      </c>
      <c r="R466" t="s">
        <v>33</v>
      </c>
      <c r="S466" t="str">
        <f t="shared" si="30"/>
        <v>theater</v>
      </c>
      <c r="T466" t="str">
        <f t="shared" si="31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>ROUND(E467/D467*100,0)</f>
        <v>188</v>
      </c>
      <c r="G467" t="s">
        <v>20</v>
      </c>
      <c r="H467">
        <f>ROUND(E467/I467,0)</f>
        <v>110</v>
      </c>
      <c r="I467">
        <v>80</v>
      </c>
      <c r="J467" t="s">
        <v>21</v>
      </c>
      <c r="K467" t="s">
        <v>22</v>
      </c>
      <c r="L467" s="8">
        <f t="shared" si="28"/>
        <v>43127.25</v>
      </c>
      <c r="M467">
        <v>1517032800</v>
      </c>
      <c r="N467" s="8">
        <f t="shared" si="29"/>
        <v>43136.25</v>
      </c>
      <c r="O467">
        <v>1517810400</v>
      </c>
      <c r="P467" t="b">
        <v>0</v>
      </c>
      <c r="Q467" t="b">
        <v>0</v>
      </c>
      <c r="R467" t="s">
        <v>206</v>
      </c>
      <c r="S467" t="str">
        <f t="shared" si="30"/>
        <v>publishing</v>
      </c>
      <c r="T467" t="str">
        <f t="shared" si="31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>ROUND(E468/D468*100,0)</f>
        <v>332</v>
      </c>
      <c r="G468" t="s">
        <v>20</v>
      </c>
      <c r="H468">
        <f>ROUND(E468/I468,0)</f>
        <v>95</v>
      </c>
      <c r="I468">
        <v>42</v>
      </c>
      <c r="J468" t="s">
        <v>21</v>
      </c>
      <c r="K468" t="s">
        <v>22</v>
      </c>
      <c r="L468" s="8">
        <f t="shared" si="28"/>
        <v>41409.208333333336</v>
      </c>
      <c r="M468">
        <v>1368594000</v>
      </c>
      <c r="N468" s="8">
        <f t="shared" si="29"/>
        <v>41432.208333333336</v>
      </c>
      <c r="O468">
        <v>1370581200</v>
      </c>
      <c r="P468" t="b">
        <v>0</v>
      </c>
      <c r="Q468" t="b">
        <v>1</v>
      </c>
      <c r="R468" t="s">
        <v>65</v>
      </c>
      <c r="S468" t="str">
        <f t="shared" si="30"/>
        <v>technology</v>
      </c>
      <c r="T468" t="str">
        <f t="shared" si="31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>ROUND(E469/D469*100,0)</f>
        <v>575</v>
      </c>
      <c r="G469" t="s">
        <v>20</v>
      </c>
      <c r="H469">
        <f>ROUND(E469/I469,0)</f>
        <v>58</v>
      </c>
      <c r="I469">
        <v>139</v>
      </c>
      <c r="J469" t="s">
        <v>15</v>
      </c>
      <c r="K469" t="s">
        <v>16</v>
      </c>
      <c r="L469" s="8">
        <f t="shared" si="28"/>
        <v>42331.25</v>
      </c>
      <c r="M469">
        <v>1448258400</v>
      </c>
      <c r="N469" s="8">
        <f t="shared" si="29"/>
        <v>42338.25</v>
      </c>
      <c r="O469">
        <v>1448863200</v>
      </c>
      <c r="P469" t="b">
        <v>0</v>
      </c>
      <c r="Q469" t="b">
        <v>1</v>
      </c>
      <c r="R469" t="s">
        <v>28</v>
      </c>
      <c r="S469" t="str">
        <f t="shared" si="30"/>
        <v>technology</v>
      </c>
      <c r="T469" t="str">
        <f t="shared" si="31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>ROUND(E470/D470*100,0)</f>
        <v>41</v>
      </c>
      <c r="G470" t="s">
        <v>14</v>
      </c>
      <c r="H470">
        <f>ROUND(E470/I470,0)</f>
        <v>101</v>
      </c>
      <c r="I470">
        <v>16</v>
      </c>
      <c r="J470" t="s">
        <v>21</v>
      </c>
      <c r="K470" t="s">
        <v>22</v>
      </c>
      <c r="L470" s="8">
        <f t="shared" si="28"/>
        <v>43569.208333333328</v>
      </c>
      <c r="M470">
        <v>1555218000</v>
      </c>
      <c r="N470" s="8">
        <f t="shared" si="29"/>
        <v>43585.208333333328</v>
      </c>
      <c r="O470">
        <v>1556600400</v>
      </c>
      <c r="P470" t="b">
        <v>0</v>
      </c>
      <c r="Q470" t="b">
        <v>0</v>
      </c>
      <c r="R470" t="s">
        <v>33</v>
      </c>
      <c r="S470" t="str">
        <f t="shared" si="30"/>
        <v>theater</v>
      </c>
      <c r="T470" t="str">
        <f t="shared" si="31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>ROUND(E471/D471*100,0)</f>
        <v>184</v>
      </c>
      <c r="G471" t="s">
        <v>20</v>
      </c>
      <c r="H471">
        <f>ROUND(E471/I471,0)</f>
        <v>65</v>
      </c>
      <c r="I471">
        <v>159</v>
      </c>
      <c r="J471" t="s">
        <v>21</v>
      </c>
      <c r="K471" t="s">
        <v>22</v>
      </c>
      <c r="L471" s="8">
        <f t="shared" si="28"/>
        <v>42142.208333333328</v>
      </c>
      <c r="M471">
        <v>1431925200</v>
      </c>
      <c r="N471" s="8">
        <f t="shared" si="29"/>
        <v>42144.208333333328</v>
      </c>
      <c r="O471">
        <v>1432098000</v>
      </c>
      <c r="P471" t="b">
        <v>0</v>
      </c>
      <c r="Q471" t="b">
        <v>0</v>
      </c>
      <c r="R471" t="s">
        <v>53</v>
      </c>
      <c r="S471" t="str">
        <f t="shared" si="30"/>
        <v>film &amp; video</v>
      </c>
      <c r="T471" t="str">
        <f t="shared" si="31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>ROUND(E472/D472*100,0)</f>
        <v>286</v>
      </c>
      <c r="G472" t="s">
        <v>20</v>
      </c>
      <c r="H472">
        <f>ROUND(E472/I472,0)</f>
        <v>27</v>
      </c>
      <c r="I472">
        <v>381</v>
      </c>
      <c r="J472" t="s">
        <v>21</v>
      </c>
      <c r="K472" t="s">
        <v>22</v>
      </c>
      <c r="L472" s="8">
        <f t="shared" si="28"/>
        <v>42716.25</v>
      </c>
      <c r="M472">
        <v>1481522400</v>
      </c>
      <c r="N472" s="8">
        <f t="shared" si="29"/>
        <v>42723.25</v>
      </c>
      <c r="O472">
        <v>1482127200</v>
      </c>
      <c r="P472" t="b">
        <v>0</v>
      </c>
      <c r="Q472" t="b">
        <v>0</v>
      </c>
      <c r="R472" t="s">
        <v>65</v>
      </c>
      <c r="S472" t="str">
        <f t="shared" si="30"/>
        <v>technology</v>
      </c>
      <c r="T472" t="str">
        <f t="shared" si="31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>ROUND(E473/D473*100,0)</f>
        <v>319</v>
      </c>
      <c r="G473" t="s">
        <v>20</v>
      </c>
      <c r="H473">
        <f>ROUND(E473/I473,0)</f>
        <v>51</v>
      </c>
      <c r="I473">
        <v>194</v>
      </c>
      <c r="J473" t="s">
        <v>40</v>
      </c>
      <c r="K473" t="s">
        <v>41</v>
      </c>
      <c r="L473" s="8">
        <f t="shared" si="28"/>
        <v>41031.208333333336</v>
      </c>
      <c r="M473">
        <v>1335934800</v>
      </c>
      <c r="N473" s="8">
        <f t="shared" si="29"/>
        <v>41031.208333333336</v>
      </c>
      <c r="O473">
        <v>1335934800</v>
      </c>
      <c r="P473" t="b">
        <v>0</v>
      </c>
      <c r="Q473" t="b">
        <v>1</v>
      </c>
      <c r="R473" t="s">
        <v>17</v>
      </c>
      <c r="S473" t="str">
        <f t="shared" si="30"/>
        <v>food</v>
      </c>
      <c r="T473" t="str">
        <f t="shared" si="31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>ROUND(E474/D474*100,0)</f>
        <v>39</v>
      </c>
      <c r="G474" t="s">
        <v>14</v>
      </c>
      <c r="H474">
        <f>ROUND(E474/I474,0)</f>
        <v>105</v>
      </c>
      <c r="I474">
        <v>575</v>
      </c>
      <c r="J474" t="s">
        <v>21</v>
      </c>
      <c r="K474" t="s">
        <v>22</v>
      </c>
      <c r="L474" s="8">
        <f t="shared" si="28"/>
        <v>43535.208333333328</v>
      </c>
      <c r="M474">
        <v>1552280400</v>
      </c>
      <c r="N474" s="8">
        <f t="shared" si="29"/>
        <v>43589.208333333328</v>
      </c>
      <c r="O474">
        <v>1556946000</v>
      </c>
      <c r="P474" t="b">
        <v>0</v>
      </c>
      <c r="Q474" t="b">
        <v>0</v>
      </c>
      <c r="R474" t="s">
        <v>23</v>
      </c>
      <c r="S474" t="str">
        <f t="shared" si="30"/>
        <v>music</v>
      </c>
      <c r="T474" t="str">
        <f t="shared" si="31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>ROUND(E475/D475*100,0)</f>
        <v>178</v>
      </c>
      <c r="G475" t="s">
        <v>20</v>
      </c>
      <c r="H475">
        <f>ROUND(E475/I475,0)</f>
        <v>84</v>
      </c>
      <c r="I475">
        <v>106</v>
      </c>
      <c r="J475" t="s">
        <v>21</v>
      </c>
      <c r="K475" t="s">
        <v>22</v>
      </c>
      <c r="L475" s="8">
        <f t="shared" si="28"/>
        <v>43277.208333333328</v>
      </c>
      <c r="M475">
        <v>1529989200</v>
      </c>
      <c r="N475" s="8">
        <f t="shared" si="29"/>
        <v>43278.208333333328</v>
      </c>
      <c r="O475">
        <v>1530075600</v>
      </c>
      <c r="P475" t="b">
        <v>0</v>
      </c>
      <c r="Q475" t="b">
        <v>0</v>
      </c>
      <c r="R475" t="s">
        <v>50</v>
      </c>
      <c r="S475" t="str">
        <f t="shared" si="30"/>
        <v>music</v>
      </c>
      <c r="T475" t="str">
        <f t="shared" si="31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>ROUND(E476/D476*100,0)</f>
        <v>365</v>
      </c>
      <c r="G476" t="s">
        <v>20</v>
      </c>
      <c r="H476">
        <f>ROUND(E476/I476,0)</f>
        <v>103</v>
      </c>
      <c r="I476">
        <v>142</v>
      </c>
      <c r="J476" t="s">
        <v>21</v>
      </c>
      <c r="K476" t="s">
        <v>22</v>
      </c>
      <c r="L476" s="8">
        <f t="shared" si="28"/>
        <v>41989.25</v>
      </c>
      <c r="M476">
        <v>1418709600</v>
      </c>
      <c r="N476" s="8">
        <f t="shared" si="29"/>
        <v>41990.25</v>
      </c>
      <c r="O476">
        <v>1418796000</v>
      </c>
      <c r="P476" t="b">
        <v>0</v>
      </c>
      <c r="Q476" t="b">
        <v>0</v>
      </c>
      <c r="R476" t="s">
        <v>269</v>
      </c>
      <c r="S476" t="str">
        <f t="shared" si="30"/>
        <v>film &amp; video</v>
      </c>
      <c r="T476" t="str">
        <f t="shared" si="31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>ROUND(E477/D477*100,0)</f>
        <v>114</v>
      </c>
      <c r="G477" t="s">
        <v>20</v>
      </c>
      <c r="H477">
        <f>ROUND(E477/I477,0)</f>
        <v>40</v>
      </c>
      <c r="I477">
        <v>211</v>
      </c>
      <c r="J477" t="s">
        <v>21</v>
      </c>
      <c r="K477" t="s">
        <v>22</v>
      </c>
      <c r="L477" s="8">
        <f t="shared" si="28"/>
        <v>41450.208333333336</v>
      </c>
      <c r="M477">
        <v>1372136400</v>
      </c>
      <c r="N477" s="8">
        <f t="shared" si="29"/>
        <v>41454.208333333336</v>
      </c>
      <c r="O477">
        <v>1372482000</v>
      </c>
      <c r="P477" t="b">
        <v>0</v>
      </c>
      <c r="Q477" t="b">
        <v>1</v>
      </c>
      <c r="R477" t="s">
        <v>206</v>
      </c>
      <c r="S477" t="str">
        <f t="shared" si="30"/>
        <v>publishing</v>
      </c>
      <c r="T477" t="str">
        <f t="shared" si="31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>ROUND(E478/D478*100,0)</f>
        <v>30</v>
      </c>
      <c r="G478" t="s">
        <v>14</v>
      </c>
      <c r="H478">
        <f>ROUND(E478/I478,0)</f>
        <v>51</v>
      </c>
      <c r="I478">
        <v>1120</v>
      </c>
      <c r="J478" t="s">
        <v>21</v>
      </c>
      <c r="K478" t="s">
        <v>22</v>
      </c>
      <c r="L478" s="8">
        <f t="shared" si="28"/>
        <v>43322.208333333328</v>
      </c>
      <c r="M478">
        <v>1533877200</v>
      </c>
      <c r="N478" s="8">
        <f t="shared" si="29"/>
        <v>43328.208333333328</v>
      </c>
      <c r="O478">
        <v>1534395600</v>
      </c>
      <c r="P478" t="b">
        <v>0</v>
      </c>
      <c r="Q478" t="b">
        <v>0</v>
      </c>
      <c r="R478" t="s">
        <v>119</v>
      </c>
      <c r="S478" t="str">
        <f t="shared" si="30"/>
        <v>publishing</v>
      </c>
      <c r="T478" t="str">
        <f t="shared" si="31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>ROUND(E479/D479*100,0)</f>
        <v>54</v>
      </c>
      <c r="G479" t="s">
        <v>14</v>
      </c>
      <c r="H479">
        <f>ROUND(E479/I479,0)</f>
        <v>41</v>
      </c>
      <c r="I479">
        <v>113</v>
      </c>
      <c r="J479" t="s">
        <v>21</v>
      </c>
      <c r="K479" t="s">
        <v>22</v>
      </c>
      <c r="L479" s="8">
        <f t="shared" si="28"/>
        <v>40720.208333333336</v>
      </c>
      <c r="M479">
        <v>1309064400</v>
      </c>
      <c r="N479" s="8">
        <f t="shared" si="29"/>
        <v>40747.208333333336</v>
      </c>
      <c r="O479">
        <v>1311397200</v>
      </c>
      <c r="P479" t="b">
        <v>0</v>
      </c>
      <c r="Q479" t="b">
        <v>0</v>
      </c>
      <c r="R479" t="s">
        <v>474</v>
      </c>
      <c r="S479" t="str">
        <f t="shared" si="30"/>
        <v>film &amp; video</v>
      </c>
      <c r="T479" t="str">
        <f t="shared" si="31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>ROUND(E480/D480*100,0)</f>
        <v>236</v>
      </c>
      <c r="G480" t="s">
        <v>20</v>
      </c>
      <c r="H480">
        <f>ROUND(E480/I480,0)</f>
        <v>59</v>
      </c>
      <c r="I480">
        <v>2756</v>
      </c>
      <c r="J480" t="s">
        <v>21</v>
      </c>
      <c r="K480" t="s">
        <v>22</v>
      </c>
      <c r="L480" s="8">
        <f t="shared" si="28"/>
        <v>42072.208333333328</v>
      </c>
      <c r="M480">
        <v>1425877200</v>
      </c>
      <c r="N480" s="8">
        <f t="shared" si="29"/>
        <v>42084.208333333328</v>
      </c>
      <c r="O480">
        <v>1426914000</v>
      </c>
      <c r="P480" t="b">
        <v>0</v>
      </c>
      <c r="Q480" t="b">
        <v>0</v>
      </c>
      <c r="R480" t="s">
        <v>65</v>
      </c>
      <c r="S480" t="str">
        <f t="shared" si="30"/>
        <v>technology</v>
      </c>
      <c r="T480" t="str">
        <f t="shared" si="31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>ROUND(E481/D481*100,0)</f>
        <v>513</v>
      </c>
      <c r="G481" t="s">
        <v>20</v>
      </c>
      <c r="H481">
        <f>ROUND(E481/I481,0)</f>
        <v>71</v>
      </c>
      <c r="I481">
        <v>173</v>
      </c>
      <c r="J481" t="s">
        <v>40</v>
      </c>
      <c r="K481" t="s">
        <v>41</v>
      </c>
      <c r="L481" s="8">
        <f t="shared" si="28"/>
        <v>42945.208333333328</v>
      </c>
      <c r="M481">
        <v>1501304400</v>
      </c>
      <c r="N481" s="8">
        <f t="shared" si="29"/>
        <v>42947.208333333328</v>
      </c>
      <c r="O481">
        <v>1501477200</v>
      </c>
      <c r="P481" t="b">
        <v>0</v>
      </c>
      <c r="Q481" t="b">
        <v>0</v>
      </c>
      <c r="R481" t="s">
        <v>17</v>
      </c>
      <c r="S481" t="str">
        <f t="shared" si="30"/>
        <v>food</v>
      </c>
      <c r="T481" t="str">
        <f t="shared" si="31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>ROUND(E482/D482*100,0)</f>
        <v>101</v>
      </c>
      <c r="G482" t="s">
        <v>20</v>
      </c>
      <c r="H482">
        <f>ROUND(E482/I482,0)</f>
        <v>99</v>
      </c>
      <c r="I482">
        <v>87</v>
      </c>
      <c r="J482" t="s">
        <v>21</v>
      </c>
      <c r="K482" t="s">
        <v>22</v>
      </c>
      <c r="L482" s="8">
        <f t="shared" si="28"/>
        <v>40248.25</v>
      </c>
      <c r="M482">
        <v>1268287200</v>
      </c>
      <c r="N482" s="8">
        <f t="shared" si="29"/>
        <v>40257.208333333336</v>
      </c>
      <c r="O482">
        <v>1269061200</v>
      </c>
      <c r="P482" t="b">
        <v>0</v>
      </c>
      <c r="Q482" t="b">
        <v>1</v>
      </c>
      <c r="R482" t="s">
        <v>122</v>
      </c>
      <c r="S482" t="str">
        <f t="shared" si="30"/>
        <v>photography</v>
      </c>
      <c r="T482" t="str">
        <f t="shared" si="31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>ROUND(E483/D483*100,0)</f>
        <v>81</v>
      </c>
      <c r="G483" t="s">
        <v>14</v>
      </c>
      <c r="H483">
        <f>ROUND(E483/I483,0)</f>
        <v>104</v>
      </c>
      <c r="I483">
        <v>1538</v>
      </c>
      <c r="J483" t="s">
        <v>21</v>
      </c>
      <c r="K483" t="s">
        <v>22</v>
      </c>
      <c r="L483" s="8">
        <f t="shared" si="28"/>
        <v>41913.208333333336</v>
      </c>
      <c r="M483">
        <v>1412139600</v>
      </c>
      <c r="N483" s="8">
        <f t="shared" si="29"/>
        <v>41955.25</v>
      </c>
      <c r="O483">
        <v>1415772000</v>
      </c>
      <c r="P483" t="b">
        <v>0</v>
      </c>
      <c r="Q483" t="b">
        <v>1</v>
      </c>
      <c r="R483" t="s">
        <v>33</v>
      </c>
      <c r="S483" t="str">
        <f t="shared" si="30"/>
        <v>theater</v>
      </c>
      <c r="T483" t="str">
        <f t="shared" si="31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>ROUND(E484/D484*100,0)</f>
        <v>16</v>
      </c>
      <c r="G484" t="s">
        <v>14</v>
      </c>
      <c r="H484">
        <f>ROUND(E484/I484,0)</f>
        <v>77</v>
      </c>
      <c r="I484">
        <v>9</v>
      </c>
      <c r="J484" t="s">
        <v>21</v>
      </c>
      <c r="K484" t="s">
        <v>22</v>
      </c>
      <c r="L484" s="8">
        <f t="shared" si="28"/>
        <v>40963.25</v>
      </c>
      <c r="M484">
        <v>1330063200</v>
      </c>
      <c r="N484" s="8">
        <f t="shared" si="29"/>
        <v>40974.25</v>
      </c>
      <c r="O484">
        <v>1331013600</v>
      </c>
      <c r="P484" t="b">
        <v>0</v>
      </c>
      <c r="Q484" t="b">
        <v>1</v>
      </c>
      <c r="R484" t="s">
        <v>119</v>
      </c>
      <c r="S484" t="str">
        <f t="shared" si="30"/>
        <v>publishing</v>
      </c>
      <c r="T484" t="str">
        <f t="shared" si="31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>ROUND(E485/D485*100,0)</f>
        <v>53</v>
      </c>
      <c r="G485" t="s">
        <v>14</v>
      </c>
      <c r="H485">
        <f>ROUND(E485/I485,0)</f>
        <v>87</v>
      </c>
      <c r="I485">
        <v>554</v>
      </c>
      <c r="J485" t="s">
        <v>21</v>
      </c>
      <c r="K485" t="s">
        <v>22</v>
      </c>
      <c r="L485" s="8">
        <f t="shared" si="28"/>
        <v>43811.25</v>
      </c>
      <c r="M485">
        <v>1576130400</v>
      </c>
      <c r="N485" s="8">
        <f t="shared" si="29"/>
        <v>43818.25</v>
      </c>
      <c r="O485">
        <v>1576735200</v>
      </c>
      <c r="P485" t="b">
        <v>0</v>
      </c>
      <c r="Q485" t="b">
        <v>0</v>
      </c>
      <c r="R485" t="s">
        <v>33</v>
      </c>
      <c r="S485" t="str">
        <f t="shared" si="30"/>
        <v>theater</v>
      </c>
      <c r="T485" t="str">
        <f t="shared" si="31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>ROUND(E486/D486*100,0)</f>
        <v>260</v>
      </c>
      <c r="G486" t="s">
        <v>20</v>
      </c>
      <c r="H486">
        <f>ROUND(E486/I486,0)</f>
        <v>49</v>
      </c>
      <c r="I486">
        <v>1572</v>
      </c>
      <c r="J486" t="s">
        <v>40</v>
      </c>
      <c r="K486" t="s">
        <v>41</v>
      </c>
      <c r="L486" s="8">
        <f t="shared" si="28"/>
        <v>41855.208333333336</v>
      </c>
      <c r="M486">
        <v>1407128400</v>
      </c>
      <c r="N486" s="8">
        <f t="shared" si="29"/>
        <v>41904.208333333336</v>
      </c>
      <c r="O486">
        <v>1411362000</v>
      </c>
      <c r="P486" t="b">
        <v>0</v>
      </c>
      <c r="Q486" t="b">
        <v>1</v>
      </c>
      <c r="R486" t="s">
        <v>17</v>
      </c>
      <c r="S486" t="str">
        <f t="shared" si="30"/>
        <v>food</v>
      </c>
      <c r="T486" t="str">
        <f t="shared" si="31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>ROUND(E487/D487*100,0)</f>
        <v>31</v>
      </c>
      <c r="G487" t="s">
        <v>14</v>
      </c>
      <c r="H487">
        <f>ROUND(E487/I487,0)</f>
        <v>43</v>
      </c>
      <c r="I487">
        <v>648</v>
      </c>
      <c r="J487" t="s">
        <v>40</v>
      </c>
      <c r="K487" t="s">
        <v>41</v>
      </c>
      <c r="L487" s="8">
        <f t="shared" si="28"/>
        <v>43626.208333333328</v>
      </c>
      <c r="M487">
        <v>1560142800</v>
      </c>
      <c r="N487" s="8">
        <f t="shared" si="29"/>
        <v>43667.208333333328</v>
      </c>
      <c r="O487">
        <v>1563685200</v>
      </c>
      <c r="P487" t="b">
        <v>0</v>
      </c>
      <c r="Q487" t="b">
        <v>0</v>
      </c>
      <c r="R487" t="s">
        <v>33</v>
      </c>
      <c r="S487" t="str">
        <f t="shared" si="30"/>
        <v>theater</v>
      </c>
      <c r="T487" t="str">
        <f t="shared" si="31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>ROUND(E488/D488*100,0)</f>
        <v>14</v>
      </c>
      <c r="G488" t="s">
        <v>14</v>
      </c>
      <c r="H488">
        <f>ROUND(E488/I488,0)</f>
        <v>33</v>
      </c>
      <c r="I488">
        <v>21</v>
      </c>
      <c r="J488" t="s">
        <v>40</v>
      </c>
      <c r="K488" t="s">
        <v>41</v>
      </c>
      <c r="L488" s="8">
        <f t="shared" si="28"/>
        <v>43168.25</v>
      </c>
      <c r="M488">
        <v>1520575200</v>
      </c>
      <c r="N488" s="8">
        <f t="shared" si="29"/>
        <v>43183.208333333328</v>
      </c>
      <c r="O488">
        <v>1521867600</v>
      </c>
      <c r="P488" t="b">
        <v>0</v>
      </c>
      <c r="Q488" t="b">
        <v>1</v>
      </c>
      <c r="R488" t="s">
        <v>206</v>
      </c>
      <c r="S488" t="str">
        <f t="shared" si="30"/>
        <v>publishing</v>
      </c>
      <c r="T488" t="str">
        <f t="shared" si="31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>ROUND(E489/D489*100,0)</f>
        <v>179</v>
      </c>
      <c r="G489" t="s">
        <v>20</v>
      </c>
      <c r="H489">
        <f>ROUND(E489/I489,0)</f>
        <v>84</v>
      </c>
      <c r="I489">
        <v>2346</v>
      </c>
      <c r="J489" t="s">
        <v>21</v>
      </c>
      <c r="K489" t="s">
        <v>22</v>
      </c>
      <c r="L489" s="8">
        <f t="shared" si="28"/>
        <v>42845.208333333328</v>
      </c>
      <c r="M489">
        <v>1492664400</v>
      </c>
      <c r="N489" s="8">
        <f t="shared" si="29"/>
        <v>42878.208333333328</v>
      </c>
      <c r="O489">
        <v>1495515600</v>
      </c>
      <c r="P489" t="b">
        <v>0</v>
      </c>
      <c r="Q489" t="b">
        <v>0</v>
      </c>
      <c r="R489" t="s">
        <v>33</v>
      </c>
      <c r="S489" t="str">
        <f t="shared" si="30"/>
        <v>theater</v>
      </c>
      <c r="T489" t="str">
        <f t="shared" si="31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>ROUND(E490/D490*100,0)</f>
        <v>220</v>
      </c>
      <c r="G490" t="s">
        <v>20</v>
      </c>
      <c r="H490">
        <f>ROUND(E490/I490,0)</f>
        <v>101</v>
      </c>
      <c r="I490">
        <v>115</v>
      </c>
      <c r="J490" t="s">
        <v>21</v>
      </c>
      <c r="K490" t="s">
        <v>22</v>
      </c>
      <c r="L490" s="8">
        <f t="shared" si="28"/>
        <v>42403.25</v>
      </c>
      <c r="M490">
        <v>1454479200</v>
      </c>
      <c r="N490" s="8">
        <f t="shared" si="29"/>
        <v>42420.25</v>
      </c>
      <c r="O490">
        <v>1455948000</v>
      </c>
      <c r="P490" t="b">
        <v>0</v>
      </c>
      <c r="Q490" t="b">
        <v>0</v>
      </c>
      <c r="R490" t="s">
        <v>33</v>
      </c>
      <c r="S490" t="str">
        <f t="shared" si="30"/>
        <v>theater</v>
      </c>
      <c r="T490" t="str">
        <f t="shared" si="31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>ROUND(E491/D491*100,0)</f>
        <v>102</v>
      </c>
      <c r="G491" t="s">
        <v>20</v>
      </c>
      <c r="H491">
        <f>ROUND(E491/I491,0)</f>
        <v>110</v>
      </c>
      <c r="I491">
        <v>85</v>
      </c>
      <c r="J491" t="s">
        <v>107</v>
      </c>
      <c r="K491" t="s">
        <v>108</v>
      </c>
      <c r="L491" s="8">
        <f t="shared" si="28"/>
        <v>40406.208333333336</v>
      </c>
      <c r="M491">
        <v>1281934800</v>
      </c>
      <c r="N491" s="8">
        <f t="shared" si="29"/>
        <v>40411.208333333336</v>
      </c>
      <c r="O491">
        <v>1282366800</v>
      </c>
      <c r="P491" t="b">
        <v>0</v>
      </c>
      <c r="Q491" t="b">
        <v>0</v>
      </c>
      <c r="R491" t="s">
        <v>65</v>
      </c>
      <c r="S491" t="str">
        <f t="shared" si="30"/>
        <v>technology</v>
      </c>
      <c r="T491" t="str">
        <f t="shared" si="31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>ROUND(E492/D492*100,0)</f>
        <v>192</v>
      </c>
      <c r="G492" t="s">
        <v>20</v>
      </c>
      <c r="H492">
        <f>ROUND(E492/I492,0)</f>
        <v>32</v>
      </c>
      <c r="I492">
        <v>144</v>
      </c>
      <c r="J492" t="s">
        <v>21</v>
      </c>
      <c r="K492" t="s">
        <v>22</v>
      </c>
      <c r="L492" s="8">
        <f t="shared" si="28"/>
        <v>43786.25</v>
      </c>
      <c r="M492">
        <v>1573970400</v>
      </c>
      <c r="N492" s="8">
        <f t="shared" si="29"/>
        <v>43793.25</v>
      </c>
      <c r="O492">
        <v>1574575200</v>
      </c>
      <c r="P492" t="b">
        <v>0</v>
      </c>
      <c r="Q492" t="b">
        <v>0</v>
      </c>
      <c r="R492" t="s">
        <v>1029</v>
      </c>
      <c r="S492" t="str">
        <f t="shared" si="30"/>
        <v>journalism</v>
      </c>
      <c r="T492" t="str">
        <f t="shared" si="31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>ROUND(E493/D493*100,0)</f>
        <v>305</v>
      </c>
      <c r="G493" t="s">
        <v>20</v>
      </c>
      <c r="H493">
        <f>ROUND(E493/I493,0)</f>
        <v>71</v>
      </c>
      <c r="I493">
        <v>2443</v>
      </c>
      <c r="J493" t="s">
        <v>21</v>
      </c>
      <c r="K493" t="s">
        <v>22</v>
      </c>
      <c r="L493" s="8">
        <f t="shared" si="28"/>
        <v>41456.208333333336</v>
      </c>
      <c r="M493">
        <v>1372654800</v>
      </c>
      <c r="N493" s="8">
        <f t="shared" si="29"/>
        <v>41482.208333333336</v>
      </c>
      <c r="O493">
        <v>1374901200</v>
      </c>
      <c r="P493" t="b">
        <v>0</v>
      </c>
      <c r="Q493" t="b">
        <v>1</v>
      </c>
      <c r="R493" t="s">
        <v>17</v>
      </c>
      <c r="S493" t="str">
        <f t="shared" si="30"/>
        <v>food</v>
      </c>
      <c r="T493" t="str">
        <f t="shared" si="31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>ROUND(E494/D494*100,0)</f>
        <v>24</v>
      </c>
      <c r="G494" t="s">
        <v>74</v>
      </c>
      <c r="H494">
        <f>ROUND(E494/I494,0)</f>
        <v>77</v>
      </c>
      <c r="I494">
        <v>595</v>
      </c>
      <c r="J494" t="s">
        <v>21</v>
      </c>
      <c r="K494" t="s">
        <v>22</v>
      </c>
      <c r="L494" s="8">
        <f t="shared" si="28"/>
        <v>40336.208333333336</v>
      </c>
      <c r="M494">
        <v>1275886800</v>
      </c>
      <c r="N494" s="8">
        <f t="shared" si="29"/>
        <v>40371.208333333336</v>
      </c>
      <c r="O494">
        <v>1278910800</v>
      </c>
      <c r="P494" t="b">
        <v>1</v>
      </c>
      <c r="Q494" t="b">
        <v>1</v>
      </c>
      <c r="R494" t="s">
        <v>100</v>
      </c>
      <c r="S494" t="str">
        <f t="shared" si="30"/>
        <v>film &amp; video</v>
      </c>
      <c r="T494" t="str">
        <f t="shared" si="31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>ROUND(E495/D495*100,0)</f>
        <v>724</v>
      </c>
      <c r="G495" t="s">
        <v>20</v>
      </c>
      <c r="H495">
        <f>ROUND(E495/I495,0)</f>
        <v>102</v>
      </c>
      <c r="I495">
        <v>64</v>
      </c>
      <c r="J495" t="s">
        <v>21</v>
      </c>
      <c r="K495" t="s">
        <v>22</v>
      </c>
      <c r="L495" s="8">
        <f t="shared" si="28"/>
        <v>43645.208333333328</v>
      </c>
      <c r="M495">
        <v>1561784400</v>
      </c>
      <c r="N495" s="8">
        <f t="shared" si="29"/>
        <v>43658.208333333328</v>
      </c>
      <c r="O495">
        <v>1562907600</v>
      </c>
      <c r="P495" t="b">
        <v>0</v>
      </c>
      <c r="Q495" t="b">
        <v>0</v>
      </c>
      <c r="R495" t="s">
        <v>122</v>
      </c>
      <c r="S495" t="str">
        <f t="shared" si="30"/>
        <v>photography</v>
      </c>
      <c r="T495" t="str">
        <f t="shared" si="31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>ROUND(E496/D496*100,0)</f>
        <v>547</v>
      </c>
      <c r="G496" t="s">
        <v>20</v>
      </c>
      <c r="H496">
        <f>ROUND(E496/I496,0)</f>
        <v>51</v>
      </c>
      <c r="I496">
        <v>268</v>
      </c>
      <c r="J496" t="s">
        <v>21</v>
      </c>
      <c r="K496" t="s">
        <v>22</v>
      </c>
      <c r="L496" s="8">
        <f t="shared" si="28"/>
        <v>40990.208333333336</v>
      </c>
      <c r="M496">
        <v>1332392400</v>
      </c>
      <c r="N496" s="8">
        <f t="shared" si="29"/>
        <v>40991.208333333336</v>
      </c>
      <c r="O496">
        <v>1332478800</v>
      </c>
      <c r="P496" t="b">
        <v>0</v>
      </c>
      <c r="Q496" t="b">
        <v>0</v>
      </c>
      <c r="R496" t="s">
        <v>65</v>
      </c>
      <c r="S496" t="str">
        <f t="shared" si="30"/>
        <v>technology</v>
      </c>
      <c r="T496" t="str">
        <f t="shared" si="31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>ROUND(E497/D497*100,0)</f>
        <v>415</v>
      </c>
      <c r="G497" t="s">
        <v>20</v>
      </c>
      <c r="H497">
        <f>ROUND(E497/I497,0)</f>
        <v>68</v>
      </c>
      <c r="I497">
        <v>195</v>
      </c>
      <c r="J497" t="s">
        <v>36</v>
      </c>
      <c r="K497" t="s">
        <v>37</v>
      </c>
      <c r="L497" s="8">
        <f t="shared" si="28"/>
        <v>41800.208333333336</v>
      </c>
      <c r="M497">
        <v>1402376400</v>
      </c>
      <c r="N497" s="8">
        <f t="shared" si="29"/>
        <v>41804.208333333336</v>
      </c>
      <c r="O497">
        <v>1402722000</v>
      </c>
      <c r="P497" t="b">
        <v>0</v>
      </c>
      <c r="Q497" t="b">
        <v>0</v>
      </c>
      <c r="R497" t="s">
        <v>33</v>
      </c>
      <c r="S497" t="str">
        <f t="shared" si="30"/>
        <v>theater</v>
      </c>
      <c r="T497" t="str">
        <f t="shared" si="31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>ROUND(E498/D498*100,0)</f>
        <v>1</v>
      </c>
      <c r="G498" t="s">
        <v>14</v>
      </c>
      <c r="H498">
        <f>ROUND(E498/I498,0)</f>
        <v>31</v>
      </c>
      <c r="I498">
        <v>54</v>
      </c>
      <c r="J498" t="s">
        <v>21</v>
      </c>
      <c r="K498" t="s">
        <v>22</v>
      </c>
      <c r="L498" s="8">
        <f t="shared" si="28"/>
        <v>42876.208333333328</v>
      </c>
      <c r="M498">
        <v>1495342800</v>
      </c>
      <c r="N498" s="8">
        <f t="shared" si="29"/>
        <v>42893.208333333328</v>
      </c>
      <c r="O498">
        <v>1496811600</v>
      </c>
      <c r="P498" t="b">
        <v>0</v>
      </c>
      <c r="Q498" t="b">
        <v>0</v>
      </c>
      <c r="R498" t="s">
        <v>71</v>
      </c>
      <c r="S498" t="str">
        <f t="shared" si="30"/>
        <v>film &amp; video</v>
      </c>
      <c r="T498" t="str">
        <f t="shared" si="31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>ROUND(E499/D499*100,0)</f>
        <v>34</v>
      </c>
      <c r="G499" t="s">
        <v>14</v>
      </c>
      <c r="H499">
        <f>ROUND(E499/I499,0)</f>
        <v>28</v>
      </c>
      <c r="I499">
        <v>120</v>
      </c>
      <c r="J499" t="s">
        <v>21</v>
      </c>
      <c r="K499" t="s">
        <v>22</v>
      </c>
      <c r="L499" s="8">
        <f t="shared" si="28"/>
        <v>42724.25</v>
      </c>
      <c r="M499">
        <v>1482213600</v>
      </c>
      <c r="N499" s="8">
        <f t="shared" si="29"/>
        <v>42724.25</v>
      </c>
      <c r="O499">
        <v>1482213600</v>
      </c>
      <c r="P499" t="b">
        <v>0</v>
      </c>
      <c r="Q499" t="b">
        <v>1</v>
      </c>
      <c r="R499" t="s">
        <v>65</v>
      </c>
      <c r="S499" t="str">
        <f t="shared" si="30"/>
        <v>technology</v>
      </c>
      <c r="T499" t="str">
        <f t="shared" si="31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>ROUND(E500/D500*100,0)</f>
        <v>24</v>
      </c>
      <c r="G500" t="s">
        <v>14</v>
      </c>
      <c r="H500">
        <f>ROUND(E500/I500,0)</f>
        <v>80</v>
      </c>
      <c r="I500">
        <v>579</v>
      </c>
      <c r="J500" t="s">
        <v>36</v>
      </c>
      <c r="K500" t="s">
        <v>37</v>
      </c>
      <c r="L500" s="8">
        <f t="shared" si="28"/>
        <v>42005.25</v>
      </c>
      <c r="M500">
        <v>1420092000</v>
      </c>
      <c r="N500" s="8">
        <f t="shared" si="29"/>
        <v>42007.25</v>
      </c>
      <c r="O500">
        <v>1420264800</v>
      </c>
      <c r="P500" t="b">
        <v>0</v>
      </c>
      <c r="Q500" t="b">
        <v>0</v>
      </c>
      <c r="R500" t="s">
        <v>28</v>
      </c>
      <c r="S500" t="str">
        <f t="shared" si="30"/>
        <v>technology</v>
      </c>
      <c r="T500" t="str">
        <f t="shared" si="31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>ROUND(E501/D501*100,0)</f>
        <v>48</v>
      </c>
      <c r="G501" t="s">
        <v>14</v>
      </c>
      <c r="H501">
        <f>ROUND(E501/I501,0)</f>
        <v>38</v>
      </c>
      <c r="I501">
        <v>2072</v>
      </c>
      <c r="J501" t="s">
        <v>21</v>
      </c>
      <c r="K501" t="s">
        <v>22</v>
      </c>
      <c r="L501" s="8">
        <f t="shared" si="28"/>
        <v>42444.208333333328</v>
      </c>
      <c r="M501">
        <v>1458018000</v>
      </c>
      <c r="N501" s="8">
        <f t="shared" si="29"/>
        <v>42449.208333333328</v>
      </c>
      <c r="O501">
        <v>1458450000</v>
      </c>
      <c r="P501" t="b">
        <v>0</v>
      </c>
      <c r="Q501" t="b">
        <v>1</v>
      </c>
      <c r="R501" t="s">
        <v>42</v>
      </c>
      <c r="S501" t="str">
        <f t="shared" si="30"/>
        <v>film &amp; video</v>
      </c>
      <c r="T501" t="str">
        <f t="shared" si="31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>ROUND(E502/D502*100,0)</f>
        <v>0</v>
      </c>
      <c r="G502" t="s">
        <v>14</v>
      </c>
      <c r="H502" t="e">
        <f>ROUND(E502/I502,0)</f>
        <v>#DIV/0!</v>
      </c>
      <c r="I502">
        <v>0</v>
      </c>
      <c r="J502" t="s">
        <v>21</v>
      </c>
      <c r="K502" t="s">
        <v>22</v>
      </c>
      <c r="L502" s="8">
        <f t="shared" si="28"/>
        <v>41395.208333333336</v>
      </c>
      <c r="M502">
        <v>1367384400</v>
      </c>
      <c r="N502" s="8">
        <f t="shared" si="29"/>
        <v>41423.208333333336</v>
      </c>
      <c r="O502">
        <v>1369803600</v>
      </c>
      <c r="P502" t="b">
        <v>0</v>
      </c>
      <c r="Q502" t="b">
        <v>1</v>
      </c>
      <c r="R502" t="s">
        <v>33</v>
      </c>
      <c r="S502" t="str">
        <f t="shared" si="30"/>
        <v>theater</v>
      </c>
      <c r="T502" t="str">
        <f t="shared" si="31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>ROUND(E503/D503*100,0)</f>
        <v>70</v>
      </c>
      <c r="G503" t="s">
        <v>14</v>
      </c>
      <c r="H503">
        <f>ROUND(E503/I503,0)</f>
        <v>60</v>
      </c>
      <c r="I503">
        <v>1796</v>
      </c>
      <c r="J503" t="s">
        <v>21</v>
      </c>
      <c r="K503" t="s">
        <v>22</v>
      </c>
      <c r="L503" s="8">
        <f t="shared" si="28"/>
        <v>41345.208333333336</v>
      </c>
      <c r="M503">
        <v>1363064400</v>
      </c>
      <c r="N503" s="8">
        <f t="shared" si="29"/>
        <v>41347.208333333336</v>
      </c>
      <c r="O503">
        <v>1363237200</v>
      </c>
      <c r="P503" t="b">
        <v>0</v>
      </c>
      <c r="Q503" t="b">
        <v>0</v>
      </c>
      <c r="R503" t="s">
        <v>42</v>
      </c>
      <c r="S503" t="str">
        <f t="shared" si="30"/>
        <v>film &amp; video</v>
      </c>
      <c r="T503" t="str">
        <f t="shared" si="31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>ROUND(E504/D504*100,0)</f>
        <v>530</v>
      </c>
      <c r="G504" t="s">
        <v>20</v>
      </c>
      <c r="H504">
        <f>ROUND(E504/I504,0)</f>
        <v>37</v>
      </c>
      <c r="I504">
        <v>186</v>
      </c>
      <c r="J504" t="s">
        <v>26</v>
      </c>
      <c r="K504" t="s">
        <v>27</v>
      </c>
      <c r="L504" s="8">
        <f t="shared" si="28"/>
        <v>41117.208333333336</v>
      </c>
      <c r="M504">
        <v>1343365200</v>
      </c>
      <c r="N504" s="8">
        <f t="shared" si="29"/>
        <v>41146.208333333336</v>
      </c>
      <c r="O504">
        <v>1345870800</v>
      </c>
      <c r="P504" t="b">
        <v>0</v>
      </c>
      <c r="Q504" t="b">
        <v>1</v>
      </c>
      <c r="R504" t="s">
        <v>89</v>
      </c>
      <c r="S504" t="str">
        <f t="shared" si="30"/>
        <v>games</v>
      </c>
      <c r="T504" t="str">
        <f t="shared" si="31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>ROUND(E505/D505*100,0)</f>
        <v>180</v>
      </c>
      <c r="G505" t="s">
        <v>20</v>
      </c>
      <c r="H505">
        <f>ROUND(E505/I505,0)</f>
        <v>100</v>
      </c>
      <c r="I505">
        <v>460</v>
      </c>
      <c r="J505" t="s">
        <v>21</v>
      </c>
      <c r="K505" t="s">
        <v>22</v>
      </c>
      <c r="L505" s="8">
        <f t="shared" si="28"/>
        <v>42186.208333333328</v>
      </c>
      <c r="M505">
        <v>1435726800</v>
      </c>
      <c r="N505" s="8">
        <f t="shared" si="29"/>
        <v>42206.208333333328</v>
      </c>
      <c r="O505">
        <v>1437454800</v>
      </c>
      <c r="P505" t="b">
        <v>0</v>
      </c>
      <c r="Q505" t="b">
        <v>0</v>
      </c>
      <c r="R505" t="s">
        <v>53</v>
      </c>
      <c r="S505" t="str">
        <f t="shared" si="30"/>
        <v>film &amp; video</v>
      </c>
      <c r="T505" t="str">
        <f t="shared" si="31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>ROUND(E506/D506*100,0)</f>
        <v>92</v>
      </c>
      <c r="G506" t="s">
        <v>14</v>
      </c>
      <c r="H506">
        <f>ROUND(E506/I506,0)</f>
        <v>112</v>
      </c>
      <c r="I506">
        <v>62</v>
      </c>
      <c r="J506" t="s">
        <v>107</v>
      </c>
      <c r="K506" t="s">
        <v>108</v>
      </c>
      <c r="L506" s="8">
        <f t="shared" si="28"/>
        <v>42142.208333333328</v>
      </c>
      <c r="M506">
        <v>1431925200</v>
      </c>
      <c r="N506" s="8">
        <f t="shared" si="29"/>
        <v>42143.208333333328</v>
      </c>
      <c r="O506">
        <v>1432011600</v>
      </c>
      <c r="P506" t="b">
        <v>0</v>
      </c>
      <c r="Q506" t="b">
        <v>0</v>
      </c>
      <c r="R506" t="s">
        <v>23</v>
      </c>
      <c r="S506" t="str">
        <f t="shared" si="30"/>
        <v>music</v>
      </c>
      <c r="T506" t="str">
        <f t="shared" si="31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>ROUND(E507/D507*100,0)</f>
        <v>14</v>
      </c>
      <c r="G507" t="s">
        <v>14</v>
      </c>
      <c r="H507">
        <f>ROUND(E507/I507,0)</f>
        <v>36</v>
      </c>
      <c r="I507">
        <v>347</v>
      </c>
      <c r="J507" t="s">
        <v>21</v>
      </c>
      <c r="K507" t="s">
        <v>22</v>
      </c>
      <c r="L507" s="8">
        <f t="shared" si="28"/>
        <v>41341.25</v>
      </c>
      <c r="M507">
        <v>1362722400</v>
      </c>
      <c r="N507" s="8">
        <f t="shared" si="29"/>
        <v>41383.208333333336</v>
      </c>
      <c r="O507">
        <v>1366347600</v>
      </c>
      <c r="P507" t="b">
        <v>0</v>
      </c>
      <c r="Q507" t="b">
        <v>1</v>
      </c>
      <c r="R507" t="s">
        <v>133</v>
      </c>
      <c r="S507" t="str">
        <f t="shared" si="30"/>
        <v>publishing</v>
      </c>
      <c r="T507" t="str">
        <f t="shared" si="31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>ROUND(E508/D508*100,0)</f>
        <v>927</v>
      </c>
      <c r="G508" t="s">
        <v>20</v>
      </c>
      <c r="H508">
        <f>ROUND(E508/I508,0)</f>
        <v>66</v>
      </c>
      <c r="I508">
        <v>2528</v>
      </c>
      <c r="J508" t="s">
        <v>21</v>
      </c>
      <c r="K508" t="s">
        <v>22</v>
      </c>
      <c r="L508" s="8">
        <f t="shared" si="28"/>
        <v>43062.25</v>
      </c>
      <c r="M508">
        <v>1511416800</v>
      </c>
      <c r="N508" s="8">
        <f t="shared" si="29"/>
        <v>43079.25</v>
      </c>
      <c r="O508">
        <v>1512885600</v>
      </c>
      <c r="P508" t="b">
        <v>0</v>
      </c>
      <c r="Q508" t="b">
        <v>1</v>
      </c>
      <c r="R508" t="s">
        <v>33</v>
      </c>
      <c r="S508" t="str">
        <f t="shared" si="30"/>
        <v>theater</v>
      </c>
      <c r="T508" t="str">
        <f t="shared" si="31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>ROUND(E509/D509*100,0)</f>
        <v>40</v>
      </c>
      <c r="G509" t="s">
        <v>14</v>
      </c>
      <c r="H509">
        <f>ROUND(E509/I509,0)</f>
        <v>44</v>
      </c>
      <c r="I509">
        <v>19</v>
      </c>
      <c r="J509" t="s">
        <v>21</v>
      </c>
      <c r="K509" t="s">
        <v>22</v>
      </c>
      <c r="L509" s="8">
        <f t="shared" si="28"/>
        <v>41373.208333333336</v>
      </c>
      <c r="M509">
        <v>1365483600</v>
      </c>
      <c r="N509" s="8">
        <f t="shared" si="29"/>
        <v>41422.208333333336</v>
      </c>
      <c r="O509">
        <v>1369717200</v>
      </c>
      <c r="P509" t="b">
        <v>0</v>
      </c>
      <c r="Q509" t="b">
        <v>1</v>
      </c>
      <c r="R509" t="s">
        <v>28</v>
      </c>
      <c r="S509" t="str">
        <f t="shared" si="30"/>
        <v>technology</v>
      </c>
      <c r="T509" t="str">
        <f t="shared" si="31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>ROUND(E510/D510*100,0)</f>
        <v>112</v>
      </c>
      <c r="G510" t="s">
        <v>20</v>
      </c>
      <c r="H510">
        <f>ROUND(E510/I510,0)</f>
        <v>53</v>
      </c>
      <c r="I510">
        <v>3657</v>
      </c>
      <c r="J510" t="s">
        <v>21</v>
      </c>
      <c r="K510" t="s">
        <v>22</v>
      </c>
      <c r="L510" s="8">
        <f t="shared" si="28"/>
        <v>43310.208333333328</v>
      </c>
      <c r="M510">
        <v>1532840400</v>
      </c>
      <c r="N510" s="8">
        <f t="shared" si="29"/>
        <v>43331.208333333328</v>
      </c>
      <c r="O510">
        <v>1534654800</v>
      </c>
      <c r="P510" t="b">
        <v>0</v>
      </c>
      <c r="Q510" t="b">
        <v>0</v>
      </c>
      <c r="R510" t="s">
        <v>33</v>
      </c>
      <c r="S510" t="str">
        <f t="shared" si="30"/>
        <v>theater</v>
      </c>
      <c r="T510" t="str">
        <f t="shared" si="31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>ROUND(E511/D511*100,0)</f>
        <v>71</v>
      </c>
      <c r="G511" t="s">
        <v>14</v>
      </c>
      <c r="H511">
        <f>ROUND(E511/I511,0)</f>
        <v>95</v>
      </c>
      <c r="I511">
        <v>1258</v>
      </c>
      <c r="J511" t="s">
        <v>21</v>
      </c>
      <c r="K511" t="s">
        <v>22</v>
      </c>
      <c r="L511" s="8">
        <f t="shared" si="28"/>
        <v>41034.208333333336</v>
      </c>
      <c r="M511">
        <v>1336194000</v>
      </c>
      <c r="N511" s="8">
        <f t="shared" si="29"/>
        <v>41044.208333333336</v>
      </c>
      <c r="O511">
        <v>1337058000</v>
      </c>
      <c r="P511" t="b">
        <v>0</v>
      </c>
      <c r="Q511" t="b">
        <v>0</v>
      </c>
      <c r="R511" t="s">
        <v>33</v>
      </c>
      <c r="S511" t="str">
        <f t="shared" si="30"/>
        <v>theater</v>
      </c>
      <c r="T511" t="str">
        <f t="shared" si="31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>ROUND(E512/D512*100,0)</f>
        <v>119</v>
      </c>
      <c r="G512" t="s">
        <v>20</v>
      </c>
      <c r="H512">
        <f>ROUND(E512/I512,0)</f>
        <v>71</v>
      </c>
      <c r="I512">
        <v>131</v>
      </c>
      <c r="J512" t="s">
        <v>26</v>
      </c>
      <c r="K512" t="s">
        <v>27</v>
      </c>
      <c r="L512" s="8">
        <f t="shared" si="28"/>
        <v>43251.208333333328</v>
      </c>
      <c r="M512">
        <v>1527742800</v>
      </c>
      <c r="N512" s="8">
        <f t="shared" si="29"/>
        <v>43275.208333333328</v>
      </c>
      <c r="O512">
        <v>1529816400</v>
      </c>
      <c r="P512" t="b">
        <v>0</v>
      </c>
      <c r="Q512" t="b">
        <v>0</v>
      </c>
      <c r="R512" t="s">
        <v>53</v>
      </c>
      <c r="S512" t="str">
        <f t="shared" si="30"/>
        <v>film &amp; video</v>
      </c>
      <c r="T512" t="str">
        <f t="shared" si="31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>ROUND(E513/D513*100,0)</f>
        <v>24</v>
      </c>
      <c r="G513" t="s">
        <v>14</v>
      </c>
      <c r="H513">
        <f>ROUND(E513/I513,0)</f>
        <v>98</v>
      </c>
      <c r="I513">
        <v>362</v>
      </c>
      <c r="J513" t="s">
        <v>21</v>
      </c>
      <c r="K513" t="s">
        <v>22</v>
      </c>
      <c r="L513" s="8">
        <f t="shared" si="28"/>
        <v>43671.208333333328</v>
      </c>
      <c r="M513">
        <v>1564030800</v>
      </c>
      <c r="N513" s="8">
        <f t="shared" si="29"/>
        <v>43681.208333333328</v>
      </c>
      <c r="O513">
        <v>1564894800</v>
      </c>
      <c r="P513" t="b">
        <v>0</v>
      </c>
      <c r="Q513" t="b">
        <v>0</v>
      </c>
      <c r="R513" t="s">
        <v>33</v>
      </c>
      <c r="S513" t="str">
        <f t="shared" si="30"/>
        <v>theater</v>
      </c>
      <c r="T513" t="str">
        <f t="shared" si="31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>ROUND(E514/D514*100,0)</f>
        <v>139</v>
      </c>
      <c r="G514" t="s">
        <v>20</v>
      </c>
      <c r="H514">
        <f>ROUND(E514/I514,0)</f>
        <v>53</v>
      </c>
      <c r="I514">
        <v>239</v>
      </c>
      <c r="J514" t="s">
        <v>21</v>
      </c>
      <c r="K514" t="s">
        <v>22</v>
      </c>
      <c r="L514" s="8">
        <f t="shared" si="28"/>
        <v>41825.208333333336</v>
      </c>
      <c r="M514">
        <v>1404536400</v>
      </c>
      <c r="N514" s="8">
        <f t="shared" si="29"/>
        <v>41826.208333333336</v>
      </c>
      <c r="O514">
        <v>1404622800</v>
      </c>
      <c r="P514" t="b">
        <v>0</v>
      </c>
      <c r="Q514" t="b">
        <v>1</v>
      </c>
      <c r="R514" t="s">
        <v>89</v>
      </c>
      <c r="S514" t="str">
        <f t="shared" si="30"/>
        <v>games</v>
      </c>
      <c r="T514" t="str">
        <f t="shared" si="31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>ROUND(E515/D515*100,0)</f>
        <v>39</v>
      </c>
      <c r="G515" t="s">
        <v>74</v>
      </c>
      <c r="H515">
        <f>ROUND(E515/I515,0)</f>
        <v>93</v>
      </c>
      <c r="I515">
        <v>35</v>
      </c>
      <c r="J515" t="s">
        <v>21</v>
      </c>
      <c r="K515" t="s">
        <v>22</v>
      </c>
      <c r="L515" s="8">
        <f t="shared" ref="L515:L578" si="32">(((M515/60)/60)/24)+DATE(1970,1,1)</f>
        <v>40430.208333333336</v>
      </c>
      <c r="M515">
        <v>1284008400</v>
      </c>
      <c r="N515" s="8">
        <f t="shared" ref="N515:N578" si="33">(((O515/60)/60)/24)+DATE(1970,1,1)</f>
        <v>40432.208333333336</v>
      </c>
      <c r="O515">
        <v>1284181200</v>
      </c>
      <c r="P515" t="b">
        <v>0</v>
      </c>
      <c r="Q515" t="b">
        <v>0</v>
      </c>
      <c r="R515" t="s">
        <v>269</v>
      </c>
      <c r="S515" t="str">
        <f t="shared" ref="S515:S578" si="34">LEFT(R515, FIND("/", R515) - 1)</f>
        <v>film &amp; video</v>
      </c>
      <c r="T515" t="str">
        <f t="shared" ref="T515:T578" si="35">TRIM(MID(R515, FIND("/", R515) + 1, LEN(R515)))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>ROUND(E516/D516*100,0)</f>
        <v>22</v>
      </c>
      <c r="G516" t="s">
        <v>74</v>
      </c>
      <c r="H516">
        <f>ROUND(E516/I516,0)</f>
        <v>59</v>
      </c>
      <c r="I516">
        <v>528</v>
      </c>
      <c r="J516" t="s">
        <v>98</v>
      </c>
      <c r="K516" t="s">
        <v>99</v>
      </c>
      <c r="L516" s="8">
        <f t="shared" si="32"/>
        <v>41614.25</v>
      </c>
      <c r="M516">
        <v>1386309600</v>
      </c>
      <c r="N516" s="8">
        <f t="shared" si="33"/>
        <v>41619.25</v>
      </c>
      <c r="O516">
        <v>1386741600</v>
      </c>
      <c r="P516" t="b">
        <v>0</v>
      </c>
      <c r="Q516" t="b">
        <v>1</v>
      </c>
      <c r="R516" t="s">
        <v>23</v>
      </c>
      <c r="S516" t="str">
        <f t="shared" si="34"/>
        <v>music</v>
      </c>
      <c r="T516" t="str">
        <f t="shared" si="35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>ROUND(E517/D517*100,0)</f>
        <v>56</v>
      </c>
      <c r="G517" t="s">
        <v>14</v>
      </c>
      <c r="H517">
        <f>ROUND(E517/I517,0)</f>
        <v>36</v>
      </c>
      <c r="I517">
        <v>133</v>
      </c>
      <c r="J517" t="s">
        <v>15</v>
      </c>
      <c r="K517" t="s">
        <v>16</v>
      </c>
      <c r="L517" s="8">
        <f t="shared" si="32"/>
        <v>40900.25</v>
      </c>
      <c r="M517">
        <v>1324620000</v>
      </c>
      <c r="N517" s="8">
        <f t="shared" si="33"/>
        <v>40902.25</v>
      </c>
      <c r="O517">
        <v>1324792800</v>
      </c>
      <c r="P517" t="b">
        <v>0</v>
      </c>
      <c r="Q517" t="b">
        <v>1</v>
      </c>
      <c r="R517" t="s">
        <v>33</v>
      </c>
      <c r="S517" t="str">
        <f t="shared" si="34"/>
        <v>theater</v>
      </c>
      <c r="T517" t="str">
        <f t="shared" si="35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>ROUND(E518/D518*100,0)</f>
        <v>43</v>
      </c>
      <c r="G518" t="s">
        <v>14</v>
      </c>
      <c r="H518">
        <f>ROUND(E518/I518,0)</f>
        <v>63</v>
      </c>
      <c r="I518">
        <v>846</v>
      </c>
      <c r="J518" t="s">
        <v>21</v>
      </c>
      <c r="K518" t="s">
        <v>22</v>
      </c>
      <c r="L518" s="8">
        <f t="shared" si="32"/>
        <v>40396.208333333336</v>
      </c>
      <c r="M518">
        <v>1281070800</v>
      </c>
      <c r="N518" s="8">
        <f t="shared" si="33"/>
        <v>40434.208333333336</v>
      </c>
      <c r="O518">
        <v>1284354000</v>
      </c>
      <c r="P518" t="b">
        <v>0</v>
      </c>
      <c r="Q518" t="b">
        <v>0</v>
      </c>
      <c r="R518" t="s">
        <v>68</v>
      </c>
      <c r="S518" t="str">
        <f t="shared" si="34"/>
        <v>publishing</v>
      </c>
      <c r="T518" t="str">
        <f t="shared" si="35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>ROUND(E519/D519*100,0)</f>
        <v>112</v>
      </c>
      <c r="G519" t="s">
        <v>20</v>
      </c>
      <c r="H519">
        <f>ROUND(E519/I519,0)</f>
        <v>85</v>
      </c>
      <c r="I519">
        <v>78</v>
      </c>
      <c r="J519" t="s">
        <v>21</v>
      </c>
      <c r="K519" t="s">
        <v>22</v>
      </c>
      <c r="L519" s="8">
        <f t="shared" si="32"/>
        <v>42860.208333333328</v>
      </c>
      <c r="M519">
        <v>1493960400</v>
      </c>
      <c r="N519" s="8">
        <f t="shared" si="33"/>
        <v>42865.208333333328</v>
      </c>
      <c r="O519">
        <v>1494392400</v>
      </c>
      <c r="P519" t="b">
        <v>0</v>
      </c>
      <c r="Q519" t="b">
        <v>0</v>
      </c>
      <c r="R519" t="s">
        <v>17</v>
      </c>
      <c r="S519" t="str">
        <f t="shared" si="34"/>
        <v>food</v>
      </c>
      <c r="T519" t="str">
        <f t="shared" si="35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>ROUND(E520/D520*100,0)</f>
        <v>7</v>
      </c>
      <c r="G520" t="s">
        <v>14</v>
      </c>
      <c r="H520">
        <f>ROUND(E520/I520,0)</f>
        <v>62</v>
      </c>
      <c r="I520">
        <v>10</v>
      </c>
      <c r="J520" t="s">
        <v>21</v>
      </c>
      <c r="K520" t="s">
        <v>22</v>
      </c>
      <c r="L520" s="8">
        <f t="shared" si="32"/>
        <v>43154.25</v>
      </c>
      <c r="M520">
        <v>1519365600</v>
      </c>
      <c r="N520" s="8">
        <f t="shared" si="33"/>
        <v>43156.25</v>
      </c>
      <c r="O520">
        <v>1519538400</v>
      </c>
      <c r="P520" t="b">
        <v>0</v>
      </c>
      <c r="Q520" t="b">
        <v>1</v>
      </c>
      <c r="R520" t="s">
        <v>71</v>
      </c>
      <c r="S520" t="str">
        <f t="shared" si="34"/>
        <v>film &amp; video</v>
      </c>
      <c r="T520" t="str">
        <f t="shared" si="35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>ROUND(E521/D521*100,0)</f>
        <v>102</v>
      </c>
      <c r="G521" t="s">
        <v>20</v>
      </c>
      <c r="H521">
        <f>ROUND(E521/I521,0)</f>
        <v>102</v>
      </c>
      <c r="I521">
        <v>1773</v>
      </c>
      <c r="J521" t="s">
        <v>21</v>
      </c>
      <c r="K521" t="s">
        <v>22</v>
      </c>
      <c r="L521" s="8">
        <f t="shared" si="32"/>
        <v>42012.25</v>
      </c>
      <c r="M521">
        <v>1420696800</v>
      </c>
      <c r="N521" s="8">
        <f t="shared" si="33"/>
        <v>42026.25</v>
      </c>
      <c r="O521">
        <v>1421906400</v>
      </c>
      <c r="P521" t="b">
        <v>0</v>
      </c>
      <c r="Q521" t="b">
        <v>1</v>
      </c>
      <c r="R521" t="s">
        <v>23</v>
      </c>
      <c r="S521" t="str">
        <f t="shared" si="34"/>
        <v>music</v>
      </c>
      <c r="T521" t="str">
        <f t="shared" si="35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>ROUND(E522/D522*100,0)</f>
        <v>426</v>
      </c>
      <c r="G522" t="s">
        <v>20</v>
      </c>
      <c r="H522">
        <f>ROUND(E522/I522,0)</f>
        <v>106</v>
      </c>
      <c r="I522">
        <v>32</v>
      </c>
      <c r="J522" t="s">
        <v>21</v>
      </c>
      <c r="K522" t="s">
        <v>22</v>
      </c>
      <c r="L522" s="8">
        <f t="shared" si="32"/>
        <v>43574.208333333328</v>
      </c>
      <c r="M522">
        <v>1555650000</v>
      </c>
      <c r="N522" s="8">
        <f t="shared" si="33"/>
        <v>43577.208333333328</v>
      </c>
      <c r="O522">
        <v>1555909200</v>
      </c>
      <c r="P522" t="b">
        <v>0</v>
      </c>
      <c r="Q522" t="b">
        <v>0</v>
      </c>
      <c r="R522" t="s">
        <v>33</v>
      </c>
      <c r="S522" t="str">
        <f t="shared" si="34"/>
        <v>theater</v>
      </c>
      <c r="T522" t="str">
        <f t="shared" si="35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>ROUND(E523/D523*100,0)</f>
        <v>146</v>
      </c>
      <c r="G523" t="s">
        <v>20</v>
      </c>
      <c r="H523">
        <f>ROUND(E523/I523,0)</f>
        <v>30</v>
      </c>
      <c r="I523">
        <v>369</v>
      </c>
      <c r="J523" t="s">
        <v>21</v>
      </c>
      <c r="K523" t="s">
        <v>22</v>
      </c>
      <c r="L523" s="8">
        <f t="shared" si="32"/>
        <v>42605.208333333328</v>
      </c>
      <c r="M523">
        <v>1471928400</v>
      </c>
      <c r="N523" s="8">
        <f t="shared" si="33"/>
        <v>42611.208333333328</v>
      </c>
      <c r="O523">
        <v>1472446800</v>
      </c>
      <c r="P523" t="b">
        <v>0</v>
      </c>
      <c r="Q523" t="b">
        <v>1</v>
      </c>
      <c r="R523" t="s">
        <v>53</v>
      </c>
      <c r="S523" t="str">
        <f t="shared" si="34"/>
        <v>film &amp; video</v>
      </c>
      <c r="T523" t="str">
        <f t="shared" si="35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>ROUND(E524/D524*100,0)</f>
        <v>32</v>
      </c>
      <c r="G524" t="s">
        <v>14</v>
      </c>
      <c r="H524">
        <f>ROUND(E524/I524,0)</f>
        <v>86</v>
      </c>
      <c r="I524">
        <v>191</v>
      </c>
      <c r="J524" t="s">
        <v>21</v>
      </c>
      <c r="K524" t="s">
        <v>22</v>
      </c>
      <c r="L524" s="8">
        <f t="shared" si="32"/>
        <v>41093.208333333336</v>
      </c>
      <c r="M524">
        <v>1341291600</v>
      </c>
      <c r="N524" s="8">
        <f t="shared" si="33"/>
        <v>41105.208333333336</v>
      </c>
      <c r="O524">
        <v>1342328400</v>
      </c>
      <c r="P524" t="b">
        <v>0</v>
      </c>
      <c r="Q524" t="b">
        <v>0</v>
      </c>
      <c r="R524" t="s">
        <v>100</v>
      </c>
      <c r="S524" t="str">
        <f t="shared" si="34"/>
        <v>film &amp; video</v>
      </c>
      <c r="T524" t="str">
        <f t="shared" si="35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>ROUND(E525/D525*100,0)</f>
        <v>700</v>
      </c>
      <c r="G525" t="s">
        <v>20</v>
      </c>
      <c r="H525">
        <f>ROUND(E525/I525,0)</f>
        <v>71</v>
      </c>
      <c r="I525">
        <v>89</v>
      </c>
      <c r="J525" t="s">
        <v>21</v>
      </c>
      <c r="K525" t="s">
        <v>22</v>
      </c>
      <c r="L525" s="8">
        <f t="shared" si="32"/>
        <v>40241.25</v>
      </c>
      <c r="M525">
        <v>1267682400</v>
      </c>
      <c r="N525" s="8">
        <f t="shared" si="33"/>
        <v>40246.25</v>
      </c>
      <c r="O525">
        <v>1268114400</v>
      </c>
      <c r="P525" t="b">
        <v>0</v>
      </c>
      <c r="Q525" t="b">
        <v>0</v>
      </c>
      <c r="R525" t="s">
        <v>100</v>
      </c>
      <c r="S525" t="str">
        <f t="shared" si="34"/>
        <v>film &amp; video</v>
      </c>
      <c r="T525" t="str">
        <f t="shared" si="35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>ROUND(E526/D526*100,0)</f>
        <v>84</v>
      </c>
      <c r="G526" t="s">
        <v>14</v>
      </c>
      <c r="H526">
        <f>ROUND(E526/I526,0)</f>
        <v>41</v>
      </c>
      <c r="I526">
        <v>1979</v>
      </c>
      <c r="J526" t="s">
        <v>21</v>
      </c>
      <c r="K526" t="s">
        <v>22</v>
      </c>
      <c r="L526" s="8">
        <f t="shared" si="32"/>
        <v>40294.208333333336</v>
      </c>
      <c r="M526">
        <v>1272258000</v>
      </c>
      <c r="N526" s="8">
        <f t="shared" si="33"/>
        <v>40307.208333333336</v>
      </c>
      <c r="O526">
        <v>1273381200</v>
      </c>
      <c r="P526" t="b">
        <v>0</v>
      </c>
      <c r="Q526" t="b">
        <v>0</v>
      </c>
      <c r="R526" t="s">
        <v>33</v>
      </c>
      <c r="S526" t="str">
        <f t="shared" si="34"/>
        <v>theater</v>
      </c>
      <c r="T526" t="str">
        <f t="shared" si="35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>ROUND(E527/D527*100,0)</f>
        <v>84</v>
      </c>
      <c r="G527" t="s">
        <v>14</v>
      </c>
      <c r="H527">
        <f>ROUND(E527/I527,0)</f>
        <v>28</v>
      </c>
      <c r="I527">
        <v>63</v>
      </c>
      <c r="J527" t="s">
        <v>21</v>
      </c>
      <c r="K527" t="s">
        <v>22</v>
      </c>
      <c r="L527" s="8">
        <f t="shared" si="32"/>
        <v>40505.25</v>
      </c>
      <c r="M527">
        <v>1290492000</v>
      </c>
      <c r="N527" s="8">
        <f t="shared" si="33"/>
        <v>40509.25</v>
      </c>
      <c r="O527">
        <v>1290837600</v>
      </c>
      <c r="P527" t="b">
        <v>0</v>
      </c>
      <c r="Q527" t="b">
        <v>0</v>
      </c>
      <c r="R527" t="s">
        <v>65</v>
      </c>
      <c r="S527" t="str">
        <f t="shared" si="34"/>
        <v>technology</v>
      </c>
      <c r="T527" t="str">
        <f t="shared" si="35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>ROUND(E528/D528*100,0)</f>
        <v>156</v>
      </c>
      <c r="G528" t="s">
        <v>20</v>
      </c>
      <c r="H528">
        <f>ROUND(E528/I528,0)</f>
        <v>88</v>
      </c>
      <c r="I528">
        <v>147</v>
      </c>
      <c r="J528" t="s">
        <v>21</v>
      </c>
      <c r="K528" t="s">
        <v>22</v>
      </c>
      <c r="L528" s="8">
        <f t="shared" si="32"/>
        <v>42364.25</v>
      </c>
      <c r="M528">
        <v>1451109600</v>
      </c>
      <c r="N528" s="8">
        <f t="shared" si="33"/>
        <v>42401.25</v>
      </c>
      <c r="O528">
        <v>1454306400</v>
      </c>
      <c r="P528" t="b">
        <v>0</v>
      </c>
      <c r="Q528" t="b">
        <v>1</v>
      </c>
      <c r="R528" t="s">
        <v>33</v>
      </c>
      <c r="S528" t="str">
        <f t="shared" si="34"/>
        <v>theater</v>
      </c>
      <c r="T528" t="str">
        <f t="shared" si="35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>ROUND(E529/D529*100,0)</f>
        <v>100</v>
      </c>
      <c r="G529" t="s">
        <v>14</v>
      </c>
      <c r="H529">
        <f>ROUND(E529/I529,0)</f>
        <v>31</v>
      </c>
      <c r="I529">
        <v>6080</v>
      </c>
      <c r="J529" t="s">
        <v>15</v>
      </c>
      <c r="K529" t="s">
        <v>16</v>
      </c>
      <c r="L529" s="8">
        <f t="shared" si="32"/>
        <v>42405.25</v>
      </c>
      <c r="M529">
        <v>1454652000</v>
      </c>
      <c r="N529" s="8">
        <f t="shared" si="33"/>
        <v>42441.25</v>
      </c>
      <c r="O529">
        <v>1457762400</v>
      </c>
      <c r="P529" t="b">
        <v>0</v>
      </c>
      <c r="Q529" t="b">
        <v>0</v>
      </c>
      <c r="R529" t="s">
        <v>71</v>
      </c>
      <c r="S529" t="str">
        <f t="shared" si="34"/>
        <v>film &amp; video</v>
      </c>
      <c r="T529" t="str">
        <f t="shared" si="35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>ROUND(E530/D530*100,0)</f>
        <v>80</v>
      </c>
      <c r="G530" t="s">
        <v>14</v>
      </c>
      <c r="H530">
        <f>ROUND(E530/I530,0)</f>
        <v>90</v>
      </c>
      <c r="I530">
        <v>80</v>
      </c>
      <c r="J530" t="s">
        <v>40</v>
      </c>
      <c r="K530" t="s">
        <v>41</v>
      </c>
      <c r="L530" s="8">
        <f t="shared" si="32"/>
        <v>41601.25</v>
      </c>
      <c r="M530">
        <v>1385186400</v>
      </c>
      <c r="N530" s="8">
        <f t="shared" si="33"/>
        <v>41646.25</v>
      </c>
      <c r="O530">
        <v>1389074400</v>
      </c>
      <c r="P530" t="b">
        <v>0</v>
      </c>
      <c r="Q530" t="b">
        <v>0</v>
      </c>
      <c r="R530" t="s">
        <v>60</v>
      </c>
      <c r="S530" t="str">
        <f t="shared" si="34"/>
        <v>music</v>
      </c>
      <c r="T530" t="str">
        <f t="shared" si="35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>ROUND(E531/D531*100,0)</f>
        <v>11</v>
      </c>
      <c r="G531" t="s">
        <v>14</v>
      </c>
      <c r="H531">
        <f>ROUND(E531/I531,0)</f>
        <v>64</v>
      </c>
      <c r="I531">
        <v>9</v>
      </c>
      <c r="J531" t="s">
        <v>21</v>
      </c>
      <c r="K531" t="s">
        <v>22</v>
      </c>
      <c r="L531" s="8">
        <f t="shared" si="32"/>
        <v>41769.208333333336</v>
      </c>
      <c r="M531">
        <v>1399698000</v>
      </c>
      <c r="N531" s="8">
        <f t="shared" si="33"/>
        <v>41797.208333333336</v>
      </c>
      <c r="O531">
        <v>1402117200</v>
      </c>
      <c r="P531" t="b">
        <v>0</v>
      </c>
      <c r="Q531" t="b">
        <v>0</v>
      </c>
      <c r="R531" t="s">
        <v>89</v>
      </c>
      <c r="S531" t="str">
        <f t="shared" si="34"/>
        <v>games</v>
      </c>
      <c r="T531" t="str">
        <f t="shared" si="35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>ROUND(E532/D532*100,0)</f>
        <v>92</v>
      </c>
      <c r="G532" t="s">
        <v>14</v>
      </c>
      <c r="H532">
        <f>ROUND(E532/I532,0)</f>
        <v>54</v>
      </c>
      <c r="I532">
        <v>1784</v>
      </c>
      <c r="J532" t="s">
        <v>21</v>
      </c>
      <c r="K532" t="s">
        <v>22</v>
      </c>
      <c r="L532" s="8">
        <f t="shared" si="32"/>
        <v>40421.208333333336</v>
      </c>
      <c r="M532">
        <v>1283230800</v>
      </c>
      <c r="N532" s="8">
        <f t="shared" si="33"/>
        <v>40435.208333333336</v>
      </c>
      <c r="O532">
        <v>1284440400</v>
      </c>
      <c r="P532" t="b">
        <v>0</v>
      </c>
      <c r="Q532" t="b">
        <v>1</v>
      </c>
      <c r="R532" t="s">
        <v>119</v>
      </c>
      <c r="S532" t="str">
        <f t="shared" si="34"/>
        <v>publishing</v>
      </c>
      <c r="T532" t="str">
        <f t="shared" si="35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>ROUND(E533/D533*100,0)</f>
        <v>96</v>
      </c>
      <c r="G533" t="s">
        <v>47</v>
      </c>
      <c r="H533">
        <f>ROUND(E533/I533,0)</f>
        <v>49</v>
      </c>
      <c r="I533">
        <v>3640</v>
      </c>
      <c r="J533" t="s">
        <v>98</v>
      </c>
      <c r="K533" t="s">
        <v>99</v>
      </c>
      <c r="L533" s="8">
        <f t="shared" si="32"/>
        <v>41589.25</v>
      </c>
      <c r="M533">
        <v>1384149600</v>
      </c>
      <c r="N533" s="8">
        <f t="shared" si="33"/>
        <v>41645.25</v>
      </c>
      <c r="O533">
        <v>1388988000</v>
      </c>
      <c r="P533" t="b">
        <v>0</v>
      </c>
      <c r="Q533" t="b">
        <v>0</v>
      </c>
      <c r="R533" t="s">
        <v>89</v>
      </c>
      <c r="S533" t="str">
        <f t="shared" si="34"/>
        <v>games</v>
      </c>
      <c r="T533" t="str">
        <f t="shared" si="35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>ROUND(E534/D534*100,0)</f>
        <v>503</v>
      </c>
      <c r="G534" t="s">
        <v>20</v>
      </c>
      <c r="H534">
        <f>ROUND(E534/I534,0)</f>
        <v>64</v>
      </c>
      <c r="I534">
        <v>126</v>
      </c>
      <c r="J534" t="s">
        <v>15</v>
      </c>
      <c r="K534" t="s">
        <v>16</v>
      </c>
      <c r="L534" s="8">
        <f t="shared" si="32"/>
        <v>43125.25</v>
      </c>
      <c r="M534">
        <v>1516860000</v>
      </c>
      <c r="N534" s="8">
        <f t="shared" si="33"/>
        <v>43126.25</v>
      </c>
      <c r="O534">
        <v>1516946400</v>
      </c>
      <c r="P534" t="b">
        <v>0</v>
      </c>
      <c r="Q534" t="b">
        <v>0</v>
      </c>
      <c r="R534" t="s">
        <v>33</v>
      </c>
      <c r="S534" t="str">
        <f t="shared" si="34"/>
        <v>theater</v>
      </c>
      <c r="T534" t="str">
        <f t="shared" si="35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>ROUND(E535/D535*100,0)</f>
        <v>159</v>
      </c>
      <c r="G535" t="s">
        <v>20</v>
      </c>
      <c r="H535">
        <f>ROUND(E535/I535,0)</f>
        <v>83</v>
      </c>
      <c r="I535">
        <v>2218</v>
      </c>
      <c r="J535" t="s">
        <v>40</v>
      </c>
      <c r="K535" t="s">
        <v>41</v>
      </c>
      <c r="L535" s="8">
        <f t="shared" si="32"/>
        <v>41479.208333333336</v>
      </c>
      <c r="M535">
        <v>1374642000</v>
      </c>
      <c r="N535" s="8">
        <f t="shared" si="33"/>
        <v>41515.208333333336</v>
      </c>
      <c r="O535">
        <v>1377752400</v>
      </c>
      <c r="P535" t="b">
        <v>0</v>
      </c>
      <c r="Q535" t="b">
        <v>0</v>
      </c>
      <c r="R535" t="s">
        <v>60</v>
      </c>
      <c r="S535" t="str">
        <f t="shared" si="34"/>
        <v>music</v>
      </c>
      <c r="T535" t="str">
        <f t="shared" si="35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>ROUND(E536/D536*100,0)</f>
        <v>15</v>
      </c>
      <c r="G536" t="s">
        <v>14</v>
      </c>
      <c r="H536">
        <f>ROUND(E536/I536,0)</f>
        <v>55</v>
      </c>
      <c r="I536">
        <v>243</v>
      </c>
      <c r="J536" t="s">
        <v>21</v>
      </c>
      <c r="K536" t="s">
        <v>22</v>
      </c>
      <c r="L536" s="8">
        <f t="shared" si="32"/>
        <v>43329.208333333328</v>
      </c>
      <c r="M536">
        <v>1534482000</v>
      </c>
      <c r="N536" s="8">
        <f t="shared" si="33"/>
        <v>43330.208333333328</v>
      </c>
      <c r="O536">
        <v>1534568400</v>
      </c>
      <c r="P536" t="b">
        <v>0</v>
      </c>
      <c r="Q536" t="b">
        <v>1</v>
      </c>
      <c r="R536" t="s">
        <v>53</v>
      </c>
      <c r="S536" t="str">
        <f t="shared" si="34"/>
        <v>film &amp; video</v>
      </c>
      <c r="T536" t="str">
        <f t="shared" si="35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>ROUND(E537/D537*100,0)</f>
        <v>482</v>
      </c>
      <c r="G537" t="s">
        <v>20</v>
      </c>
      <c r="H537">
        <f>ROUND(E537/I537,0)</f>
        <v>62</v>
      </c>
      <c r="I537">
        <v>202</v>
      </c>
      <c r="J537" t="s">
        <v>107</v>
      </c>
      <c r="K537" t="s">
        <v>108</v>
      </c>
      <c r="L537" s="8">
        <f t="shared" si="32"/>
        <v>43259.208333333328</v>
      </c>
      <c r="M537">
        <v>1528434000</v>
      </c>
      <c r="N537" s="8">
        <f t="shared" si="33"/>
        <v>43261.208333333328</v>
      </c>
      <c r="O537">
        <v>1528606800</v>
      </c>
      <c r="P537" t="b">
        <v>0</v>
      </c>
      <c r="Q537" t="b">
        <v>1</v>
      </c>
      <c r="R537" t="s">
        <v>33</v>
      </c>
      <c r="S537" t="str">
        <f t="shared" si="34"/>
        <v>theater</v>
      </c>
      <c r="T537" t="str">
        <f t="shared" si="35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>ROUND(E538/D538*100,0)</f>
        <v>150</v>
      </c>
      <c r="G538" t="s">
        <v>20</v>
      </c>
      <c r="H538">
        <f>ROUND(E538/I538,0)</f>
        <v>105</v>
      </c>
      <c r="I538">
        <v>140</v>
      </c>
      <c r="J538" t="s">
        <v>107</v>
      </c>
      <c r="K538" t="s">
        <v>108</v>
      </c>
      <c r="L538" s="8">
        <f t="shared" si="32"/>
        <v>40414.208333333336</v>
      </c>
      <c r="M538">
        <v>1282626000</v>
      </c>
      <c r="N538" s="8">
        <f t="shared" si="33"/>
        <v>40440.208333333336</v>
      </c>
      <c r="O538">
        <v>1284872400</v>
      </c>
      <c r="P538" t="b">
        <v>0</v>
      </c>
      <c r="Q538" t="b">
        <v>0</v>
      </c>
      <c r="R538" t="s">
        <v>119</v>
      </c>
      <c r="S538" t="str">
        <f t="shared" si="34"/>
        <v>publishing</v>
      </c>
      <c r="T538" t="str">
        <f t="shared" si="35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>ROUND(E539/D539*100,0)</f>
        <v>117</v>
      </c>
      <c r="G539" t="s">
        <v>20</v>
      </c>
      <c r="H539">
        <f>ROUND(E539/I539,0)</f>
        <v>94</v>
      </c>
      <c r="I539">
        <v>1052</v>
      </c>
      <c r="J539" t="s">
        <v>36</v>
      </c>
      <c r="K539" t="s">
        <v>37</v>
      </c>
      <c r="L539" s="8">
        <f t="shared" si="32"/>
        <v>43342.208333333328</v>
      </c>
      <c r="M539">
        <v>1535605200</v>
      </c>
      <c r="N539" s="8">
        <f t="shared" si="33"/>
        <v>43365.208333333328</v>
      </c>
      <c r="O539">
        <v>1537592400</v>
      </c>
      <c r="P539" t="b">
        <v>1</v>
      </c>
      <c r="Q539" t="b">
        <v>1</v>
      </c>
      <c r="R539" t="s">
        <v>42</v>
      </c>
      <c r="S539" t="str">
        <f t="shared" si="34"/>
        <v>film &amp; video</v>
      </c>
      <c r="T539" t="str">
        <f t="shared" si="35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>ROUND(E540/D540*100,0)</f>
        <v>38</v>
      </c>
      <c r="G540" t="s">
        <v>14</v>
      </c>
      <c r="H540">
        <f>ROUND(E540/I540,0)</f>
        <v>44</v>
      </c>
      <c r="I540">
        <v>1296</v>
      </c>
      <c r="J540" t="s">
        <v>21</v>
      </c>
      <c r="K540" t="s">
        <v>22</v>
      </c>
      <c r="L540" s="8">
        <f t="shared" si="32"/>
        <v>41539.208333333336</v>
      </c>
      <c r="M540">
        <v>1379826000</v>
      </c>
      <c r="N540" s="8">
        <f t="shared" si="33"/>
        <v>41555.208333333336</v>
      </c>
      <c r="O540">
        <v>1381208400</v>
      </c>
      <c r="P540" t="b">
        <v>0</v>
      </c>
      <c r="Q540" t="b">
        <v>0</v>
      </c>
      <c r="R540" t="s">
        <v>292</v>
      </c>
      <c r="S540" t="str">
        <f t="shared" si="34"/>
        <v>games</v>
      </c>
      <c r="T540" t="str">
        <f t="shared" si="35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>ROUND(E541/D541*100,0)</f>
        <v>73</v>
      </c>
      <c r="G541" t="s">
        <v>14</v>
      </c>
      <c r="H541">
        <f>ROUND(E541/I541,0)</f>
        <v>92</v>
      </c>
      <c r="I541">
        <v>77</v>
      </c>
      <c r="J541" t="s">
        <v>21</v>
      </c>
      <c r="K541" t="s">
        <v>22</v>
      </c>
      <c r="L541" s="8">
        <f t="shared" si="32"/>
        <v>43647.208333333328</v>
      </c>
      <c r="M541">
        <v>1561957200</v>
      </c>
      <c r="N541" s="8">
        <f t="shared" si="33"/>
        <v>43653.208333333328</v>
      </c>
      <c r="O541">
        <v>1562475600</v>
      </c>
      <c r="P541" t="b">
        <v>0</v>
      </c>
      <c r="Q541" t="b">
        <v>1</v>
      </c>
      <c r="R541" t="s">
        <v>17</v>
      </c>
      <c r="S541" t="str">
        <f t="shared" si="34"/>
        <v>food</v>
      </c>
      <c r="T541" t="str">
        <f t="shared" si="35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>ROUND(E542/D542*100,0)</f>
        <v>266</v>
      </c>
      <c r="G542" t="s">
        <v>20</v>
      </c>
      <c r="H542">
        <f>ROUND(E542/I542,0)</f>
        <v>57</v>
      </c>
      <c r="I542">
        <v>247</v>
      </c>
      <c r="J542" t="s">
        <v>21</v>
      </c>
      <c r="K542" t="s">
        <v>22</v>
      </c>
      <c r="L542" s="8">
        <f t="shared" si="32"/>
        <v>43225.208333333328</v>
      </c>
      <c r="M542">
        <v>1525496400</v>
      </c>
      <c r="N542" s="8">
        <f t="shared" si="33"/>
        <v>43247.208333333328</v>
      </c>
      <c r="O542">
        <v>1527397200</v>
      </c>
      <c r="P542" t="b">
        <v>0</v>
      </c>
      <c r="Q542" t="b">
        <v>0</v>
      </c>
      <c r="R542" t="s">
        <v>122</v>
      </c>
      <c r="S542" t="str">
        <f t="shared" si="34"/>
        <v>photography</v>
      </c>
      <c r="T542" t="str">
        <f t="shared" si="35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>ROUND(E543/D543*100,0)</f>
        <v>24</v>
      </c>
      <c r="G543" t="s">
        <v>14</v>
      </c>
      <c r="H543">
        <f>ROUND(E543/I543,0)</f>
        <v>109</v>
      </c>
      <c r="I543">
        <v>395</v>
      </c>
      <c r="J543" t="s">
        <v>107</v>
      </c>
      <c r="K543" t="s">
        <v>108</v>
      </c>
      <c r="L543" s="8">
        <f t="shared" si="32"/>
        <v>42165.208333333328</v>
      </c>
      <c r="M543">
        <v>1433912400</v>
      </c>
      <c r="N543" s="8">
        <f t="shared" si="33"/>
        <v>42191.208333333328</v>
      </c>
      <c r="O543">
        <v>1436158800</v>
      </c>
      <c r="P543" t="b">
        <v>0</v>
      </c>
      <c r="Q543" t="b">
        <v>0</v>
      </c>
      <c r="R543" t="s">
        <v>292</v>
      </c>
      <c r="S543" t="str">
        <f t="shared" si="34"/>
        <v>games</v>
      </c>
      <c r="T543" t="str">
        <f t="shared" si="35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>ROUND(E544/D544*100,0)</f>
        <v>3</v>
      </c>
      <c r="G544" t="s">
        <v>14</v>
      </c>
      <c r="H544">
        <f>ROUND(E544/I544,0)</f>
        <v>39</v>
      </c>
      <c r="I544">
        <v>49</v>
      </c>
      <c r="J544" t="s">
        <v>40</v>
      </c>
      <c r="K544" t="s">
        <v>41</v>
      </c>
      <c r="L544" s="8">
        <f t="shared" si="32"/>
        <v>42391.25</v>
      </c>
      <c r="M544">
        <v>1453442400</v>
      </c>
      <c r="N544" s="8">
        <f t="shared" si="33"/>
        <v>42421.25</v>
      </c>
      <c r="O544">
        <v>1456034400</v>
      </c>
      <c r="P544" t="b">
        <v>0</v>
      </c>
      <c r="Q544" t="b">
        <v>0</v>
      </c>
      <c r="R544" t="s">
        <v>60</v>
      </c>
      <c r="S544" t="str">
        <f t="shared" si="34"/>
        <v>music</v>
      </c>
      <c r="T544" t="str">
        <f t="shared" si="35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>ROUND(E545/D545*100,0)</f>
        <v>16</v>
      </c>
      <c r="G545" t="s">
        <v>14</v>
      </c>
      <c r="H545">
        <f>ROUND(E545/I545,0)</f>
        <v>77</v>
      </c>
      <c r="I545">
        <v>180</v>
      </c>
      <c r="J545" t="s">
        <v>21</v>
      </c>
      <c r="K545" t="s">
        <v>22</v>
      </c>
      <c r="L545" s="8">
        <f t="shared" si="32"/>
        <v>41528.208333333336</v>
      </c>
      <c r="M545">
        <v>1378875600</v>
      </c>
      <c r="N545" s="8">
        <f t="shared" si="33"/>
        <v>41543.208333333336</v>
      </c>
      <c r="O545">
        <v>1380171600</v>
      </c>
      <c r="P545" t="b">
        <v>0</v>
      </c>
      <c r="Q545" t="b">
        <v>0</v>
      </c>
      <c r="R545" t="s">
        <v>89</v>
      </c>
      <c r="S545" t="str">
        <f t="shared" si="34"/>
        <v>games</v>
      </c>
      <c r="T545" t="str">
        <f t="shared" si="35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>ROUND(E546/D546*100,0)</f>
        <v>277</v>
      </c>
      <c r="G546" t="s">
        <v>20</v>
      </c>
      <c r="H546">
        <f>ROUND(E546/I546,0)</f>
        <v>92</v>
      </c>
      <c r="I546">
        <v>84</v>
      </c>
      <c r="J546" t="s">
        <v>21</v>
      </c>
      <c r="K546" t="s">
        <v>22</v>
      </c>
      <c r="L546" s="8">
        <f t="shared" si="32"/>
        <v>42377.25</v>
      </c>
      <c r="M546">
        <v>1452232800</v>
      </c>
      <c r="N546" s="8">
        <f t="shared" si="33"/>
        <v>42390.25</v>
      </c>
      <c r="O546">
        <v>1453356000</v>
      </c>
      <c r="P546" t="b">
        <v>0</v>
      </c>
      <c r="Q546" t="b">
        <v>0</v>
      </c>
      <c r="R546" t="s">
        <v>23</v>
      </c>
      <c r="S546" t="str">
        <f t="shared" si="34"/>
        <v>music</v>
      </c>
      <c r="T546" t="str">
        <f t="shared" si="35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>ROUND(E547/D547*100,0)</f>
        <v>89</v>
      </c>
      <c r="G547" t="s">
        <v>14</v>
      </c>
      <c r="H547">
        <f>ROUND(E547/I547,0)</f>
        <v>61</v>
      </c>
      <c r="I547">
        <v>2690</v>
      </c>
      <c r="J547" t="s">
        <v>21</v>
      </c>
      <c r="K547" t="s">
        <v>22</v>
      </c>
      <c r="L547" s="8">
        <f t="shared" si="32"/>
        <v>43824.25</v>
      </c>
      <c r="M547">
        <v>1577253600</v>
      </c>
      <c r="N547" s="8">
        <f t="shared" si="33"/>
        <v>43844.25</v>
      </c>
      <c r="O547">
        <v>1578981600</v>
      </c>
      <c r="P547" t="b">
        <v>0</v>
      </c>
      <c r="Q547" t="b">
        <v>0</v>
      </c>
      <c r="R547" t="s">
        <v>33</v>
      </c>
      <c r="S547" t="str">
        <f t="shared" si="34"/>
        <v>theater</v>
      </c>
      <c r="T547" t="str">
        <f t="shared" si="35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>ROUND(E548/D548*100,0)</f>
        <v>164</v>
      </c>
      <c r="G548" t="s">
        <v>20</v>
      </c>
      <c r="H548">
        <f>ROUND(E548/I548,0)</f>
        <v>78</v>
      </c>
      <c r="I548">
        <v>88</v>
      </c>
      <c r="J548" t="s">
        <v>21</v>
      </c>
      <c r="K548" t="s">
        <v>22</v>
      </c>
      <c r="L548" s="8">
        <f t="shared" si="32"/>
        <v>43360.208333333328</v>
      </c>
      <c r="M548">
        <v>1537160400</v>
      </c>
      <c r="N548" s="8">
        <f t="shared" si="33"/>
        <v>43363.208333333328</v>
      </c>
      <c r="O548">
        <v>1537419600</v>
      </c>
      <c r="P548" t="b">
        <v>0</v>
      </c>
      <c r="Q548" t="b">
        <v>1</v>
      </c>
      <c r="R548" t="s">
        <v>33</v>
      </c>
      <c r="S548" t="str">
        <f t="shared" si="34"/>
        <v>theater</v>
      </c>
      <c r="T548" t="str">
        <f t="shared" si="35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>ROUND(E549/D549*100,0)</f>
        <v>969</v>
      </c>
      <c r="G549" t="s">
        <v>20</v>
      </c>
      <c r="H549">
        <f>ROUND(E549/I549,0)</f>
        <v>81</v>
      </c>
      <c r="I549">
        <v>156</v>
      </c>
      <c r="J549" t="s">
        <v>21</v>
      </c>
      <c r="K549" t="s">
        <v>22</v>
      </c>
      <c r="L549" s="8">
        <f t="shared" si="32"/>
        <v>42029.25</v>
      </c>
      <c r="M549">
        <v>1422165600</v>
      </c>
      <c r="N549" s="8">
        <f t="shared" si="33"/>
        <v>42041.25</v>
      </c>
      <c r="O549">
        <v>1423202400</v>
      </c>
      <c r="P549" t="b">
        <v>0</v>
      </c>
      <c r="Q549" t="b">
        <v>0</v>
      </c>
      <c r="R549" t="s">
        <v>53</v>
      </c>
      <c r="S549" t="str">
        <f t="shared" si="34"/>
        <v>film &amp; video</v>
      </c>
      <c r="T549" t="str">
        <f t="shared" si="35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>ROUND(E550/D550*100,0)</f>
        <v>271</v>
      </c>
      <c r="G550" t="s">
        <v>20</v>
      </c>
      <c r="H550">
        <f>ROUND(E550/I550,0)</f>
        <v>60</v>
      </c>
      <c r="I550">
        <v>2985</v>
      </c>
      <c r="J550" t="s">
        <v>21</v>
      </c>
      <c r="K550" t="s">
        <v>22</v>
      </c>
      <c r="L550" s="8">
        <f t="shared" si="32"/>
        <v>42461.208333333328</v>
      </c>
      <c r="M550">
        <v>1459486800</v>
      </c>
      <c r="N550" s="8">
        <f t="shared" si="33"/>
        <v>42474.208333333328</v>
      </c>
      <c r="O550">
        <v>1460610000</v>
      </c>
      <c r="P550" t="b">
        <v>0</v>
      </c>
      <c r="Q550" t="b">
        <v>0</v>
      </c>
      <c r="R550" t="s">
        <v>33</v>
      </c>
      <c r="S550" t="str">
        <f t="shared" si="34"/>
        <v>theater</v>
      </c>
      <c r="T550" t="str">
        <f t="shared" si="35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>ROUND(E551/D551*100,0)</f>
        <v>284</v>
      </c>
      <c r="G551" t="s">
        <v>20</v>
      </c>
      <c r="H551">
        <f>ROUND(E551/I551,0)</f>
        <v>110</v>
      </c>
      <c r="I551">
        <v>762</v>
      </c>
      <c r="J551" t="s">
        <v>21</v>
      </c>
      <c r="K551" t="s">
        <v>22</v>
      </c>
      <c r="L551" s="8">
        <f t="shared" si="32"/>
        <v>41422.208333333336</v>
      </c>
      <c r="M551">
        <v>1369717200</v>
      </c>
      <c r="N551" s="8">
        <f t="shared" si="33"/>
        <v>41431.208333333336</v>
      </c>
      <c r="O551">
        <v>1370494800</v>
      </c>
      <c r="P551" t="b">
        <v>0</v>
      </c>
      <c r="Q551" t="b">
        <v>0</v>
      </c>
      <c r="R551" t="s">
        <v>65</v>
      </c>
      <c r="S551" t="str">
        <f t="shared" si="34"/>
        <v>technology</v>
      </c>
      <c r="T551" t="str">
        <f t="shared" si="35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>ROUND(E552/D552*100,0)</f>
        <v>4</v>
      </c>
      <c r="G552" t="s">
        <v>74</v>
      </c>
      <c r="H552">
        <f>ROUND(E552/I552,0)</f>
        <v>4</v>
      </c>
      <c r="I552">
        <v>1</v>
      </c>
      <c r="J552" t="s">
        <v>98</v>
      </c>
      <c r="K552" t="s">
        <v>99</v>
      </c>
      <c r="L552" s="8">
        <f t="shared" si="32"/>
        <v>40968.25</v>
      </c>
      <c r="M552">
        <v>1330495200</v>
      </c>
      <c r="N552" s="8">
        <f t="shared" si="33"/>
        <v>40989.208333333336</v>
      </c>
      <c r="O552">
        <v>1332306000</v>
      </c>
      <c r="P552" t="b">
        <v>0</v>
      </c>
      <c r="Q552" t="b">
        <v>0</v>
      </c>
      <c r="R552" t="s">
        <v>60</v>
      </c>
      <c r="S552" t="str">
        <f t="shared" si="34"/>
        <v>music</v>
      </c>
      <c r="T552" t="str">
        <f t="shared" si="35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>ROUND(E553/D553*100,0)</f>
        <v>59</v>
      </c>
      <c r="G553" t="s">
        <v>14</v>
      </c>
      <c r="H553">
        <f>ROUND(E553/I553,0)</f>
        <v>38</v>
      </c>
      <c r="I553">
        <v>2779</v>
      </c>
      <c r="J553" t="s">
        <v>26</v>
      </c>
      <c r="K553" t="s">
        <v>27</v>
      </c>
      <c r="L553" s="8">
        <f t="shared" si="32"/>
        <v>41993.25</v>
      </c>
      <c r="M553">
        <v>1419055200</v>
      </c>
      <c r="N553" s="8">
        <f t="shared" si="33"/>
        <v>42033.25</v>
      </c>
      <c r="O553">
        <v>1422511200</v>
      </c>
      <c r="P553" t="b">
        <v>0</v>
      </c>
      <c r="Q553" t="b">
        <v>1</v>
      </c>
      <c r="R553" t="s">
        <v>28</v>
      </c>
      <c r="S553" t="str">
        <f t="shared" si="34"/>
        <v>technology</v>
      </c>
      <c r="T553" t="str">
        <f t="shared" si="35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>ROUND(E554/D554*100,0)</f>
        <v>99</v>
      </c>
      <c r="G554" t="s">
        <v>14</v>
      </c>
      <c r="H554">
        <f>ROUND(E554/I554,0)</f>
        <v>96</v>
      </c>
      <c r="I554">
        <v>92</v>
      </c>
      <c r="J554" t="s">
        <v>21</v>
      </c>
      <c r="K554" t="s">
        <v>22</v>
      </c>
      <c r="L554" s="8">
        <f t="shared" si="32"/>
        <v>42700.25</v>
      </c>
      <c r="M554">
        <v>1480140000</v>
      </c>
      <c r="N554" s="8">
        <f t="shared" si="33"/>
        <v>42702.25</v>
      </c>
      <c r="O554">
        <v>1480312800</v>
      </c>
      <c r="P554" t="b">
        <v>0</v>
      </c>
      <c r="Q554" t="b">
        <v>0</v>
      </c>
      <c r="R554" t="s">
        <v>33</v>
      </c>
      <c r="S554" t="str">
        <f t="shared" si="34"/>
        <v>theater</v>
      </c>
      <c r="T554" t="str">
        <f t="shared" si="35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>ROUND(E555/D555*100,0)</f>
        <v>44</v>
      </c>
      <c r="G555" t="s">
        <v>14</v>
      </c>
      <c r="H555">
        <f>ROUND(E555/I555,0)</f>
        <v>73</v>
      </c>
      <c r="I555">
        <v>1028</v>
      </c>
      <c r="J555" t="s">
        <v>21</v>
      </c>
      <c r="K555" t="s">
        <v>22</v>
      </c>
      <c r="L555" s="8">
        <f t="shared" si="32"/>
        <v>40545.25</v>
      </c>
      <c r="M555">
        <v>1293948000</v>
      </c>
      <c r="N555" s="8">
        <f t="shared" si="33"/>
        <v>40546.25</v>
      </c>
      <c r="O555">
        <v>1294034400</v>
      </c>
      <c r="P555" t="b">
        <v>0</v>
      </c>
      <c r="Q555" t="b">
        <v>0</v>
      </c>
      <c r="R555" t="s">
        <v>23</v>
      </c>
      <c r="S555" t="str">
        <f t="shared" si="34"/>
        <v>music</v>
      </c>
      <c r="T555" t="str">
        <f t="shared" si="35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>ROUND(E556/D556*100,0)</f>
        <v>152</v>
      </c>
      <c r="G556" t="s">
        <v>20</v>
      </c>
      <c r="H556">
        <f>ROUND(E556/I556,0)</f>
        <v>26</v>
      </c>
      <c r="I556">
        <v>554</v>
      </c>
      <c r="J556" t="s">
        <v>15</v>
      </c>
      <c r="K556" t="s">
        <v>16</v>
      </c>
      <c r="L556" s="8">
        <f t="shared" si="32"/>
        <v>42723.25</v>
      </c>
      <c r="M556">
        <v>1482127200</v>
      </c>
      <c r="N556" s="8">
        <f t="shared" si="33"/>
        <v>42729.25</v>
      </c>
      <c r="O556">
        <v>1482645600</v>
      </c>
      <c r="P556" t="b">
        <v>0</v>
      </c>
      <c r="Q556" t="b">
        <v>0</v>
      </c>
      <c r="R556" t="s">
        <v>60</v>
      </c>
      <c r="S556" t="str">
        <f t="shared" si="34"/>
        <v>music</v>
      </c>
      <c r="T556" t="str">
        <f t="shared" si="35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>ROUND(E557/D557*100,0)</f>
        <v>224</v>
      </c>
      <c r="G557" t="s">
        <v>20</v>
      </c>
      <c r="H557">
        <f>ROUND(E557/I557,0)</f>
        <v>104</v>
      </c>
      <c r="I557">
        <v>135</v>
      </c>
      <c r="J557" t="s">
        <v>36</v>
      </c>
      <c r="K557" t="s">
        <v>37</v>
      </c>
      <c r="L557" s="8">
        <f t="shared" si="32"/>
        <v>41731.208333333336</v>
      </c>
      <c r="M557">
        <v>1396414800</v>
      </c>
      <c r="N557" s="8">
        <f t="shared" si="33"/>
        <v>41762.208333333336</v>
      </c>
      <c r="O557">
        <v>1399093200</v>
      </c>
      <c r="P557" t="b">
        <v>0</v>
      </c>
      <c r="Q557" t="b">
        <v>0</v>
      </c>
      <c r="R557" t="s">
        <v>23</v>
      </c>
      <c r="S557" t="str">
        <f t="shared" si="34"/>
        <v>music</v>
      </c>
      <c r="T557" t="str">
        <f t="shared" si="35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>ROUND(E558/D558*100,0)</f>
        <v>240</v>
      </c>
      <c r="G558" t="s">
        <v>20</v>
      </c>
      <c r="H558">
        <f>ROUND(E558/I558,0)</f>
        <v>102</v>
      </c>
      <c r="I558">
        <v>122</v>
      </c>
      <c r="J558" t="s">
        <v>21</v>
      </c>
      <c r="K558" t="s">
        <v>22</v>
      </c>
      <c r="L558" s="8">
        <f t="shared" si="32"/>
        <v>40792.208333333336</v>
      </c>
      <c r="M558">
        <v>1315285200</v>
      </c>
      <c r="N558" s="8">
        <f t="shared" si="33"/>
        <v>40799.208333333336</v>
      </c>
      <c r="O558">
        <v>1315890000</v>
      </c>
      <c r="P558" t="b">
        <v>0</v>
      </c>
      <c r="Q558" t="b">
        <v>1</v>
      </c>
      <c r="R558" t="s">
        <v>206</v>
      </c>
      <c r="S558" t="str">
        <f t="shared" si="34"/>
        <v>publishing</v>
      </c>
      <c r="T558" t="str">
        <f t="shared" si="35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>ROUND(E559/D559*100,0)</f>
        <v>199</v>
      </c>
      <c r="G559" t="s">
        <v>20</v>
      </c>
      <c r="H559">
        <f>ROUND(E559/I559,0)</f>
        <v>54</v>
      </c>
      <c r="I559">
        <v>221</v>
      </c>
      <c r="J559" t="s">
        <v>21</v>
      </c>
      <c r="K559" t="s">
        <v>22</v>
      </c>
      <c r="L559" s="8">
        <f t="shared" si="32"/>
        <v>42279.208333333328</v>
      </c>
      <c r="M559">
        <v>1443762000</v>
      </c>
      <c r="N559" s="8">
        <f t="shared" si="33"/>
        <v>42282.208333333328</v>
      </c>
      <c r="O559">
        <v>1444021200</v>
      </c>
      <c r="P559" t="b">
        <v>0</v>
      </c>
      <c r="Q559" t="b">
        <v>1</v>
      </c>
      <c r="R559" t="s">
        <v>474</v>
      </c>
      <c r="S559" t="str">
        <f t="shared" si="34"/>
        <v>film &amp; video</v>
      </c>
      <c r="T559" t="str">
        <f t="shared" si="35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>ROUND(E560/D560*100,0)</f>
        <v>137</v>
      </c>
      <c r="G560" t="s">
        <v>20</v>
      </c>
      <c r="H560">
        <f>ROUND(E560/I560,0)</f>
        <v>63</v>
      </c>
      <c r="I560">
        <v>126</v>
      </c>
      <c r="J560" t="s">
        <v>21</v>
      </c>
      <c r="K560" t="s">
        <v>22</v>
      </c>
      <c r="L560" s="8">
        <f t="shared" si="32"/>
        <v>42424.25</v>
      </c>
      <c r="M560">
        <v>1456293600</v>
      </c>
      <c r="N560" s="8">
        <f t="shared" si="33"/>
        <v>42467.208333333328</v>
      </c>
      <c r="O560">
        <v>1460005200</v>
      </c>
      <c r="P560" t="b">
        <v>0</v>
      </c>
      <c r="Q560" t="b">
        <v>0</v>
      </c>
      <c r="R560" t="s">
        <v>33</v>
      </c>
      <c r="S560" t="str">
        <f t="shared" si="34"/>
        <v>theater</v>
      </c>
      <c r="T560" t="str">
        <f t="shared" si="35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>ROUND(E561/D561*100,0)</f>
        <v>101</v>
      </c>
      <c r="G561" t="s">
        <v>20</v>
      </c>
      <c r="H561">
        <f>ROUND(E561/I561,0)</f>
        <v>104</v>
      </c>
      <c r="I561">
        <v>1022</v>
      </c>
      <c r="J561" t="s">
        <v>21</v>
      </c>
      <c r="K561" t="s">
        <v>22</v>
      </c>
      <c r="L561" s="8">
        <f t="shared" si="32"/>
        <v>42584.208333333328</v>
      </c>
      <c r="M561">
        <v>1470114000</v>
      </c>
      <c r="N561" s="8">
        <f t="shared" si="33"/>
        <v>42591.208333333328</v>
      </c>
      <c r="O561">
        <v>1470718800</v>
      </c>
      <c r="P561" t="b">
        <v>0</v>
      </c>
      <c r="Q561" t="b">
        <v>0</v>
      </c>
      <c r="R561" t="s">
        <v>33</v>
      </c>
      <c r="S561" t="str">
        <f t="shared" si="34"/>
        <v>theater</v>
      </c>
      <c r="T561" t="str">
        <f t="shared" si="35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>ROUND(E562/D562*100,0)</f>
        <v>794</v>
      </c>
      <c r="G562" t="s">
        <v>20</v>
      </c>
      <c r="H562">
        <f>ROUND(E562/I562,0)</f>
        <v>50</v>
      </c>
      <c r="I562">
        <v>3177</v>
      </c>
      <c r="J562" t="s">
        <v>21</v>
      </c>
      <c r="K562" t="s">
        <v>22</v>
      </c>
      <c r="L562" s="8">
        <f t="shared" si="32"/>
        <v>40865.25</v>
      </c>
      <c r="M562">
        <v>1321596000</v>
      </c>
      <c r="N562" s="8">
        <f t="shared" si="33"/>
        <v>40905.25</v>
      </c>
      <c r="O562">
        <v>1325052000</v>
      </c>
      <c r="P562" t="b">
        <v>0</v>
      </c>
      <c r="Q562" t="b">
        <v>0</v>
      </c>
      <c r="R562" t="s">
        <v>71</v>
      </c>
      <c r="S562" t="str">
        <f t="shared" si="34"/>
        <v>film &amp; video</v>
      </c>
      <c r="T562" t="str">
        <f t="shared" si="35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>ROUND(E563/D563*100,0)</f>
        <v>370</v>
      </c>
      <c r="G563" t="s">
        <v>20</v>
      </c>
      <c r="H563">
        <f>ROUND(E563/I563,0)</f>
        <v>56</v>
      </c>
      <c r="I563">
        <v>198</v>
      </c>
      <c r="J563" t="s">
        <v>98</v>
      </c>
      <c r="K563" t="s">
        <v>99</v>
      </c>
      <c r="L563" s="8">
        <f t="shared" si="32"/>
        <v>40833.208333333336</v>
      </c>
      <c r="M563">
        <v>1318827600</v>
      </c>
      <c r="N563" s="8">
        <f t="shared" si="33"/>
        <v>40835.208333333336</v>
      </c>
      <c r="O563">
        <v>1319000400</v>
      </c>
      <c r="P563" t="b">
        <v>0</v>
      </c>
      <c r="Q563" t="b">
        <v>0</v>
      </c>
      <c r="R563" t="s">
        <v>33</v>
      </c>
      <c r="S563" t="str">
        <f t="shared" si="34"/>
        <v>theater</v>
      </c>
      <c r="T563" t="str">
        <f t="shared" si="35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>ROUND(E564/D564*100,0)</f>
        <v>13</v>
      </c>
      <c r="G564" t="s">
        <v>14</v>
      </c>
      <c r="H564">
        <f>ROUND(E564/I564,0)</f>
        <v>49</v>
      </c>
      <c r="I564">
        <v>26</v>
      </c>
      <c r="J564" t="s">
        <v>98</v>
      </c>
      <c r="K564" t="s">
        <v>99</v>
      </c>
      <c r="L564" s="8">
        <f t="shared" si="32"/>
        <v>43536.208333333328</v>
      </c>
      <c r="M564">
        <v>1552366800</v>
      </c>
      <c r="N564" s="8">
        <f t="shared" si="33"/>
        <v>43538.208333333328</v>
      </c>
      <c r="O564">
        <v>1552539600</v>
      </c>
      <c r="P564" t="b">
        <v>0</v>
      </c>
      <c r="Q564" t="b">
        <v>0</v>
      </c>
      <c r="R564" t="s">
        <v>23</v>
      </c>
      <c r="S564" t="str">
        <f t="shared" si="34"/>
        <v>music</v>
      </c>
      <c r="T564" t="str">
        <f t="shared" si="35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>ROUND(E565/D565*100,0)</f>
        <v>138</v>
      </c>
      <c r="G565" t="s">
        <v>20</v>
      </c>
      <c r="H565">
        <f>ROUND(E565/I565,0)</f>
        <v>60</v>
      </c>
      <c r="I565">
        <v>85</v>
      </c>
      <c r="J565" t="s">
        <v>26</v>
      </c>
      <c r="K565" t="s">
        <v>27</v>
      </c>
      <c r="L565" s="8">
        <f t="shared" si="32"/>
        <v>43417.25</v>
      </c>
      <c r="M565">
        <v>1542088800</v>
      </c>
      <c r="N565" s="8">
        <f t="shared" si="33"/>
        <v>43437.25</v>
      </c>
      <c r="O565">
        <v>1543816800</v>
      </c>
      <c r="P565" t="b">
        <v>0</v>
      </c>
      <c r="Q565" t="b">
        <v>0</v>
      </c>
      <c r="R565" t="s">
        <v>42</v>
      </c>
      <c r="S565" t="str">
        <f t="shared" si="34"/>
        <v>film &amp; video</v>
      </c>
      <c r="T565" t="str">
        <f t="shared" si="35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>ROUND(E566/D566*100,0)</f>
        <v>84</v>
      </c>
      <c r="G566" t="s">
        <v>14</v>
      </c>
      <c r="H566">
        <f>ROUND(E566/I566,0)</f>
        <v>79</v>
      </c>
      <c r="I566">
        <v>1790</v>
      </c>
      <c r="J566" t="s">
        <v>21</v>
      </c>
      <c r="K566" t="s">
        <v>22</v>
      </c>
      <c r="L566" s="8">
        <f t="shared" si="32"/>
        <v>42078.208333333328</v>
      </c>
      <c r="M566">
        <v>1426395600</v>
      </c>
      <c r="N566" s="8">
        <f t="shared" si="33"/>
        <v>42086.208333333328</v>
      </c>
      <c r="O566">
        <v>1427086800</v>
      </c>
      <c r="P566" t="b">
        <v>0</v>
      </c>
      <c r="Q566" t="b">
        <v>0</v>
      </c>
      <c r="R566" t="s">
        <v>33</v>
      </c>
      <c r="S566" t="str">
        <f t="shared" si="34"/>
        <v>theater</v>
      </c>
      <c r="T566" t="str">
        <f t="shared" si="35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>ROUND(E567/D567*100,0)</f>
        <v>205</v>
      </c>
      <c r="G567" t="s">
        <v>20</v>
      </c>
      <c r="H567">
        <f>ROUND(E567/I567,0)</f>
        <v>54</v>
      </c>
      <c r="I567">
        <v>3596</v>
      </c>
      <c r="J567" t="s">
        <v>21</v>
      </c>
      <c r="K567" t="s">
        <v>22</v>
      </c>
      <c r="L567" s="8">
        <f t="shared" si="32"/>
        <v>40862.25</v>
      </c>
      <c r="M567">
        <v>1321336800</v>
      </c>
      <c r="N567" s="8">
        <f t="shared" si="33"/>
        <v>40882.25</v>
      </c>
      <c r="O567">
        <v>1323064800</v>
      </c>
      <c r="P567" t="b">
        <v>0</v>
      </c>
      <c r="Q567" t="b">
        <v>0</v>
      </c>
      <c r="R567" t="s">
        <v>33</v>
      </c>
      <c r="S567" t="str">
        <f t="shared" si="34"/>
        <v>theater</v>
      </c>
      <c r="T567" t="str">
        <f t="shared" si="35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>ROUND(E568/D568*100,0)</f>
        <v>44</v>
      </c>
      <c r="G568" t="s">
        <v>14</v>
      </c>
      <c r="H568">
        <f>ROUND(E568/I568,0)</f>
        <v>111</v>
      </c>
      <c r="I568">
        <v>37</v>
      </c>
      <c r="J568" t="s">
        <v>21</v>
      </c>
      <c r="K568" t="s">
        <v>22</v>
      </c>
      <c r="L568" s="8">
        <f t="shared" si="32"/>
        <v>42424.25</v>
      </c>
      <c r="M568">
        <v>1456293600</v>
      </c>
      <c r="N568" s="8">
        <f t="shared" si="33"/>
        <v>42447.208333333328</v>
      </c>
      <c r="O568">
        <v>1458277200</v>
      </c>
      <c r="P568" t="b">
        <v>0</v>
      </c>
      <c r="Q568" t="b">
        <v>1</v>
      </c>
      <c r="R568" t="s">
        <v>50</v>
      </c>
      <c r="S568" t="str">
        <f t="shared" si="34"/>
        <v>music</v>
      </c>
      <c r="T568" t="str">
        <f t="shared" si="35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>ROUND(E569/D569*100,0)</f>
        <v>219</v>
      </c>
      <c r="G569" t="s">
        <v>20</v>
      </c>
      <c r="H569">
        <f>ROUND(E569/I569,0)</f>
        <v>61</v>
      </c>
      <c r="I569">
        <v>244</v>
      </c>
      <c r="J569" t="s">
        <v>21</v>
      </c>
      <c r="K569" t="s">
        <v>22</v>
      </c>
      <c r="L569" s="8">
        <f t="shared" si="32"/>
        <v>41830.208333333336</v>
      </c>
      <c r="M569">
        <v>1404968400</v>
      </c>
      <c r="N569" s="8">
        <f t="shared" si="33"/>
        <v>41832.208333333336</v>
      </c>
      <c r="O569">
        <v>1405141200</v>
      </c>
      <c r="P569" t="b">
        <v>0</v>
      </c>
      <c r="Q569" t="b">
        <v>0</v>
      </c>
      <c r="R569" t="s">
        <v>23</v>
      </c>
      <c r="S569" t="str">
        <f t="shared" si="34"/>
        <v>music</v>
      </c>
      <c r="T569" t="str">
        <f t="shared" si="35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>ROUND(E570/D570*100,0)</f>
        <v>186</v>
      </c>
      <c r="G570" t="s">
        <v>20</v>
      </c>
      <c r="H570">
        <f>ROUND(E570/I570,0)</f>
        <v>26</v>
      </c>
      <c r="I570">
        <v>5180</v>
      </c>
      <c r="J570" t="s">
        <v>21</v>
      </c>
      <c r="K570" t="s">
        <v>22</v>
      </c>
      <c r="L570" s="8">
        <f t="shared" si="32"/>
        <v>40374.208333333336</v>
      </c>
      <c r="M570">
        <v>1279170000</v>
      </c>
      <c r="N570" s="8">
        <f t="shared" si="33"/>
        <v>40419.208333333336</v>
      </c>
      <c r="O570">
        <v>1283058000</v>
      </c>
      <c r="P570" t="b">
        <v>0</v>
      </c>
      <c r="Q570" t="b">
        <v>0</v>
      </c>
      <c r="R570" t="s">
        <v>33</v>
      </c>
      <c r="S570" t="str">
        <f t="shared" si="34"/>
        <v>theater</v>
      </c>
      <c r="T570" t="str">
        <f t="shared" si="35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>ROUND(E571/D571*100,0)</f>
        <v>237</v>
      </c>
      <c r="G571" t="s">
        <v>20</v>
      </c>
      <c r="H571">
        <f>ROUND(E571/I571,0)</f>
        <v>81</v>
      </c>
      <c r="I571">
        <v>589</v>
      </c>
      <c r="J571" t="s">
        <v>107</v>
      </c>
      <c r="K571" t="s">
        <v>108</v>
      </c>
      <c r="L571" s="8">
        <f t="shared" si="32"/>
        <v>40554.25</v>
      </c>
      <c r="M571">
        <v>1294725600</v>
      </c>
      <c r="N571" s="8">
        <f t="shared" si="33"/>
        <v>40566.25</v>
      </c>
      <c r="O571">
        <v>1295762400</v>
      </c>
      <c r="P571" t="b">
        <v>0</v>
      </c>
      <c r="Q571" t="b">
        <v>0</v>
      </c>
      <c r="R571" t="s">
        <v>71</v>
      </c>
      <c r="S571" t="str">
        <f t="shared" si="34"/>
        <v>film &amp; video</v>
      </c>
      <c r="T571" t="str">
        <f t="shared" si="35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>ROUND(E572/D572*100,0)</f>
        <v>306</v>
      </c>
      <c r="G572" t="s">
        <v>20</v>
      </c>
      <c r="H572">
        <f>ROUND(E572/I572,0)</f>
        <v>35</v>
      </c>
      <c r="I572">
        <v>2725</v>
      </c>
      <c r="J572" t="s">
        <v>21</v>
      </c>
      <c r="K572" t="s">
        <v>22</v>
      </c>
      <c r="L572" s="8">
        <f t="shared" si="32"/>
        <v>41993.25</v>
      </c>
      <c r="M572">
        <v>1419055200</v>
      </c>
      <c r="N572" s="8">
        <f t="shared" si="33"/>
        <v>41999.25</v>
      </c>
      <c r="O572">
        <v>1419573600</v>
      </c>
      <c r="P572" t="b">
        <v>0</v>
      </c>
      <c r="Q572" t="b">
        <v>1</v>
      </c>
      <c r="R572" t="s">
        <v>23</v>
      </c>
      <c r="S572" t="str">
        <f t="shared" si="34"/>
        <v>music</v>
      </c>
      <c r="T572" t="str">
        <f t="shared" si="35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>ROUND(E573/D573*100,0)</f>
        <v>94</v>
      </c>
      <c r="G573" t="s">
        <v>14</v>
      </c>
      <c r="H573">
        <f>ROUND(E573/I573,0)</f>
        <v>94</v>
      </c>
      <c r="I573">
        <v>35</v>
      </c>
      <c r="J573" t="s">
        <v>107</v>
      </c>
      <c r="K573" t="s">
        <v>108</v>
      </c>
      <c r="L573" s="8">
        <f t="shared" si="32"/>
        <v>42174.208333333328</v>
      </c>
      <c r="M573">
        <v>1434690000</v>
      </c>
      <c r="N573" s="8">
        <f t="shared" si="33"/>
        <v>42221.208333333328</v>
      </c>
      <c r="O573">
        <v>1438750800</v>
      </c>
      <c r="P573" t="b">
        <v>0</v>
      </c>
      <c r="Q573" t="b">
        <v>0</v>
      </c>
      <c r="R573" t="s">
        <v>100</v>
      </c>
      <c r="S573" t="str">
        <f t="shared" si="34"/>
        <v>film &amp; video</v>
      </c>
      <c r="T573" t="str">
        <f t="shared" si="35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>ROUND(E574/D574*100,0)</f>
        <v>54</v>
      </c>
      <c r="G574" t="s">
        <v>74</v>
      </c>
      <c r="H574">
        <f>ROUND(E574/I574,0)</f>
        <v>52</v>
      </c>
      <c r="I574">
        <v>94</v>
      </c>
      <c r="J574" t="s">
        <v>21</v>
      </c>
      <c r="K574" t="s">
        <v>22</v>
      </c>
      <c r="L574" s="8">
        <f t="shared" si="32"/>
        <v>42275.208333333328</v>
      </c>
      <c r="M574">
        <v>1443416400</v>
      </c>
      <c r="N574" s="8">
        <f t="shared" si="33"/>
        <v>42291.208333333328</v>
      </c>
      <c r="O574">
        <v>1444798800</v>
      </c>
      <c r="P574" t="b">
        <v>0</v>
      </c>
      <c r="Q574" t="b">
        <v>1</v>
      </c>
      <c r="R574" t="s">
        <v>23</v>
      </c>
      <c r="S574" t="str">
        <f t="shared" si="34"/>
        <v>music</v>
      </c>
      <c r="T574" t="str">
        <f t="shared" si="35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>ROUND(E575/D575*100,0)</f>
        <v>112</v>
      </c>
      <c r="G575" t="s">
        <v>20</v>
      </c>
      <c r="H575">
        <f>ROUND(E575/I575,0)</f>
        <v>25</v>
      </c>
      <c r="I575">
        <v>300</v>
      </c>
      <c r="J575" t="s">
        <v>21</v>
      </c>
      <c r="K575" t="s">
        <v>22</v>
      </c>
      <c r="L575" s="8">
        <f t="shared" si="32"/>
        <v>41761.208333333336</v>
      </c>
      <c r="M575">
        <v>1399006800</v>
      </c>
      <c r="N575" s="8">
        <f t="shared" si="33"/>
        <v>41763.208333333336</v>
      </c>
      <c r="O575">
        <v>1399179600</v>
      </c>
      <c r="P575" t="b">
        <v>0</v>
      </c>
      <c r="Q575" t="b">
        <v>0</v>
      </c>
      <c r="R575" t="s">
        <v>1029</v>
      </c>
      <c r="S575" t="str">
        <f t="shared" si="34"/>
        <v>journalism</v>
      </c>
      <c r="T575" t="str">
        <f t="shared" si="35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>ROUND(E576/D576*100,0)</f>
        <v>369</v>
      </c>
      <c r="G576" t="s">
        <v>20</v>
      </c>
      <c r="H576">
        <f>ROUND(E576/I576,0)</f>
        <v>69</v>
      </c>
      <c r="I576">
        <v>144</v>
      </c>
      <c r="J576" t="s">
        <v>21</v>
      </c>
      <c r="K576" t="s">
        <v>22</v>
      </c>
      <c r="L576" s="8">
        <f t="shared" si="32"/>
        <v>43806.25</v>
      </c>
      <c r="M576">
        <v>1575698400</v>
      </c>
      <c r="N576" s="8">
        <f t="shared" si="33"/>
        <v>43816.25</v>
      </c>
      <c r="O576">
        <v>1576562400</v>
      </c>
      <c r="P576" t="b">
        <v>0</v>
      </c>
      <c r="Q576" t="b">
        <v>1</v>
      </c>
      <c r="R576" t="s">
        <v>17</v>
      </c>
      <c r="S576" t="str">
        <f t="shared" si="34"/>
        <v>food</v>
      </c>
      <c r="T576" t="str">
        <f t="shared" si="35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>ROUND(E577/D577*100,0)</f>
        <v>63</v>
      </c>
      <c r="G577" t="s">
        <v>14</v>
      </c>
      <c r="H577">
        <f>ROUND(E577/I577,0)</f>
        <v>94</v>
      </c>
      <c r="I577">
        <v>558</v>
      </c>
      <c r="J577" t="s">
        <v>21</v>
      </c>
      <c r="K577" t="s">
        <v>22</v>
      </c>
      <c r="L577" s="8">
        <f t="shared" si="32"/>
        <v>41779.208333333336</v>
      </c>
      <c r="M577">
        <v>1400562000</v>
      </c>
      <c r="N577" s="8">
        <f t="shared" si="33"/>
        <v>41782.208333333336</v>
      </c>
      <c r="O577">
        <v>1400821200</v>
      </c>
      <c r="P577" t="b">
        <v>0</v>
      </c>
      <c r="Q577" t="b">
        <v>1</v>
      </c>
      <c r="R577" t="s">
        <v>33</v>
      </c>
      <c r="S577" t="str">
        <f t="shared" si="34"/>
        <v>theater</v>
      </c>
      <c r="T577" t="str">
        <f t="shared" si="35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>ROUND(E578/D578*100,0)</f>
        <v>65</v>
      </c>
      <c r="G578" t="s">
        <v>14</v>
      </c>
      <c r="H578">
        <f>ROUND(E578/I578,0)</f>
        <v>98</v>
      </c>
      <c r="I578">
        <v>64</v>
      </c>
      <c r="J578" t="s">
        <v>21</v>
      </c>
      <c r="K578" t="s">
        <v>22</v>
      </c>
      <c r="L578" s="8">
        <f t="shared" si="32"/>
        <v>43040.208333333328</v>
      </c>
      <c r="M578">
        <v>1509512400</v>
      </c>
      <c r="N578" s="8">
        <f t="shared" si="33"/>
        <v>43057.25</v>
      </c>
      <c r="O578">
        <v>1510984800</v>
      </c>
      <c r="P578" t="b">
        <v>0</v>
      </c>
      <c r="Q578" t="b">
        <v>0</v>
      </c>
      <c r="R578" t="s">
        <v>33</v>
      </c>
      <c r="S578" t="str">
        <f t="shared" si="34"/>
        <v>theater</v>
      </c>
      <c r="T578" t="str">
        <f t="shared" si="35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>ROUND(E579/D579*100,0)</f>
        <v>19</v>
      </c>
      <c r="G579" t="s">
        <v>74</v>
      </c>
      <c r="H579">
        <f>ROUND(E579/I579,0)</f>
        <v>42</v>
      </c>
      <c r="I579">
        <v>37</v>
      </c>
      <c r="J579" t="s">
        <v>21</v>
      </c>
      <c r="K579" t="s">
        <v>22</v>
      </c>
      <c r="L579" s="8">
        <f t="shared" ref="L579:L642" si="36">(((M579/60)/60)/24)+DATE(1970,1,1)</f>
        <v>40613.25</v>
      </c>
      <c r="M579">
        <v>1299823200</v>
      </c>
      <c r="N579" s="8">
        <f t="shared" ref="N579:N642" si="37">(((O579/60)/60)/24)+DATE(1970,1,1)</f>
        <v>40639.208333333336</v>
      </c>
      <c r="O579">
        <v>1302066000</v>
      </c>
      <c r="P579" t="b">
        <v>0</v>
      </c>
      <c r="Q579" t="b">
        <v>0</v>
      </c>
      <c r="R579" t="s">
        <v>159</v>
      </c>
      <c r="S579" t="str">
        <f t="shared" ref="S579:S642" si="38">LEFT(R579, FIND("/", R579) - 1)</f>
        <v>music</v>
      </c>
      <c r="T579" t="str">
        <f t="shared" ref="T579:T642" si="39">TRIM(MID(R579, FIND("/", R579) + 1, LEN(R579)))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>ROUND(E580/D580*100,0)</f>
        <v>17</v>
      </c>
      <c r="G580" t="s">
        <v>14</v>
      </c>
      <c r="H580">
        <f>ROUND(E580/I580,0)</f>
        <v>66</v>
      </c>
      <c r="I580">
        <v>245</v>
      </c>
      <c r="J580" t="s">
        <v>21</v>
      </c>
      <c r="K580" t="s">
        <v>22</v>
      </c>
      <c r="L580" s="8">
        <f t="shared" si="36"/>
        <v>40878.25</v>
      </c>
      <c r="M580">
        <v>1322719200</v>
      </c>
      <c r="N580" s="8">
        <f t="shared" si="37"/>
        <v>40881.25</v>
      </c>
      <c r="O580">
        <v>1322978400</v>
      </c>
      <c r="P580" t="b">
        <v>0</v>
      </c>
      <c r="Q580" t="b">
        <v>0</v>
      </c>
      <c r="R580" t="s">
        <v>474</v>
      </c>
      <c r="S580" t="str">
        <f t="shared" si="38"/>
        <v>film &amp; video</v>
      </c>
      <c r="T580" t="str">
        <f t="shared" si="3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>ROUND(E581/D581*100,0)</f>
        <v>101</v>
      </c>
      <c r="G581" t="s">
        <v>20</v>
      </c>
      <c r="H581">
        <f>ROUND(E581/I581,0)</f>
        <v>72</v>
      </c>
      <c r="I581">
        <v>87</v>
      </c>
      <c r="J581" t="s">
        <v>21</v>
      </c>
      <c r="K581" t="s">
        <v>22</v>
      </c>
      <c r="L581" s="8">
        <f t="shared" si="36"/>
        <v>40762.208333333336</v>
      </c>
      <c r="M581">
        <v>1312693200</v>
      </c>
      <c r="N581" s="8">
        <f t="shared" si="37"/>
        <v>40774.208333333336</v>
      </c>
      <c r="O581">
        <v>1313730000</v>
      </c>
      <c r="P581" t="b">
        <v>0</v>
      </c>
      <c r="Q581" t="b">
        <v>0</v>
      </c>
      <c r="R581" t="s">
        <v>159</v>
      </c>
      <c r="S581" t="str">
        <f t="shared" si="38"/>
        <v>music</v>
      </c>
      <c r="T581" t="str">
        <f t="shared" si="3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>ROUND(E582/D582*100,0)</f>
        <v>342</v>
      </c>
      <c r="G582" t="s">
        <v>20</v>
      </c>
      <c r="H582">
        <f>ROUND(E582/I582,0)</f>
        <v>48</v>
      </c>
      <c r="I582">
        <v>3116</v>
      </c>
      <c r="J582" t="s">
        <v>21</v>
      </c>
      <c r="K582" t="s">
        <v>22</v>
      </c>
      <c r="L582" s="8">
        <f t="shared" si="36"/>
        <v>41696.25</v>
      </c>
      <c r="M582">
        <v>1393394400</v>
      </c>
      <c r="N582" s="8">
        <f t="shared" si="37"/>
        <v>41704.25</v>
      </c>
      <c r="O582">
        <v>1394085600</v>
      </c>
      <c r="P582" t="b">
        <v>0</v>
      </c>
      <c r="Q582" t="b">
        <v>0</v>
      </c>
      <c r="R582" t="s">
        <v>33</v>
      </c>
      <c r="S582" t="str">
        <f t="shared" si="38"/>
        <v>theater</v>
      </c>
      <c r="T582" t="str">
        <f t="shared" si="3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>ROUND(E583/D583*100,0)</f>
        <v>64</v>
      </c>
      <c r="G583" t="s">
        <v>14</v>
      </c>
      <c r="H583">
        <f>ROUND(E583/I583,0)</f>
        <v>54</v>
      </c>
      <c r="I583">
        <v>71</v>
      </c>
      <c r="J583" t="s">
        <v>21</v>
      </c>
      <c r="K583" t="s">
        <v>22</v>
      </c>
      <c r="L583" s="8">
        <f t="shared" si="36"/>
        <v>40662.208333333336</v>
      </c>
      <c r="M583">
        <v>1304053200</v>
      </c>
      <c r="N583" s="8">
        <f t="shared" si="37"/>
        <v>40677.208333333336</v>
      </c>
      <c r="O583">
        <v>1305349200</v>
      </c>
      <c r="P583" t="b">
        <v>0</v>
      </c>
      <c r="Q583" t="b">
        <v>0</v>
      </c>
      <c r="R583" t="s">
        <v>28</v>
      </c>
      <c r="S583" t="str">
        <f t="shared" si="38"/>
        <v>technology</v>
      </c>
      <c r="T583" t="str">
        <f t="shared" si="3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>ROUND(E584/D584*100,0)</f>
        <v>52</v>
      </c>
      <c r="G584" t="s">
        <v>14</v>
      </c>
      <c r="H584">
        <f>ROUND(E584/I584,0)</f>
        <v>108</v>
      </c>
      <c r="I584">
        <v>42</v>
      </c>
      <c r="J584" t="s">
        <v>21</v>
      </c>
      <c r="K584" t="s">
        <v>22</v>
      </c>
      <c r="L584" s="8">
        <f t="shared" si="36"/>
        <v>42165.208333333328</v>
      </c>
      <c r="M584">
        <v>1433912400</v>
      </c>
      <c r="N584" s="8">
        <f t="shared" si="37"/>
        <v>42170.208333333328</v>
      </c>
      <c r="O584">
        <v>1434344400</v>
      </c>
      <c r="P584" t="b">
        <v>0</v>
      </c>
      <c r="Q584" t="b">
        <v>1</v>
      </c>
      <c r="R584" t="s">
        <v>89</v>
      </c>
      <c r="S584" t="str">
        <f t="shared" si="38"/>
        <v>games</v>
      </c>
      <c r="T584" t="str">
        <f t="shared" si="3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>ROUND(E585/D585*100,0)</f>
        <v>322</v>
      </c>
      <c r="G585" t="s">
        <v>20</v>
      </c>
      <c r="H585">
        <f>ROUND(E585/I585,0)</f>
        <v>67</v>
      </c>
      <c r="I585">
        <v>909</v>
      </c>
      <c r="J585" t="s">
        <v>21</v>
      </c>
      <c r="K585" t="s">
        <v>22</v>
      </c>
      <c r="L585" s="8">
        <f t="shared" si="36"/>
        <v>40959.25</v>
      </c>
      <c r="M585">
        <v>1329717600</v>
      </c>
      <c r="N585" s="8">
        <f t="shared" si="37"/>
        <v>40976.25</v>
      </c>
      <c r="O585">
        <v>1331186400</v>
      </c>
      <c r="P585" t="b">
        <v>0</v>
      </c>
      <c r="Q585" t="b">
        <v>0</v>
      </c>
      <c r="R585" t="s">
        <v>42</v>
      </c>
      <c r="S585" t="str">
        <f t="shared" si="38"/>
        <v>film &amp; video</v>
      </c>
      <c r="T585" t="str">
        <f t="shared" si="3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>ROUND(E586/D586*100,0)</f>
        <v>120</v>
      </c>
      <c r="G586" t="s">
        <v>20</v>
      </c>
      <c r="H586">
        <f>ROUND(E586/I586,0)</f>
        <v>64</v>
      </c>
      <c r="I586">
        <v>1613</v>
      </c>
      <c r="J586" t="s">
        <v>21</v>
      </c>
      <c r="K586" t="s">
        <v>22</v>
      </c>
      <c r="L586" s="8">
        <f t="shared" si="36"/>
        <v>41024.208333333336</v>
      </c>
      <c r="M586">
        <v>1335330000</v>
      </c>
      <c r="N586" s="8">
        <f t="shared" si="37"/>
        <v>41038.208333333336</v>
      </c>
      <c r="O586">
        <v>1336539600</v>
      </c>
      <c r="P586" t="b">
        <v>0</v>
      </c>
      <c r="Q586" t="b">
        <v>0</v>
      </c>
      <c r="R586" t="s">
        <v>28</v>
      </c>
      <c r="S586" t="str">
        <f t="shared" si="38"/>
        <v>technology</v>
      </c>
      <c r="T586" t="str">
        <f t="shared" si="3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>ROUND(E587/D587*100,0)</f>
        <v>147</v>
      </c>
      <c r="G587" t="s">
        <v>20</v>
      </c>
      <c r="H587">
        <f>ROUND(E587/I587,0)</f>
        <v>96</v>
      </c>
      <c r="I587">
        <v>136</v>
      </c>
      <c r="J587" t="s">
        <v>21</v>
      </c>
      <c r="K587" t="s">
        <v>22</v>
      </c>
      <c r="L587" s="8">
        <f t="shared" si="36"/>
        <v>40255.208333333336</v>
      </c>
      <c r="M587">
        <v>1268888400</v>
      </c>
      <c r="N587" s="8">
        <f t="shared" si="37"/>
        <v>40265.208333333336</v>
      </c>
      <c r="O587">
        <v>1269752400</v>
      </c>
      <c r="P587" t="b">
        <v>0</v>
      </c>
      <c r="Q587" t="b">
        <v>0</v>
      </c>
      <c r="R587" t="s">
        <v>206</v>
      </c>
      <c r="S587" t="str">
        <f t="shared" si="38"/>
        <v>publishing</v>
      </c>
      <c r="T587" t="str">
        <f t="shared" si="3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>ROUND(E588/D588*100,0)</f>
        <v>951</v>
      </c>
      <c r="G588" t="s">
        <v>20</v>
      </c>
      <c r="H588">
        <f>ROUND(E588/I588,0)</f>
        <v>51</v>
      </c>
      <c r="I588">
        <v>130</v>
      </c>
      <c r="J588" t="s">
        <v>21</v>
      </c>
      <c r="K588" t="s">
        <v>22</v>
      </c>
      <c r="L588" s="8">
        <f t="shared" si="36"/>
        <v>40499.25</v>
      </c>
      <c r="M588">
        <v>1289973600</v>
      </c>
      <c r="N588" s="8">
        <f t="shared" si="37"/>
        <v>40518.25</v>
      </c>
      <c r="O588">
        <v>1291615200</v>
      </c>
      <c r="P588" t="b">
        <v>0</v>
      </c>
      <c r="Q588" t="b">
        <v>0</v>
      </c>
      <c r="R588" t="s">
        <v>23</v>
      </c>
      <c r="S588" t="str">
        <f t="shared" si="38"/>
        <v>music</v>
      </c>
      <c r="T588" t="str">
        <f t="shared" si="3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>ROUND(E589/D589*100,0)</f>
        <v>73</v>
      </c>
      <c r="G589" t="s">
        <v>14</v>
      </c>
      <c r="H589">
        <f>ROUND(E589/I589,0)</f>
        <v>44</v>
      </c>
      <c r="I589">
        <v>156</v>
      </c>
      <c r="J589" t="s">
        <v>15</v>
      </c>
      <c r="K589" t="s">
        <v>16</v>
      </c>
      <c r="L589" s="8">
        <f t="shared" si="36"/>
        <v>43484.25</v>
      </c>
      <c r="M589">
        <v>1547877600</v>
      </c>
      <c r="N589" s="8">
        <f t="shared" si="37"/>
        <v>43536.208333333328</v>
      </c>
      <c r="O589">
        <v>1552366800</v>
      </c>
      <c r="P589" t="b">
        <v>0</v>
      </c>
      <c r="Q589" t="b">
        <v>1</v>
      </c>
      <c r="R589" t="s">
        <v>17</v>
      </c>
      <c r="S589" t="str">
        <f t="shared" si="38"/>
        <v>food</v>
      </c>
      <c r="T589" t="str">
        <f t="shared" si="3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>ROUND(E590/D590*100,0)</f>
        <v>79</v>
      </c>
      <c r="G590" t="s">
        <v>14</v>
      </c>
      <c r="H590">
        <f>ROUND(E590/I590,0)</f>
        <v>91</v>
      </c>
      <c r="I590">
        <v>1368</v>
      </c>
      <c r="J590" t="s">
        <v>40</v>
      </c>
      <c r="K590" t="s">
        <v>41</v>
      </c>
      <c r="L590" s="8">
        <f t="shared" si="36"/>
        <v>40262.208333333336</v>
      </c>
      <c r="M590">
        <v>1269493200</v>
      </c>
      <c r="N590" s="8">
        <f t="shared" si="37"/>
        <v>40293.208333333336</v>
      </c>
      <c r="O590">
        <v>1272171600</v>
      </c>
      <c r="P590" t="b">
        <v>0</v>
      </c>
      <c r="Q590" t="b">
        <v>0</v>
      </c>
      <c r="R590" t="s">
        <v>33</v>
      </c>
      <c r="S590" t="str">
        <f t="shared" si="38"/>
        <v>theater</v>
      </c>
      <c r="T590" t="str">
        <f t="shared" si="3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>ROUND(E591/D591*100,0)</f>
        <v>65</v>
      </c>
      <c r="G591" t="s">
        <v>14</v>
      </c>
      <c r="H591">
        <f>ROUND(E591/I591,0)</f>
        <v>50</v>
      </c>
      <c r="I591">
        <v>102</v>
      </c>
      <c r="J591" t="s">
        <v>21</v>
      </c>
      <c r="K591" t="s">
        <v>22</v>
      </c>
      <c r="L591" s="8">
        <f t="shared" si="36"/>
        <v>42190.208333333328</v>
      </c>
      <c r="M591">
        <v>1436072400</v>
      </c>
      <c r="N591" s="8">
        <f t="shared" si="37"/>
        <v>42197.208333333328</v>
      </c>
      <c r="O591">
        <v>1436677200</v>
      </c>
      <c r="P591" t="b">
        <v>0</v>
      </c>
      <c r="Q591" t="b">
        <v>0</v>
      </c>
      <c r="R591" t="s">
        <v>42</v>
      </c>
      <c r="S591" t="str">
        <f t="shared" si="38"/>
        <v>film &amp; video</v>
      </c>
      <c r="T591" t="str">
        <f t="shared" si="3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>ROUND(E592/D592*100,0)</f>
        <v>82</v>
      </c>
      <c r="G592" t="s">
        <v>14</v>
      </c>
      <c r="H592">
        <f>ROUND(E592/I592,0)</f>
        <v>68</v>
      </c>
      <c r="I592">
        <v>86</v>
      </c>
      <c r="J592" t="s">
        <v>26</v>
      </c>
      <c r="K592" t="s">
        <v>27</v>
      </c>
      <c r="L592" s="8">
        <f t="shared" si="36"/>
        <v>41994.25</v>
      </c>
      <c r="M592">
        <v>1419141600</v>
      </c>
      <c r="N592" s="8">
        <f t="shared" si="37"/>
        <v>42005.25</v>
      </c>
      <c r="O592">
        <v>1420092000</v>
      </c>
      <c r="P592" t="b">
        <v>0</v>
      </c>
      <c r="Q592" t="b">
        <v>0</v>
      </c>
      <c r="R592" t="s">
        <v>133</v>
      </c>
      <c r="S592" t="str">
        <f t="shared" si="38"/>
        <v>publishing</v>
      </c>
      <c r="T592" t="str">
        <f t="shared" si="3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>ROUND(E593/D593*100,0)</f>
        <v>1038</v>
      </c>
      <c r="G593" t="s">
        <v>20</v>
      </c>
      <c r="H593">
        <f>ROUND(E593/I593,0)</f>
        <v>61</v>
      </c>
      <c r="I593">
        <v>102</v>
      </c>
      <c r="J593" t="s">
        <v>21</v>
      </c>
      <c r="K593" t="s">
        <v>22</v>
      </c>
      <c r="L593" s="8">
        <f t="shared" si="36"/>
        <v>40373.208333333336</v>
      </c>
      <c r="M593">
        <v>1279083600</v>
      </c>
      <c r="N593" s="8">
        <f t="shared" si="37"/>
        <v>40383.208333333336</v>
      </c>
      <c r="O593">
        <v>1279947600</v>
      </c>
      <c r="P593" t="b">
        <v>0</v>
      </c>
      <c r="Q593" t="b">
        <v>0</v>
      </c>
      <c r="R593" t="s">
        <v>89</v>
      </c>
      <c r="S593" t="str">
        <f t="shared" si="38"/>
        <v>games</v>
      </c>
      <c r="T593" t="str">
        <f t="shared" si="3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>ROUND(E594/D594*100,0)</f>
        <v>13</v>
      </c>
      <c r="G594" t="s">
        <v>14</v>
      </c>
      <c r="H594">
        <f>ROUND(E594/I594,0)</f>
        <v>80</v>
      </c>
      <c r="I594">
        <v>253</v>
      </c>
      <c r="J594" t="s">
        <v>21</v>
      </c>
      <c r="K594" t="s">
        <v>22</v>
      </c>
      <c r="L594" s="8">
        <f t="shared" si="36"/>
        <v>41789.208333333336</v>
      </c>
      <c r="M594">
        <v>1401426000</v>
      </c>
      <c r="N594" s="8">
        <f t="shared" si="37"/>
        <v>41798.208333333336</v>
      </c>
      <c r="O594">
        <v>1402203600</v>
      </c>
      <c r="P594" t="b">
        <v>0</v>
      </c>
      <c r="Q594" t="b">
        <v>0</v>
      </c>
      <c r="R594" t="s">
        <v>33</v>
      </c>
      <c r="S594" t="str">
        <f t="shared" si="38"/>
        <v>theater</v>
      </c>
      <c r="T594" t="str">
        <f t="shared" si="3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>ROUND(E595/D595*100,0)</f>
        <v>155</v>
      </c>
      <c r="G595" t="s">
        <v>20</v>
      </c>
      <c r="H595">
        <f>ROUND(E595/I595,0)</f>
        <v>47</v>
      </c>
      <c r="I595">
        <v>4006</v>
      </c>
      <c r="J595" t="s">
        <v>21</v>
      </c>
      <c r="K595" t="s">
        <v>22</v>
      </c>
      <c r="L595" s="8">
        <f t="shared" si="36"/>
        <v>41724.208333333336</v>
      </c>
      <c r="M595">
        <v>1395810000</v>
      </c>
      <c r="N595" s="8">
        <f t="shared" si="37"/>
        <v>41737.208333333336</v>
      </c>
      <c r="O595">
        <v>1396933200</v>
      </c>
      <c r="P595" t="b">
        <v>0</v>
      </c>
      <c r="Q595" t="b">
        <v>0</v>
      </c>
      <c r="R595" t="s">
        <v>71</v>
      </c>
      <c r="S595" t="str">
        <f t="shared" si="38"/>
        <v>film &amp; video</v>
      </c>
      <c r="T595" t="str">
        <f t="shared" si="3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>ROUND(E596/D596*100,0)</f>
        <v>7</v>
      </c>
      <c r="G596" t="s">
        <v>14</v>
      </c>
      <c r="H596">
        <f>ROUND(E596/I596,0)</f>
        <v>71</v>
      </c>
      <c r="I596">
        <v>157</v>
      </c>
      <c r="J596" t="s">
        <v>21</v>
      </c>
      <c r="K596" t="s">
        <v>22</v>
      </c>
      <c r="L596" s="8">
        <f t="shared" si="36"/>
        <v>42548.208333333328</v>
      </c>
      <c r="M596">
        <v>1467003600</v>
      </c>
      <c r="N596" s="8">
        <f t="shared" si="37"/>
        <v>42551.208333333328</v>
      </c>
      <c r="O596">
        <v>1467262800</v>
      </c>
      <c r="P596" t="b">
        <v>0</v>
      </c>
      <c r="Q596" t="b">
        <v>1</v>
      </c>
      <c r="R596" t="s">
        <v>33</v>
      </c>
      <c r="S596" t="str">
        <f t="shared" si="38"/>
        <v>theater</v>
      </c>
      <c r="T596" t="str">
        <f t="shared" si="3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>ROUND(E597/D597*100,0)</f>
        <v>209</v>
      </c>
      <c r="G597" t="s">
        <v>20</v>
      </c>
      <c r="H597">
        <f>ROUND(E597/I597,0)</f>
        <v>90</v>
      </c>
      <c r="I597">
        <v>1629</v>
      </c>
      <c r="J597" t="s">
        <v>21</v>
      </c>
      <c r="K597" t="s">
        <v>22</v>
      </c>
      <c r="L597" s="8">
        <f t="shared" si="36"/>
        <v>40253.208333333336</v>
      </c>
      <c r="M597">
        <v>1268715600</v>
      </c>
      <c r="N597" s="8">
        <f t="shared" si="37"/>
        <v>40274.208333333336</v>
      </c>
      <c r="O597">
        <v>1270530000</v>
      </c>
      <c r="P597" t="b">
        <v>0</v>
      </c>
      <c r="Q597" t="b">
        <v>1</v>
      </c>
      <c r="R597" t="s">
        <v>33</v>
      </c>
      <c r="S597" t="str">
        <f t="shared" si="38"/>
        <v>theater</v>
      </c>
      <c r="T597" t="str">
        <f t="shared" si="3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>ROUND(E598/D598*100,0)</f>
        <v>100</v>
      </c>
      <c r="G598" t="s">
        <v>14</v>
      </c>
      <c r="H598">
        <f>ROUND(E598/I598,0)</f>
        <v>43</v>
      </c>
      <c r="I598">
        <v>183</v>
      </c>
      <c r="J598" t="s">
        <v>21</v>
      </c>
      <c r="K598" t="s">
        <v>22</v>
      </c>
      <c r="L598" s="8">
        <f t="shared" si="36"/>
        <v>42434.25</v>
      </c>
      <c r="M598">
        <v>1457157600</v>
      </c>
      <c r="N598" s="8">
        <f t="shared" si="37"/>
        <v>42441.25</v>
      </c>
      <c r="O598">
        <v>1457762400</v>
      </c>
      <c r="P598" t="b">
        <v>0</v>
      </c>
      <c r="Q598" t="b">
        <v>1</v>
      </c>
      <c r="R598" t="s">
        <v>53</v>
      </c>
      <c r="S598" t="str">
        <f t="shared" si="38"/>
        <v>film &amp; video</v>
      </c>
      <c r="T598" t="str">
        <f t="shared" si="3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>ROUND(E599/D599*100,0)</f>
        <v>202</v>
      </c>
      <c r="G599" t="s">
        <v>20</v>
      </c>
      <c r="H599">
        <f>ROUND(E599/I599,0)</f>
        <v>68</v>
      </c>
      <c r="I599">
        <v>2188</v>
      </c>
      <c r="J599" t="s">
        <v>21</v>
      </c>
      <c r="K599" t="s">
        <v>22</v>
      </c>
      <c r="L599" s="8">
        <f t="shared" si="36"/>
        <v>43786.25</v>
      </c>
      <c r="M599">
        <v>1573970400</v>
      </c>
      <c r="N599" s="8">
        <f t="shared" si="37"/>
        <v>43804.25</v>
      </c>
      <c r="O599">
        <v>1575525600</v>
      </c>
      <c r="P599" t="b">
        <v>0</v>
      </c>
      <c r="Q599" t="b">
        <v>0</v>
      </c>
      <c r="R599" t="s">
        <v>33</v>
      </c>
      <c r="S599" t="str">
        <f t="shared" si="38"/>
        <v>theater</v>
      </c>
      <c r="T599" t="str">
        <f t="shared" si="3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>ROUND(E600/D600*100,0)</f>
        <v>162</v>
      </c>
      <c r="G600" t="s">
        <v>20</v>
      </c>
      <c r="H600">
        <f>ROUND(E600/I600,0)</f>
        <v>73</v>
      </c>
      <c r="I600">
        <v>2409</v>
      </c>
      <c r="J600" t="s">
        <v>107</v>
      </c>
      <c r="K600" t="s">
        <v>108</v>
      </c>
      <c r="L600" s="8">
        <f t="shared" si="36"/>
        <v>40344.208333333336</v>
      </c>
      <c r="M600">
        <v>1276578000</v>
      </c>
      <c r="N600" s="8">
        <f t="shared" si="37"/>
        <v>40373.208333333336</v>
      </c>
      <c r="O600">
        <v>1279083600</v>
      </c>
      <c r="P600" t="b">
        <v>0</v>
      </c>
      <c r="Q600" t="b">
        <v>0</v>
      </c>
      <c r="R600" t="s">
        <v>23</v>
      </c>
      <c r="S600" t="str">
        <f t="shared" si="38"/>
        <v>music</v>
      </c>
      <c r="T600" t="str">
        <f t="shared" si="3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>ROUND(E601/D601*100,0)</f>
        <v>4</v>
      </c>
      <c r="G601" t="s">
        <v>14</v>
      </c>
      <c r="H601">
        <f>ROUND(E601/I601,0)</f>
        <v>62</v>
      </c>
      <c r="I601">
        <v>82</v>
      </c>
      <c r="J601" t="s">
        <v>36</v>
      </c>
      <c r="K601" t="s">
        <v>37</v>
      </c>
      <c r="L601" s="8">
        <f t="shared" si="36"/>
        <v>42047.25</v>
      </c>
      <c r="M601">
        <v>1423720800</v>
      </c>
      <c r="N601" s="8">
        <f t="shared" si="37"/>
        <v>42055.25</v>
      </c>
      <c r="O601">
        <v>1424412000</v>
      </c>
      <c r="P601" t="b">
        <v>0</v>
      </c>
      <c r="Q601" t="b">
        <v>0</v>
      </c>
      <c r="R601" t="s">
        <v>42</v>
      </c>
      <c r="S601" t="str">
        <f t="shared" si="38"/>
        <v>film &amp; video</v>
      </c>
      <c r="T601" t="str">
        <f t="shared" si="3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>ROUND(E602/D602*100,0)</f>
        <v>5</v>
      </c>
      <c r="G602" t="s">
        <v>14</v>
      </c>
      <c r="H602">
        <f>ROUND(E602/I602,0)</f>
        <v>5</v>
      </c>
      <c r="I602">
        <v>1</v>
      </c>
      <c r="J602" t="s">
        <v>40</v>
      </c>
      <c r="K602" t="s">
        <v>41</v>
      </c>
      <c r="L602" s="8">
        <f t="shared" si="36"/>
        <v>41485.208333333336</v>
      </c>
      <c r="M602">
        <v>1375160400</v>
      </c>
      <c r="N602" s="8">
        <f t="shared" si="37"/>
        <v>41497.208333333336</v>
      </c>
      <c r="O602">
        <v>1376197200</v>
      </c>
      <c r="P602" t="b">
        <v>0</v>
      </c>
      <c r="Q602" t="b">
        <v>0</v>
      </c>
      <c r="R602" t="s">
        <v>17</v>
      </c>
      <c r="S602" t="str">
        <f t="shared" si="38"/>
        <v>food</v>
      </c>
      <c r="T602" t="str">
        <f t="shared" si="3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>ROUND(E603/D603*100,0)</f>
        <v>207</v>
      </c>
      <c r="G603" t="s">
        <v>20</v>
      </c>
      <c r="H603">
        <f>ROUND(E603/I603,0)</f>
        <v>67</v>
      </c>
      <c r="I603">
        <v>194</v>
      </c>
      <c r="J603" t="s">
        <v>21</v>
      </c>
      <c r="K603" t="s">
        <v>22</v>
      </c>
      <c r="L603" s="8">
        <f t="shared" si="36"/>
        <v>41789.208333333336</v>
      </c>
      <c r="M603">
        <v>1401426000</v>
      </c>
      <c r="N603" s="8">
        <f t="shared" si="37"/>
        <v>41806.208333333336</v>
      </c>
      <c r="O603">
        <v>1402894800</v>
      </c>
      <c r="P603" t="b">
        <v>1</v>
      </c>
      <c r="Q603" t="b">
        <v>0</v>
      </c>
      <c r="R603" t="s">
        <v>65</v>
      </c>
      <c r="S603" t="str">
        <f t="shared" si="38"/>
        <v>technology</v>
      </c>
      <c r="T603" t="str">
        <f t="shared" si="3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>ROUND(E604/D604*100,0)</f>
        <v>128</v>
      </c>
      <c r="G604" t="s">
        <v>20</v>
      </c>
      <c r="H604">
        <f>ROUND(E604/I604,0)</f>
        <v>80</v>
      </c>
      <c r="I604">
        <v>1140</v>
      </c>
      <c r="J604" t="s">
        <v>21</v>
      </c>
      <c r="K604" t="s">
        <v>22</v>
      </c>
      <c r="L604" s="8">
        <f t="shared" si="36"/>
        <v>42160.208333333328</v>
      </c>
      <c r="M604">
        <v>1433480400</v>
      </c>
      <c r="N604" s="8">
        <f t="shared" si="37"/>
        <v>42171.208333333328</v>
      </c>
      <c r="O604">
        <v>1434430800</v>
      </c>
      <c r="P604" t="b">
        <v>0</v>
      </c>
      <c r="Q604" t="b">
        <v>0</v>
      </c>
      <c r="R604" t="s">
        <v>33</v>
      </c>
      <c r="S604" t="str">
        <f t="shared" si="38"/>
        <v>theater</v>
      </c>
      <c r="T604" t="str">
        <f t="shared" si="3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>ROUND(E605/D605*100,0)</f>
        <v>120</v>
      </c>
      <c r="G605" t="s">
        <v>20</v>
      </c>
      <c r="H605">
        <f>ROUND(E605/I605,0)</f>
        <v>62</v>
      </c>
      <c r="I605">
        <v>102</v>
      </c>
      <c r="J605" t="s">
        <v>21</v>
      </c>
      <c r="K605" t="s">
        <v>22</v>
      </c>
      <c r="L605" s="8">
        <f t="shared" si="36"/>
        <v>43573.208333333328</v>
      </c>
      <c r="M605">
        <v>1555563600</v>
      </c>
      <c r="N605" s="8">
        <f t="shared" si="37"/>
        <v>43600.208333333328</v>
      </c>
      <c r="O605">
        <v>1557896400</v>
      </c>
      <c r="P605" t="b">
        <v>0</v>
      </c>
      <c r="Q605" t="b">
        <v>0</v>
      </c>
      <c r="R605" t="s">
        <v>33</v>
      </c>
      <c r="S605" t="str">
        <f t="shared" si="38"/>
        <v>theater</v>
      </c>
      <c r="T605" t="str">
        <f t="shared" si="3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>ROUND(E606/D606*100,0)</f>
        <v>171</v>
      </c>
      <c r="G606" t="s">
        <v>20</v>
      </c>
      <c r="H606">
        <f>ROUND(E606/I606,0)</f>
        <v>53</v>
      </c>
      <c r="I606">
        <v>2857</v>
      </c>
      <c r="J606" t="s">
        <v>21</v>
      </c>
      <c r="K606" t="s">
        <v>22</v>
      </c>
      <c r="L606" s="8">
        <f t="shared" si="36"/>
        <v>40565.25</v>
      </c>
      <c r="M606">
        <v>1295676000</v>
      </c>
      <c r="N606" s="8">
        <f t="shared" si="37"/>
        <v>40586.25</v>
      </c>
      <c r="O606">
        <v>1297490400</v>
      </c>
      <c r="P606" t="b">
        <v>0</v>
      </c>
      <c r="Q606" t="b">
        <v>0</v>
      </c>
      <c r="R606" t="s">
        <v>33</v>
      </c>
      <c r="S606" t="str">
        <f t="shared" si="38"/>
        <v>theater</v>
      </c>
      <c r="T606" t="str">
        <f t="shared" si="3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>ROUND(E607/D607*100,0)</f>
        <v>187</v>
      </c>
      <c r="G607" t="s">
        <v>20</v>
      </c>
      <c r="H607">
        <f>ROUND(E607/I607,0)</f>
        <v>58</v>
      </c>
      <c r="I607">
        <v>107</v>
      </c>
      <c r="J607" t="s">
        <v>21</v>
      </c>
      <c r="K607" t="s">
        <v>22</v>
      </c>
      <c r="L607" s="8">
        <f t="shared" si="36"/>
        <v>42280.208333333328</v>
      </c>
      <c r="M607">
        <v>1443848400</v>
      </c>
      <c r="N607" s="8">
        <f t="shared" si="37"/>
        <v>42321.25</v>
      </c>
      <c r="O607">
        <v>1447394400</v>
      </c>
      <c r="P607" t="b">
        <v>0</v>
      </c>
      <c r="Q607" t="b">
        <v>0</v>
      </c>
      <c r="R607" t="s">
        <v>68</v>
      </c>
      <c r="S607" t="str">
        <f t="shared" si="38"/>
        <v>publishing</v>
      </c>
      <c r="T607" t="str">
        <f t="shared" si="3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>ROUND(E608/D608*100,0)</f>
        <v>188</v>
      </c>
      <c r="G608" t="s">
        <v>20</v>
      </c>
      <c r="H608">
        <f>ROUND(E608/I608,0)</f>
        <v>40</v>
      </c>
      <c r="I608">
        <v>160</v>
      </c>
      <c r="J608" t="s">
        <v>40</v>
      </c>
      <c r="K608" t="s">
        <v>41</v>
      </c>
      <c r="L608" s="8">
        <f t="shared" si="36"/>
        <v>42436.25</v>
      </c>
      <c r="M608">
        <v>1457330400</v>
      </c>
      <c r="N608" s="8">
        <f t="shared" si="37"/>
        <v>42447.208333333328</v>
      </c>
      <c r="O608">
        <v>1458277200</v>
      </c>
      <c r="P608" t="b">
        <v>0</v>
      </c>
      <c r="Q608" t="b">
        <v>0</v>
      </c>
      <c r="R608" t="s">
        <v>23</v>
      </c>
      <c r="S608" t="str">
        <f t="shared" si="38"/>
        <v>music</v>
      </c>
      <c r="T608" t="str">
        <f t="shared" si="3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>ROUND(E609/D609*100,0)</f>
        <v>131</v>
      </c>
      <c r="G609" t="s">
        <v>20</v>
      </c>
      <c r="H609">
        <f>ROUND(E609/I609,0)</f>
        <v>81</v>
      </c>
      <c r="I609">
        <v>2230</v>
      </c>
      <c r="J609" t="s">
        <v>21</v>
      </c>
      <c r="K609" t="s">
        <v>22</v>
      </c>
      <c r="L609" s="8">
        <f t="shared" si="36"/>
        <v>41721.208333333336</v>
      </c>
      <c r="M609">
        <v>1395550800</v>
      </c>
      <c r="N609" s="8">
        <f t="shared" si="37"/>
        <v>41723.208333333336</v>
      </c>
      <c r="O609">
        <v>1395723600</v>
      </c>
      <c r="P609" t="b">
        <v>0</v>
      </c>
      <c r="Q609" t="b">
        <v>0</v>
      </c>
      <c r="R609" t="s">
        <v>17</v>
      </c>
      <c r="S609" t="str">
        <f t="shared" si="38"/>
        <v>food</v>
      </c>
      <c r="T609" t="str">
        <f t="shared" si="3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>ROUND(E610/D610*100,0)</f>
        <v>284</v>
      </c>
      <c r="G610" t="s">
        <v>20</v>
      </c>
      <c r="H610">
        <f>ROUND(E610/I610,0)</f>
        <v>35</v>
      </c>
      <c r="I610">
        <v>316</v>
      </c>
      <c r="J610" t="s">
        <v>21</v>
      </c>
      <c r="K610" t="s">
        <v>22</v>
      </c>
      <c r="L610" s="8">
        <f t="shared" si="36"/>
        <v>43530.25</v>
      </c>
      <c r="M610">
        <v>1551852000</v>
      </c>
      <c r="N610" s="8">
        <f t="shared" si="37"/>
        <v>43534.25</v>
      </c>
      <c r="O610">
        <v>1552197600</v>
      </c>
      <c r="P610" t="b">
        <v>0</v>
      </c>
      <c r="Q610" t="b">
        <v>1</v>
      </c>
      <c r="R610" t="s">
        <v>159</v>
      </c>
      <c r="S610" t="str">
        <f t="shared" si="38"/>
        <v>music</v>
      </c>
      <c r="T610" t="str">
        <f t="shared" si="3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>ROUND(E611/D611*100,0)</f>
        <v>120</v>
      </c>
      <c r="G611" t="s">
        <v>20</v>
      </c>
      <c r="H611">
        <f>ROUND(E611/I611,0)</f>
        <v>103</v>
      </c>
      <c r="I611">
        <v>117</v>
      </c>
      <c r="J611" t="s">
        <v>21</v>
      </c>
      <c r="K611" t="s">
        <v>22</v>
      </c>
      <c r="L611" s="8">
        <f t="shared" si="36"/>
        <v>43481.25</v>
      </c>
      <c r="M611">
        <v>1547618400</v>
      </c>
      <c r="N611" s="8">
        <f t="shared" si="37"/>
        <v>43498.25</v>
      </c>
      <c r="O611">
        <v>1549087200</v>
      </c>
      <c r="P611" t="b">
        <v>0</v>
      </c>
      <c r="Q611" t="b">
        <v>0</v>
      </c>
      <c r="R611" t="s">
        <v>474</v>
      </c>
      <c r="S611" t="str">
        <f t="shared" si="38"/>
        <v>film &amp; video</v>
      </c>
      <c r="T611" t="str">
        <f t="shared" si="3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>ROUND(E612/D612*100,0)</f>
        <v>419</v>
      </c>
      <c r="G612" t="s">
        <v>20</v>
      </c>
      <c r="H612">
        <f>ROUND(E612/I612,0)</f>
        <v>28</v>
      </c>
      <c r="I612">
        <v>6406</v>
      </c>
      <c r="J612" t="s">
        <v>21</v>
      </c>
      <c r="K612" t="s">
        <v>22</v>
      </c>
      <c r="L612" s="8">
        <f t="shared" si="36"/>
        <v>41259.25</v>
      </c>
      <c r="M612">
        <v>1355637600</v>
      </c>
      <c r="N612" s="8">
        <f t="shared" si="37"/>
        <v>41273.25</v>
      </c>
      <c r="O612">
        <v>1356847200</v>
      </c>
      <c r="P612" t="b">
        <v>0</v>
      </c>
      <c r="Q612" t="b">
        <v>0</v>
      </c>
      <c r="R612" t="s">
        <v>33</v>
      </c>
      <c r="S612" t="str">
        <f t="shared" si="38"/>
        <v>theater</v>
      </c>
      <c r="T612" t="str">
        <f t="shared" si="3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>ROUND(E613/D613*100,0)</f>
        <v>14</v>
      </c>
      <c r="G613" t="s">
        <v>74</v>
      </c>
      <c r="H613">
        <f>ROUND(E613/I613,0)</f>
        <v>76</v>
      </c>
      <c r="I613">
        <v>15</v>
      </c>
      <c r="J613" t="s">
        <v>21</v>
      </c>
      <c r="K613" t="s">
        <v>22</v>
      </c>
      <c r="L613" s="8">
        <f t="shared" si="36"/>
        <v>41480.208333333336</v>
      </c>
      <c r="M613">
        <v>1374728400</v>
      </c>
      <c r="N613" s="8">
        <f t="shared" si="37"/>
        <v>41492.208333333336</v>
      </c>
      <c r="O613">
        <v>1375765200</v>
      </c>
      <c r="P613" t="b">
        <v>0</v>
      </c>
      <c r="Q613" t="b">
        <v>0</v>
      </c>
      <c r="R613" t="s">
        <v>33</v>
      </c>
      <c r="S613" t="str">
        <f t="shared" si="38"/>
        <v>theater</v>
      </c>
      <c r="T613" t="str">
        <f t="shared" si="3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>ROUND(E614/D614*100,0)</f>
        <v>139</v>
      </c>
      <c r="G614" t="s">
        <v>20</v>
      </c>
      <c r="H614">
        <f>ROUND(E614/I614,0)</f>
        <v>45</v>
      </c>
      <c r="I614">
        <v>192</v>
      </c>
      <c r="J614" t="s">
        <v>21</v>
      </c>
      <c r="K614" t="s">
        <v>22</v>
      </c>
      <c r="L614" s="8">
        <f t="shared" si="36"/>
        <v>40474.208333333336</v>
      </c>
      <c r="M614">
        <v>1287810000</v>
      </c>
      <c r="N614" s="8">
        <f t="shared" si="37"/>
        <v>40497.25</v>
      </c>
      <c r="O614">
        <v>1289800800</v>
      </c>
      <c r="P614" t="b">
        <v>0</v>
      </c>
      <c r="Q614" t="b">
        <v>0</v>
      </c>
      <c r="R614" t="s">
        <v>50</v>
      </c>
      <c r="S614" t="str">
        <f t="shared" si="38"/>
        <v>music</v>
      </c>
      <c r="T614" t="str">
        <f t="shared" si="3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>ROUND(E615/D615*100,0)</f>
        <v>174</v>
      </c>
      <c r="G615" t="s">
        <v>20</v>
      </c>
      <c r="H615">
        <f>ROUND(E615/I615,0)</f>
        <v>74</v>
      </c>
      <c r="I615">
        <v>26</v>
      </c>
      <c r="J615" t="s">
        <v>15</v>
      </c>
      <c r="K615" t="s">
        <v>16</v>
      </c>
      <c r="L615" s="8">
        <f t="shared" si="36"/>
        <v>42973.208333333328</v>
      </c>
      <c r="M615">
        <v>1503723600</v>
      </c>
      <c r="N615" s="8">
        <f t="shared" si="37"/>
        <v>42982.208333333328</v>
      </c>
      <c r="O615">
        <v>1504501200</v>
      </c>
      <c r="P615" t="b">
        <v>0</v>
      </c>
      <c r="Q615" t="b">
        <v>0</v>
      </c>
      <c r="R615" t="s">
        <v>33</v>
      </c>
      <c r="S615" t="str">
        <f t="shared" si="38"/>
        <v>theater</v>
      </c>
      <c r="T615" t="str">
        <f t="shared" si="3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>ROUND(E616/D616*100,0)</f>
        <v>155</v>
      </c>
      <c r="G616" t="s">
        <v>20</v>
      </c>
      <c r="H616">
        <f>ROUND(E616/I616,0)</f>
        <v>57</v>
      </c>
      <c r="I616">
        <v>723</v>
      </c>
      <c r="J616" t="s">
        <v>21</v>
      </c>
      <c r="K616" t="s">
        <v>22</v>
      </c>
      <c r="L616" s="8">
        <f t="shared" si="36"/>
        <v>42746.25</v>
      </c>
      <c r="M616">
        <v>1484114400</v>
      </c>
      <c r="N616" s="8">
        <f t="shared" si="37"/>
        <v>42764.25</v>
      </c>
      <c r="O616">
        <v>1485669600</v>
      </c>
      <c r="P616" t="b">
        <v>0</v>
      </c>
      <c r="Q616" t="b">
        <v>0</v>
      </c>
      <c r="R616" t="s">
        <v>33</v>
      </c>
      <c r="S616" t="str">
        <f t="shared" si="38"/>
        <v>theater</v>
      </c>
      <c r="T616" t="str">
        <f t="shared" si="3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>ROUND(E617/D617*100,0)</f>
        <v>170</v>
      </c>
      <c r="G617" t="s">
        <v>20</v>
      </c>
      <c r="H617">
        <f>ROUND(E617/I617,0)</f>
        <v>85</v>
      </c>
      <c r="I617">
        <v>170</v>
      </c>
      <c r="J617" t="s">
        <v>107</v>
      </c>
      <c r="K617" t="s">
        <v>108</v>
      </c>
      <c r="L617" s="8">
        <f t="shared" si="36"/>
        <v>42489.208333333328</v>
      </c>
      <c r="M617">
        <v>1461906000</v>
      </c>
      <c r="N617" s="8">
        <f t="shared" si="37"/>
        <v>42499.208333333328</v>
      </c>
      <c r="O617">
        <v>1462770000</v>
      </c>
      <c r="P617" t="b">
        <v>0</v>
      </c>
      <c r="Q617" t="b">
        <v>0</v>
      </c>
      <c r="R617" t="s">
        <v>33</v>
      </c>
      <c r="S617" t="str">
        <f t="shared" si="38"/>
        <v>theater</v>
      </c>
      <c r="T617" t="str">
        <f t="shared" si="3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>ROUND(E618/D618*100,0)</f>
        <v>190</v>
      </c>
      <c r="G618" t="s">
        <v>20</v>
      </c>
      <c r="H618">
        <f>ROUND(E618/I618,0)</f>
        <v>51</v>
      </c>
      <c r="I618">
        <v>238</v>
      </c>
      <c r="J618" t="s">
        <v>40</v>
      </c>
      <c r="K618" t="s">
        <v>41</v>
      </c>
      <c r="L618" s="8">
        <f t="shared" si="36"/>
        <v>41537.208333333336</v>
      </c>
      <c r="M618">
        <v>1379653200</v>
      </c>
      <c r="N618" s="8">
        <f t="shared" si="37"/>
        <v>41538.208333333336</v>
      </c>
      <c r="O618">
        <v>1379739600</v>
      </c>
      <c r="P618" t="b">
        <v>0</v>
      </c>
      <c r="Q618" t="b">
        <v>1</v>
      </c>
      <c r="R618" t="s">
        <v>60</v>
      </c>
      <c r="S618" t="str">
        <f t="shared" si="38"/>
        <v>music</v>
      </c>
      <c r="T618" t="str">
        <f t="shared" si="3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>ROUND(E619/D619*100,0)</f>
        <v>250</v>
      </c>
      <c r="G619" t="s">
        <v>20</v>
      </c>
      <c r="H619">
        <f>ROUND(E619/I619,0)</f>
        <v>64</v>
      </c>
      <c r="I619">
        <v>55</v>
      </c>
      <c r="J619" t="s">
        <v>21</v>
      </c>
      <c r="K619" t="s">
        <v>22</v>
      </c>
      <c r="L619" s="8">
        <f t="shared" si="36"/>
        <v>41794.208333333336</v>
      </c>
      <c r="M619">
        <v>1401858000</v>
      </c>
      <c r="N619" s="8">
        <f t="shared" si="37"/>
        <v>41804.208333333336</v>
      </c>
      <c r="O619">
        <v>1402722000</v>
      </c>
      <c r="P619" t="b">
        <v>0</v>
      </c>
      <c r="Q619" t="b">
        <v>0</v>
      </c>
      <c r="R619" t="s">
        <v>33</v>
      </c>
      <c r="S619" t="str">
        <f t="shared" si="38"/>
        <v>theater</v>
      </c>
      <c r="T619" t="str">
        <f t="shared" si="3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>ROUND(E620/D620*100,0)</f>
        <v>49</v>
      </c>
      <c r="G620" t="s">
        <v>14</v>
      </c>
      <c r="H620">
        <f>ROUND(E620/I620,0)</f>
        <v>81</v>
      </c>
      <c r="I620">
        <v>1198</v>
      </c>
      <c r="J620" t="s">
        <v>21</v>
      </c>
      <c r="K620" t="s">
        <v>22</v>
      </c>
      <c r="L620" s="8">
        <f t="shared" si="36"/>
        <v>41396.208333333336</v>
      </c>
      <c r="M620">
        <v>1367470800</v>
      </c>
      <c r="N620" s="8">
        <f t="shared" si="37"/>
        <v>41417.208333333336</v>
      </c>
      <c r="O620">
        <v>1369285200</v>
      </c>
      <c r="P620" t="b">
        <v>0</v>
      </c>
      <c r="Q620" t="b">
        <v>0</v>
      </c>
      <c r="R620" t="s">
        <v>68</v>
      </c>
      <c r="S620" t="str">
        <f t="shared" si="38"/>
        <v>publishing</v>
      </c>
      <c r="T620" t="str">
        <f t="shared" si="3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>ROUND(E621/D621*100,0)</f>
        <v>28</v>
      </c>
      <c r="G621" t="s">
        <v>14</v>
      </c>
      <c r="H621">
        <f>ROUND(E621/I621,0)</f>
        <v>86</v>
      </c>
      <c r="I621">
        <v>648</v>
      </c>
      <c r="J621" t="s">
        <v>21</v>
      </c>
      <c r="K621" t="s">
        <v>22</v>
      </c>
      <c r="L621" s="8">
        <f t="shared" si="36"/>
        <v>40669.208333333336</v>
      </c>
      <c r="M621">
        <v>1304658000</v>
      </c>
      <c r="N621" s="8">
        <f t="shared" si="37"/>
        <v>40670.208333333336</v>
      </c>
      <c r="O621">
        <v>1304744400</v>
      </c>
      <c r="P621" t="b">
        <v>1</v>
      </c>
      <c r="Q621" t="b">
        <v>1</v>
      </c>
      <c r="R621" t="s">
        <v>33</v>
      </c>
      <c r="S621" t="str">
        <f t="shared" si="38"/>
        <v>theater</v>
      </c>
      <c r="T621" t="str">
        <f t="shared" si="3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>ROUND(E622/D622*100,0)</f>
        <v>268</v>
      </c>
      <c r="G622" t="s">
        <v>20</v>
      </c>
      <c r="H622">
        <f>ROUND(E622/I622,0)</f>
        <v>90</v>
      </c>
      <c r="I622">
        <v>128</v>
      </c>
      <c r="J622" t="s">
        <v>26</v>
      </c>
      <c r="K622" t="s">
        <v>27</v>
      </c>
      <c r="L622" s="8">
        <f t="shared" si="36"/>
        <v>42559.208333333328</v>
      </c>
      <c r="M622">
        <v>1467954000</v>
      </c>
      <c r="N622" s="8">
        <f t="shared" si="37"/>
        <v>42563.208333333328</v>
      </c>
      <c r="O622">
        <v>1468299600</v>
      </c>
      <c r="P622" t="b">
        <v>0</v>
      </c>
      <c r="Q622" t="b">
        <v>0</v>
      </c>
      <c r="R622" t="s">
        <v>122</v>
      </c>
      <c r="S622" t="str">
        <f t="shared" si="38"/>
        <v>photography</v>
      </c>
      <c r="T622" t="str">
        <f t="shared" si="3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>ROUND(E623/D623*100,0)</f>
        <v>620</v>
      </c>
      <c r="G623" t="s">
        <v>20</v>
      </c>
      <c r="H623">
        <f>ROUND(E623/I623,0)</f>
        <v>74</v>
      </c>
      <c r="I623">
        <v>2144</v>
      </c>
      <c r="J623" t="s">
        <v>21</v>
      </c>
      <c r="K623" t="s">
        <v>22</v>
      </c>
      <c r="L623" s="8">
        <f t="shared" si="36"/>
        <v>42626.208333333328</v>
      </c>
      <c r="M623">
        <v>1473742800</v>
      </c>
      <c r="N623" s="8">
        <f t="shared" si="37"/>
        <v>42631.208333333328</v>
      </c>
      <c r="O623">
        <v>1474174800</v>
      </c>
      <c r="P623" t="b">
        <v>0</v>
      </c>
      <c r="Q623" t="b">
        <v>0</v>
      </c>
      <c r="R623" t="s">
        <v>33</v>
      </c>
      <c r="S623" t="str">
        <f t="shared" si="38"/>
        <v>theater</v>
      </c>
      <c r="T623" t="str">
        <f t="shared" si="3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>ROUND(E624/D624*100,0)</f>
        <v>3</v>
      </c>
      <c r="G624" t="s">
        <v>14</v>
      </c>
      <c r="H624">
        <f>ROUND(E624/I624,0)</f>
        <v>92</v>
      </c>
      <c r="I624">
        <v>64</v>
      </c>
      <c r="J624" t="s">
        <v>21</v>
      </c>
      <c r="K624" t="s">
        <v>22</v>
      </c>
      <c r="L624" s="8">
        <f t="shared" si="36"/>
        <v>43205.208333333328</v>
      </c>
      <c r="M624">
        <v>1523768400</v>
      </c>
      <c r="N624" s="8">
        <f t="shared" si="37"/>
        <v>43231.208333333328</v>
      </c>
      <c r="O624">
        <v>1526014800</v>
      </c>
      <c r="P624" t="b">
        <v>0</v>
      </c>
      <c r="Q624" t="b">
        <v>0</v>
      </c>
      <c r="R624" t="s">
        <v>60</v>
      </c>
      <c r="S624" t="str">
        <f t="shared" si="38"/>
        <v>music</v>
      </c>
      <c r="T624" t="str">
        <f t="shared" si="3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>ROUND(E625/D625*100,0)</f>
        <v>160</v>
      </c>
      <c r="G625" t="s">
        <v>20</v>
      </c>
      <c r="H625">
        <f>ROUND(E625/I625,0)</f>
        <v>56</v>
      </c>
      <c r="I625">
        <v>2693</v>
      </c>
      <c r="J625" t="s">
        <v>40</v>
      </c>
      <c r="K625" t="s">
        <v>41</v>
      </c>
      <c r="L625" s="8">
        <f t="shared" si="36"/>
        <v>42201.208333333328</v>
      </c>
      <c r="M625">
        <v>1437022800</v>
      </c>
      <c r="N625" s="8">
        <f t="shared" si="37"/>
        <v>42206.208333333328</v>
      </c>
      <c r="O625">
        <v>1437454800</v>
      </c>
      <c r="P625" t="b">
        <v>0</v>
      </c>
      <c r="Q625" t="b">
        <v>0</v>
      </c>
      <c r="R625" t="s">
        <v>33</v>
      </c>
      <c r="S625" t="str">
        <f t="shared" si="38"/>
        <v>theater</v>
      </c>
      <c r="T625" t="str">
        <f t="shared" si="3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>ROUND(E626/D626*100,0)</f>
        <v>279</v>
      </c>
      <c r="G626" t="s">
        <v>20</v>
      </c>
      <c r="H626">
        <f>ROUND(E626/I626,0)</f>
        <v>33</v>
      </c>
      <c r="I626">
        <v>432</v>
      </c>
      <c r="J626" t="s">
        <v>21</v>
      </c>
      <c r="K626" t="s">
        <v>22</v>
      </c>
      <c r="L626" s="8">
        <f t="shared" si="36"/>
        <v>42029.25</v>
      </c>
      <c r="M626">
        <v>1422165600</v>
      </c>
      <c r="N626" s="8">
        <f t="shared" si="37"/>
        <v>42035.25</v>
      </c>
      <c r="O626">
        <v>1422684000</v>
      </c>
      <c r="P626" t="b">
        <v>0</v>
      </c>
      <c r="Q626" t="b">
        <v>0</v>
      </c>
      <c r="R626" t="s">
        <v>122</v>
      </c>
      <c r="S626" t="str">
        <f t="shared" si="38"/>
        <v>photography</v>
      </c>
      <c r="T626" t="str">
        <f t="shared" si="3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>ROUND(E627/D627*100,0)</f>
        <v>77</v>
      </c>
      <c r="G627" t="s">
        <v>14</v>
      </c>
      <c r="H627">
        <f>ROUND(E627/I627,0)</f>
        <v>94</v>
      </c>
      <c r="I627">
        <v>62</v>
      </c>
      <c r="J627" t="s">
        <v>21</v>
      </c>
      <c r="K627" t="s">
        <v>22</v>
      </c>
      <c r="L627" s="8">
        <f t="shared" si="36"/>
        <v>43857.25</v>
      </c>
      <c r="M627">
        <v>1580104800</v>
      </c>
      <c r="N627" s="8">
        <f t="shared" si="37"/>
        <v>43871.25</v>
      </c>
      <c r="O627">
        <v>1581314400</v>
      </c>
      <c r="P627" t="b">
        <v>0</v>
      </c>
      <c r="Q627" t="b">
        <v>0</v>
      </c>
      <c r="R627" t="s">
        <v>33</v>
      </c>
      <c r="S627" t="str">
        <f t="shared" si="38"/>
        <v>theater</v>
      </c>
      <c r="T627" t="str">
        <f t="shared" si="3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>ROUND(E628/D628*100,0)</f>
        <v>206</v>
      </c>
      <c r="G628" t="s">
        <v>20</v>
      </c>
      <c r="H628">
        <f>ROUND(E628/I628,0)</f>
        <v>70</v>
      </c>
      <c r="I628">
        <v>189</v>
      </c>
      <c r="J628" t="s">
        <v>21</v>
      </c>
      <c r="K628" t="s">
        <v>22</v>
      </c>
      <c r="L628" s="8">
        <f t="shared" si="36"/>
        <v>40449.208333333336</v>
      </c>
      <c r="M628">
        <v>1285650000</v>
      </c>
      <c r="N628" s="8">
        <f t="shared" si="37"/>
        <v>40458.208333333336</v>
      </c>
      <c r="O628">
        <v>1286427600</v>
      </c>
      <c r="P628" t="b">
        <v>0</v>
      </c>
      <c r="Q628" t="b">
        <v>1</v>
      </c>
      <c r="R628" t="s">
        <v>33</v>
      </c>
      <c r="S628" t="str">
        <f t="shared" si="38"/>
        <v>theater</v>
      </c>
      <c r="T628" t="str">
        <f t="shared" si="3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>ROUND(E629/D629*100,0)</f>
        <v>694</v>
      </c>
      <c r="G629" t="s">
        <v>20</v>
      </c>
      <c r="H629">
        <f>ROUND(E629/I629,0)</f>
        <v>72</v>
      </c>
      <c r="I629">
        <v>154</v>
      </c>
      <c r="J629" t="s">
        <v>40</v>
      </c>
      <c r="K629" t="s">
        <v>41</v>
      </c>
      <c r="L629" s="8">
        <f t="shared" si="36"/>
        <v>40345.208333333336</v>
      </c>
      <c r="M629">
        <v>1276664400</v>
      </c>
      <c r="N629" s="8">
        <f t="shared" si="37"/>
        <v>40369.208333333336</v>
      </c>
      <c r="O629">
        <v>1278738000</v>
      </c>
      <c r="P629" t="b">
        <v>1</v>
      </c>
      <c r="Q629" t="b">
        <v>0</v>
      </c>
      <c r="R629" t="s">
        <v>17</v>
      </c>
      <c r="S629" t="str">
        <f t="shared" si="38"/>
        <v>food</v>
      </c>
      <c r="T629" t="str">
        <f t="shared" si="3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>ROUND(E630/D630*100,0)</f>
        <v>152</v>
      </c>
      <c r="G630" t="s">
        <v>20</v>
      </c>
      <c r="H630">
        <f>ROUND(E630/I630,0)</f>
        <v>30</v>
      </c>
      <c r="I630">
        <v>96</v>
      </c>
      <c r="J630" t="s">
        <v>21</v>
      </c>
      <c r="K630" t="s">
        <v>22</v>
      </c>
      <c r="L630" s="8">
        <f t="shared" si="36"/>
        <v>40455.208333333336</v>
      </c>
      <c r="M630">
        <v>1286168400</v>
      </c>
      <c r="N630" s="8">
        <f t="shared" si="37"/>
        <v>40458.208333333336</v>
      </c>
      <c r="O630">
        <v>1286427600</v>
      </c>
      <c r="P630" t="b">
        <v>0</v>
      </c>
      <c r="Q630" t="b">
        <v>0</v>
      </c>
      <c r="R630" t="s">
        <v>60</v>
      </c>
      <c r="S630" t="str">
        <f t="shared" si="38"/>
        <v>music</v>
      </c>
      <c r="T630" t="str">
        <f t="shared" si="3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>ROUND(E631/D631*100,0)</f>
        <v>65</v>
      </c>
      <c r="G631" t="s">
        <v>14</v>
      </c>
      <c r="H631">
        <f>ROUND(E631/I631,0)</f>
        <v>74</v>
      </c>
      <c r="I631">
        <v>750</v>
      </c>
      <c r="J631" t="s">
        <v>21</v>
      </c>
      <c r="K631" t="s">
        <v>22</v>
      </c>
      <c r="L631" s="8">
        <f t="shared" si="36"/>
        <v>42557.208333333328</v>
      </c>
      <c r="M631">
        <v>1467781200</v>
      </c>
      <c r="N631" s="8">
        <f t="shared" si="37"/>
        <v>42559.208333333328</v>
      </c>
      <c r="O631">
        <v>1467954000</v>
      </c>
      <c r="P631" t="b">
        <v>0</v>
      </c>
      <c r="Q631" t="b">
        <v>1</v>
      </c>
      <c r="R631" t="s">
        <v>33</v>
      </c>
      <c r="S631" t="str">
        <f t="shared" si="38"/>
        <v>theater</v>
      </c>
      <c r="T631" t="str">
        <f t="shared" si="3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>ROUND(E632/D632*100,0)</f>
        <v>63</v>
      </c>
      <c r="G632" t="s">
        <v>74</v>
      </c>
      <c r="H632">
        <f>ROUND(E632/I632,0)</f>
        <v>69</v>
      </c>
      <c r="I632">
        <v>87</v>
      </c>
      <c r="J632" t="s">
        <v>21</v>
      </c>
      <c r="K632" t="s">
        <v>22</v>
      </c>
      <c r="L632" s="8">
        <f t="shared" si="36"/>
        <v>43586.208333333328</v>
      </c>
      <c r="M632">
        <v>1556686800</v>
      </c>
      <c r="N632" s="8">
        <f t="shared" si="37"/>
        <v>43597.208333333328</v>
      </c>
      <c r="O632">
        <v>1557637200</v>
      </c>
      <c r="P632" t="b">
        <v>0</v>
      </c>
      <c r="Q632" t="b">
        <v>1</v>
      </c>
      <c r="R632" t="s">
        <v>33</v>
      </c>
      <c r="S632" t="str">
        <f t="shared" si="38"/>
        <v>theater</v>
      </c>
      <c r="T632" t="str">
        <f t="shared" si="3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>ROUND(E633/D633*100,0)</f>
        <v>310</v>
      </c>
      <c r="G633" t="s">
        <v>20</v>
      </c>
      <c r="H633">
        <f>ROUND(E633/I633,0)</f>
        <v>60</v>
      </c>
      <c r="I633">
        <v>3063</v>
      </c>
      <c r="J633" t="s">
        <v>21</v>
      </c>
      <c r="K633" t="s">
        <v>22</v>
      </c>
      <c r="L633" s="8">
        <f t="shared" si="36"/>
        <v>43550.208333333328</v>
      </c>
      <c r="M633">
        <v>1553576400</v>
      </c>
      <c r="N633" s="8">
        <f t="shared" si="37"/>
        <v>43554.208333333328</v>
      </c>
      <c r="O633">
        <v>1553922000</v>
      </c>
      <c r="P633" t="b">
        <v>0</v>
      </c>
      <c r="Q633" t="b">
        <v>0</v>
      </c>
      <c r="R633" t="s">
        <v>33</v>
      </c>
      <c r="S633" t="str">
        <f t="shared" si="38"/>
        <v>theater</v>
      </c>
      <c r="T633" t="str">
        <f t="shared" si="3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>ROUND(E634/D634*100,0)</f>
        <v>43</v>
      </c>
      <c r="G634" t="s">
        <v>47</v>
      </c>
      <c r="H634">
        <f>ROUND(E634/I634,0)</f>
        <v>111</v>
      </c>
      <c r="I634">
        <v>278</v>
      </c>
      <c r="J634" t="s">
        <v>21</v>
      </c>
      <c r="K634" t="s">
        <v>22</v>
      </c>
      <c r="L634" s="8">
        <f t="shared" si="36"/>
        <v>41945.208333333336</v>
      </c>
      <c r="M634">
        <v>1414904400</v>
      </c>
      <c r="N634" s="8">
        <f t="shared" si="37"/>
        <v>41963.25</v>
      </c>
      <c r="O634">
        <v>1416463200</v>
      </c>
      <c r="P634" t="b">
        <v>0</v>
      </c>
      <c r="Q634" t="b">
        <v>0</v>
      </c>
      <c r="R634" t="s">
        <v>33</v>
      </c>
      <c r="S634" t="str">
        <f t="shared" si="38"/>
        <v>theater</v>
      </c>
      <c r="T634" t="str">
        <f t="shared" si="3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>ROUND(E635/D635*100,0)</f>
        <v>83</v>
      </c>
      <c r="G635" t="s">
        <v>14</v>
      </c>
      <c r="H635">
        <f>ROUND(E635/I635,0)</f>
        <v>53</v>
      </c>
      <c r="I635">
        <v>105</v>
      </c>
      <c r="J635" t="s">
        <v>21</v>
      </c>
      <c r="K635" t="s">
        <v>22</v>
      </c>
      <c r="L635" s="8">
        <f t="shared" si="36"/>
        <v>42315.25</v>
      </c>
      <c r="M635">
        <v>1446876000</v>
      </c>
      <c r="N635" s="8">
        <f t="shared" si="37"/>
        <v>42319.25</v>
      </c>
      <c r="O635">
        <v>1447221600</v>
      </c>
      <c r="P635" t="b">
        <v>0</v>
      </c>
      <c r="Q635" t="b">
        <v>0</v>
      </c>
      <c r="R635" t="s">
        <v>71</v>
      </c>
      <c r="S635" t="str">
        <f t="shared" si="38"/>
        <v>film &amp; video</v>
      </c>
      <c r="T635" t="str">
        <f t="shared" si="3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>ROUND(E636/D636*100,0)</f>
        <v>79</v>
      </c>
      <c r="G636" t="s">
        <v>74</v>
      </c>
      <c r="H636">
        <f>ROUND(E636/I636,0)</f>
        <v>56</v>
      </c>
      <c r="I636">
        <v>1658</v>
      </c>
      <c r="J636" t="s">
        <v>21</v>
      </c>
      <c r="K636" t="s">
        <v>22</v>
      </c>
      <c r="L636" s="8">
        <f t="shared" si="36"/>
        <v>42819.208333333328</v>
      </c>
      <c r="M636">
        <v>1490418000</v>
      </c>
      <c r="N636" s="8">
        <f t="shared" si="37"/>
        <v>42833.208333333328</v>
      </c>
      <c r="O636">
        <v>1491627600</v>
      </c>
      <c r="P636" t="b">
        <v>0</v>
      </c>
      <c r="Q636" t="b">
        <v>0</v>
      </c>
      <c r="R636" t="s">
        <v>269</v>
      </c>
      <c r="S636" t="str">
        <f t="shared" si="38"/>
        <v>film &amp; video</v>
      </c>
      <c r="T636" t="str">
        <f t="shared" si="3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>ROUND(E637/D637*100,0)</f>
        <v>114</v>
      </c>
      <c r="G637" t="s">
        <v>20</v>
      </c>
      <c r="H637">
        <f>ROUND(E637/I637,0)</f>
        <v>70</v>
      </c>
      <c r="I637">
        <v>2266</v>
      </c>
      <c r="J637" t="s">
        <v>21</v>
      </c>
      <c r="K637" t="s">
        <v>22</v>
      </c>
      <c r="L637" s="8">
        <f t="shared" si="36"/>
        <v>41314.25</v>
      </c>
      <c r="M637">
        <v>1360389600</v>
      </c>
      <c r="N637" s="8">
        <f t="shared" si="37"/>
        <v>41346.208333333336</v>
      </c>
      <c r="O637">
        <v>1363150800</v>
      </c>
      <c r="P637" t="b">
        <v>0</v>
      </c>
      <c r="Q637" t="b">
        <v>0</v>
      </c>
      <c r="R637" t="s">
        <v>269</v>
      </c>
      <c r="S637" t="str">
        <f t="shared" si="38"/>
        <v>film &amp; video</v>
      </c>
      <c r="T637" t="str">
        <f t="shared" si="3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>ROUND(E638/D638*100,0)</f>
        <v>65</v>
      </c>
      <c r="G638" t="s">
        <v>14</v>
      </c>
      <c r="H638">
        <f>ROUND(E638/I638,0)</f>
        <v>49</v>
      </c>
      <c r="I638">
        <v>2604</v>
      </c>
      <c r="J638" t="s">
        <v>36</v>
      </c>
      <c r="K638" t="s">
        <v>37</v>
      </c>
      <c r="L638" s="8">
        <f t="shared" si="36"/>
        <v>40926.25</v>
      </c>
      <c r="M638">
        <v>1326866400</v>
      </c>
      <c r="N638" s="8">
        <f t="shared" si="37"/>
        <v>40971.25</v>
      </c>
      <c r="O638">
        <v>1330754400</v>
      </c>
      <c r="P638" t="b">
        <v>0</v>
      </c>
      <c r="Q638" t="b">
        <v>1</v>
      </c>
      <c r="R638" t="s">
        <v>71</v>
      </c>
      <c r="S638" t="str">
        <f t="shared" si="38"/>
        <v>film &amp; video</v>
      </c>
      <c r="T638" t="str">
        <f t="shared" si="3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>ROUND(E639/D639*100,0)</f>
        <v>79</v>
      </c>
      <c r="G639" t="s">
        <v>14</v>
      </c>
      <c r="H639">
        <f>ROUND(E639/I639,0)</f>
        <v>104</v>
      </c>
      <c r="I639">
        <v>65</v>
      </c>
      <c r="J639" t="s">
        <v>21</v>
      </c>
      <c r="K639" t="s">
        <v>22</v>
      </c>
      <c r="L639" s="8">
        <f t="shared" si="36"/>
        <v>42688.25</v>
      </c>
      <c r="M639">
        <v>1479103200</v>
      </c>
      <c r="N639" s="8">
        <f t="shared" si="37"/>
        <v>42696.25</v>
      </c>
      <c r="O639">
        <v>1479794400</v>
      </c>
      <c r="P639" t="b">
        <v>0</v>
      </c>
      <c r="Q639" t="b">
        <v>0</v>
      </c>
      <c r="R639" t="s">
        <v>33</v>
      </c>
      <c r="S639" t="str">
        <f t="shared" si="38"/>
        <v>theater</v>
      </c>
      <c r="T639" t="str">
        <f t="shared" si="3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>ROUND(E640/D640*100,0)</f>
        <v>11</v>
      </c>
      <c r="G640" t="s">
        <v>14</v>
      </c>
      <c r="H640">
        <f>ROUND(E640/I640,0)</f>
        <v>99</v>
      </c>
      <c r="I640">
        <v>94</v>
      </c>
      <c r="J640" t="s">
        <v>21</v>
      </c>
      <c r="K640" t="s">
        <v>22</v>
      </c>
      <c r="L640" s="8">
        <f t="shared" si="36"/>
        <v>40386.208333333336</v>
      </c>
      <c r="M640">
        <v>1280206800</v>
      </c>
      <c r="N640" s="8">
        <f t="shared" si="37"/>
        <v>40398.208333333336</v>
      </c>
      <c r="O640">
        <v>1281243600</v>
      </c>
      <c r="P640" t="b">
        <v>0</v>
      </c>
      <c r="Q640" t="b">
        <v>1</v>
      </c>
      <c r="R640" t="s">
        <v>33</v>
      </c>
      <c r="S640" t="str">
        <f t="shared" si="38"/>
        <v>theater</v>
      </c>
      <c r="T640" t="str">
        <f t="shared" si="3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>ROUND(E641/D641*100,0)</f>
        <v>56</v>
      </c>
      <c r="G641" t="s">
        <v>47</v>
      </c>
      <c r="H641">
        <f>ROUND(E641/I641,0)</f>
        <v>107</v>
      </c>
      <c r="I641">
        <v>45</v>
      </c>
      <c r="J641" t="s">
        <v>21</v>
      </c>
      <c r="K641" t="s">
        <v>22</v>
      </c>
      <c r="L641" s="8">
        <f t="shared" si="36"/>
        <v>43309.208333333328</v>
      </c>
      <c r="M641">
        <v>1532754000</v>
      </c>
      <c r="N641" s="8">
        <f t="shared" si="37"/>
        <v>43309.208333333328</v>
      </c>
      <c r="O641">
        <v>1532754000</v>
      </c>
      <c r="P641" t="b">
        <v>0</v>
      </c>
      <c r="Q641" t="b">
        <v>1</v>
      </c>
      <c r="R641" t="s">
        <v>53</v>
      </c>
      <c r="S641" t="str">
        <f t="shared" si="38"/>
        <v>film &amp; video</v>
      </c>
      <c r="T641" t="str">
        <f t="shared" si="3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>ROUND(E642/D642*100,0)</f>
        <v>17</v>
      </c>
      <c r="G642" t="s">
        <v>14</v>
      </c>
      <c r="H642">
        <f>ROUND(E642/I642,0)</f>
        <v>77</v>
      </c>
      <c r="I642">
        <v>257</v>
      </c>
      <c r="J642" t="s">
        <v>21</v>
      </c>
      <c r="K642" t="s">
        <v>22</v>
      </c>
      <c r="L642" s="8">
        <f t="shared" si="36"/>
        <v>42387.25</v>
      </c>
      <c r="M642">
        <v>1453096800</v>
      </c>
      <c r="N642" s="8">
        <f t="shared" si="37"/>
        <v>42390.25</v>
      </c>
      <c r="O642">
        <v>1453356000</v>
      </c>
      <c r="P642" t="b">
        <v>0</v>
      </c>
      <c r="Q642" t="b">
        <v>0</v>
      </c>
      <c r="R642" t="s">
        <v>33</v>
      </c>
      <c r="S642" t="str">
        <f t="shared" si="38"/>
        <v>theater</v>
      </c>
      <c r="T642" t="str">
        <f t="shared" si="39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>ROUND(E643/D643*100,0)</f>
        <v>120</v>
      </c>
      <c r="G643" t="s">
        <v>20</v>
      </c>
      <c r="H643">
        <f>ROUND(E643/I643,0)</f>
        <v>58</v>
      </c>
      <c r="I643">
        <v>194</v>
      </c>
      <c r="J643" t="s">
        <v>98</v>
      </c>
      <c r="K643" t="s">
        <v>99</v>
      </c>
      <c r="L643" s="8">
        <f t="shared" ref="L643:L706" si="40">(((M643/60)/60)/24)+DATE(1970,1,1)</f>
        <v>42786.25</v>
      </c>
      <c r="M643">
        <v>1487570400</v>
      </c>
      <c r="N643" s="8">
        <f t="shared" ref="N643:N706" si="41">(((O643/60)/60)/24)+DATE(1970,1,1)</f>
        <v>42814.208333333328</v>
      </c>
      <c r="O643">
        <v>1489986000</v>
      </c>
      <c r="P643" t="b">
        <v>0</v>
      </c>
      <c r="Q643" t="b">
        <v>0</v>
      </c>
      <c r="R643" t="s">
        <v>33</v>
      </c>
      <c r="S643" t="str">
        <f t="shared" ref="S643:S706" si="42">LEFT(R643, FIND("/", R643) - 1)</f>
        <v>theater</v>
      </c>
      <c r="T643" t="str">
        <f t="shared" ref="T643:T706" si="43">TRIM(MID(R643, FIND("/", R643) + 1, LEN(R643)))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>ROUND(E644/D644*100,0)</f>
        <v>145</v>
      </c>
      <c r="G644" t="s">
        <v>20</v>
      </c>
      <c r="H644">
        <f>ROUND(E644/I644,0)</f>
        <v>104</v>
      </c>
      <c r="I644">
        <v>129</v>
      </c>
      <c r="J644" t="s">
        <v>15</v>
      </c>
      <c r="K644" t="s">
        <v>16</v>
      </c>
      <c r="L644" s="8">
        <f t="shared" si="40"/>
        <v>43451.25</v>
      </c>
      <c r="M644">
        <v>1545026400</v>
      </c>
      <c r="N644" s="8">
        <f t="shared" si="41"/>
        <v>43460.25</v>
      </c>
      <c r="O644">
        <v>1545804000</v>
      </c>
      <c r="P644" t="b">
        <v>0</v>
      </c>
      <c r="Q644" t="b">
        <v>0</v>
      </c>
      <c r="R644" t="s">
        <v>65</v>
      </c>
      <c r="S644" t="str">
        <f t="shared" si="42"/>
        <v>technology</v>
      </c>
      <c r="T644" t="str">
        <f t="shared" si="43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>ROUND(E645/D645*100,0)</f>
        <v>221</v>
      </c>
      <c r="G645" t="s">
        <v>20</v>
      </c>
      <c r="H645">
        <f>ROUND(E645/I645,0)</f>
        <v>88</v>
      </c>
      <c r="I645">
        <v>375</v>
      </c>
      <c r="J645" t="s">
        <v>21</v>
      </c>
      <c r="K645" t="s">
        <v>22</v>
      </c>
      <c r="L645" s="8">
        <f t="shared" si="40"/>
        <v>42795.25</v>
      </c>
      <c r="M645">
        <v>1488348000</v>
      </c>
      <c r="N645" s="8">
        <f t="shared" si="41"/>
        <v>42813.208333333328</v>
      </c>
      <c r="O645">
        <v>1489899600</v>
      </c>
      <c r="P645" t="b">
        <v>0</v>
      </c>
      <c r="Q645" t="b">
        <v>0</v>
      </c>
      <c r="R645" t="s">
        <v>33</v>
      </c>
      <c r="S645" t="str">
        <f t="shared" si="42"/>
        <v>theater</v>
      </c>
      <c r="T645" t="str">
        <f t="shared" si="43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>ROUND(E646/D646*100,0)</f>
        <v>48</v>
      </c>
      <c r="G646" t="s">
        <v>14</v>
      </c>
      <c r="H646">
        <f>ROUND(E646/I646,0)</f>
        <v>28</v>
      </c>
      <c r="I646">
        <v>2928</v>
      </c>
      <c r="J646" t="s">
        <v>15</v>
      </c>
      <c r="K646" t="s">
        <v>16</v>
      </c>
      <c r="L646" s="8">
        <f t="shared" si="40"/>
        <v>43452.25</v>
      </c>
      <c r="M646">
        <v>1545112800</v>
      </c>
      <c r="N646" s="8">
        <f t="shared" si="41"/>
        <v>43468.25</v>
      </c>
      <c r="O646">
        <v>1546495200</v>
      </c>
      <c r="P646" t="b">
        <v>0</v>
      </c>
      <c r="Q646" t="b">
        <v>0</v>
      </c>
      <c r="R646" t="s">
        <v>33</v>
      </c>
      <c r="S646" t="str">
        <f t="shared" si="42"/>
        <v>theater</v>
      </c>
      <c r="T646" t="str">
        <f t="shared" si="43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>ROUND(E647/D647*100,0)</f>
        <v>93</v>
      </c>
      <c r="G647" t="s">
        <v>14</v>
      </c>
      <c r="H647">
        <f>ROUND(E647/I647,0)</f>
        <v>38</v>
      </c>
      <c r="I647">
        <v>4697</v>
      </c>
      <c r="J647" t="s">
        <v>21</v>
      </c>
      <c r="K647" t="s">
        <v>22</v>
      </c>
      <c r="L647" s="8">
        <f t="shared" si="40"/>
        <v>43369.208333333328</v>
      </c>
      <c r="M647">
        <v>1537938000</v>
      </c>
      <c r="N647" s="8">
        <f t="shared" si="41"/>
        <v>43390.208333333328</v>
      </c>
      <c r="O647">
        <v>1539752400</v>
      </c>
      <c r="P647" t="b">
        <v>0</v>
      </c>
      <c r="Q647" t="b">
        <v>1</v>
      </c>
      <c r="R647" t="s">
        <v>23</v>
      </c>
      <c r="S647" t="str">
        <f t="shared" si="42"/>
        <v>music</v>
      </c>
      <c r="T647" t="str">
        <f t="shared" si="43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>ROUND(E648/D648*100,0)</f>
        <v>89</v>
      </c>
      <c r="G648" t="s">
        <v>14</v>
      </c>
      <c r="H648">
        <f>ROUND(E648/I648,0)</f>
        <v>30</v>
      </c>
      <c r="I648">
        <v>2915</v>
      </c>
      <c r="J648" t="s">
        <v>21</v>
      </c>
      <c r="K648" t="s">
        <v>22</v>
      </c>
      <c r="L648" s="8">
        <f t="shared" si="40"/>
        <v>41346.208333333336</v>
      </c>
      <c r="M648">
        <v>1363150800</v>
      </c>
      <c r="N648" s="8">
        <f t="shared" si="41"/>
        <v>41357.208333333336</v>
      </c>
      <c r="O648">
        <v>1364101200</v>
      </c>
      <c r="P648" t="b">
        <v>0</v>
      </c>
      <c r="Q648" t="b">
        <v>0</v>
      </c>
      <c r="R648" t="s">
        <v>89</v>
      </c>
      <c r="S648" t="str">
        <f t="shared" si="42"/>
        <v>games</v>
      </c>
      <c r="T648" t="str">
        <f t="shared" si="43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>ROUND(E649/D649*100,0)</f>
        <v>41</v>
      </c>
      <c r="G649" t="s">
        <v>14</v>
      </c>
      <c r="H649">
        <f>ROUND(E649/I649,0)</f>
        <v>104</v>
      </c>
      <c r="I649">
        <v>18</v>
      </c>
      <c r="J649" t="s">
        <v>21</v>
      </c>
      <c r="K649" t="s">
        <v>22</v>
      </c>
      <c r="L649" s="8">
        <f t="shared" si="40"/>
        <v>43199.208333333328</v>
      </c>
      <c r="M649">
        <v>1523250000</v>
      </c>
      <c r="N649" s="8">
        <f t="shared" si="41"/>
        <v>43223.208333333328</v>
      </c>
      <c r="O649">
        <v>1525323600</v>
      </c>
      <c r="P649" t="b">
        <v>0</v>
      </c>
      <c r="Q649" t="b">
        <v>0</v>
      </c>
      <c r="R649" t="s">
        <v>206</v>
      </c>
      <c r="S649" t="str">
        <f t="shared" si="42"/>
        <v>publishing</v>
      </c>
      <c r="T649" t="str">
        <f t="shared" si="43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>ROUND(E650/D650*100,0)</f>
        <v>63</v>
      </c>
      <c r="G650" t="s">
        <v>74</v>
      </c>
      <c r="H650">
        <f>ROUND(E650/I650,0)</f>
        <v>86</v>
      </c>
      <c r="I650">
        <v>723</v>
      </c>
      <c r="J650" t="s">
        <v>21</v>
      </c>
      <c r="K650" t="s">
        <v>22</v>
      </c>
      <c r="L650" s="8">
        <f t="shared" si="40"/>
        <v>42922.208333333328</v>
      </c>
      <c r="M650">
        <v>1499317200</v>
      </c>
      <c r="N650" s="8">
        <f t="shared" si="41"/>
        <v>42940.208333333328</v>
      </c>
      <c r="O650">
        <v>1500872400</v>
      </c>
      <c r="P650" t="b">
        <v>1</v>
      </c>
      <c r="Q650" t="b">
        <v>0</v>
      </c>
      <c r="R650" t="s">
        <v>17</v>
      </c>
      <c r="S650" t="str">
        <f t="shared" si="42"/>
        <v>food</v>
      </c>
      <c r="T650" t="str">
        <f t="shared" si="43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>ROUND(E651/D651*100,0)</f>
        <v>48</v>
      </c>
      <c r="G651" t="s">
        <v>14</v>
      </c>
      <c r="H651">
        <f>ROUND(E651/I651,0)</f>
        <v>98</v>
      </c>
      <c r="I651">
        <v>602</v>
      </c>
      <c r="J651" t="s">
        <v>98</v>
      </c>
      <c r="K651" t="s">
        <v>99</v>
      </c>
      <c r="L651" s="8">
        <f t="shared" si="40"/>
        <v>40471.208333333336</v>
      </c>
      <c r="M651">
        <v>1287550800</v>
      </c>
      <c r="N651" s="8">
        <f t="shared" si="41"/>
        <v>40482.208333333336</v>
      </c>
      <c r="O651">
        <v>1288501200</v>
      </c>
      <c r="P651" t="b">
        <v>1</v>
      </c>
      <c r="Q651" t="b">
        <v>1</v>
      </c>
      <c r="R651" t="s">
        <v>33</v>
      </c>
      <c r="S651" t="str">
        <f t="shared" si="42"/>
        <v>theater</v>
      </c>
      <c r="T651" t="str">
        <f t="shared" si="43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>ROUND(E652/D652*100,0)</f>
        <v>2</v>
      </c>
      <c r="G652" t="s">
        <v>14</v>
      </c>
      <c r="H652">
        <f>ROUND(E652/I652,0)</f>
        <v>2</v>
      </c>
      <c r="I652">
        <v>1</v>
      </c>
      <c r="J652" t="s">
        <v>21</v>
      </c>
      <c r="K652" t="s">
        <v>22</v>
      </c>
      <c r="L652" s="8">
        <f t="shared" si="40"/>
        <v>41828.208333333336</v>
      </c>
      <c r="M652">
        <v>1404795600</v>
      </c>
      <c r="N652" s="8">
        <f t="shared" si="41"/>
        <v>41855.208333333336</v>
      </c>
      <c r="O652">
        <v>1407128400</v>
      </c>
      <c r="P652" t="b">
        <v>0</v>
      </c>
      <c r="Q652" t="b">
        <v>0</v>
      </c>
      <c r="R652" t="s">
        <v>159</v>
      </c>
      <c r="S652" t="str">
        <f t="shared" si="42"/>
        <v>music</v>
      </c>
      <c r="T652" t="str">
        <f t="shared" si="43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>ROUND(E653/D653*100,0)</f>
        <v>88</v>
      </c>
      <c r="G653" t="s">
        <v>14</v>
      </c>
      <c r="H653">
        <f>ROUND(E653/I653,0)</f>
        <v>45</v>
      </c>
      <c r="I653">
        <v>3868</v>
      </c>
      <c r="J653" t="s">
        <v>107</v>
      </c>
      <c r="K653" t="s">
        <v>108</v>
      </c>
      <c r="L653" s="8">
        <f t="shared" si="40"/>
        <v>41692.25</v>
      </c>
      <c r="M653">
        <v>1393048800</v>
      </c>
      <c r="N653" s="8">
        <f t="shared" si="41"/>
        <v>41707.25</v>
      </c>
      <c r="O653">
        <v>1394344800</v>
      </c>
      <c r="P653" t="b">
        <v>0</v>
      </c>
      <c r="Q653" t="b">
        <v>0</v>
      </c>
      <c r="R653" t="s">
        <v>100</v>
      </c>
      <c r="S653" t="str">
        <f t="shared" si="42"/>
        <v>film &amp; video</v>
      </c>
      <c r="T653" t="str">
        <f t="shared" si="43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>ROUND(E654/D654*100,0)</f>
        <v>127</v>
      </c>
      <c r="G654" t="s">
        <v>20</v>
      </c>
      <c r="H654">
        <f>ROUND(E654/I654,0)</f>
        <v>31</v>
      </c>
      <c r="I654">
        <v>409</v>
      </c>
      <c r="J654" t="s">
        <v>21</v>
      </c>
      <c r="K654" t="s">
        <v>22</v>
      </c>
      <c r="L654" s="8">
        <f t="shared" si="40"/>
        <v>42587.208333333328</v>
      </c>
      <c r="M654">
        <v>1470373200</v>
      </c>
      <c r="N654" s="8">
        <f t="shared" si="41"/>
        <v>42630.208333333328</v>
      </c>
      <c r="O654">
        <v>1474088400</v>
      </c>
      <c r="P654" t="b">
        <v>0</v>
      </c>
      <c r="Q654" t="b">
        <v>0</v>
      </c>
      <c r="R654" t="s">
        <v>28</v>
      </c>
      <c r="S654" t="str">
        <f t="shared" si="42"/>
        <v>technology</v>
      </c>
      <c r="T654" t="str">
        <f t="shared" si="43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>ROUND(E655/D655*100,0)</f>
        <v>2339</v>
      </c>
      <c r="G655" t="s">
        <v>20</v>
      </c>
      <c r="H655">
        <f>ROUND(E655/I655,0)</f>
        <v>60</v>
      </c>
      <c r="I655">
        <v>234</v>
      </c>
      <c r="J655" t="s">
        <v>21</v>
      </c>
      <c r="K655" t="s">
        <v>22</v>
      </c>
      <c r="L655" s="8">
        <f t="shared" si="40"/>
        <v>42468.208333333328</v>
      </c>
      <c r="M655">
        <v>1460091600</v>
      </c>
      <c r="N655" s="8">
        <f t="shared" si="41"/>
        <v>42470.208333333328</v>
      </c>
      <c r="O655">
        <v>1460264400</v>
      </c>
      <c r="P655" t="b">
        <v>0</v>
      </c>
      <c r="Q655" t="b">
        <v>0</v>
      </c>
      <c r="R655" t="s">
        <v>28</v>
      </c>
      <c r="S655" t="str">
        <f t="shared" si="42"/>
        <v>technology</v>
      </c>
      <c r="T655" t="str">
        <f t="shared" si="43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>ROUND(E656/D656*100,0)</f>
        <v>508</v>
      </c>
      <c r="G656" t="s">
        <v>20</v>
      </c>
      <c r="H656">
        <f>ROUND(E656/I656,0)</f>
        <v>59</v>
      </c>
      <c r="I656">
        <v>3016</v>
      </c>
      <c r="J656" t="s">
        <v>21</v>
      </c>
      <c r="K656" t="s">
        <v>22</v>
      </c>
      <c r="L656" s="8">
        <f t="shared" si="40"/>
        <v>42240.208333333328</v>
      </c>
      <c r="M656">
        <v>1440392400</v>
      </c>
      <c r="N656" s="8">
        <f t="shared" si="41"/>
        <v>42245.208333333328</v>
      </c>
      <c r="O656">
        <v>1440824400</v>
      </c>
      <c r="P656" t="b">
        <v>0</v>
      </c>
      <c r="Q656" t="b">
        <v>0</v>
      </c>
      <c r="R656" t="s">
        <v>148</v>
      </c>
      <c r="S656" t="str">
        <f t="shared" si="42"/>
        <v>music</v>
      </c>
      <c r="T656" t="str">
        <f t="shared" si="43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>ROUND(E657/D657*100,0)</f>
        <v>191</v>
      </c>
      <c r="G657" t="s">
        <v>20</v>
      </c>
      <c r="H657">
        <f>ROUND(E657/I657,0)</f>
        <v>50</v>
      </c>
      <c r="I657">
        <v>264</v>
      </c>
      <c r="J657" t="s">
        <v>21</v>
      </c>
      <c r="K657" t="s">
        <v>22</v>
      </c>
      <c r="L657" s="8">
        <f t="shared" si="40"/>
        <v>42796.25</v>
      </c>
      <c r="M657">
        <v>1488434400</v>
      </c>
      <c r="N657" s="8">
        <f t="shared" si="41"/>
        <v>42809.208333333328</v>
      </c>
      <c r="O657">
        <v>1489554000</v>
      </c>
      <c r="P657" t="b">
        <v>1</v>
      </c>
      <c r="Q657" t="b">
        <v>0</v>
      </c>
      <c r="R657" t="s">
        <v>122</v>
      </c>
      <c r="S657" t="str">
        <f t="shared" si="42"/>
        <v>photography</v>
      </c>
      <c r="T657" t="str">
        <f t="shared" si="43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>ROUND(E658/D658*100,0)</f>
        <v>42</v>
      </c>
      <c r="G658" t="s">
        <v>14</v>
      </c>
      <c r="H658">
        <f>ROUND(E658/I658,0)</f>
        <v>99</v>
      </c>
      <c r="I658">
        <v>504</v>
      </c>
      <c r="J658" t="s">
        <v>26</v>
      </c>
      <c r="K658" t="s">
        <v>27</v>
      </c>
      <c r="L658" s="8">
        <f t="shared" si="40"/>
        <v>43097.25</v>
      </c>
      <c r="M658">
        <v>1514440800</v>
      </c>
      <c r="N658" s="8">
        <f t="shared" si="41"/>
        <v>43102.25</v>
      </c>
      <c r="O658">
        <v>1514872800</v>
      </c>
      <c r="P658" t="b">
        <v>0</v>
      </c>
      <c r="Q658" t="b">
        <v>0</v>
      </c>
      <c r="R658" t="s">
        <v>17</v>
      </c>
      <c r="S658" t="str">
        <f t="shared" si="42"/>
        <v>food</v>
      </c>
      <c r="T658" t="str">
        <f t="shared" si="43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>ROUND(E659/D659*100,0)</f>
        <v>8</v>
      </c>
      <c r="G659" t="s">
        <v>14</v>
      </c>
      <c r="H659">
        <f>ROUND(E659/I659,0)</f>
        <v>59</v>
      </c>
      <c r="I659">
        <v>14</v>
      </c>
      <c r="J659" t="s">
        <v>21</v>
      </c>
      <c r="K659" t="s">
        <v>22</v>
      </c>
      <c r="L659" s="8">
        <f t="shared" si="40"/>
        <v>43096.25</v>
      </c>
      <c r="M659">
        <v>1514354400</v>
      </c>
      <c r="N659" s="8">
        <f t="shared" si="41"/>
        <v>43112.25</v>
      </c>
      <c r="O659">
        <v>1515736800</v>
      </c>
      <c r="P659" t="b">
        <v>0</v>
      </c>
      <c r="Q659" t="b">
        <v>0</v>
      </c>
      <c r="R659" t="s">
        <v>474</v>
      </c>
      <c r="S659" t="str">
        <f t="shared" si="42"/>
        <v>film &amp; video</v>
      </c>
      <c r="T659" t="str">
        <f t="shared" si="43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>ROUND(E660/D660*100,0)</f>
        <v>60</v>
      </c>
      <c r="G660" t="s">
        <v>74</v>
      </c>
      <c r="H660">
        <f>ROUND(E660/I660,0)</f>
        <v>81</v>
      </c>
      <c r="I660">
        <v>390</v>
      </c>
      <c r="J660" t="s">
        <v>21</v>
      </c>
      <c r="K660" t="s">
        <v>22</v>
      </c>
      <c r="L660" s="8">
        <f t="shared" si="40"/>
        <v>42246.208333333328</v>
      </c>
      <c r="M660">
        <v>1440910800</v>
      </c>
      <c r="N660" s="8">
        <f t="shared" si="41"/>
        <v>42269.208333333328</v>
      </c>
      <c r="O660">
        <v>1442898000</v>
      </c>
      <c r="P660" t="b">
        <v>0</v>
      </c>
      <c r="Q660" t="b">
        <v>0</v>
      </c>
      <c r="R660" t="s">
        <v>23</v>
      </c>
      <c r="S660" t="str">
        <f t="shared" si="42"/>
        <v>music</v>
      </c>
      <c r="T660" t="str">
        <f t="shared" si="43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>ROUND(E661/D661*100,0)</f>
        <v>47</v>
      </c>
      <c r="G661" t="s">
        <v>14</v>
      </c>
      <c r="H661">
        <f>ROUND(E661/I661,0)</f>
        <v>76</v>
      </c>
      <c r="I661">
        <v>750</v>
      </c>
      <c r="J661" t="s">
        <v>40</v>
      </c>
      <c r="K661" t="s">
        <v>41</v>
      </c>
      <c r="L661" s="8">
        <f t="shared" si="40"/>
        <v>40570.25</v>
      </c>
      <c r="M661">
        <v>1296108000</v>
      </c>
      <c r="N661" s="8">
        <f t="shared" si="41"/>
        <v>40571.25</v>
      </c>
      <c r="O661">
        <v>1296194400</v>
      </c>
      <c r="P661" t="b">
        <v>0</v>
      </c>
      <c r="Q661" t="b">
        <v>0</v>
      </c>
      <c r="R661" t="s">
        <v>42</v>
      </c>
      <c r="S661" t="str">
        <f t="shared" si="42"/>
        <v>film &amp; video</v>
      </c>
      <c r="T661" t="str">
        <f t="shared" si="43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>ROUND(E662/D662*100,0)</f>
        <v>82</v>
      </c>
      <c r="G662" t="s">
        <v>14</v>
      </c>
      <c r="H662">
        <f>ROUND(E662/I662,0)</f>
        <v>97</v>
      </c>
      <c r="I662">
        <v>77</v>
      </c>
      <c r="J662" t="s">
        <v>21</v>
      </c>
      <c r="K662" t="s">
        <v>22</v>
      </c>
      <c r="L662" s="8">
        <f t="shared" si="40"/>
        <v>42237.208333333328</v>
      </c>
      <c r="M662">
        <v>1440133200</v>
      </c>
      <c r="N662" s="8">
        <f t="shared" si="41"/>
        <v>42246.208333333328</v>
      </c>
      <c r="O662">
        <v>1440910800</v>
      </c>
      <c r="P662" t="b">
        <v>1</v>
      </c>
      <c r="Q662" t="b">
        <v>0</v>
      </c>
      <c r="R662" t="s">
        <v>33</v>
      </c>
      <c r="S662" t="str">
        <f t="shared" si="42"/>
        <v>theater</v>
      </c>
      <c r="T662" t="str">
        <f t="shared" si="43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>ROUND(E663/D663*100,0)</f>
        <v>54</v>
      </c>
      <c r="G663" t="s">
        <v>14</v>
      </c>
      <c r="H663">
        <f>ROUND(E663/I663,0)</f>
        <v>77</v>
      </c>
      <c r="I663">
        <v>752</v>
      </c>
      <c r="J663" t="s">
        <v>36</v>
      </c>
      <c r="K663" t="s">
        <v>37</v>
      </c>
      <c r="L663" s="8">
        <f t="shared" si="40"/>
        <v>40996.208333333336</v>
      </c>
      <c r="M663">
        <v>1332910800</v>
      </c>
      <c r="N663" s="8">
        <f t="shared" si="41"/>
        <v>41026.208333333336</v>
      </c>
      <c r="O663">
        <v>1335502800</v>
      </c>
      <c r="P663" t="b">
        <v>0</v>
      </c>
      <c r="Q663" t="b">
        <v>0</v>
      </c>
      <c r="R663" t="s">
        <v>159</v>
      </c>
      <c r="S663" t="str">
        <f t="shared" si="42"/>
        <v>music</v>
      </c>
      <c r="T663" t="str">
        <f t="shared" si="43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>ROUND(E664/D664*100,0)</f>
        <v>98</v>
      </c>
      <c r="G664" t="s">
        <v>14</v>
      </c>
      <c r="H664">
        <f>ROUND(E664/I664,0)</f>
        <v>68</v>
      </c>
      <c r="I664">
        <v>131</v>
      </c>
      <c r="J664" t="s">
        <v>21</v>
      </c>
      <c r="K664" t="s">
        <v>22</v>
      </c>
      <c r="L664" s="8">
        <f t="shared" si="40"/>
        <v>43443.25</v>
      </c>
      <c r="M664">
        <v>1544335200</v>
      </c>
      <c r="N664" s="8">
        <f t="shared" si="41"/>
        <v>43447.25</v>
      </c>
      <c r="O664">
        <v>1544680800</v>
      </c>
      <c r="P664" t="b">
        <v>0</v>
      </c>
      <c r="Q664" t="b">
        <v>0</v>
      </c>
      <c r="R664" t="s">
        <v>33</v>
      </c>
      <c r="S664" t="str">
        <f t="shared" si="42"/>
        <v>theater</v>
      </c>
      <c r="T664" t="str">
        <f t="shared" si="43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>ROUND(E665/D665*100,0)</f>
        <v>77</v>
      </c>
      <c r="G665" t="s">
        <v>14</v>
      </c>
      <c r="H665">
        <f>ROUND(E665/I665,0)</f>
        <v>89</v>
      </c>
      <c r="I665">
        <v>87</v>
      </c>
      <c r="J665" t="s">
        <v>21</v>
      </c>
      <c r="K665" t="s">
        <v>22</v>
      </c>
      <c r="L665" s="8">
        <f t="shared" si="40"/>
        <v>40458.208333333336</v>
      </c>
      <c r="M665">
        <v>1286427600</v>
      </c>
      <c r="N665" s="8">
        <f t="shared" si="41"/>
        <v>40481.208333333336</v>
      </c>
      <c r="O665">
        <v>1288414800</v>
      </c>
      <c r="P665" t="b">
        <v>0</v>
      </c>
      <c r="Q665" t="b">
        <v>0</v>
      </c>
      <c r="R665" t="s">
        <v>33</v>
      </c>
      <c r="S665" t="str">
        <f t="shared" si="42"/>
        <v>theater</v>
      </c>
      <c r="T665" t="str">
        <f t="shared" si="43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>ROUND(E666/D666*100,0)</f>
        <v>33</v>
      </c>
      <c r="G666" t="s">
        <v>14</v>
      </c>
      <c r="H666">
        <f>ROUND(E666/I666,0)</f>
        <v>25</v>
      </c>
      <c r="I666">
        <v>1063</v>
      </c>
      <c r="J666" t="s">
        <v>21</v>
      </c>
      <c r="K666" t="s">
        <v>22</v>
      </c>
      <c r="L666" s="8">
        <f t="shared" si="40"/>
        <v>40959.25</v>
      </c>
      <c r="M666">
        <v>1329717600</v>
      </c>
      <c r="N666" s="8">
        <f t="shared" si="41"/>
        <v>40969.25</v>
      </c>
      <c r="O666">
        <v>1330581600</v>
      </c>
      <c r="P666" t="b">
        <v>0</v>
      </c>
      <c r="Q666" t="b">
        <v>0</v>
      </c>
      <c r="R666" t="s">
        <v>159</v>
      </c>
      <c r="S666" t="str">
        <f t="shared" si="42"/>
        <v>music</v>
      </c>
      <c r="T666" t="str">
        <f t="shared" si="43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>ROUND(E667/D667*100,0)</f>
        <v>240</v>
      </c>
      <c r="G667" t="s">
        <v>20</v>
      </c>
      <c r="H667">
        <f>ROUND(E667/I667,0)</f>
        <v>45</v>
      </c>
      <c r="I667">
        <v>272</v>
      </c>
      <c r="J667" t="s">
        <v>21</v>
      </c>
      <c r="K667" t="s">
        <v>22</v>
      </c>
      <c r="L667" s="8">
        <f t="shared" si="40"/>
        <v>40733.208333333336</v>
      </c>
      <c r="M667">
        <v>1310187600</v>
      </c>
      <c r="N667" s="8">
        <f t="shared" si="41"/>
        <v>40747.208333333336</v>
      </c>
      <c r="O667">
        <v>1311397200</v>
      </c>
      <c r="P667" t="b">
        <v>0</v>
      </c>
      <c r="Q667" t="b">
        <v>1</v>
      </c>
      <c r="R667" t="s">
        <v>42</v>
      </c>
      <c r="S667" t="str">
        <f t="shared" si="42"/>
        <v>film &amp; video</v>
      </c>
      <c r="T667" t="str">
        <f t="shared" si="43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>ROUND(E668/D668*100,0)</f>
        <v>64</v>
      </c>
      <c r="G668" t="s">
        <v>74</v>
      </c>
      <c r="H668">
        <f>ROUND(E668/I668,0)</f>
        <v>79</v>
      </c>
      <c r="I668">
        <v>25</v>
      </c>
      <c r="J668" t="s">
        <v>21</v>
      </c>
      <c r="K668" t="s">
        <v>22</v>
      </c>
      <c r="L668" s="8">
        <f t="shared" si="40"/>
        <v>41516.208333333336</v>
      </c>
      <c r="M668">
        <v>1377838800</v>
      </c>
      <c r="N668" s="8">
        <f t="shared" si="41"/>
        <v>41522.208333333336</v>
      </c>
      <c r="O668">
        <v>1378357200</v>
      </c>
      <c r="P668" t="b">
        <v>0</v>
      </c>
      <c r="Q668" t="b">
        <v>1</v>
      </c>
      <c r="R668" t="s">
        <v>33</v>
      </c>
      <c r="S668" t="str">
        <f t="shared" si="42"/>
        <v>theater</v>
      </c>
      <c r="T668" t="str">
        <f t="shared" si="43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>ROUND(E669/D669*100,0)</f>
        <v>176</v>
      </c>
      <c r="G669" t="s">
        <v>20</v>
      </c>
      <c r="H669">
        <f>ROUND(E669/I669,0)</f>
        <v>29</v>
      </c>
      <c r="I669">
        <v>419</v>
      </c>
      <c r="J669" t="s">
        <v>21</v>
      </c>
      <c r="K669" t="s">
        <v>22</v>
      </c>
      <c r="L669" s="8">
        <f t="shared" si="40"/>
        <v>41892.208333333336</v>
      </c>
      <c r="M669">
        <v>1410325200</v>
      </c>
      <c r="N669" s="8">
        <f t="shared" si="41"/>
        <v>41901.208333333336</v>
      </c>
      <c r="O669">
        <v>1411102800</v>
      </c>
      <c r="P669" t="b">
        <v>0</v>
      </c>
      <c r="Q669" t="b">
        <v>0</v>
      </c>
      <c r="R669" t="s">
        <v>1029</v>
      </c>
      <c r="S669" t="str">
        <f t="shared" si="42"/>
        <v>journalism</v>
      </c>
      <c r="T669" t="str">
        <f t="shared" si="43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>ROUND(E670/D670*100,0)</f>
        <v>20</v>
      </c>
      <c r="G670" t="s">
        <v>14</v>
      </c>
      <c r="H670">
        <f>ROUND(E670/I670,0)</f>
        <v>74</v>
      </c>
      <c r="I670">
        <v>76</v>
      </c>
      <c r="J670" t="s">
        <v>21</v>
      </c>
      <c r="K670" t="s">
        <v>22</v>
      </c>
      <c r="L670" s="8">
        <f t="shared" si="40"/>
        <v>41122.208333333336</v>
      </c>
      <c r="M670">
        <v>1343797200</v>
      </c>
      <c r="N670" s="8">
        <f t="shared" si="41"/>
        <v>41134.208333333336</v>
      </c>
      <c r="O670">
        <v>1344834000</v>
      </c>
      <c r="P670" t="b">
        <v>0</v>
      </c>
      <c r="Q670" t="b">
        <v>0</v>
      </c>
      <c r="R670" t="s">
        <v>33</v>
      </c>
      <c r="S670" t="str">
        <f t="shared" si="42"/>
        <v>theater</v>
      </c>
      <c r="T670" t="str">
        <f t="shared" si="43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>ROUND(E671/D671*100,0)</f>
        <v>359</v>
      </c>
      <c r="G671" t="s">
        <v>20</v>
      </c>
      <c r="H671">
        <f>ROUND(E671/I671,0)</f>
        <v>108</v>
      </c>
      <c r="I671">
        <v>1621</v>
      </c>
      <c r="J671" t="s">
        <v>107</v>
      </c>
      <c r="K671" t="s">
        <v>108</v>
      </c>
      <c r="L671" s="8">
        <f t="shared" si="40"/>
        <v>42912.208333333328</v>
      </c>
      <c r="M671">
        <v>1498453200</v>
      </c>
      <c r="N671" s="8">
        <f t="shared" si="41"/>
        <v>42921.208333333328</v>
      </c>
      <c r="O671">
        <v>1499230800</v>
      </c>
      <c r="P671" t="b">
        <v>0</v>
      </c>
      <c r="Q671" t="b">
        <v>0</v>
      </c>
      <c r="R671" t="s">
        <v>33</v>
      </c>
      <c r="S671" t="str">
        <f t="shared" si="42"/>
        <v>theater</v>
      </c>
      <c r="T671" t="str">
        <f t="shared" si="43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>ROUND(E672/D672*100,0)</f>
        <v>469</v>
      </c>
      <c r="G672" t="s">
        <v>20</v>
      </c>
      <c r="H672">
        <f>ROUND(E672/I672,0)</f>
        <v>69</v>
      </c>
      <c r="I672">
        <v>1101</v>
      </c>
      <c r="J672" t="s">
        <v>21</v>
      </c>
      <c r="K672" t="s">
        <v>22</v>
      </c>
      <c r="L672" s="8">
        <f t="shared" si="40"/>
        <v>42425.25</v>
      </c>
      <c r="M672">
        <v>1456380000</v>
      </c>
      <c r="N672" s="8">
        <f t="shared" si="41"/>
        <v>42437.25</v>
      </c>
      <c r="O672">
        <v>1457416800</v>
      </c>
      <c r="P672" t="b">
        <v>0</v>
      </c>
      <c r="Q672" t="b">
        <v>0</v>
      </c>
      <c r="R672" t="s">
        <v>60</v>
      </c>
      <c r="S672" t="str">
        <f t="shared" si="42"/>
        <v>music</v>
      </c>
      <c r="T672" t="str">
        <f t="shared" si="43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>ROUND(E673/D673*100,0)</f>
        <v>122</v>
      </c>
      <c r="G673" t="s">
        <v>20</v>
      </c>
      <c r="H673">
        <f>ROUND(E673/I673,0)</f>
        <v>111</v>
      </c>
      <c r="I673">
        <v>1073</v>
      </c>
      <c r="J673" t="s">
        <v>21</v>
      </c>
      <c r="K673" t="s">
        <v>22</v>
      </c>
      <c r="L673" s="8">
        <f t="shared" si="40"/>
        <v>40390.208333333336</v>
      </c>
      <c r="M673">
        <v>1280552400</v>
      </c>
      <c r="N673" s="8">
        <f t="shared" si="41"/>
        <v>40394.208333333336</v>
      </c>
      <c r="O673">
        <v>1280898000</v>
      </c>
      <c r="P673" t="b">
        <v>0</v>
      </c>
      <c r="Q673" t="b">
        <v>1</v>
      </c>
      <c r="R673" t="s">
        <v>33</v>
      </c>
      <c r="S673" t="str">
        <f t="shared" si="42"/>
        <v>theater</v>
      </c>
      <c r="T673" t="str">
        <f t="shared" si="43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>ROUND(E674/D674*100,0)</f>
        <v>56</v>
      </c>
      <c r="G674" t="s">
        <v>14</v>
      </c>
      <c r="H674">
        <f>ROUND(E674/I674,0)</f>
        <v>25</v>
      </c>
      <c r="I674">
        <v>4428</v>
      </c>
      <c r="J674" t="s">
        <v>26</v>
      </c>
      <c r="K674" t="s">
        <v>27</v>
      </c>
      <c r="L674" s="8">
        <f t="shared" si="40"/>
        <v>43180.208333333328</v>
      </c>
      <c r="M674">
        <v>1521608400</v>
      </c>
      <c r="N674" s="8">
        <f t="shared" si="41"/>
        <v>43190.208333333328</v>
      </c>
      <c r="O674">
        <v>1522472400</v>
      </c>
      <c r="P674" t="b">
        <v>0</v>
      </c>
      <c r="Q674" t="b">
        <v>0</v>
      </c>
      <c r="R674" t="s">
        <v>33</v>
      </c>
      <c r="S674" t="str">
        <f t="shared" si="42"/>
        <v>theater</v>
      </c>
      <c r="T674" t="str">
        <f t="shared" si="43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>ROUND(E675/D675*100,0)</f>
        <v>44</v>
      </c>
      <c r="G675" t="s">
        <v>14</v>
      </c>
      <c r="H675">
        <f>ROUND(E675/I675,0)</f>
        <v>42</v>
      </c>
      <c r="I675">
        <v>58</v>
      </c>
      <c r="J675" t="s">
        <v>107</v>
      </c>
      <c r="K675" t="s">
        <v>108</v>
      </c>
      <c r="L675" s="8">
        <f t="shared" si="40"/>
        <v>42475.208333333328</v>
      </c>
      <c r="M675">
        <v>1460696400</v>
      </c>
      <c r="N675" s="8">
        <f t="shared" si="41"/>
        <v>42496.208333333328</v>
      </c>
      <c r="O675">
        <v>1462510800</v>
      </c>
      <c r="P675" t="b">
        <v>0</v>
      </c>
      <c r="Q675" t="b">
        <v>0</v>
      </c>
      <c r="R675" t="s">
        <v>60</v>
      </c>
      <c r="S675" t="str">
        <f t="shared" si="42"/>
        <v>music</v>
      </c>
      <c r="T675" t="str">
        <f t="shared" si="43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>ROUND(E676/D676*100,0)</f>
        <v>34</v>
      </c>
      <c r="G676" t="s">
        <v>74</v>
      </c>
      <c r="H676">
        <f>ROUND(E676/I676,0)</f>
        <v>47</v>
      </c>
      <c r="I676">
        <v>1218</v>
      </c>
      <c r="J676" t="s">
        <v>21</v>
      </c>
      <c r="K676" t="s">
        <v>22</v>
      </c>
      <c r="L676" s="8">
        <f t="shared" si="40"/>
        <v>40774.208333333336</v>
      </c>
      <c r="M676">
        <v>1313730000</v>
      </c>
      <c r="N676" s="8">
        <f t="shared" si="41"/>
        <v>40821.208333333336</v>
      </c>
      <c r="O676">
        <v>1317790800</v>
      </c>
      <c r="P676" t="b">
        <v>0</v>
      </c>
      <c r="Q676" t="b">
        <v>0</v>
      </c>
      <c r="R676" t="s">
        <v>122</v>
      </c>
      <c r="S676" t="str">
        <f t="shared" si="42"/>
        <v>photography</v>
      </c>
      <c r="T676" t="str">
        <f t="shared" si="43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>ROUND(E677/D677*100,0)</f>
        <v>123</v>
      </c>
      <c r="G677" t="s">
        <v>20</v>
      </c>
      <c r="H677">
        <f>ROUND(E677/I677,0)</f>
        <v>36</v>
      </c>
      <c r="I677">
        <v>331</v>
      </c>
      <c r="J677" t="s">
        <v>21</v>
      </c>
      <c r="K677" t="s">
        <v>22</v>
      </c>
      <c r="L677" s="8">
        <f t="shared" si="40"/>
        <v>43719.208333333328</v>
      </c>
      <c r="M677">
        <v>1568178000</v>
      </c>
      <c r="N677" s="8">
        <f t="shared" si="41"/>
        <v>43726.208333333328</v>
      </c>
      <c r="O677">
        <v>1568782800</v>
      </c>
      <c r="P677" t="b">
        <v>0</v>
      </c>
      <c r="Q677" t="b">
        <v>0</v>
      </c>
      <c r="R677" t="s">
        <v>1029</v>
      </c>
      <c r="S677" t="str">
        <f t="shared" si="42"/>
        <v>journalism</v>
      </c>
      <c r="T677" t="str">
        <f t="shared" si="43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>ROUND(E678/D678*100,0)</f>
        <v>190</v>
      </c>
      <c r="G678" t="s">
        <v>20</v>
      </c>
      <c r="H678">
        <f>ROUND(E678/I678,0)</f>
        <v>101</v>
      </c>
      <c r="I678">
        <v>1170</v>
      </c>
      <c r="J678" t="s">
        <v>21</v>
      </c>
      <c r="K678" t="s">
        <v>22</v>
      </c>
      <c r="L678" s="8">
        <f t="shared" si="40"/>
        <v>41178.208333333336</v>
      </c>
      <c r="M678">
        <v>1348635600</v>
      </c>
      <c r="N678" s="8">
        <f t="shared" si="41"/>
        <v>41187.208333333336</v>
      </c>
      <c r="O678">
        <v>1349413200</v>
      </c>
      <c r="P678" t="b">
        <v>0</v>
      </c>
      <c r="Q678" t="b">
        <v>0</v>
      </c>
      <c r="R678" t="s">
        <v>122</v>
      </c>
      <c r="S678" t="str">
        <f t="shared" si="42"/>
        <v>photography</v>
      </c>
      <c r="T678" t="str">
        <f t="shared" si="43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>ROUND(E679/D679*100,0)</f>
        <v>84</v>
      </c>
      <c r="G679" t="s">
        <v>14</v>
      </c>
      <c r="H679">
        <f>ROUND(E679/I679,0)</f>
        <v>40</v>
      </c>
      <c r="I679">
        <v>111</v>
      </c>
      <c r="J679" t="s">
        <v>21</v>
      </c>
      <c r="K679" t="s">
        <v>22</v>
      </c>
      <c r="L679" s="8">
        <f t="shared" si="40"/>
        <v>42561.208333333328</v>
      </c>
      <c r="M679">
        <v>1468126800</v>
      </c>
      <c r="N679" s="8">
        <f t="shared" si="41"/>
        <v>42611.208333333328</v>
      </c>
      <c r="O679">
        <v>1472446800</v>
      </c>
      <c r="P679" t="b">
        <v>0</v>
      </c>
      <c r="Q679" t="b">
        <v>0</v>
      </c>
      <c r="R679" t="s">
        <v>119</v>
      </c>
      <c r="S679" t="str">
        <f t="shared" si="42"/>
        <v>publishing</v>
      </c>
      <c r="T679" t="str">
        <f t="shared" si="43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>ROUND(E680/D680*100,0)</f>
        <v>18</v>
      </c>
      <c r="G680" t="s">
        <v>74</v>
      </c>
      <c r="H680">
        <f>ROUND(E680/I680,0)</f>
        <v>83</v>
      </c>
      <c r="I680">
        <v>215</v>
      </c>
      <c r="J680" t="s">
        <v>21</v>
      </c>
      <c r="K680" t="s">
        <v>22</v>
      </c>
      <c r="L680" s="8">
        <f t="shared" si="40"/>
        <v>43484.25</v>
      </c>
      <c r="M680">
        <v>1547877600</v>
      </c>
      <c r="N680" s="8">
        <f t="shared" si="41"/>
        <v>43486.25</v>
      </c>
      <c r="O680">
        <v>1548050400</v>
      </c>
      <c r="P680" t="b">
        <v>0</v>
      </c>
      <c r="Q680" t="b">
        <v>0</v>
      </c>
      <c r="R680" t="s">
        <v>53</v>
      </c>
      <c r="S680" t="str">
        <f t="shared" si="42"/>
        <v>film &amp; video</v>
      </c>
      <c r="T680" t="str">
        <f t="shared" si="43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>ROUND(E681/D681*100,0)</f>
        <v>1037</v>
      </c>
      <c r="G681" t="s">
        <v>20</v>
      </c>
      <c r="H681">
        <f>ROUND(E681/I681,0)</f>
        <v>40</v>
      </c>
      <c r="I681">
        <v>363</v>
      </c>
      <c r="J681" t="s">
        <v>21</v>
      </c>
      <c r="K681" t="s">
        <v>22</v>
      </c>
      <c r="L681" s="8">
        <f t="shared" si="40"/>
        <v>43756.208333333328</v>
      </c>
      <c r="M681">
        <v>1571374800</v>
      </c>
      <c r="N681" s="8">
        <f t="shared" si="41"/>
        <v>43761.208333333328</v>
      </c>
      <c r="O681">
        <v>1571806800</v>
      </c>
      <c r="P681" t="b">
        <v>0</v>
      </c>
      <c r="Q681" t="b">
        <v>1</v>
      </c>
      <c r="R681" t="s">
        <v>17</v>
      </c>
      <c r="S681" t="str">
        <f t="shared" si="42"/>
        <v>food</v>
      </c>
      <c r="T681" t="str">
        <f t="shared" si="43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>ROUND(E682/D682*100,0)</f>
        <v>97</v>
      </c>
      <c r="G682" t="s">
        <v>14</v>
      </c>
      <c r="H682">
        <f>ROUND(E682/I682,0)</f>
        <v>48</v>
      </c>
      <c r="I682">
        <v>2955</v>
      </c>
      <c r="J682" t="s">
        <v>21</v>
      </c>
      <c r="K682" t="s">
        <v>22</v>
      </c>
      <c r="L682" s="8">
        <f t="shared" si="40"/>
        <v>43813.25</v>
      </c>
      <c r="M682">
        <v>1576303200</v>
      </c>
      <c r="N682" s="8">
        <f t="shared" si="41"/>
        <v>43815.25</v>
      </c>
      <c r="O682">
        <v>1576476000</v>
      </c>
      <c r="P682" t="b">
        <v>0</v>
      </c>
      <c r="Q682" t="b">
        <v>1</v>
      </c>
      <c r="R682" t="s">
        <v>292</v>
      </c>
      <c r="S682" t="str">
        <f t="shared" si="42"/>
        <v>games</v>
      </c>
      <c r="T682" t="str">
        <f t="shared" si="43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>ROUND(E683/D683*100,0)</f>
        <v>86</v>
      </c>
      <c r="G683" t="s">
        <v>14</v>
      </c>
      <c r="H683">
        <f>ROUND(E683/I683,0)</f>
        <v>96</v>
      </c>
      <c r="I683">
        <v>1657</v>
      </c>
      <c r="J683" t="s">
        <v>21</v>
      </c>
      <c r="K683" t="s">
        <v>22</v>
      </c>
      <c r="L683" s="8">
        <f t="shared" si="40"/>
        <v>40898.25</v>
      </c>
      <c r="M683">
        <v>1324447200</v>
      </c>
      <c r="N683" s="8">
        <f t="shared" si="41"/>
        <v>40904.25</v>
      </c>
      <c r="O683">
        <v>1324965600</v>
      </c>
      <c r="P683" t="b">
        <v>0</v>
      </c>
      <c r="Q683" t="b">
        <v>0</v>
      </c>
      <c r="R683" t="s">
        <v>33</v>
      </c>
      <c r="S683" t="str">
        <f t="shared" si="42"/>
        <v>theater</v>
      </c>
      <c r="T683" t="str">
        <f t="shared" si="43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>ROUND(E684/D684*100,0)</f>
        <v>150</v>
      </c>
      <c r="G684" t="s">
        <v>20</v>
      </c>
      <c r="H684">
        <f>ROUND(E684/I684,0)</f>
        <v>79</v>
      </c>
      <c r="I684">
        <v>103</v>
      </c>
      <c r="J684" t="s">
        <v>21</v>
      </c>
      <c r="K684" t="s">
        <v>22</v>
      </c>
      <c r="L684" s="8">
        <f t="shared" si="40"/>
        <v>41619.25</v>
      </c>
      <c r="M684">
        <v>1386741600</v>
      </c>
      <c r="N684" s="8">
        <f t="shared" si="41"/>
        <v>41628.25</v>
      </c>
      <c r="O684">
        <v>1387519200</v>
      </c>
      <c r="P684" t="b">
        <v>0</v>
      </c>
      <c r="Q684" t="b">
        <v>0</v>
      </c>
      <c r="R684" t="s">
        <v>33</v>
      </c>
      <c r="S684" t="str">
        <f t="shared" si="42"/>
        <v>theater</v>
      </c>
      <c r="T684" t="str">
        <f t="shared" si="43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>ROUND(E685/D685*100,0)</f>
        <v>358</v>
      </c>
      <c r="G685" t="s">
        <v>20</v>
      </c>
      <c r="H685">
        <f>ROUND(E685/I685,0)</f>
        <v>56</v>
      </c>
      <c r="I685">
        <v>147</v>
      </c>
      <c r="J685" t="s">
        <v>21</v>
      </c>
      <c r="K685" t="s">
        <v>22</v>
      </c>
      <c r="L685" s="8">
        <f t="shared" si="40"/>
        <v>43359.208333333328</v>
      </c>
      <c r="M685">
        <v>1537074000</v>
      </c>
      <c r="N685" s="8">
        <f t="shared" si="41"/>
        <v>43361.208333333328</v>
      </c>
      <c r="O685">
        <v>1537246800</v>
      </c>
      <c r="P685" t="b">
        <v>0</v>
      </c>
      <c r="Q685" t="b">
        <v>0</v>
      </c>
      <c r="R685" t="s">
        <v>33</v>
      </c>
      <c r="S685" t="str">
        <f t="shared" si="42"/>
        <v>theater</v>
      </c>
      <c r="T685" t="str">
        <f t="shared" si="43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>ROUND(E686/D686*100,0)</f>
        <v>543</v>
      </c>
      <c r="G686" t="s">
        <v>20</v>
      </c>
      <c r="H686">
        <f>ROUND(E686/I686,0)</f>
        <v>69</v>
      </c>
      <c r="I686">
        <v>110</v>
      </c>
      <c r="J686" t="s">
        <v>15</v>
      </c>
      <c r="K686" t="s">
        <v>16</v>
      </c>
      <c r="L686" s="8">
        <f t="shared" si="40"/>
        <v>40358.208333333336</v>
      </c>
      <c r="M686">
        <v>1277787600</v>
      </c>
      <c r="N686" s="8">
        <f t="shared" si="41"/>
        <v>40378.208333333336</v>
      </c>
      <c r="O686">
        <v>1279515600</v>
      </c>
      <c r="P686" t="b">
        <v>0</v>
      </c>
      <c r="Q686" t="b">
        <v>0</v>
      </c>
      <c r="R686" t="s">
        <v>68</v>
      </c>
      <c r="S686" t="str">
        <f t="shared" si="42"/>
        <v>publishing</v>
      </c>
      <c r="T686" t="str">
        <f t="shared" si="43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>ROUND(E687/D687*100,0)</f>
        <v>68</v>
      </c>
      <c r="G687" t="s">
        <v>14</v>
      </c>
      <c r="H687">
        <f>ROUND(E687/I687,0)</f>
        <v>102</v>
      </c>
      <c r="I687">
        <v>926</v>
      </c>
      <c r="J687" t="s">
        <v>15</v>
      </c>
      <c r="K687" t="s">
        <v>16</v>
      </c>
      <c r="L687" s="8">
        <f t="shared" si="40"/>
        <v>42239.208333333328</v>
      </c>
      <c r="M687">
        <v>1440306000</v>
      </c>
      <c r="N687" s="8">
        <f t="shared" si="41"/>
        <v>42263.208333333328</v>
      </c>
      <c r="O687">
        <v>1442379600</v>
      </c>
      <c r="P687" t="b">
        <v>0</v>
      </c>
      <c r="Q687" t="b">
        <v>0</v>
      </c>
      <c r="R687" t="s">
        <v>33</v>
      </c>
      <c r="S687" t="str">
        <f t="shared" si="42"/>
        <v>theater</v>
      </c>
      <c r="T687" t="str">
        <f t="shared" si="43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>ROUND(E688/D688*100,0)</f>
        <v>192</v>
      </c>
      <c r="G688" t="s">
        <v>20</v>
      </c>
      <c r="H688">
        <f>ROUND(E688/I688,0)</f>
        <v>107</v>
      </c>
      <c r="I688">
        <v>134</v>
      </c>
      <c r="J688" t="s">
        <v>21</v>
      </c>
      <c r="K688" t="s">
        <v>22</v>
      </c>
      <c r="L688" s="8">
        <f t="shared" si="40"/>
        <v>43186.208333333328</v>
      </c>
      <c r="M688">
        <v>1522126800</v>
      </c>
      <c r="N688" s="8">
        <f t="shared" si="41"/>
        <v>43197.208333333328</v>
      </c>
      <c r="O688">
        <v>1523077200</v>
      </c>
      <c r="P688" t="b">
        <v>0</v>
      </c>
      <c r="Q688" t="b">
        <v>0</v>
      </c>
      <c r="R688" t="s">
        <v>65</v>
      </c>
      <c r="S688" t="str">
        <f t="shared" si="42"/>
        <v>technology</v>
      </c>
      <c r="T688" t="str">
        <f t="shared" si="43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>ROUND(E689/D689*100,0)</f>
        <v>932</v>
      </c>
      <c r="G689" t="s">
        <v>20</v>
      </c>
      <c r="H689">
        <f>ROUND(E689/I689,0)</f>
        <v>52</v>
      </c>
      <c r="I689">
        <v>269</v>
      </c>
      <c r="J689" t="s">
        <v>21</v>
      </c>
      <c r="K689" t="s">
        <v>22</v>
      </c>
      <c r="L689" s="8">
        <f t="shared" si="40"/>
        <v>42806.25</v>
      </c>
      <c r="M689">
        <v>1489298400</v>
      </c>
      <c r="N689" s="8">
        <f t="shared" si="41"/>
        <v>42809.208333333328</v>
      </c>
      <c r="O689">
        <v>1489554000</v>
      </c>
      <c r="P689" t="b">
        <v>0</v>
      </c>
      <c r="Q689" t="b">
        <v>0</v>
      </c>
      <c r="R689" t="s">
        <v>33</v>
      </c>
      <c r="S689" t="str">
        <f t="shared" si="42"/>
        <v>theater</v>
      </c>
      <c r="T689" t="str">
        <f t="shared" si="43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>ROUND(E690/D690*100,0)</f>
        <v>429</v>
      </c>
      <c r="G690" t="s">
        <v>20</v>
      </c>
      <c r="H690">
        <f>ROUND(E690/I690,0)</f>
        <v>71</v>
      </c>
      <c r="I690">
        <v>175</v>
      </c>
      <c r="J690" t="s">
        <v>21</v>
      </c>
      <c r="K690" t="s">
        <v>22</v>
      </c>
      <c r="L690" s="8">
        <f t="shared" si="40"/>
        <v>43475.25</v>
      </c>
      <c r="M690">
        <v>1547100000</v>
      </c>
      <c r="N690" s="8">
        <f t="shared" si="41"/>
        <v>43491.25</v>
      </c>
      <c r="O690">
        <v>1548482400</v>
      </c>
      <c r="P690" t="b">
        <v>0</v>
      </c>
      <c r="Q690" t="b">
        <v>1</v>
      </c>
      <c r="R690" t="s">
        <v>269</v>
      </c>
      <c r="S690" t="str">
        <f t="shared" si="42"/>
        <v>film &amp; video</v>
      </c>
      <c r="T690" t="str">
        <f t="shared" si="43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>ROUND(E691/D691*100,0)</f>
        <v>101</v>
      </c>
      <c r="G691" t="s">
        <v>20</v>
      </c>
      <c r="H691">
        <f>ROUND(E691/I691,0)</f>
        <v>106</v>
      </c>
      <c r="I691">
        <v>69</v>
      </c>
      <c r="J691" t="s">
        <v>21</v>
      </c>
      <c r="K691" t="s">
        <v>22</v>
      </c>
      <c r="L691" s="8">
        <f t="shared" si="40"/>
        <v>41576.208333333336</v>
      </c>
      <c r="M691">
        <v>1383022800</v>
      </c>
      <c r="N691" s="8">
        <f t="shared" si="41"/>
        <v>41588.25</v>
      </c>
      <c r="O691">
        <v>1384063200</v>
      </c>
      <c r="P691" t="b">
        <v>0</v>
      </c>
      <c r="Q691" t="b">
        <v>0</v>
      </c>
      <c r="R691" t="s">
        <v>28</v>
      </c>
      <c r="S691" t="str">
        <f t="shared" si="42"/>
        <v>technology</v>
      </c>
      <c r="T691" t="str">
        <f t="shared" si="43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>ROUND(E692/D692*100,0)</f>
        <v>227</v>
      </c>
      <c r="G692" t="s">
        <v>20</v>
      </c>
      <c r="H692">
        <f>ROUND(E692/I692,0)</f>
        <v>43</v>
      </c>
      <c r="I692">
        <v>190</v>
      </c>
      <c r="J692" t="s">
        <v>21</v>
      </c>
      <c r="K692" t="s">
        <v>22</v>
      </c>
      <c r="L692" s="8">
        <f t="shared" si="40"/>
        <v>40874.25</v>
      </c>
      <c r="M692">
        <v>1322373600</v>
      </c>
      <c r="N692" s="8">
        <f t="shared" si="41"/>
        <v>40880.25</v>
      </c>
      <c r="O692">
        <v>1322892000</v>
      </c>
      <c r="P692" t="b">
        <v>0</v>
      </c>
      <c r="Q692" t="b">
        <v>1</v>
      </c>
      <c r="R692" t="s">
        <v>42</v>
      </c>
      <c r="S692" t="str">
        <f t="shared" si="42"/>
        <v>film &amp; video</v>
      </c>
      <c r="T692" t="str">
        <f t="shared" si="43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>ROUND(E693/D693*100,0)</f>
        <v>142</v>
      </c>
      <c r="G693" t="s">
        <v>20</v>
      </c>
      <c r="H693">
        <f>ROUND(E693/I693,0)</f>
        <v>30</v>
      </c>
      <c r="I693">
        <v>237</v>
      </c>
      <c r="J693" t="s">
        <v>21</v>
      </c>
      <c r="K693" t="s">
        <v>22</v>
      </c>
      <c r="L693" s="8">
        <f t="shared" si="40"/>
        <v>41185.208333333336</v>
      </c>
      <c r="M693">
        <v>1349240400</v>
      </c>
      <c r="N693" s="8">
        <f t="shared" si="41"/>
        <v>41202.208333333336</v>
      </c>
      <c r="O693">
        <v>1350709200</v>
      </c>
      <c r="P693" t="b">
        <v>1</v>
      </c>
      <c r="Q693" t="b">
        <v>1</v>
      </c>
      <c r="R693" t="s">
        <v>42</v>
      </c>
      <c r="S693" t="str">
        <f t="shared" si="42"/>
        <v>film &amp; video</v>
      </c>
      <c r="T693" t="str">
        <f t="shared" si="43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>ROUND(E694/D694*100,0)</f>
        <v>91</v>
      </c>
      <c r="G694" t="s">
        <v>14</v>
      </c>
      <c r="H694">
        <f>ROUND(E694/I694,0)</f>
        <v>71</v>
      </c>
      <c r="I694">
        <v>77</v>
      </c>
      <c r="J694" t="s">
        <v>40</v>
      </c>
      <c r="K694" t="s">
        <v>41</v>
      </c>
      <c r="L694" s="8">
        <f t="shared" si="40"/>
        <v>43655.208333333328</v>
      </c>
      <c r="M694">
        <v>1562648400</v>
      </c>
      <c r="N694" s="8">
        <f t="shared" si="41"/>
        <v>43673.208333333328</v>
      </c>
      <c r="O694">
        <v>1564203600</v>
      </c>
      <c r="P694" t="b">
        <v>0</v>
      </c>
      <c r="Q694" t="b">
        <v>0</v>
      </c>
      <c r="R694" t="s">
        <v>23</v>
      </c>
      <c r="S694" t="str">
        <f t="shared" si="42"/>
        <v>music</v>
      </c>
      <c r="T694" t="str">
        <f t="shared" si="43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>ROUND(E695/D695*100,0)</f>
        <v>64</v>
      </c>
      <c r="G695" t="s">
        <v>14</v>
      </c>
      <c r="H695">
        <f>ROUND(E695/I695,0)</f>
        <v>66</v>
      </c>
      <c r="I695">
        <v>1748</v>
      </c>
      <c r="J695" t="s">
        <v>21</v>
      </c>
      <c r="K695" t="s">
        <v>22</v>
      </c>
      <c r="L695" s="8">
        <f t="shared" si="40"/>
        <v>43025.208333333328</v>
      </c>
      <c r="M695">
        <v>1508216400</v>
      </c>
      <c r="N695" s="8">
        <f t="shared" si="41"/>
        <v>43042.208333333328</v>
      </c>
      <c r="O695">
        <v>1509685200</v>
      </c>
      <c r="P695" t="b">
        <v>0</v>
      </c>
      <c r="Q695" t="b">
        <v>0</v>
      </c>
      <c r="R695" t="s">
        <v>33</v>
      </c>
      <c r="S695" t="str">
        <f t="shared" si="42"/>
        <v>theater</v>
      </c>
      <c r="T695" t="str">
        <f t="shared" si="43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>ROUND(E696/D696*100,0)</f>
        <v>84</v>
      </c>
      <c r="G696" t="s">
        <v>14</v>
      </c>
      <c r="H696">
        <f>ROUND(E696/I696,0)</f>
        <v>97</v>
      </c>
      <c r="I696">
        <v>79</v>
      </c>
      <c r="J696" t="s">
        <v>21</v>
      </c>
      <c r="K696" t="s">
        <v>22</v>
      </c>
      <c r="L696" s="8">
        <f t="shared" si="40"/>
        <v>43066.25</v>
      </c>
      <c r="M696">
        <v>1511762400</v>
      </c>
      <c r="N696" s="8">
        <f t="shared" si="41"/>
        <v>43103.25</v>
      </c>
      <c r="O696">
        <v>1514959200</v>
      </c>
      <c r="P696" t="b">
        <v>0</v>
      </c>
      <c r="Q696" t="b">
        <v>0</v>
      </c>
      <c r="R696" t="s">
        <v>33</v>
      </c>
      <c r="S696" t="str">
        <f t="shared" si="42"/>
        <v>theater</v>
      </c>
      <c r="T696" t="str">
        <f t="shared" si="43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>ROUND(E697/D697*100,0)</f>
        <v>134</v>
      </c>
      <c r="G697" t="s">
        <v>20</v>
      </c>
      <c r="H697">
        <f>ROUND(E697/I697,0)</f>
        <v>63</v>
      </c>
      <c r="I697">
        <v>196</v>
      </c>
      <c r="J697" t="s">
        <v>107</v>
      </c>
      <c r="K697" t="s">
        <v>108</v>
      </c>
      <c r="L697" s="8">
        <f t="shared" si="40"/>
        <v>42322.25</v>
      </c>
      <c r="M697">
        <v>1447480800</v>
      </c>
      <c r="N697" s="8">
        <f t="shared" si="41"/>
        <v>42338.25</v>
      </c>
      <c r="O697">
        <v>1448863200</v>
      </c>
      <c r="P697" t="b">
        <v>1</v>
      </c>
      <c r="Q697" t="b">
        <v>0</v>
      </c>
      <c r="R697" t="s">
        <v>23</v>
      </c>
      <c r="S697" t="str">
        <f t="shared" si="42"/>
        <v>music</v>
      </c>
      <c r="T697" t="str">
        <f t="shared" si="43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>ROUND(E698/D698*100,0)</f>
        <v>59</v>
      </c>
      <c r="G698" t="s">
        <v>14</v>
      </c>
      <c r="H698">
        <f>ROUND(E698/I698,0)</f>
        <v>109</v>
      </c>
      <c r="I698">
        <v>889</v>
      </c>
      <c r="J698" t="s">
        <v>21</v>
      </c>
      <c r="K698" t="s">
        <v>22</v>
      </c>
      <c r="L698" s="8">
        <f t="shared" si="40"/>
        <v>42114.208333333328</v>
      </c>
      <c r="M698">
        <v>1429506000</v>
      </c>
      <c r="N698" s="8">
        <f t="shared" si="41"/>
        <v>42115.208333333328</v>
      </c>
      <c r="O698">
        <v>1429592400</v>
      </c>
      <c r="P698" t="b">
        <v>0</v>
      </c>
      <c r="Q698" t="b">
        <v>1</v>
      </c>
      <c r="R698" t="s">
        <v>33</v>
      </c>
      <c r="S698" t="str">
        <f t="shared" si="42"/>
        <v>theater</v>
      </c>
      <c r="T698" t="str">
        <f t="shared" si="43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>ROUND(E699/D699*100,0)</f>
        <v>153</v>
      </c>
      <c r="G699" t="s">
        <v>20</v>
      </c>
      <c r="H699">
        <f>ROUND(E699/I699,0)</f>
        <v>27</v>
      </c>
      <c r="I699">
        <v>7295</v>
      </c>
      <c r="J699" t="s">
        <v>21</v>
      </c>
      <c r="K699" t="s">
        <v>22</v>
      </c>
      <c r="L699" s="8">
        <f t="shared" si="40"/>
        <v>43190.208333333328</v>
      </c>
      <c r="M699">
        <v>1522472400</v>
      </c>
      <c r="N699" s="8">
        <f t="shared" si="41"/>
        <v>43192.208333333328</v>
      </c>
      <c r="O699">
        <v>1522645200</v>
      </c>
      <c r="P699" t="b">
        <v>0</v>
      </c>
      <c r="Q699" t="b">
        <v>0</v>
      </c>
      <c r="R699" t="s">
        <v>50</v>
      </c>
      <c r="S699" t="str">
        <f t="shared" si="42"/>
        <v>music</v>
      </c>
      <c r="T699" t="str">
        <f t="shared" si="43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>ROUND(E700/D700*100,0)</f>
        <v>447</v>
      </c>
      <c r="G700" t="s">
        <v>20</v>
      </c>
      <c r="H700">
        <f>ROUND(E700/I700,0)</f>
        <v>65</v>
      </c>
      <c r="I700">
        <v>2893</v>
      </c>
      <c r="J700" t="s">
        <v>15</v>
      </c>
      <c r="K700" t="s">
        <v>16</v>
      </c>
      <c r="L700" s="8">
        <f t="shared" si="40"/>
        <v>40871.25</v>
      </c>
      <c r="M700">
        <v>1322114400</v>
      </c>
      <c r="N700" s="8">
        <f t="shared" si="41"/>
        <v>40885.25</v>
      </c>
      <c r="O700">
        <v>1323324000</v>
      </c>
      <c r="P700" t="b">
        <v>0</v>
      </c>
      <c r="Q700" t="b">
        <v>0</v>
      </c>
      <c r="R700" t="s">
        <v>65</v>
      </c>
      <c r="S700" t="str">
        <f t="shared" si="42"/>
        <v>technology</v>
      </c>
      <c r="T700" t="str">
        <f t="shared" si="43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>ROUND(E701/D701*100,0)</f>
        <v>84</v>
      </c>
      <c r="G701" t="s">
        <v>14</v>
      </c>
      <c r="H701">
        <f>ROUND(E701/I701,0)</f>
        <v>112</v>
      </c>
      <c r="I701">
        <v>56</v>
      </c>
      <c r="J701" t="s">
        <v>21</v>
      </c>
      <c r="K701" t="s">
        <v>22</v>
      </c>
      <c r="L701" s="8">
        <f t="shared" si="40"/>
        <v>43641.208333333328</v>
      </c>
      <c r="M701">
        <v>1561438800</v>
      </c>
      <c r="N701" s="8">
        <f t="shared" si="41"/>
        <v>43642.208333333328</v>
      </c>
      <c r="O701">
        <v>1561525200</v>
      </c>
      <c r="P701" t="b">
        <v>0</v>
      </c>
      <c r="Q701" t="b">
        <v>0</v>
      </c>
      <c r="R701" t="s">
        <v>53</v>
      </c>
      <c r="S701" t="str">
        <f t="shared" si="42"/>
        <v>film &amp; video</v>
      </c>
      <c r="T701" t="str">
        <f t="shared" si="43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>ROUND(E702/D702*100,0)</f>
        <v>3</v>
      </c>
      <c r="G702" t="s">
        <v>14</v>
      </c>
      <c r="H702">
        <f>ROUND(E702/I702,0)</f>
        <v>3</v>
      </c>
      <c r="I702">
        <v>1</v>
      </c>
      <c r="J702" t="s">
        <v>21</v>
      </c>
      <c r="K702" t="s">
        <v>22</v>
      </c>
      <c r="L702" s="8">
        <f t="shared" si="40"/>
        <v>40203.25</v>
      </c>
      <c r="M702">
        <v>1264399200</v>
      </c>
      <c r="N702" s="8">
        <f t="shared" si="41"/>
        <v>40218.25</v>
      </c>
      <c r="O702">
        <v>1265695200</v>
      </c>
      <c r="P702" t="b">
        <v>0</v>
      </c>
      <c r="Q702" t="b">
        <v>0</v>
      </c>
      <c r="R702" t="s">
        <v>65</v>
      </c>
      <c r="S702" t="str">
        <f t="shared" si="42"/>
        <v>technology</v>
      </c>
      <c r="T702" t="str">
        <f t="shared" si="43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>ROUND(E703/D703*100,0)</f>
        <v>175</v>
      </c>
      <c r="G703" t="s">
        <v>20</v>
      </c>
      <c r="H703">
        <f>ROUND(E703/I703,0)</f>
        <v>111</v>
      </c>
      <c r="I703">
        <v>820</v>
      </c>
      <c r="J703" t="s">
        <v>21</v>
      </c>
      <c r="K703" t="s">
        <v>22</v>
      </c>
      <c r="L703" s="8">
        <f t="shared" si="40"/>
        <v>40629.208333333336</v>
      </c>
      <c r="M703">
        <v>1301202000</v>
      </c>
      <c r="N703" s="8">
        <f t="shared" si="41"/>
        <v>40636.208333333336</v>
      </c>
      <c r="O703">
        <v>1301806800</v>
      </c>
      <c r="P703" t="b">
        <v>1</v>
      </c>
      <c r="Q703" t="b">
        <v>0</v>
      </c>
      <c r="R703" t="s">
        <v>33</v>
      </c>
      <c r="S703" t="str">
        <f t="shared" si="42"/>
        <v>theater</v>
      </c>
      <c r="T703" t="str">
        <f t="shared" si="43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>ROUND(E704/D704*100,0)</f>
        <v>54</v>
      </c>
      <c r="G704" t="s">
        <v>14</v>
      </c>
      <c r="H704">
        <f>ROUND(E704/I704,0)</f>
        <v>57</v>
      </c>
      <c r="I704">
        <v>83</v>
      </c>
      <c r="J704" t="s">
        <v>21</v>
      </c>
      <c r="K704" t="s">
        <v>22</v>
      </c>
      <c r="L704" s="8">
        <f t="shared" si="40"/>
        <v>41477.208333333336</v>
      </c>
      <c r="M704">
        <v>1374469200</v>
      </c>
      <c r="N704" s="8">
        <f t="shared" si="41"/>
        <v>41482.208333333336</v>
      </c>
      <c r="O704">
        <v>1374901200</v>
      </c>
      <c r="P704" t="b">
        <v>0</v>
      </c>
      <c r="Q704" t="b">
        <v>0</v>
      </c>
      <c r="R704" t="s">
        <v>65</v>
      </c>
      <c r="S704" t="str">
        <f t="shared" si="42"/>
        <v>technology</v>
      </c>
      <c r="T704" t="str">
        <f t="shared" si="43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>ROUND(E705/D705*100,0)</f>
        <v>312</v>
      </c>
      <c r="G705" t="s">
        <v>20</v>
      </c>
      <c r="H705">
        <f>ROUND(E705/I705,0)</f>
        <v>97</v>
      </c>
      <c r="I705">
        <v>2038</v>
      </c>
      <c r="J705" t="s">
        <v>21</v>
      </c>
      <c r="K705" t="s">
        <v>22</v>
      </c>
      <c r="L705" s="8">
        <f t="shared" si="40"/>
        <v>41020.208333333336</v>
      </c>
      <c r="M705">
        <v>1334984400</v>
      </c>
      <c r="N705" s="8">
        <f t="shared" si="41"/>
        <v>41037.208333333336</v>
      </c>
      <c r="O705">
        <v>1336453200</v>
      </c>
      <c r="P705" t="b">
        <v>1</v>
      </c>
      <c r="Q705" t="b">
        <v>1</v>
      </c>
      <c r="R705" t="s">
        <v>206</v>
      </c>
      <c r="S705" t="str">
        <f t="shared" si="42"/>
        <v>publishing</v>
      </c>
      <c r="T705" t="str">
        <f t="shared" si="43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>ROUND(E706/D706*100,0)</f>
        <v>123</v>
      </c>
      <c r="G706" t="s">
        <v>20</v>
      </c>
      <c r="H706">
        <f>ROUND(E706/I706,0)</f>
        <v>92</v>
      </c>
      <c r="I706">
        <v>116</v>
      </c>
      <c r="J706" t="s">
        <v>21</v>
      </c>
      <c r="K706" t="s">
        <v>22</v>
      </c>
      <c r="L706" s="8">
        <f t="shared" si="40"/>
        <v>42555.208333333328</v>
      </c>
      <c r="M706">
        <v>1467608400</v>
      </c>
      <c r="N706" s="8">
        <f t="shared" si="41"/>
        <v>42570.208333333328</v>
      </c>
      <c r="O706">
        <v>1468904400</v>
      </c>
      <c r="P706" t="b">
        <v>0</v>
      </c>
      <c r="Q706" t="b">
        <v>0</v>
      </c>
      <c r="R706" t="s">
        <v>71</v>
      </c>
      <c r="S706" t="str">
        <f t="shared" si="42"/>
        <v>film &amp; video</v>
      </c>
      <c r="T706" t="str">
        <f t="shared" si="43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>ROUND(E707/D707*100,0)</f>
        <v>99</v>
      </c>
      <c r="G707" t="s">
        <v>14</v>
      </c>
      <c r="H707">
        <f>ROUND(E707/I707,0)</f>
        <v>83</v>
      </c>
      <c r="I707">
        <v>2025</v>
      </c>
      <c r="J707" t="s">
        <v>40</v>
      </c>
      <c r="K707" t="s">
        <v>41</v>
      </c>
      <c r="L707" s="8">
        <f t="shared" ref="L707:L770" si="44">(((M707/60)/60)/24)+DATE(1970,1,1)</f>
        <v>41619.25</v>
      </c>
      <c r="M707">
        <v>1386741600</v>
      </c>
      <c r="N707" s="8">
        <f t="shared" ref="N707:N770" si="45">(((O707/60)/60)/24)+DATE(1970,1,1)</f>
        <v>41623.25</v>
      </c>
      <c r="O707">
        <v>1387087200</v>
      </c>
      <c r="P707" t="b">
        <v>0</v>
      </c>
      <c r="Q707" t="b">
        <v>0</v>
      </c>
      <c r="R707" t="s">
        <v>68</v>
      </c>
      <c r="S707" t="str">
        <f t="shared" ref="S707:S770" si="46">LEFT(R707, FIND("/", R707) - 1)</f>
        <v>publishing</v>
      </c>
      <c r="T707" t="str">
        <f t="shared" ref="T707:T770" si="47">TRIM(MID(R707, FIND("/", R707) + 1, LEN(R707)))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>ROUND(E708/D708*100,0)</f>
        <v>128</v>
      </c>
      <c r="G708" t="s">
        <v>20</v>
      </c>
      <c r="H708">
        <f>ROUND(E708/I708,0)</f>
        <v>103</v>
      </c>
      <c r="I708">
        <v>1345</v>
      </c>
      <c r="J708" t="s">
        <v>26</v>
      </c>
      <c r="K708" t="s">
        <v>27</v>
      </c>
      <c r="L708" s="8">
        <f t="shared" si="44"/>
        <v>43471.25</v>
      </c>
      <c r="M708">
        <v>1546754400</v>
      </c>
      <c r="N708" s="8">
        <f t="shared" si="45"/>
        <v>43479.25</v>
      </c>
      <c r="O708">
        <v>1547445600</v>
      </c>
      <c r="P708" t="b">
        <v>0</v>
      </c>
      <c r="Q708" t="b">
        <v>1</v>
      </c>
      <c r="R708" t="s">
        <v>28</v>
      </c>
      <c r="S708" t="str">
        <f t="shared" si="46"/>
        <v>technology</v>
      </c>
      <c r="T708" t="str">
        <f t="shared" si="47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>ROUND(E709/D709*100,0)</f>
        <v>159</v>
      </c>
      <c r="G709" t="s">
        <v>20</v>
      </c>
      <c r="H709">
        <f>ROUND(E709/I709,0)</f>
        <v>69</v>
      </c>
      <c r="I709">
        <v>168</v>
      </c>
      <c r="J709" t="s">
        <v>21</v>
      </c>
      <c r="K709" t="s">
        <v>22</v>
      </c>
      <c r="L709" s="8">
        <f t="shared" si="44"/>
        <v>43442.25</v>
      </c>
      <c r="M709">
        <v>1544248800</v>
      </c>
      <c r="N709" s="8">
        <f t="shared" si="45"/>
        <v>43478.25</v>
      </c>
      <c r="O709">
        <v>1547359200</v>
      </c>
      <c r="P709" t="b">
        <v>0</v>
      </c>
      <c r="Q709" t="b">
        <v>0</v>
      </c>
      <c r="R709" t="s">
        <v>53</v>
      </c>
      <c r="S709" t="str">
        <f t="shared" si="46"/>
        <v>film &amp; video</v>
      </c>
      <c r="T709" t="str">
        <f t="shared" si="47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>ROUND(E710/D710*100,0)</f>
        <v>707</v>
      </c>
      <c r="G710" t="s">
        <v>20</v>
      </c>
      <c r="H710">
        <f>ROUND(E710/I710,0)</f>
        <v>88</v>
      </c>
      <c r="I710">
        <v>137</v>
      </c>
      <c r="J710" t="s">
        <v>98</v>
      </c>
      <c r="K710" t="s">
        <v>99</v>
      </c>
      <c r="L710" s="8">
        <f t="shared" si="44"/>
        <v>42877.208333333328</v>
      </c>
      <c r="M710">
        <v>1495429200</v>
      </c>
      <c r="N710" s="8">
        <f t="shared" si="45"/>
        <v>42887.208333333328</v>
      </c>
      <c r="O710">
        <v>1496293200</v>
      </c>
      <c r="P710" t="b">
        <v>0</v>
      </c>
      <c r="Q710" t="b">
        <v>0</v>
      </c>
      <c r="R710" t="s">
        <v>33</v>
      </c>
      <c r="S710" t="str">
        <f t="shared" si="46"/>
        <v>theater</v>
      </c>
      <c r="T710" t="str">
        <f t="shared" si="47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>ROUND(E711/D711*100,0)</f>
        <v>142</v>
      </c>
      <c r="G711" t="s">
        <v>20</v>
      </c>
      <c r="H711">
        <f>ROUND(E711/I711,0)</f>
        <v>75</v>
      </c>
      <c r="I711">
        <v>186</v>
      </c>
      <c r="J711" t="s">
        <v>107</v>
      </c>
      <c r="K711" t="s">
        <v>108</v>
      </c>
      <c r="L711" s="8">
        <f t="shared" si="44"/>
        <v>41018.208333333336</v>
      </c>
      <c r="M711">
        <v>1334811600</v>
      </c>
      <c r="N711" s="8">
        <f t="shared" si="45"/>
        <v>41025.208333333336</v>
      </c>
      <c r="O711">
        <v>1335416400</v>
      </c>
      <c r="P711" t="b">
        <v>0</v>
      </c>
      <c r="Q711" t="b">
        <v>0</v>
      </c>
      <c r="R711" t="s">
        <v>33</v>
      </c>
      <c r="S711" t="str">
        <f t="shared" si="46"/>
        <v>theater</v>
      </c>
      <c r="T711" t="str">
        <f t="shared" si="47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>ROUND(E712/D712*100,0)</f>
        <v>148</v>
      </c>
      <c r="G712" t="s">
        <v>20</v>
      </c>
      <c r="H712">
        <f>ROUND(E712/I712,0)</f>
        <v>51</v>
      </c>
      <c r="I712">
        <v>125</v>
      </c>
      <c r="J712" t="s">
        <v>21</v>
      </c>
      <c r="K712" t="s">
        <v>22</v>
      </c>
      <c r="L712" s="8">
        <f t="shared" si="44"/>
        <v>43295.208333333328</v>
      </c>
      <c r="M712">
        <v>1531544400</v>
      </c>
      <c r="N712" s="8">
        <f t="shared" si="45"/>
        <v>43302.208333333328</v>
      </c>
      <c r="O712">
        <v>1532149200</v>
      </c>
      <c r="P712" t="b">
        <v>0</v>
      </c>
      <c r="Q712" t="b">
        <v>1</v>
      </c>
      <c r="R712" t="s">
        <v>33</v>
      </c>
      <c r="S712" t="str">
        <f t="shared" si="46"/>
        <v>theater</v>
      </c>
      <c r="T712" t="str">
        <f t="shared" si="47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>ROUND(E713/D713*100,0)</f>
        <v>20</v>
      </c>
      <c r="G713" t="s">
        <v>14</v>
      </c>
      <c r="H713">
        <f>ROUND(E713/I713,0)</f>
        <v>90</v>
      </c>
      <c r="I713">
        <v>14</v>
      </c>
      <c r="J713" t="s">
        <v>107</v>
      </c>
      <c r="K713" t="s">
        <v>108</v>
      </c>
      <c r="L713" s="8">
        <f t="shared" si="44"/>
        <v>42393.25</v>
      </c>
      <c r="M713">
        <v>1453615200</v>
      </c>
      <c r="N713" s="8">
        <f t="shared" si="45"/>
        <v>42395.25</v>
      </c>
      <c r="O713">
        <v>1453788000</v>
      </c>
      <c r="P713" t="b">
        <v>1</v>
      </c>
      <c r="Q713" t="b">
        <v>1</v>
      </c>
      <c r="R713" t="s">
        <v>33</v>
      </c>
      <c r="S713" t="str">
        <f t="shared" si="46"/>
        <v>theater</v>
      </c>
      <c r="T713" t="str">
        <f t="shared" si="47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>ROUND(E714/D714*100,0)</f>
        <v>1841</v>
      </c>
      <c r="G714" t="s">
        <v>20</v>
      </c>
      <c r="H714">
        <f>ROUND(E714/I714,0)</f>
        <v>73</v>
      </c>
      <c r="I714">
        <v>202</v>
      </c>
      <c r="J714" t="s">
        <v>21</v>
      </c>
      <c r="K714" t="s">
        <v>22</v>
      </c>
      <c r="L714" s="8">
        <f t="shared" si="44"/>
        <v>42559.208333333328</v>
      </c>
      <c r="M714">
        <v>1467954000</v>
      </c>
      <c r="N714" s="8">
        <f t="shared" si="45"/>
        <v>42600.208333333328</v>
      </c>
      <c r="O714">
        <v>1471496400</v>
      </c>
      <c r="P714" t="b">
        <v>0</v>
      </c>
      <c r="Q714" t="b">
        <v>0</v>
      </c>
      <c r="R714" t="s">
        <v>33</v>
      </c>
      <c r="S714" t="str">
        <f t="shared" si="46"/>
        <v>theater</v>
      </c>
      <c r="T714" t="str">
        <f t="shared" si="47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>ROUND(E715/D715*100,0)</f>
        <v>162</v>
      </c>
      <c r="G715" t="s">
        <v>20</v>
      </c>
      <c r="H715">
        <f>ROUND(E715/I715,0)</f>
        <v>108</v>
      </c>
      <c r="I715">
        <v>103</v>
      </c>
      <c r="J715" t="s">
        <v>21</v>
      </c>
      <c r="K715" t="s">
        <v>22</v>
      </c>
      <c r="L715" s="8">
        <f t="shared" si="44"/>
        <v>42604.208333333328</v>
      </c>
      <c r="M715">
        <v>1471842000</v>
      </c>
      <c r="N715" s="8">
        <f t="shared" si="45"/>
        <v>42616.208333333328</v>
      </c>
      <c r="O715">
        <v>1472878800</v>
      </c>
      <c r="P715" t="b">
        <v>0</v>
      </c>
      <c r="Q715" t="b">
        <v>0</v>
      </c>
      <c r="R715" t="s">
        <v>133</v>
      </c>
      <c r="S715" t="str">
        <f t="shared" si="46"/>
        <v>publishing</v>
      </c>
      <c r="T715" t="str">
        <f t="shared" si="47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>ROUND(E716/D716*100,0)</f>
        <v>473</v>
      </c>
      <c r="G716" t="s">
        <v>20</v>
      </c>
      <c r="H716">
        <f>ROUND(E716/I716,0)</f>
        <v>102</v>
      </c>
      <c r="I716">
        <v>1785</v>
      </c>
      <c r="J716" t="s">
        <v>21</v>
      </c>
      <c r="K716" t="s">
        <v>22</v>
      </c>
      <c r="L716" s="8">
        <f t="shared" si="44"/>
        <v>41870.208333333336</v>
      </c>
      <c r="M716">
        <v>1408424400</v>
      </c>
      <c r="N716" s="8">
        <f t="shared" si="45"/>
        <v>41871.208333333336</v>
      </c>
      <c r="O716">
        <v>1408510800</v>
      </c>
      <c r="P716" t="b">
        <v>0</v>
      </c>
      <c r="Q716" t="b">
        <v>0</v>
      </c>
      <c r="R716" t="s">
        <v>23</v>
      </c>
      <c r="S716" t="str">
        <f t="shared" si="46"/>
        <v>music</v>
      </c>
      <c r="T716" t="str">
        <f t="shared" si="47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>ROUND(E717/D717*100,0)</f>
        <v>24</v>
      </c>
      <c r="G717" t="s">
        <v>14</v>
      </c>
      <c r="H717">
        <f>ROUND(E717/I717,0)</f>
        <v>44</v>
      </c>
      <c r="I717">
        <v>656</v>
      </c>
      <c r="J717" t="s">
        <v>21</v>
      </c>
      <c r="K717" t="s">
        <v>22</v>
      </c>
      <c r="L717" s="8">
        <f t="shared" si="44"/>
        <v>40397.208333333336</v>
      </c>
      <c r="M717">
        <v>1281157200</v>
      </c>
      <c r="N717" s="8">
        <f t="shared" si="45"/>
        <v>40402.208333333336</v>
      </c>
      <c r="O717">
        <v>1281589200</v>
      </c>
      <c r="P717" t="b">
        <v>0</v>
      </c>
      <c r="Q717" t="b">
        <v>0</v>
      </c>
      <c r="R717" t="s">
        <v>292</v>
      </c>
      <c r="S717" t="str">
        <f t="shared" si="46"/>
        <v>games</v>
      </c>
      <c r="T717" t="str">
        <f t="shared" si="47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>ROUND(E718/D718*100,0)</f>
        <v>518</v>
      </c>
      <c r="G718" t="s">
        <v>20</v>
      </c>
      <c r="H718">
        <f>ROUND(E718/I718,0)</f>
        <v>66</v>
      </c>
      <c r="I718">
        <v>157</v>
      </c>
      <c r="J718" t="s">
        <v>21</v>
      </c>
      <c r="K718" t="s">
        <v>22</v>
      </c>
      <c r="L718" s="8">
        <f t="shared" si="44"/>
        <v>41465.208333333336</v>
      </c>
      <c r="M718">
        <v>1373432400</v>
      </c>
      <c r="N718" s="8">
        <f t="shared" si="45"/>
        <v>41493.208333333336</v>
      </c>
      <c r="O718">
        <v>1375851600</v>
      </c>
      <c r="P718" t="b">
        <v>0</v>
      </c>
      <c r="Q718" t="b">
        <v>1</v>
      </c>
      <c r="R718" t="s">
        <v>33</v>
      </c>
      <c r="S718" t="str">
        <f t="shared" si="46"/>
        <v>theater</v>
      </c>
      <c r="T718" t="str">
        <f t="shared" si="47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>ROUND(E719/D719*100,0)</f>
        <v>248</v>
      </c>
      <c r="G719" t="s">
        <v>20</v>
      </c>
      <c r="H719">
        <f>ROUND(E719/I719,0)</f>
        <v>25</v>
      </c>
      <c r="I719">
        <v>555</v>
      </c>
      <c r="J719" t="s">
        <v>21</v>
      </c>
      <c r="K719" t="s">
        <v>22</v>
      </c>
      <c r="L719" s="8">
        <f t="shared" si="44"/>
        <v>40777.208333333336</v>
      </c>
      <c r="M719">
        <v>1313989200</v>
      </c>
      <c r="N719" s="8">
        <f t="shared" si="45"/>
        <v>40798.208333333336</v>
      </c>
      <c r="O719">
        <v>1315803600</v>
      </c>
      <c r="P719" t="b">
        <v>0</v>
      </c>
      <c r="Q719" t="b">
        <v>0</v>
      </c>
      <c r="R719" t="s">
        <v>42</v>
      </c>
      <c r="S719" t="str">
        <f t="shared" si="46"/>
        <v>film &amp; video</v>
      </c>
      <c r="T719" t="str">
        <f t="shared" si="47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>ROUND(E720/D720*100,0)</f>
        <v>100</v>
      </c>
      <c r="G720" t="s">
        <v>20</v>
      </c>
      <c r="H720">
        <f>ROUND(E720/I720,0)</f>
        <v>28</v>
      </c>
      <c r="I720">
        <v>297</v>
      </c>
      <c r="J720" t="s">
        <v>21</v>
      </c>
      <c r="K720" t="s">
        <v>22</v>
      </c>
      <c r="L720" s="8">
        <f t="shared" si="44"/>
        <v>41442.208333333336</v>
      </c>
      <c r="M720">
        <v>1371445200</v>
      </c>
      <c r="N720" s="8">
        <f t="shared" si="45"/>
        <v>41468.208333333336</v>
      </c>
      <c r="O720">
        <v>1373691600</v>
      </c>
      <c r="P720" t="b">
        <v>0</v>
      </c>
      <c r="Q720" t="b">
        <v>0</v>
      </c>
      <c r="R720" t="s">
        <v>65</v>
      </c>
      <c r="S720" t="str">
        <f t="shared" si="46"/>
        <v>technology</v>
      </c>
      <c r="T720" t="str">
        <f t="shared" si="47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>ROUND(E721/D721*100,0)</f>
        <v>153</v>
      </c>
      <c r="G721" t="s">
        <v>20</v>
      </c>
      <c r="H721">
        <f>ROUND(E721/I721,0)</f>
        <v>86</v>
      </c>
      <c r="I721">
        <v>123</v>
      </c>
      <c r="J721" t="s">
        <v>21</v>
      </c>
      <c r="K721" t="s">
        <v>22</v>
      </c>
      <c r="L721" s="8">
        <f t="shared" si="44"/>
        <v>41058.208333333336</v>
      </c>
      <c r="M721">
        <v>1338267600</v>
      </c>
      <c r="N721" s="8">
        <f t="shared" si="45"/>
        <v>41069.208333333336</v>
      </c>
      <c r="O721">
        <v>1339218000</v>
      </c>
      <c r="P721" t="b">
        <v>0</v>
      </c>
      <c r="Q721" t="b">
        <v>0</v>
      </c>
      <c r="R721" t="s">
        <v>119</v>
      </c>
      <c r="S721" t="str">
        <f t="shared" si="46"/>
        <v>publishing</v>
      </c>
      <c r="T721" t="str">
        <f t="shared" si="47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>ROUND(E722/D722*100,0)</f>
        <v>37</v>
      </c>
      <c r="G722" t="s">
        <v>74</v>
      </c>
      <c r="H722">
        <f>ROUND(E722/I722,0)</f>
        <v>85</v>
      </c>
      <c r="I722">
        <v>38</v>
      </c>
      <c r="J722" t="s">
        <v>36</v>
      </c>
      <c r="K722" t="s">
        <v>37</v>
      </c>
      <c r="L722" s="8">
        <f t="shared" si="44"/>
        <v>43152.25</v>
      </c>
      <c r="M722">
        <v>1519192800</v>
      </c>
      <c r="N722" s="8">
        <f t="shared" si="45"/>
        <v>43166.25</v>
      </c>
      <c r="O722">
        <v>1520402400</v>
      </c>
      <c r="P722" t="b">
        <v>0</v>
      </c>
      <c r="Q722" t="b">
        <v>1</v>
      </c>
      <c r="R722" t="s">
        <v>33</v>
      </c>
      <c r="S722" t="str">
        <f t="shared" si="46"/>
        <v>theater</v>
      </c>
      <c r="T722" t="str">
        <f t="shared" si="47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>ROUND(E723/D723*100,0)</f>
        <v>4</v>
      </c>
      <c r="G723" t="s">
        <v>74</v>
      </c>
      <c r="H723">
        <f>ROUND(E723/I723,0)</f>
        <v>90</v>
      </c>
      <c r="I723">
        <v>60</v>
      </c>
      <c r="J723" t="s">
        <v>21</v>
      </c>
      <c r="K723" t="s">
        <v>22</v>
      </c>
      <c r="L723" s="8">
        <f t="shared" si="44"/>
        <v>43194.208333333328</v>
      </c>
      <c r="M723">
        <v>1522818000</v>
      </c>
      <c r="N723" s="8">
        <f t="shared" si="45"/>
        <v>43200.208333333328</v>
      </c>
      <c r="O723">
        <v>1523336400</v>
      </c>
      <c r="P723" t="b">
        <v>0</v>
      </c>
      <c r="Q723" t="b">
        <v>0</v>
      </c>
      <c r="R723" t="s">
        <v>23</v>
      </c>
      <c r="S723" t="str">
        <f t="shared" si="46"/>
        <v>music</v>
      </c>
      <c r="T723" t="str">
        <f t="shared" si="47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>ROUND(E724/D724*100,0)</f>
        <v>157</v>
      </c>
      <c r="G724" t="s">
        <v>20</v>
      </c>
      <c r="H724">
        <f>ROUND(E724/I724,0)</f>
        <v>25</v>
      </c>
      <c r="I724">
        <v>3036</v>
      </c>
      <c r="J724" t="s">
        <v>21</v>
      </c>
      <c r="K724" t="s">
        <v>22</v>
      </c>
      <c r="L724" s="8">
        <f t="shared" si="44"/>
        <v>43045.25</v>
      </c>
      <c r="M724">
        <v>1509948000</v>
      </c>
      <c r="N724" s="8">
        <f t="shared" si="45"/>
        <v>43072.25</v>
      </c>
      <c r="O724">
        <v>1512280800</v>
      </c>
      <c r="P724" t="b">
        <v>0</v>
      </c>
      <c r="Q724" t="b">
        <v>0</v>
      </c>
      <c r="R724" t="s">
        <v>42</v>
      </c>
      <c r="S724" t="str">
        <f t="shared" si="46"/>
        <v>film &amp; video</v>
      </c>
      <c r="T724" t="str">
        <f t="shared" si="47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>ROUND(E725/D725*100,0)</f>
        <v>270</v>
      </c>
      <c r="G725" t="s">
        <v>20</v>
      </c>
      <c r="H725">
        <f>ROUND(E725/I725,0)</f>
        <v>92</v>
      </c>
      <c r="I725">
        <v>144</v>
      </c>
      <c r="J725" t="s">
        <v>26</v>
      </c>
      <c r="K725" t="s">
        <v>27</v>
      </c>
      <c r="L725" s="8">
        <f t="shared" si="44"/>
        <v>42431.25</v>
      </c>
      <c r="M725">
        <v>1456898400</v>
      </c>
      <c r="N725" s="8">
        <f t="shared" si="45"/>
        <v>42452.208333333328</v>
      </c>
      <c r="O725">
        <v>1458709200</v>
      </c>
      <c r="P725" t="b">
        <v>0</v>
      </c>
      <c r="Q725" t="b">
        <v>0</v>
      </c>
      <c r="R725" t="s">
        <v>33</v>
      </c>
      <c r="S725" t="str">
        <f t="shared" si="46"/>
        <v>theater</v>
      </c>
      <c r="T725" t="str">
        <f t="shared" si="47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>ROUND(E726/D726*100,0)</f>
        <v>134</v>
      </c>
      <c r="G726" t="s">
        <v>20</v>
      </c>
      <c r="H726">
        <f>ROUND(E726/I726,0)</f>
        <v>93</v>
      </c>
      <c r="I726">
        <v>121</v>
      </c>
      <c r="J726" t="s">
        <v>40</v>
      </c>
      <c r="K726" t="s">
        <v>41</v>
      </c>
      <c r="L726" s="8">
        <f t="shared" si="44"/>
        <v>41934.208333333336</v>
      </c>
      <c r="M726">
        <v>1413954000</v>
      </c>
      <c r="N726" s="8">
        <f t="shared" si="45"/>
        <v>41936.208333333336</v>
      </c>
      <c r="O726">
        <v>1414126800</v>
      </c>
      <c r="P726" t="b">
        <v>0</v>
      </c>
      <c r="Q726" t="b">
        <v>1</v>
      </c>
      <c r="R726" t="s">
        <v>33</v>
      </c>
      <c r="S726" t="str">
        <f t="shared" si="46"/>
        <v>theater</v>
      </c>
      <c r="T726" t="str">
        <f t="shared" si="47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>ROUND(E727/D727*100,0)</f>
        <v>50</v>
      </c>
      <c r="G727" t="s">
        <v>14</v>
      </c>
      <c r="H727">
        <f>ROUND(E727/I727,0)</f>
        <v>61</v>
      </c>
      <c r="I727">
        <v>1596</v>
      </c>
      <c r="J727" t="s">
        <v>21</v>
      </c>
      <c r="K727" t="s">
        <v>22</v>
      </c>
      <c r="L727" s="8">
        <f t="shared" si="44"/>
        <v>41958.25</v>
      </c>
      <c r="M727">
        <v>1416031200</v>
      </c>
      <c r="N727" s="8">
        <f t="shared" si="45"/>
        <v>41960.25</v>
      </c>
      <c r="O727">
        <v>1416204000</v>
      </c>
      <c r="P727" t="b">
        <v>0</v>
      </c>
      <c r="Q727" t="b">
        <v>0</v>
      </c>
      <c r="R727" t="s">
        <v>292</v>
      </c>
      <c r="S727" t="str">
        <f t="shared" si="46"/>
        <v>games</v>
      </c>
      <c r="T727" t="str">
        <f t="shared" si="47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>ROUND(E728/D728*100,0)</f>
        <v>89</v>
      </c>
      <c r="G728" t="s">
        <v>74</v>
      </c>
      <c r="H728">
        <f>ROUND(E728/I728,0)</f>
        <v>92</v>
      </c>
      <c r="I728">
        <v>524</v>
      </c>
      <c r="J728" t="s">
        <v>21</v>
      </c>
      <c r="K728" t="s">
        <v>22</v>
      </c>
      <c r="L728" s="8">
        <f t="shared" si="44"/>
        <v>40476.208333333336</v>
      </c>
      <c r="M728">
        <v>1287982800</v>
      </c>
      <c r="N728" s="8">
        <f t="shared" si="45"/>
        <v>40482.208333333336</v>
      </c>
      <c r="O728">
        <v>1288501200</v>
      </c>
      <c r="P728" t="b">
        <v>0</v>
      </c>
      <c r="Q728" t="b">
        <v>1</v>
      </c>
      <c r="R728" t="s">
        <v>33</v>
      </c>
      <c r="S728" t="str">
        <f t="shared" si="46"/>
        <v>theater</v>
      </c>
      <c r="T728" t="str">
        <f t="shared" si="47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>ROUND(E729/D729*100,0)</f>
        <v>165</v>
      </c>
      <c r="G729" t="s">
        <v>20</v>
      </c>
      <c r="H729">
        <f>ROUND(E729/I729,0)</f>
        <v>81</v>
      </c>
      <c r="I729">
        <v>181</v>
      </c>
      <c r="J729" t="s">
        <v>21</v>
      </c>
      <c r="K729" t="s">
        <v>22</v>
      </c>
      <c r="L729" s="8">
        <f t="shared" si="44"/>
        <v>43485.25</v>
      </c>
      <c r="M729">
        <v>1547964000</v>
      </c>
      <c r="N729" s="8">
        <f t="shared" si="45"/>
        <v>43543.208333333328</v>
      </c>
      <c r="O729">
        <v>1552971600</v>
      </c>
      <c r="P729" t="b">
        <v>0</v>
      </c>
      <c r="Q729" t="b">
        <v>0</v>
      </c>
      <c r="R729" t="s">
        <v>28</v>
      </c>
      <c r="S729" t="str">
        <f t="shared" si="46"/>
        <v>technology</v>
      </c>
      <c r="T729" t="str">
        <f t="shared" si="47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>ROUND(E730/D730*100,0)</f>
        <v>18</v>
      </c>
      <c r="G730" t="s">
        <v>14</v>
      </c>
      <c r="H730">
        <f>ROUND(E730/I730,0)</f>
        <v>74</v>
      </c>
      <c r="I730">
        <v>10</v>
      </c>
      <c r="J730" t="s">
        <v>21</v>
      </c>
      <c r="K730" t="s">
        <v>22</v>
      </c>
      <c r="L730" s="8">
        <f t="shared" si="44"/>
        <v>42515.208333333328</v>
      </c>
      <c r="M730">
        <v>1464152400</v>
      </c>
      <c r="N730" s="8">
        <f t="shared" si="45"/>
        <v>42526.208333333328</v>
      </c>
      <c r="O730">
        <v>1465102800</v>
      </c>
      <c r="P730" t="b">
        <v>0</v>
      </c>
      <c r="Q730" t="b">
        <v>0</v>
      </c>
      <c r="R730" t="s">
        <v>33</v>
      </c>
      <c r="S730" t="str">
        <f t="shared" si="46"/>
        <v>theater</v>
      </c>
      <c r="T730" t="str">
        <f t="shared" si="47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>ROUND(E731/D731*100,0)</f>
        <v>186</v>
      </c>
      <c r="G731" t="s">
        <v>20</v>
      </c>
      <c r="H731">
        <f>ROUND(E731/I731,0)</f>
        <v>85</v>
      </c>
      <c r="I731">
        <v>122</v>
      </c>
      <c r="J731" t="s">
        <v>21</v>
      </c>
      <c r="K731" t="s">
        <v>22</v>
      </c>
      <c r="L731" s="8">
        <f t="shared" si="44"/>
        <v>41309.25</v>
      </c>
      <c r="M731">
        <v>1359957600</v>
      </c>
      <c r="N731" s="8">
        <f t="shared" si="45"/>
        <v>41311.25</v>
      </c>
      <c r="O731">
        <v>1360130400</v>
      </c>
      <c r="P731" t="b">
        <v>0</v>
      </c>
      <c r="Q731" t="b">
        <v>0</v>
      </c>
      <c r="R731" t="s">
        <v>53</v>
      </c>
      <c r="S731" t="str">
        <f t="shared" si="46"/>
        <v>film &amp; video</v>
      </c>
      <c r="T731" t="str">
        <f t="shared" si="47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>ROUND(E732/D732*100,0)</f>
        <v>413</v>
      </c>
      <c r="G732" t="s">
        <v>20</v>
      </c>
      <c r="H732">
        <f>ROUND(E732/I732,0)</f>
        <v>111</v>
      </c>
      <c r="I732">
        <v>1071</v>
      </c>
      <c r="J732" t="s">
        <v>15</v>
      </c>
      <c r="K732" t="s">
        <v>16</v>
      </c>
      <c r="L732" s="8">
        <f t="shared" si="44"/>
        <v>42147.208333333328</v>
      </c>
      <c r="M732">
        <v>1432357200</v>
      </c>
      <c r="N732" s="8">
        <f t="shared" si="45"/>
        <v>42153.208333333328</v>
      </c>
      <c r="O732">
        <v>1432875600</v>
      </c>
      <c r="P732" t="b">
        <v>0</v>
      </c>
      <c r="Q732" t="b">
        <v>0</v>
      </c>
      <c r="R732" t="s">
        <v>65</v>
      </c>
      <c r="S732" t="str">
        <f t="shared" si="46"/>
        <v>technology</v>
      </c>
      <c r="T732" t="str">
        <f t="shared" si="47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>ROUND(E733/D733*100,0)</f>
        <v>90</v>
      </c>
      <c r="G733" t="s">
        <v>74</v>
      </c>
      <c r="H733">
        <f>ROUND(E733/I733,0)</f>
        <v>33</v>
      </c>
      <c r="I733">
        <v>219</v>
      </c>
      <c r="J733" t="s">
        <v>21</v>
      </c>
      <c r="K733" t="s">
        <v>22</v>
      </c>
      <c r="L733" s="8">
        <f t="shared" si="44"/>
        <v>42939.208333333328</v>
      </c>
      <c r="M733">
        <v>1500786000</v>
      </c>
      <c r="N733" s="8">
        <f t="shared" si="45"/>
        <v>42940.208333333328</v>
      </c>
      <c r="O733">
        <v>1500872400</v>
      </c>
      <c r="P733" t="b">
        <v>0</v>
      </c>
      <c r="Q733" t="b">
        <v>0</v>
      </c>
      <c r="R733" t="s">
        <v>28</v>
      </c>
      <c r="S733" t="str">
        <f t="shared" si="46"/>
        <v>technology</v>
      </c>
      <c r="T733" t="str">
        <f t="shared" si="47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>ROUND(E734/D734*100,0)</f>
        <v>92</v>
      </c>
      <c r="G734" t="s">
        <v>14</v>
      </c>
      <c r="H734">
        <f>ROUND(E734/I734,0)</f>
        <v>96</v>
      </c>
      <c r="I734">
        <v>1121</v>
      </c>
      <c r="J734" t="s">
        <v>21</v>
      </c>
      <c r="K734" t="s">
        <v>22</v>
      </c>
      <c r="L734" s="8">
        <f t="shared" si="44"/>
        <v>42816.208333333328</v>
      </c>
      <c r="M734">
        <v>1490158800</v>
      </c>
      <c r="N734" s="8">
        <f t="shared" si="45"/>
        <v>42839.208333333328</v>
      </c>
      <c r="O734">
        <v>1492146000</v>
      </c>
      <c r="P734" t="b">
        <v>0</v>
      </c>
      <c r="Q734" t="b">
        <v>1</v>
      </c>
      <c r="R734" t="s">
        <v>23</v>
      </c>
      <c r="S734" t="str">
        <f t="shared" si="46"/>
        <v>music</v>
      </c>
      <c r="T734" t="str">
        <f t="shared" si="47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>ROUND(E735/D735*100,0)</f>
        <v>527</v>
      </c>
      <c r="G735" t="s">
        <v>20</v>
      </c>
      <c r="H735">
        <f>ROUND(E735/I735,0)</f>
        <v>85</v>
      </c>
      <c r="I735">
        <v>980</v>
      </c>
      <c r="J735" t="s">
        <v>21</v>
      </c>
      <c r="K735" t="s">
        <v>22</v>
      </c>
      <c r="L735" s="8">
        <f t="shared" si="44"/>
        <v>41844.208333333336</v>
      </c>
      <c r="M735">
        <v>1406178000</v>
      </c>
      <c r="N735" s="8">
        <f t="shared" si="45"/>
        <v>41857.208333333336</v>
      </c>
      <c r="O735">
        <v>1407301200</v>
      </c>
      <c r="P735" t="b">
        <v>0</v>
      </c>
      <c r="Q735" t="b">
        <v>0</v>
      </c>
      <c r="R735" t="s">
        <v>148</v>
      </c>
      <c r="S735" t="str">
        <f t="shared" si="46"/>
        <v>music</v>
      </c>
      <c r="T735" t="str">
        <f t="shared" si="47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>ROUND(E736/D736*100,0)</f>
        <v>319</v>
      </c>
      <c r="G736" t="s">
        <v>20</v>
      </c>
      <c r="H736">
        <f>ROUND(E736/I736,0)</f>
        <v>25</v>
      </c>
      <c r="I736">
        <v>536</v>
      </c>
      <c r="J736" t="s">
        <v>21</v>
      </c>
      <c r="K736" t="s">
        <v>22</v>
      </c>
      <c r="L736" s="8">
        <f t="shared" si="44"/>
        <v>42763.25</v>
      </c>
      <c r="M736">
        <v>1485583200</v>
      </c>
      <c r="N736" s="8">
        <f t="shared" si="45"/>
        <v>42775.25</v>
      </c>
      <c r="O736">
        <v>1486620000</v>
      </c>
      <c r="P736" t="b">
        <v>0</v>
      </c>
      <c r="Q736" t="b">
        <v>1</v>
      </c>
      <c r="R736" t="s">
        <v>33</v>
      </c>
      <c r="S736" t="str">
        <f t="shared" si="46"/>
        <v>theater</v>
      </c>
      <c r="T736" t="str">
        <f t="shared" si="47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>ROUND(E737/D737*100,0)</f>
        <v>354</v>
      </c>
      <c r="G737" t="s">
        <v>20</v>
      </c>
      <c r="H737">
        <f>ROUND(E737/I737,0)</f>
        <v>66</v>
      </c>
      <c r="I737">
        <v>1991</v>
      </c>
      <c r="J737" t="s">
        <v>21</v>
      </c>
      <c r="K737" t="s">
        <v>22</v>
      </c>
      <c r="L737" s="8">
        <f t="shared" si="44"/>
        <v>42459.208333333328</v>
      </c>
      <c r="M737">
        <v>1459314000</v>
      </c>
      <c r="N737" s="8">
        <f t="shared" si="45"/>
        <v>42466.208333333328</v>
      </c>
      <c r="O737">
        <v>1459918800</v>
      </c>
      <c r="P737" t="b">
        <v>0</v>
      </c>
      <c r="Q737" t="b">
        <v>0</v>
      </c>
      <c r="R737" t="s">
        <v>122</v>
      </c>
      <c r="S737" t="str">
        <f t="shared" si="46"/>
        <v>photography</v>
      </c>
      <c r="T737" t="str">
        <f t="shared" si="47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>ROUND(E738/D738*100,0)</f>
        <v>33</v>
      </c>
      <c r="G738" t="s">
        <v>74</v>
      </c>
      <c r="H738">
        <f>ROUND(E738/I738,0)</f>
        <v>87</v>
      </c>
      <c r="I738">
        <v>29</v>
      </c>
      <c r="J738" t="s">
        <v>21</v>
      </c>
      <c r="K738" t="s">
        <v>22</v>
      </c>
      <c r="L738" s="8">
        <f t="shared" si="44"/>
        <v>42055.25</v>
      </c>
      <c r="M738">
        <v>1424412000</v>
      </c>
      <c r="N738" s="8">
        <f t="shared" si="45"/>
        <v>42059.25</v>
      </c>
      <c r="O738">
        <v>1424757600</v>
      </c>
      <c r="P738" t="b">
        <v>0</v>
      </c>
      <c r="Q738" t="b">
        <v>0</v>
      </c>
      <c r="R738" t="s">
        <v>68</v>
      </c>
      <c r="S738" t="str">
        <f t="shared" si="46"/>
        <v>publishing</v>
      </c>
      <c r="T738" t="str">
        <f t="shared" si="47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>ROUND(E739/D739*100,0)</f>
        <v>136</v>
      </c>
      <c r="G739" t="s">
        <v>20</v>
      </c>
      <c r="H739">
        <f>ROUND(E739/I739,0)</f>
        <v>28</v>
      </c>
      <c r="I739">
        <v>180</v>
      </c>
      <c r="J739" t="s">
        <v>21</v>
      </c>
      <c r="K739" t="s">
        <v>22</v>
      </c>
      <c r="L739" s="8">
        <f t="shared" si="44"/>
        <v>42685.25</v>
      </c>
      <c r="M739">
        <v>1478844000</v>
      </c>
      <c r="N739" s="8">
        <f t="shared" si="45"/>
        <v>42697.25</v>
      </c>
      <c r="O739">
        <v>1479880800</v>
      </c>
      <c r="P739" t="b">
        <v>0</v>
      </c>
      <c r="Q739" t="b">
        <v>0</v>
      </c>
      <c r="R739" t="s">
        <v>60</v>
      </c>
      <c r="S739" t="str">
        <f t="shared" si="46"/>
        <v>music</v>
      </c>
      <c r="T739" t="str">
        <f t="shared" si="47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>ROUND(E740/D740*100,0)</f>
        <v>2</v>
      </c>
      <c r="G740" t="s">
        <v>14</v>
      </c>
      <c r="H740">
        <f>ROUND(E740/I740,0)</f>
        <v>104</v>
      </c>
      <c r="I740">
        <v>15</v>
      </c>
      <c r="J740" t="s">
        <v>21</v>
      </c>
      <c r="K740" t="s">
        <v>22</v>
      </c>
      <c r="L740" s="8">
        <f t="shared" si="44"/>
        <v>41959.25</v>
      </c>
      <c r="M740">
        <v>1416117600</v>
      </c>
      <c r="N740" s="8">
        <f t="shared" si="45"/>
        <v>41981.25</v>
      </c>
      <c r="O740">
        <v>1418018400</v>
      </c>
      <c r="P740" t="b">
        <v>0</v>
      </c>
      <c r="Q740" t="b">
        <v>1</v>
      </c>
      <c r="R740" t="s">
        <v>33</v>
      </c>
      <c r="S740" t="str">
        <f t="shared" si="46"/>
        <v>theater</v>
      </c>
      <c r="T740" t="str">
        <f t="shared" si="47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>ROUND(E741/D741*100,0)</f>
        <v>61</v>
      </c>
      <c r="G741" t="s">
        <v>14</v>
      </c>
      <c r="H741">
        <f>ROUND(E741/I741,0)</f>
        <v>32</v>
      </c>
      <c r="I741">
        <v>191</v>
      </c>
      <c r="J741" t="s">
        <v>21</v>
      </c>
      <c r="K741" t="s">
        <v>22</v>
      </c>
      <c r="L741" s="8">
        <f t="shared" si="44"/>
        <v>41089.208333333336</v>
      </c>
      <c r="M741">
        <v>1340946000</v>
      </c>
      <c r="N741" s="8">
        <f t="shared" si="45"/>
        <v>41090.208333333336</v>
      </c>
      <c r="O741">
        <v>1341032400</v>
      </c>
      <c r="P741" t="b">
        <v>0</v>
      </c>
      <c r="Q741" t="b">
        <v>0</v>
      </c>
      <c r="R741" t="s">
        <v>60</v>
      </c>
      <c r="S741" t="str">
        <f t="shared" si="46"/>
        <v>music</v>
      </c>
      <c r="T741" t="str">
        <f t="shared" si="47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>ROUND(E742/D742*100,0)</f>
        <v>30</v>
      </c>
      <c r="G742" t="s">
        <v>14</v>
      </c>
      <c r="H742">
        <f>ROUND(E742/I742,0)</f>
        <v>100</v>
      </c>
      <c r="I742">
        <v>16</v>
      </c>
      <c r="J742" t="s">
        <v>21</v>
      </c>
      <c r="K742" t="s">
        <v>22</v>
      </c>
      <c r="L742" s="8">
        <f t="shared" si="44"/>
        <v>42769.25</v>
      </c>
      <c r="M742">
        <v>1486101600</v>
      </c>
      <c r="N742" s="8">
        <f t="shared" si="45"/>
        <v>42772.25</v>
      </c>
      <c r="O742">
        <v>1486360800</v>
      </c>
      <c r="P742" t="b">
        <v>0</v>
      </c>
      <c r="Q742" t="b">
        <v>0</v>
      </c>
      <c r="R742" t="s">
        <v>33</v>
      </c>
      <c r="S742" t="str">
        <f t="shared" si="46"/>
        <v>theater</v>
      </c>
      <c r="T742" t="str">
        <f t="shared" si="47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>ROUND(E743/D743*100,0)</f>
        <v>1179</v>
      </c>
      <c r="G743" t="s">
        <v>20</v>
      </c>
      <c r="H743">
        <f>ROUND(E743/I743,0)</f>
        <v>109</v>
      </c>
      <c r="I743">
        <v>130</v>
      </c>
      <c r="J743" t="s">
        <v>21</v>
      </c>
      <c r="K743" t="s">
        <v>22</v>
      </c>
      <c r="L743" s="8">
        <f t="shared" si="44"/>
        <v>40321.208333333336</v>
      </c>
      <c r="M743">
        <v>1274590800</v>
      </c>
      <c r="N743" s="8">
        <f t="shared" si="45"/>
        <v>40322.208333333336</v>
      </c>
      <c r="O743">
        <v>1274677200</v>
      </c>
      <c r="P743" t="b">
        <v>0</v>
      </c>
      <c r="Q743" t="b">
        <v>0</v>
      </c>
      <c r="R743" t="s">
        <v>33</v>
      </c>
      <c r="S743" t="str">
        <f t="shared" si="46"/>
        <v>theater</v>
      </c>
      <c r="T743" t="str">
        <f t="shared" si="47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>ROUND(E744/D744*100,0)</f>
        <v>1126</v>
      </c>
      <c r="G744" t="s">
        <v>20</v>
      </c>
      <c r="H744">
        <f>ROUND(E744/I744,0)</f>
        <v>111</v>
      </c>
      <c r="I744">
        <v>122</v>
      </c>
      <c r="J744" t="s">
        <v>21</v>
      </c>
      <c r="K744" t="s">
        <v>22</v>
      </c>
      <c r="L744" s="8">
        <f t="shared" si="44"/>
        <v>40197.25</v>
      </c>
      <c r="M744">
        <v>1263880800</v>
      </c>
      <c r="N744" s="8">
        <f t="shared" si="45"/>
        <v>40239.25</v>
      </c>
      <c r="O744">
        <v>1267509600</v>
      </c>
      <c r="P744" t="b">
        <v>0</v>
      </c>
      <c r="Q744" t="b">
        <v>0</v>
      </c>
      <c r="R744" t="s">
        <v>50</v>
      </c>
      <c r="S744" t="str">
        <f t="shared" si="46"/>
        <v>music</v>
      </c>
      <c r="T744" t="str">
        <f t="shared" si="47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>ROUND(E745/D745*100,0)</f>
        <v>13</v>
      </c>
      <c r="G745" t="s">
        <v>14</v>
      </c>
      <c r="H745">
        <f>ROUND(E745/I745,0)</f>
        <v>30</v>
      </c>
      <c r="I745">
        <v>17</v>
      </c>
      <c r="J745" t="s">
        <v>21</v>
      </c>
      <c r="K745" t="s">
        <v>22</v>
      </c>
      <c r="L745" s="8">
        <f t="shared" si="44"/>
        <v>42298.208333333328</v>
      </c>
      <c r="M745">
        <v>1445403600</v>
      </c>
      <c r="N745" s="8">
        <f t="shared" si="45"/>
        <v>42304.208333333328</v>
      </c>
      <c r="O745">
        <v>1445922000</v>
      </c>
      <c r="P745" t="b">
        <v>0</v>
      </c>
      <c r="Q745" t="b">
        <v>1</v>
      </c>
      <c r="R745" t="s">
        <v>33</v>
      </c>
      <c r="S745" t="str">
        <f t="shared" si="46"/>
        <v>theater</v>
      </c>
      <c r="T745" t="str">
        <f t="shared" si="47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>ROUND(E746/D746*100,0)</f>
        <v>712</v>
      </c>
      <c r="G746" t="s">
        <v>20</v>
      </c>
      <c r="H746">
        <f>ROUND(E746/I746,0)</f>
        <v>102</v>
      </c>
      <c r="I746">
        <v>140</v>
      </c>
      <c r="J746" t="s">
        <v>21</v>
      </c>
      <c r="K746" t="s">
        <v>22</v>
      </c>
      <c r="L746" s="8">
        <f t="shared" si="44"/>
        <v>43322.208333333328</v>
      </c>
      <c r="M746">
        <v>1533877200</v>
      </c>
      <c r="N746" s="8">
        <f t="shared" si="45"/>
        <v>43324.208333333328</v>
      </c>
      <c r="O746">
        <v>1534050000</v>
      </c>
      <c r="P746" t="b">
        <v>0</v>
      </c>
      <c r="Q746" t="b">
        <v>1</v>
      </c>
      <c r="R746" t="s">
        <v>33</v>
      </c>
      <c r="S746" t="str">
        <f t="shared" si="46"/>
        <v>theater</v>
      </c>
      <c r="T746" t="str">
        <f t="shared" si="47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>ROUND(E747/D747*100,0)</f>
        <v>30</v>
      </c>
      <c r="G747" t="s">
        <v>14</v>
      </c>
      <c r="H747">
        <f>ROUND(E747/I747,0)</f>
        <v>62</v>
      </c>
      <c r="I747">
        <v>34</v>
      </c>
      <c r="J747" t="s">
        <v>21</v>
      </c>
      <c r="K747" t="s">
        <v>22</v>
      </c>
      <c r="L747" s="8">
        <f t="shared" si="44"/>
        <v>40328.208333333336</v>
      </c>
      <c r="M747">
        <v>1275195600</v>
      </c>
      <c r="N747" s="8">
        <f t="shared" si="45"/>
        <v>40355.208333333336</v>
      </c>
      <c r="O747">
        <v>1277528400</v>
      </c>
      <c r="P747" t="b">
        <v>0</v>
      </c>
      <c r="Q747" t="b">
        <v>0</v>
      </c>
      <c r="R747" t="s">
        <v>65</v>
      </c>
      <c r="S747" t="str">
        <f t="shared" si="46"/>
        <v>technology</v>
      </c>
      <c r="T747" t="str">
        <f t="shared" si="47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>ROUND(E748/D748*100,0)</f>
        <v>213</v>
      </c>
      <c r="G748" t="s">
        <v>20</v>
      </c>
      <c r="H748">
        <f>ROUND(E748/I748,0)</f>
        <v>35</v>
      </c>
      <c r="I748">
        <v>3388</v>
      </c>
      <c r="J748" t="s">
        <v>21</v>
      </c>
      <c r="K748" t="s">
        <v>22</v>
      </c>
      <c r="L748" s="8">
        <f t="shared" si="44"/>
        <v>40825.208333333336</v>
      </c>
      <c r="M748">
        <v>1318136400</v>
      </c>
      <c r="N748" s="8">
        <f t="shared" si="45"/>
        <v>40830.208333333336</v>
      </c>
      <c r="O748">
        <v>1318568400</v>
      </c>
      <c r="P748" t="b">
        <v>0</v>
      </c>
      <c r="Q748" t="b">
        <v>0</v>
      </c>
      <c r="R748" t="s">
        <v>28</v>
      </c>
      <c r="S748" t="str">
        <f t="shared" si="46"/>
        <v>technology</v>
      </c>
      <c r="T748" t="str">
        <f t="shared" si="47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>ROUND(E749/D749*100,0)</f>
        <v>229</v>
      </c>
      <c r="G749" t="s">
        <v>20</v>
      </c>
      <c r="H749">
        <f>ROUND(E749/I749,0)</f>
        <v>40</v>
      </c>
      <c r="I749">
        <v>280</v>
      </c>
      <c r="J749" t="s">
        <v>21</v>
      </c>
      <c r="K749" t="s">
        <v>22</v>
      </c>
      <c r="L749" s="8">
        <f t="shared" si="44"/>
        <v>40423.208333333336</v>
      </c>
      <c r="M749">
        <v>1283403600</v>
      </c>
      <c r="N749" s="8">
        <f t="shared" si="45"/>
        <v>40434.208333333336</v>
      </c>
      <c r="O749">
        <v>1284354000</v>
      </c>
      <c r="P749" t="b">
        <v>0</v>
      </c>
      <c r="Q749" t="b">
        <v>0</v>
      </c>
      <c r="R749" t="s">
        <v>33</v>
      </c>
      <c r="S749" t="str">
        <f t="shared" si="46"/>
        <v>theater</v>
      </c>
      <c r="T749" t="str">
        <f t="shared" si="47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>ROUND(E750/D750*100,0)</f>
        <v>35</v>
      </c>
      <c r="G750" t="s">
        <v>74</v>
      </c>
      <c r="H750">
        <f>ROUND(E750/I750,0)</f>
        <v>111</v>
      </c>
      <c r="I750">
        <v>614</v>
      </c>
      <c r="J750" t="s">
        <v>21</v>
      </c>
      <c r="K750" t="s">
        <v>22</v>
      </c>
      <c r="L750" s="8">
        <f t="shared" si="44"/>
        <v>40238.25</v>
      </c>
      <c r="M750">
        <v>1267423200</v>
      </c>
      <c r="N750" s="8">
        <f t="shared" si="45"/>
        <v>40263.208333333336</v>
      </c>
      <c r="O750">
        <v>1269579600</v>
      </c>
      <c r="P750" t="b">
        <v>0</v>
      </c>
      <c r="Q750" t="b">
        <v>1</v>
      </c>
      <c r="R750" t="s">
        <v>71</v>
      </c>
      <c r="S750" t="str">
        <f t="shared" si="46"/>
        <v>film &amp; video</v>
      </c>
      <c r="T750" t="str">
        <f t="shared" si="47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>ROUND(E751/D751*100,0)</f>
        <v>157</v>
      </c>
      <c r="G751" t="s">
        <v>20</v>
      </c>
      <c r="H751">
        <f>ROUND(E751/I751,0)</f>
        <v>37</v>
      </c>
      <c r="I751">
        <v>366</v>
      </c>
      <c r="J751" t="s">
        <v>107</v>
      </c>
      <c r="K751" t="s">
        <v>108</v>
      </c>
      <c r="L751" s="8">
        <f t="shared" si="44"/>
        <v>41920.208333333336</v>
      </c>
      <c r="M751">
        <v>1412744400</v>
      </c>
      <c r="N751" s="8">
        <f t="shared" si="45"/>
        <v>41932.208333333336</v>
      </c>
      <c r="O751">
        <v>1413781200</v>
      </c>
      <c r="P751" t="b">
        <v>0</v>
      </c>
      <c r="Q751" t="b">
        <v>1</v>
      </c>
      <c r="R751" t="s">
        <v>65</v>
      </c>
      <c r="S751" t="str">
        <f t="shared" si="46"/>
        <v>technology</v>
      </c>
      <c r="T751" t="str">
        <f t="shared" si="47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>ROUND(E752/D752*100,0)</f>
        <v>1</v>
      </c>
      <c r="G752" t="s">
        <v>14</v>
      </c>
      <c r="H752">
        <f>ROUND(E752/I752,0)</f>
        <v>1</v>
      </c>
      <c r="I752">
        <v>1</v>
      </c>
      <c r="J752" t="s">
        <v>40</v>
      </c>
      <c r="K752" t="s">
        <v>41</v>
      </c>
      <c r="L752" s="8">
        <f t="shared" si="44"/>
        <v>40360.208333333336</v>
      </c>
      <c r="M752">
        <v>1277960400</v>
      </c>
      <c r="N752" s="8">
        <f t="shared" si="45"/>
        <v>40385.208333333336</v>
      </c>
      <c r="O752">
        <v>1280120400</v>
      </c>
      <c r="P752" t="b">
        <v>0</v>
      </c>
      <c r="Q752" t="b">
        <v>0</v>
      </c>
      <c r="R752" t="s">
        <v>50</v>
      </c>
      <c r="S752" t="str">
        <f t="shared" si="46"/>
        <v>music</v>
      </c>
      <c r="T752" t="str">
        <f t="shared" si="47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>ROUND(E753/D753*100,0)</f>
        <v>232</v>
      </c>
      <c r="G753" t="s">
        <v>20</v>
      </c>
      <c r="H753">
        <f>ROUND(E753/I753,0)</f>
        <v>31</v>
      </c>
      <c r="I753">
        <v>270</v>
      </c>
      <c r="J753" t="s">
        <v>21</v>
      </c>
      <c r="K753" t="s">
        <v>22</v>
      </c>
      <c r="L753" s="8">
        <f t="shared" si="44"/>
        <v>42446.208333333328</v>
      </c>
      <c r="M753">
        <v>1458190800</v>
      </c>
      <c r="N753" s="8">
        <f t="shared" si="45"/>
        <v>42461.208333333328</v>
      </c>
      <c r="O753">
        <v>1459486800</v>
      </c>
      <c r="P753" t="b">
        <v>1</v>
      </c>
      <c r="Q753" t="b">
        <v>1</v>
      </c>
      <c r="R753" t="s">
        <v>68</v>
      </c>
      <c r="S753" t="str">
        <f t="shared" si="46"/>
        <v>publishing</v>
      </c>
      <c r="T753" t="str">
        <f t="shared" si="47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>ROUND(E754/D754*100,0)</f>
        <v>92</v>
      </c>
      <c r="G754" t="s">
        <v>74</v>
      </c>
      <c r="H754">
        <f>ROUND(E754/I754,0)</f>
        <v>47</v>
      </c>
      <c r="I754">
        <v>114</v>
      </c>
      <c r="J754" t="s">
        <v>21</v>
      </c>
      <c r="K754" t="s">
        <v>22</v>
      </c>
      <c r="L754" s="8">
        <f t="shared" si="44"/>
        <v>40395.208333333336</v>
      </c>
      <c r="M754">
        <v>1280984400</v>
      </c>
      <c r="N754" s="8">
        <f t="shared" si="45"/>
        <v>40413.208333333336</v>
      </c>
      <c r="O754">
        <v>1282539600</v>
      </c>
      <c r="P754" t="b">
        <v>0</v>
      </c>
      <c r="Q754" t="b">
        <v>1</v>
      </c>
      <c r="R754" t="s">
        <v>33</v>
      </c>
      <c r="S754" t="str">
        <f t="shared" si="46"/>
        <v>theater</v>
      </c>
      <c r="T754" t="str">
        <f t="shared" si="47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>ROUND(E755/D755*100,0)</f>
        <v>257</v>
      </c>
      <c r="G755" t="s">
        <v>20</v>
      </c>
      <c r="H755">
        <f>ROUND(E755/I755,0)</f>
        <v>88</v>
      </c>
      <c r="I755">
        <v>137</v>
      </c>
      <c r="J755" t="s">
        <v>21</v>
      </c>
      <c r="K755" t="s">
        <v>22</v>
      </c>
      <c r="L755" s="8">
        <f t="shared" si="44"/>
        <v>40321.208333333336</v>
      </c>
      <c r="M755">
        <v>1274590800</v>
      </c>
      <c r="N755" s="8">
        <f t="shared" si="45"/>
        <v>40336.208333333336</v>
      </c>
      <c r="O755">
        <v>1275886800</v>
      </c>
      <c r="P755" t="b">
        <v>0</v>
      </c>
      <c r="Q755" t="b">
        <v>0</v>
      </c>
      <c r="R755" t="s">
        <v>122</v>
      </c>
      <c r="S755" t="str">
        <f t="shared" si="46"/>
        <v>photography</v>
      </c>
      <c r="T755" t="str">
        <f t="shared" si="47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>ROUND(E756/D756*100,0)</f>
        <v>168</v>
      </c>
      <c r="G756" t="s">
        <v>20</v>
      </c>
      <c r="H756">
        <f>ROUND(E756/I756,0)</f>
        <v>37</v>
      </c>
      <c r="I756">
        <v>3205</v>
      </c>
      <c r="J756" t="s">
        <v>21</v>
      </c>
      <c r="K756" t="s">
        <v>22</v>
      </c>
      <c r="L756" s="8">
        <f t="shared" si="44"/>
        <v>41210.208333333336</v>
      </c>
      <c r="M756">
        <v>1351400400</v>
      </c>
      <c r="N756" s="8">
        <f t="shared" si="45"/>
        <v>41263.25</v>
      </c>
      <c r="O756">
        <v>1355983200</v>
      </c>
      <c r="P756" t="b">
        <v>0</v>
      </c>
      <c r="Q756" t="b">
        <v>0</v>
      </c>
      <c r="R756" t="s">
        <v>33</v>
      </c>
      <c r="S756" t="str">
        <f t="shared" si="46"/>
        <v>theater</v>
      </c>
      <c r="T756" t="str">
        <f t="shared" si="47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>ROUND(E757/D757*100,0)</f>
        <v>167</v>
      </c>
      <c r="G757" t="s">
        <v>20</v>
      </c>
      <c r="H757">
        <f>ROUND(E757/I757,0)</f>
        <v>26</v>
      </c>
      <c r="I757">
        <v>288</v>
      </c>
      <c r="J757" t="s">
        <v>36</v>
      </c>
      <c r="K757" t="s">
        <v>37</v>
      </c>
      <c r="L757" s="8">
        <f t="shared" si="44"/>
        <v>43096.25</v>
      </c>
      <c r="M757">
        <v>1514354400</v>
      </c>
      <c r="N757" s="8">
        <f t="shared" si="45"/>
        <v>43108.25</v>
      </c>
      <c r="O757">
        <v>1515391200</v>
      </c>
      <c r="P757" t="b">
        <v>0</v>
      </c>
      <c r="Q757" t="b">
        <v>1</v>
      </c>
      <c r="R757" t="s">
        <v>33</v>
      </c>
      <c r="S757" t="str">
        <f t="shared" si="46"/>
        <v>theater</v>
      </c>
      <c r="T757" t="str">
        <f t="shared" si="47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>ROUND(E758/D758*100,0)</f>
        <v>772</v>
      </c>
      <c r="G758" t="s">
        <v>20</v>
      </c>
      <c r="H758">
        <f>ROUND(E758/I758,0)</f>
        <v>68</v>
      </c>
      <c r="I758">
        <v>148</v>
      </c>
      <c r="J758" t="s">
        <v>21</v>
      </c>
      <c r="K758" t="s">
        <v>22</v>
      </c>
      <c r="L758" s="8">
        <f t="shared" si="44"/>
        <v>42024.25</v>
      </c>
      <c r="M758">
        <v>1421733600</v>
      </c>
      <c r="N758" s="8">
        <f t="shared" si="45"/>
        <v>42030.25</v>
      </c>
      <c r="O758">
        <v>1422252000</v>
      </c>
      <c r="P758" t="b">
        <v>0</v>
      </c>
      <c r="Q758" t="b">
        <v>0</v>
      </c>
      <c r="R758" t="s">
        <v>33</v>
      </c>
      <c r="S758" t="str">
        <f t="shared" si="46"/>
        <v>theater</v>
      </c>
      <c r="T758" t="str">
        <f t="shared" si="47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>ROUND(E759/D759*100,0)</f>
        <v>407</v>
      </c>
      <c r="G759" t="s">
        <v>20</v>
      </c>
      <c r="H759">
        <f>ROUND(E759/I759,0)</f>
        <v>50</v>
      </c>
      <c r="I759">
        <v>114</v>
      </c>
      <c r="J759" t="s">
        <v>21</v>
      </c>
      <c r="K759" t="s">
        <v>22</v>
      </c>
      <c r="L759" s="8">
        <f t="shared" si="44"/>
        <v>40675.208333333336</v>
      </c>
      <c r="M759">
        <v>1305176400</v>
      </c>
      <c r="N759" s="8">
        <f t="shared" si="45"/>
        <v>40679.208333333336</v>
      </c>
      <c r="O759">
        <v>1305522000</v>
      </c>
      <c r="P759" t="b">
        <v>0</v>
      </c>
      <c r="Q759" t="b">
        <v>0</v>
      </c>
      <c r="R759" t="s">
        <v>53</v>
      </c>
      <c r="S759" t="str">
        <f t="shared" si="46"/>
        <v>film &amp; video</v>
      </c>
      <c r="T759" t="str">
        <f t="shared" si="47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>ROUND(E760/D760*100,0)</f>
        <v>564</v>
      </c>
      <c r="G760" t="s">
        <v>20</v>
      </c>
      <c r="H760">
        <f>ROUND(E760/I760,0)</f>
        <v>110</v>
      </c>
      <c r="I760">
        <v>1518</v>
      </c>
      <c r="J760" t="s">
        <v>15</v>
      </c>
      <c r="K760" t="s">
        <v>16</v>
      </c>
      <c r="L760" s="8">
        <f t="shared" si="44"/>
        <v>41936.208333333336</v>
      </c>
      <c r="M760">
        <v>1414126800</v>
      </c>
      <c r="N760" s="8">
        <f t="shared" si="45"/>
        <v>41945.208333333336</v>
      </c>
      <c r="O760">
        <v>1414904400</v>
      </c>
      <c r="P760" t="b">
        <v>0</v>
      </c>
      <c r="Q760" t="b">
        <v>0</v>
      </c>
      <c r="R760" t="s">
        <v>23</v>
      </c>
      <c r="S760" t="str">
        <f t="shared" si="46"/>
        <v>music</v>
      </c>
      <c r="T760" t="str">
        <f t="shared" si="47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>ROUND(E761/D761*100,0)</f>
        <v>68</v>
      </c>
      <c r="G761" t="s">
        <v>14</v>
      </c>
      <c r="H761">
        <f>ROUND(E761/I761,0)</f>
        <v>90</v>
      </c>
      <c r="I761">
        <v>1274</v>
      </c>
      <c r="J761" t="s">
        <v>21</v>
      </c>
      <c r="K761" t="s">
        <v>22</v>
      </c>
      <c r="L761" s="8">
        <f t="shared" si="44"/>
        <v>43136.25</v>
      </c>
      <c r="M761">
        <v>1517810400</v>
      </c>
      <c r="N761" s="8">
        <f t="shared" si="45"/>
        <v>43166.25</v>
      </c>
      <c r="O761">
        <v>1520402400</v>
      </c>
      <c r="P761" t="b">
        <v>0</v>
      </c>
      <c r="Q761" t="b">
        <v>0</v>
      </c>
      <c r="R761" t="s">
        <v>50</v>
      </c>
      <c r="S761" t="str">
        <f t="shared" si="46"/>
        <v>music</v>
      </c>
      <c r="T761" t="str">
        <f t="shared" si="47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>ROUND(E762/D762*100,0)</f>
        <v>34</v>
      </c>
      <c r="G762" t="s">
        <v>14</v>
      </c>
      <c r="H762">
        <f>ROUND(E762/I762,0)</f>
        <v>79</v>
      </c>
      <c r="I762">
        <v>210</v>
      </c>
      <c r="J762" t="s">
        <v>107</v>
      </c>
      <c r="K762" t="s">
        <v>108</v>
      </c>
      <c r="L762" s="8">
        <f t="shared" si="44"/>
        <v>43678.208333333328</v>
      </c>
      <c r="M762">
        <v>1564635600</v>
      </c>
      <c r="N762" s="8">
        <f t="shared" si="45"/>
        <v>43707.208333333328</v>
      </c>
      <c r="O762">
        <v>1567141200</v>
      </c>
      <c r="P762" t="b">
        <v>0</v>
      </c>
      <c r="Q762" t="b">
        <v>1</v>
      </c>
      <c r="R762" t="s">
        <v>89</v>
      </c>
      <c r="S762" t="str">
        <f t="shared" si="46"/>
        <v>games</v>
      </c>
      <c r="T762" t="str">
        <f t="shared" si="47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>ROUND(E763/D763*100,0)</f>
        <v>655</v>
      </c>
      <c r="G763" t="s">
        <v>20</v>
      </c>
      <c r="H763">
        <f>ROUND(E763/I763,0)</f>
        <v>87</v>
      </c>
      <c r="I763">
        <v>166</v>
      </c>
      <c r="J763" t="s">
        <v>21</v>
      </c>
      <c r="K763" t="s">
        <v>22</v>
      </c>
      <c r="L763" s="8">
        <f t="shared" si="44"/>
        <v>42938.208333333328</v>
      </c>
      <c r="M763">
        <v>1500699600</v>
      </c>
      <c r="N763" s="8">
        <f t="shared" si="45"/>
        <v>42943.208333333328</v>
      </c>
      <c r="O763">
        <v>1501131600</v>
      </c>
      <c r="P763" t="b">
        <v>0</v>
      </c>
      <c r="Q763" t="b">
        <v>0</v>
      </c>
      <c r="R763" t="s">
        <v>23</v>
      </c>
      <c r="S763" t="str">
        <f t="shared" si="46"/>
        <v>music</v>
      </c>
      <c r="T763" t="str">
        <f t="shared" si="47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>ROUND(E764/D764*100,0)</f>
        <v>177</v>
      </c>
      <c r="G764" t="s">
        <v>20</v>
      </c>
      <c r="H764">
        <f>ROUND(E764/I764,0)</f>
        <v>62</v>
      </c>
      <c r="I764">
        <v>100</v>
      </c>
      <c r="J764" t="s">
        <v>26</v>
      </c>
      <c r="K764" t="s">
        <v>27</v>
      </c>
      <c r="L764" s="8">
        <f t="shared" si="44"/>
        <v>41241.25</v>
      </c>
      <c r="M764">
        <v>1354082400</v>
      </c>
      <c r="N764" s="8">
        <f t="shared" si="45"/>
        <v>41252.25</v>
      </c>
      <c r="O764">
        <v>1355032800</v>
      </c>
      <c r="P764" t="b">
        <v>0</v>
      </c>
      <c r="Q764" t="b">
        <v>0</v>
      </c>
      <c r="R764" t="s">
        <v>159</v>
      </c>
      <c r="S764" t="str">
        <f t="shared" si="46"/>
        <v>music</v>
      </c>
      <c r="T764" t="str">
        <f t="shared" si="47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>ROUND(E765/D765*100,0)</f>
        <v>113</v>
      </c>
      <c r="G765" t="s">
        <v>20</v>
      </c>
      <c r="H765">
        <f>ROUND(E765/I765,0)</f>
        <v>27</v>
      </c>
      <c r="I765">
        <v>235</v>
      </c>
      <c r="J765" t="s">
        <v>21</v>
      </c>
      <c r="K765" t="s">
        <v>22</v>
      </c>
      <c r="L765" s="8">
        <f t="shared" si="44"/>
        <v>41037.208333333336</v>
      </c>
      <c r="M765">
        <v>1336453200</v>
      </c>
      <c r="N765" s="8">
        <f t="shared" si="45"/>
        <v>41072.208333333336</v>
      </c>
      <c r="O765">
        <v>1339477200</v>
      </c>
      <c r="P765" t="b">
        <v>0</v>
      </c>
      <c r="Q765" t="b">
        <v>1</v>
      </c>
      <c r="R765" t="s">
        <v>33</v>
      </c>
      <c r="S765" t="str">
        <f t="shared" si="46"/>
        <v>theater</v>
      </c>
      <c r="T765" t="str">
        <f t="shared" si="47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>ROUND(E766/D766*100,0)</f>
        <v>728</v>
      </c>
      <c r="G766" t="s">
        <v>20</v>
      </c>
      <c r="H766">
        <f>ROUND(E766/I766,0)</f>
        <v>54</v>
      </c>
      <c r="I766">
        <v>148</v>
      </c>
      <c r="J766" t="s">
        <v>21</v>
      </c>
      <c r="K766" t="s">
        <v>22</v>
      </c>
      <c r="L766" s="8">
        <f t="shared" si="44"/>
        <v>40676.208333333336</v>
      </c>
      <c r="M766">
        <v>1305262800</v>
      </c>
      <c r="N766" s="8">
        <f t="shared" si="45"/>
        <v>40684.208333333336</v>
      </c>
      <c r="O766">
        <v>1305954000</v>
      </c>
      <c r="P766" t="b">
        <v>0</v>
      </c>
      <c r="Q766" t="b">
        <v>0</v>
      </c>
      <c r="R766" t="s">
        <v>23</v>
      </c>
      <c r="S766" t="str">
        <f t="shared" si="46"/>
        <v>music</v>
      </c>
      <c r="T766" t="str">
        <f t="shared" si="47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>ROUND(E767/D767*100,0)</f>
        <v>208</v>
      </c>
      <c r="G767" t="s">
        <v>20</v>
      </c>
      <c r="H767">
        <f>ROUND(E767/I767,0)</f>
        <v>41</v>
      </c>
      <c r="I767">
        <v>198</v>
      </c>
      <c r="J767" t="s">
        <v>21</v>
      </c>
      <c r="K767" t="s">
        <v>22</v>
      </c>
      <c r="L767" s="8">
        <f t="shared" si="44"/>
        <v>42840.208333333328</v>
      </c>
      <c r="M767">
        <v>1492232400</v>
      </c>
      <c r="N767" s="8">
        <f t="shared" si="45"/>
        <v>42865.208333333328</v>
      </c>
      <c r="O767">
        <v>1494392400</v>
      </c>
      <c r="P767" t="b">
        <v>1</v>
      </c>
      <c r="Q767" t="b">
        <v>1</v>
      </c>
      <c r="R767" t="s">
        <v>60</v>
      </c>
      <c r="S767" t="str">
        <f t="shared" si="46"/>
        <v>music</v>
      </c>
      <c r="T767" t="str">
        <f t="shared" si="47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>ROUND(E768/D768*100,0)</f>
        <v>31</v>
      </c>
      <c r="G768" t="s">
        <v>14</v>
      </c>
      <c r="H768">
        <f>ROUND(E768/I768,0)</f>
        <v>55</v>
      </c>
      <c r="I768">
        <v>248</v>
      </c>
      <c r="J768" t="s">
        <v>26</v>
      </c>
      <c r="K768" t="s">
        <v>27</v>
      </c>
      <c r="L768" s="8">
        <f t="shared" si="44"/>
        <v>43362.208333333328</v>
      </c>
      <c r="M768">
        <v>1537333200</v>
      </c>
      <c r="N768" s="8">
        <f t="shared" si="45"/>
        <v>43363.208333333328</v>
      </c>
      <c r="O768">
        <v>1537419600</v>
      </c>
      <c r="P768" t="b">
        <v>0</v>
      </c>
      <c r="Q768" t="b">
        <v>0</v>
      </c>
      <c r="R768" t="s">
        <v>474</v>
      </c>
      <c r="S768" t="str">
        <f t="shared" si="46"/>
        <v>film &amp; video</v>
      </c>
      <c r="T768" t="str">
        <f t="shared" si="47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>ROUND(E769/D769*100,0)</f>
        <v>57</v>
      </c>
      <c r="G769" t="s">
        <v>14</v>
      </c>
      <c r="H769">
        <f>ROUND(E769/I769,0)</f>
        <v>108</v>
      </c>
      <c r="I769">
        <v>513</v>
      </c>
      <c r="J769" t="s">
        <v>21</v>
      </c>
      <c r="K769" t="s">
        <v>22</v>
      </c>
      <c r="L769" s="8">
        <f t="shared" si="44"/>
        <v>42283.208333333328</v>
      </c>
      <c r="M769">
        <v>1444107600</v>
      </c>
      <c r="N769" s="8">
        <f t="shared" si="45"/>
        <v>42328.25</v>
      </c>
      <c r="O769">
        <v>1447999200</v>
      </c>
      <c r="P769" t="b">
        <v>0</v>
      </c>
      <c r="Q769" t="b">
        <v>0</v>
      </c>
      <c r="R769" t="s">
        <v>206</v>
      </c>
      <c r="S769" t="str">
        <f t="shared" si="46"/>
        <v>publishing</v>
      </c>
      <c r="T769" t="str">
        <f t="shared" si="47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>ROUND(E770/D770*100,0)</f>
        <v>231</v>
      </c>
      <c r="G770" t="s">
        <v>20</v>
      </c>
      <c r="H770">
        <f>ROUND(E770/I770,0)</f>
        <v>74</v>
      </c>
      <c r="I770">
        <v>150</v>
      </c>
      <c r="J770" t="s">
        <v>21</v>
      </c>
      <c r="K770" t="s">
        <v>22</v>
      </c>
      <c r="L770" s="8">
        <f t="shared" si="44"/>
        <v>41619.25</v>
      </c>
      <c r="M770">
        <v>1386741600</v>
      </c>
      <c r="N770" s="8">
        <f t="shared" si="45"/>
        <v>41634.25</v>
      </c>
      <c r="O770">
        <v>1388037600</v>
      </c>
      <c r="P770" t="b">
        <v>0</v>
      </c>
      <c r="Q770" t="b">
        <v>0</v>
      </c>
      <c r="R770" t="s">
        <v>33</v>
      </c>
      <c r="S770" t="str">
        <f t="shared" si="46"/>
        <v>theater</v>
      </c>
      <c r="T770" t="str">
        <f t="shared" si="47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>ROUND(E771/D771*100,0)</f>
        <v>87</v>
      </c>
      <c r="G771" t="s">
        <v>14</v>
      </c>
      <c r="H771">
        <f>ROUND(E771/I771,0)</f>
        <v>32</v>
      </c>
      <c r="I771">
        <v>3410</v>
      </c>
      <c r="J771" t="s">
        <v>21</v>
      </c>
      <c r="K771" t="s">
        <v>22</v>
      </c>
      <c r="L771" s="8">
        <f t="shared" ref="L771:L834" si="48">(((M771/60)/60)/24)+DATE(1970,1,1)</f>
        <v>41501.208333333336</v>
      </c>
      <c r="M771">
        <v>1376542800</v>
      </c>
      <c r="N771" s="8">
        <f t="shared" ref="N771:N834" si="49">(((O771/60)/60)/24)+DATE(1970,1,1)</f>
        <v>41527.208333333336</v>
      </c>
      <c r="O771">
        <v>1378789200</v>
      </c>
      <c r="P771" t="b">
        <v>0</v>
      </c>
      <c r="Q771" t="b">
        <v>0</v>
      </c>
      <c r="R771" t="s">
        <v>89</v>
      </c>
      <c r="S771" t="str">
        <f t="shared" ref="S771:S834" si="50">LEFT(R771, FIND("/", R771) - 1)</f>
        <v>games</v>
      </c>
      <c r="T771" t="str">
        <f t="shared" ref="T771:T834" si="51">TRIM(MID(R771, FIND("/", R771) + 1, LEN(R771)))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>ROUND(E772/D772*100,0)</f>
        <v>271</v>
      </c>
      <c r="G772" t="s">
        <v>20</v>
      </c>
      <c r="H772">
        <f>ROUND(E772/I772,0)</f>
        <v>54</v>
      </c>
      <c r="I772">
        <v>216</v>
      </c>
      <c r="J772" t="s">
        <v>107</v>
      </c>
      <c r="K772" t="s">
        <v>108</v>
      </c>
      <c r="L772" s="8">
        <f t="shared" si="48"/>
        <v>41743.208333333336</v>
      </c>
      <c r="M772">
        <v>1397451600</v>
      </c>
      <c r="N772" s="8">
        <f t="shared" si="49"/>
        <v>41750.208333333336</v>
      </c>
      <c r="O772">
        <v>1398056400</v>
      </c>
      <c r="P772" t="b">
        <v>0</v>
      </c>
      <c r="Q772" t="b">
        <v>1</v>
      </c>
      <c r="R772" t="s">
        <v>33</v>
      </c>
      <c r="S772" t="str">
        <f t="shared" si="50"/>
        <v>theater</v>
      </c>
      <c r="T772" t="str">
        <f t="shared" si="51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>ROUND(E773/D773*100,0)</f>
        <v>49</v>
      </c>
      <c r="G773" t="s">
        <v>74</v>
      </c>
      <c r="H773">
        <f>ROUND(E773/I773,0)</f>
        <v>107</v>
      </c>
      <c r="I773">
        <v>26</v>
      </c>
      <c r="J773" t="s">
        <v>21</v>
      </c>
      <c r="K773" t="s">
        <v>22</v>
      </c>
      <c r="L773" s="8">
        <f t="shared" si="48"/>
        <v>43491.25</v>
      </c>
      <c r="M773">
        <v>1548482400</v>
      </c>
      <c r="N773" s="8">
        <f t="shared" si="49"/>
        <v>43518.25</v>
      </c>
      <c r="O773">
        <v>1550815200</v>
      </c>
      <c r="P773" t="b">
        <v>0</v>
      </c>
      <c r="Q773" t="b">
        <v>0</v>
      </c>
      <c r="R773" t="s">
        <v>33</v>
      </c>
      <c r="S773" t="str">
        <f t="shared" si="50"/>
        <v>theater</v>
      </c>
      <c r="T773" t="str">
        <f t="shared" si="51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>ROUND(E774/D774*100,0)</f>
        <v>113</v>
      </c>
      <c r="G774" t="s">
        <v>20</v>
      </c>
      <c r="H774">
        <f>ROUND(E774/I774,0)</f>
        <v>33</v>
      </c>
      <c r="I774">
        <v>5139</v>
      </c>
      <c r="J774" t="s">
        <v>21</v>
      </c>
      <c r="K774" t="s">
        <v>22</v>
      </c>
      <c r="L774" s="8">
        <f t="shared" si="48"/>
        <v>43505.25</v>
      </c>
      <c r="M774">
        <v>1549692000</v>
      </c>
      <c r="N774" s="8">
        <f t="shared" si="49"/>
        <v>43509.25</v>
      </c>
      <c r="O774">
        <v>1550037600</v>
      </c>
      <c r="P774" t="b">
        <v>0</v>
      </c>
      <c r="Q774" t="b">
        <v>0</v>
      </c>
      <c r="R774" t="s">
        <v>60</v>
      </c>
      <c r="S774" t="str">
        <f t="shared" si="50"/>
        <v>music</v>
      </c>
      <c r="T774" t="str">
        <f t="shared" si="51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>ROUND(E775/D775*100,0)</f>
        <v>191</v>
      </c>
      <c r="G775" t="s">
        <v>20</v>
      </c>
      <c r="H775">
        <f>ROUND(E775/I775,0)</f>
        <v>43</v>
      </c>
      <c r="I775">
        <v>2353</v>
      </c>
      <c r="J775" t="s">
        <v>21</v>
      </c>
      <c r="K775" t="s">
        <v>22</v>
      </c>
      <c r="L775" s="8">
        <f t="shared" si="48"/>
        <v>42838.208333333328</v>
      </c>
      <c r="M775">
        <v>1492059600</v>
      </c>
      <c r="N775" s="8">
        <f t="shared" si="49"/>
        <v>42848.208333333328</v>
      </c>
      <c r="O775">
        <v>1492923600</v>
      </c>
      <c r="P775" t="b">
        <v>0</v>
      </c>
      <c r="Q775" t="b">
        <v>0</v>
      </c>
      <c r="R775" t="s">
        <v>33</v>
      </c>
      <c r="S775" t="str">
        <f t="shared" si="50"/>
        <v>theater</v>
      </c>
      <c r="T775" t="str">
        <f t="shared" si="51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>ROUND(E776/D776*100,0)</f>
        <v>136</v>
      </c>
      <c r="G776" t="s">
        <v>20</v>
      </c>
      <c r="H776">
        <f>ROUND(E776/I776,0)</f>
        <v>87</v>
      </c>
      <c r="I776">
        <v>78</v>
      </c>
      <c r="J776" t="s">
        <v>107</v>
      </c>
      <c r="K776" t="s">
        <v>108</v>
      </c>
      <c r="L776" s="8">
        <f t="shared" si="48"/>
        <v>42513.208333333328</v>
      </c>
      <c r="M776">
        <v>1463979600</v>
      </c>
      <c r="N776" s="8">
        <f t="shared" si="49"/>
        <v>42554.208333333328</v>
      </c>
      <c r="O776">
        <v>1467522000</v>
      </c>
      <c r="P776" t="b">
        <v>0</v>
      </c>
      <c r="Q776" t="b">
        <v>0</v>
      </c>
      <c r="R776" t="s">
        <v>28</v>
      </c>
      <c r="S776" t="str">
        <f t="shared" si="50"/>
        <v>technology</v>
      </c>
      <c r="T776" t="str">
        <f t="shared" si="51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>ROUND(E777/D777*100,0)</f>
        <v>10</v>
      </c>
      <c r="G777" t="s">
        <v>14</v>
      </c>
      <c r="H777">
        <f>ROUND(E777/I777,0)</f>
        <v>97</v>
      </c>
      <c r="I777">
        <v>10</v>
      </c>
      <c r="J777" t="s">
        <v>21</v>
      </c>
      <c r="K777" t="s">
        <v>22</v>
      </c>
      <c r="L777" s="8">
        <f t="shared" si="48"/>
        <v>41949.25</v>
      </c>
      <c r="M777">
        <v>1415253600</v>
      </c>
      <c r="N777" s="8">
        <f t="shared" si="49"/>
        <v>41959.25</v>
      </c>
      <c r="O777">
        <v>1416117600</v>
      </c>
      <c r="P777" t="b">
        <v>0</v>
      </c>
      <c r="Q777" t="b">
        <v>0</v>
      </c>
      <c r="R777" t="s">
        <v>23</v>
      </c>
      <c r="S777" t="str">
        <f t="shared" si="50"/>
        <v>music</v>
      </c>
      <c r="T777" t="str">
        <f t="shared" si="51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>ROUND(E778/D778*100,0)</f>
        <v>66</v>
      </c>
      <c r="G778" t="s">
        <v>14</v>
      </c>
      <c r="H778">
        <f>ROUND(E778/I778,0)</f>
        <v>33</v>
      </c>
      <c r="I778">
        <v>2201</v>
      </c>
      <c r="J778" t="s">
        <v>21</v>
      </c>
      <c r="K778" t="s">
        <v>22</v>
      </c>
      <c r="L778" s="8">
        <f t="shared" si="48"/>
        <v>43650.208333333328</v>
      </c>
      <c r="M778">
        <v>1562216400</v>
      </c>
      <c r="N778" s="8">
        <f t="shared" si="49"/>
        <v>43668.208333333328</v>
      </c>
      <c r="O778">
        <v>1563771600</v>
      </c>
      <c r="P778" t="b">
        <v>0</v>
      </c>
      <c r="Q778" t="b">
        <v>0</v>
      </c>
      <c r="R778" t="s">
        <v>33</v>
      </c>
      <c r="S778" t="str">
        <f t="shared" si="50"/>
        <v>theater</v>
      </c>
      <c r="T778" t="str">
        <f t="shared" si="51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>ROUND(E779/D779*100,0)</f>
        <v>49</v>
      </c>
      <c r="G779" t="s">
        <v>14</v>
      </c>
      <c r="H779">
        <f>ROUND(E779/I779,0)</f>
        <v>68</v>
      </c>
      <c r="I779">
        <v>676</v>
      </c>
      <c r="J779" t="s">
        <v>21</v>
      </c>
      <c r="K779" t="s">
        <v>22</v>
      </c>
      <c r="L779" s="8">
        <f t="shared" si="48"/>
        <v>40809.208333333336</v>
      </c>
      <c r="M779">
        <v>1316754000</v>
      </c>
      <c r="N779" s="8">
        <f t="shared" si="49"/>
        <v>40838.208333333336</v>
      </c>
      <c r="O779">
        <v>1319259600</v>
      </c>
      <c r="P779" t="b">
        <v>0</v>
      </c>
      <c r="Q779" t="b">
        <v>0</v>
      </c>
      <c r="R779" t="s">
        <v>33</v>
      </c>
      <c r="S779" t="str">
        <f t="shared" si="50"/>
        <v>theater</v>
      </c>
      <c r="T779" t="str">
        <f t="shared" si="51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>ROUND(E780/D780*100,0)</f>
        <v>788</v>
      </c>
      <c r="G780" t="s">
        <v>20</v>
      </c>
      <c r="H780">
        <f>ROUND(E780/I780,0)</f>
        <v>59</v>
      </c>
      <c r="I780">
        <v>174</v>
      </c>
      <c r="J780" t="s">
        <v>98</v>
      </c>
      <c r="K780" t="s">
        <v>99</v>
      </c>
      <c r="L780" s="8">
        <f t="shared" si="48"/>
        <v>40768.208333333336</v>
      </c>
      <c r="M780">
        <v>1313211600</v>
      </c>
      <c r="N780" s="8">
        <f t="shared" si="49"/>
        <v>40773.208333333336</v>
      </c>
      <c r="O780">
        <v>1313643600</v>
      </c>
      <c r="P780" t="b">
        <v>0</v>
      </c>
      <c r="Q780" t="b">
        <v>0</v>
      </c>
      <c r="R780" t="s">
        <v>71</v>
      </c>
      <c r="S780" t="str">
        <f t="shared" si="50"/>
        <v>film &amp; video</v>
      </c>
      <c r="T780" t="str">
        <f t="shared" si="51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>ROUND(E781/D781*100,0)</f>
        <v>80</v>
      </c>
      <c r="G781" t="s">
        <v>14</v>
      </c>
      <c r="H781">
        <f>ROUND(E781/I781,0)</f>
        <v>105</v>
      </c>
      <c r="I781">
        <v>831</v>
      </c>
      <c r="J781" t="s">
        <v>21</v>
      </c>
      <c r="K781" t="s">
        <v>22</v>
      </c>
      <c r="L781" s="8">
        <f t="shared" si="48"/>
        <v>42230.208333333328</v>
      </c>
      <c r="M781">
        <v>1439528400</v>
      </c>
      <c r="N781" s="8">
        <f t="shared" si="49"/>
        <v>42239.208333333328</v>
      </c>
      <c r="O781">
        <v>1440306000</v>
      </c>
      <c r="P781" t="b">
        <v>0</v>
      </c>
      <c r="Q781" t="b">
        <v>1</v>
      </c>
      <c r="R781" t="s">
        <v>33</v>
      </c>
      <c r="S781" t="str">
        <f t="shared" si="50"/>
        <v>theater</v>
      </c>
      <c r="T781" t="str">
        <f t="shared" si="51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>ROUND(E782/D782*100,0)</f>
        <v>106</v>
      </c>
      <c r="G782" t="s">
        <v>20</v>
      </c>
      <c r="H782">
        <f>ROUND(E782/I782,0)</f>
        <v>33</v>
      </c>
      <c r="I782">
        <v>164</v>
      </c>
      <c r="J782" t="s">
        <v>21</v>
      </c>
      <c r="K782" t="s">
        <v>22</v>
      </c>
      <c r="L782" s="8">
        <f t="shared" si="48"/>
        <v>42573.208333333328</v>
      </c>
      <c r="M782">
        <v>1469163600</v>
      </c>
      <c r="N782" s="8">
        <f t="shared" si="49"/>
        <v>42592.208333333328</v>
      </c>
      <c r="O782">
        <v>1470805200</v>
      </c>
      <c r="P782" t="b">
        <v>0</v>
      </c>
      <c r="Q782" t="b">
        <v>1</v>
      </c>
      <c r="R782" t="s">
        <v>53</v>
      </c>
      <c r="S782" t="str">
        <f t="shared" si="50"/>
        <v>film &amp; video</v>
      </c>
      <c r="T782" t="str">
        <f t="shared" si="51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>ROUND(E783/D783*100,0)</f>
        <v>51</v>
      </c>
      <c r="G783" t="s">
        <v>74</v>
      </c>
      <c r="H783">
        <f>ROUND(E783/I783,0)</f>
        <v>79</v>
      </c>
      <c r="I783">
        <v>56</v>
      </c>
      <c r="J783" t="s">
        <v>98</v>
      </c>
      <c r="K783" t="s">
        <v>99</v>
      </c>
      <c r="L783" s="8">
        <f t="shared" si="48"/>
        <v>40482.208333333336</v>
      </c>
      <c r="M783">
        <v>1288501200</v>
      </c>
      <c r="N783" s="8">
        <f t="shared" si="49"/>
        <v>40533.25</v>
      </c>
      <c r="O783">
        <v>1292911200</v>
      </c>
      <c r="P783" t="b">
        <v>0</v>
      </c>
      <c r="Q783" t="b">
        <v>0</v>
      </c>
      <c r="R783" t="s">
        <v>33</v>
      </c>
      <c r="S783" t="str">
        <f t="shared" si="50"/>
        <v>theater</v>
      </c>
      <c r="T783" t="str">
        <f t="shared" si="51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>ROUND(E784/D784*100,0)</f>
        <v>215</v>
      </c>
      <c r="G784" t="s">
        <v>20</v>
      </c>
      <c r="H784">
        <f>ROUND(E784/I784,0)</f>
        <v>68</v>
      </c>
      <c r="I784">
        <v>161</v>
      </c>
      <c r="J784" t="s">
        <v>21</v>
      </c>
      <c r="K784" t="s">
        <v>22</v>
      </c>
      <c r="L784" s="8">
        <f t="shared" si="48"/>
        <v>40603.25</v>
      </c>
      <c r="M784">
        <v>1298959200</v>
      </c>
      <c r="N784" s="8">
        <f t="shared" si="49"/>
        <v>40631.208333333336</v>
      </c>
      <c r="O784">
        <v>1301374800</v>
      </c>
      <c r="P784" t="b">
        <v>0</v>
      </c>
      <c r="Q784" t="b">
        <v>1</v>
      </c>
      <c r="R784" t="s">
        <v>71</v>
      </c>
      <c r="S784" t="str">
        <f t="shared" si="50"/>
        <v>film &amp; video</v>
      </c>
      <c r="T784" t="str">
        <f t="shared" si="51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>ROUND(E785/D785*100,0)</f>
        <v>141</v>
      </c>
      <c r="G785" t="s">
        <v>20</v>
      </c>
      <c r="H785">
        <f>ROUND(E785/I785,0)</f>
        <v>76</v>
      </c>
      <c r="I785">
        <v>138</v>
      </c>
      <c r="J785" t="s">
        <v>21</v>
      </c>
      <c r="K785" t="s">
        <v>22</v>
      </c>
      <c r="L785" s="8">
        <f t="shared" si="48"/>
        <v>41625.25</v>
      </c>
      <c r="M785">
        <v>1387260000</v>
      </c>
      <c r="N785" s="8">
        <f t="shared" si="49"/>
        <v>41632.25</v>
      </c>
      <c r="O785">
        <v>1387864800</v>
      </c>
      <c r="P785" t="b">
        <v>0</v>
      </c>
      <c r="Q785" t="b">
        <v>0</v>
      </c>
      <c r="R785" t="s">
        <v>23</v>
      </c>
      <c r="S785" t="str">
        <f t="shared" si="50"/>
        <v>music</v>
      </c>
      <c r="T785" t="str">
        <f t="shared" si="51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>ROUND(E786/D786*100,0)</f>
        <v>115</v>
      </c>
      <c r="G786" t="s">
        <v>20</v>
      </c>
      <c r="H786">
        <f>ROUND(E786/I786,0)</f>
        <v>31</v>
      </c>
      <c r="I786">
        <v>3308</v>
      </c>
      <c r="J786" t="s">
        <v>21</v>
      </c>
      <c r="K786" t="s">
        <v>22</v>
      </c>
      <c r="L786" s="8">
        <f t="shared" si="48"/>
        <v>42435.25</v>
      </c>
      <c r="M786">
        <v>1457244000</v>
      </c>
      <c r="N786" s="8">
        <f t="shared" si="49"/>
        <v>42446.208333333328</v>
      </c>
      <c r="O786">
        <v>1458190800</v>
      </c>
      <c r="P786" t="b">
        <v>0</v>
      </c>
      <c r="Q786" t="b">
        <v>0</v>
      </c>
      <c r="R786" t="s">
        <v>28</v>
      </c>
      <c r="S786" t="str">
        <f t="shared" si="50"/>
        <v>technology</v>
      </c>
      <c r="T786" t="str">
        <f t="shared" si="51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>ROUND(E787/D787*100,0)</f>
        <v>193</v>
      </c>
      <c r="G787" t="s">
        <v>20</v>
      </c>
      <c r="H787">
        <f>ROUND(E787/I787,0)</f>
        <v>102</v>
      </c>
      <c r="I787">
        <v>127</v>
      </c>
      <c r="J787" t="s">
        <v>26</v>
      </c>
      <c r="K787" t="s">
        <v>27</v>
      </c>
      <c r="L787" s="8">
        <f t="shared" si="48"/>
        <v>43582.208333333328</v>
      </c>
      <c r="M787">
        <v>1556341200</v>
      </c>
      <c r="N787" s="8">
        <f t="shared" si="49"/>
        <v>43616.208333333328</v>
      </c>
      <c r="O787">
        <v>1559278800</v>
      </c>
      <c r="P787" t="b">
        <v>0</v>
      </c>
      <c r="Q787" t="b">
        <v>1</v>
      </c>
      <c r="R787" t="s">
        <v>71</v>
      </c>
      <c r="S787" t="str">
        <f t="shared" si="50"/>
        <v>film &amp; video</v>
      </c>
      <c r="T787" t="str">
        <f t="shared" si="51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>ROUND(E788/D788*100,0)</f>
        <v>730</v>
      </c>
      <c r="G788" t="s">
        <v>20</v>
      </c>
      <c r="H788">
        <f>ROUND(E788/I788,0)</f>
        <v>53</v>
      </c>
      <c r="I788">
        <v>207</v>
      </c>
      <c r="J788" t="s">
        <v>107</v>
      </c>
      <c r="K788" t="s">
        <v>108</v>
      </c>
      <c r="L788" s="8">
        <f t="shared" si="48"/>
        <v>43186.208333333328</v>
      </c>
      <c r="M788">
        <v>1522126800</v>
      </c>
      <c r="N788" s="8">
        <f t="shared" si="49"/>
        <v>43193.208333333328</v>
      </c>
      <c r="O788">
        <v>1522731600</v>
      </c>
      <c r="P788" t="b">
        <v>0</v>
      </c>
      <c r="Q788" t="b">
        <v>1</v>
      </c>
      <c r="R788" t="s">
        <v>159</v>
      </c>
      <c r="S788" t="str">
        <f t="shared" si="50"/>
        <v>music</v>
      </c>
      <c r="T788" t="str">
        <f t="shared" si="51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>ROUND(E789/D789*100,0)</f>
        <v>100</v>
      </c>
      <c r="G789" t="s">
        <v>14</v>
      </c>
      <c r="H789">
        <f>ROUND(E789/I789,0)</f>
        <v>71</v>
      </c>
      <c r="I789">
        <v>859</v>
      </c>
      <c r="J789" t="s">
        <v>15</v>
      </c>
      <c r="K789" t="s">
        <v>16</v>
      </c>
      <c r="L789" s="8">
        <f t="shared" si="48"/>
        <v>40684.208333333336</v>
      </c>
      <c r="M789">
        <v>1305954000</v>
      </c>
      <c r="N789" s="8">
        <f t="shared" si="49"/>
        <v>40693.208333333336</v>
      </c>
      <c r="O789">
        <v>1306731600</v>
      </c>
      <c r="P789" t="b">
        <v>0</v>
      </c>
      <c r="Q789" t="b">
        <v>0</v>
      </c>
      <c r="R789" t="s">
        <v>23</v>
      </c>
      <c r="S789" t="str">
        <f t="shared" si="50"/>
        <v>music</v>
      </c>
      <c r="T789" t="str">
        <f t="shared" si="51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>ROUND(E790/D790*100,0)</f>
        <v>88</v>
      </c>
      <c r="G790" t="s">
        <v>47</v>
      </c>
      <c r="H790">
        <f>ROUND(E790/I790,0)</f>
        <v>102</v>
      </c>
      <c r="I790">
        <v>31</v>
      </c>
      <c r="J790" t="s">
        <v>21</v>
      </c>
      <c r="K790" t="s">
        <v>22</v>
      </c>
      <c r="L790" s="8">
        <f t="shared" si="48"/>
        <v>41202.208333333336</v>
      </c>
      <c r="M790">
        <v>1350709200</v>
      </c>
      <c r="N790" s="8">
        <f t="shared" si="49"/>
        <v>41223.25</v>
      </c>
      <c r="O790">
        <v>1352527200</v>
      </c>
      <c r="P790" t="b">
        <v>0</v>
      </c>
      <c r="Q790" t="b">
        <v>0</v>
      </c>
      <c r="R790" t="s">
        <v>71</v>
      </c>
      <c r="S790" t="str">
        <f t="shared" si="50"/>
        <v>film &amp; video</v>
      </c>
      <c r="T790" t="str">
        <f t="shared" si="51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>ROUND(E791/D791*100,0)</f>
        <v>37</v>
      </c>
      <c r="G791" t="s">
        <v>14</v>
      </c>
      <c r="H791">
        <f>ROUND(E791/I791,0)</f>
        <v>74</v>
      </c>
      <c r="I791">
        <v>45</v>
      </c>
      <c r="J791" t="s">
        <v>21</v>
      </c>
      <c r="K791" t="s">
        <v>22</v>
      </c>
      <c r="L791" s="8">
        <f t="shared" si="48"/>
        <v>41786.208333333336</v>
      </c>
      <c r="M791">
        <v>1401166800</v>
      </c>
      <c r="N791" s="8">
        <f t="shared" si="49"/>
        <v>41823.208333333336</v>
      </c>
      <c r="O791">
        <v>1404363600</v>
      </c>
      <c r="P791" t="b">
        <v>0</v>
      </c>
      <c r="Q791" t="b">
        <v>0</v>
      </c>
      <c r="R791" t="s">
        <v>33</v>
      </c>
      <c r="S791" t="str">
        <f t="shared" si="50"/>
        <v>theater</v>
      </c>
      <c r="T791" t="str">
        <f t="shared" si="51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>ROUND(E792/D792*100,0)</f>
        <v>31</v>
      </c>
      <c r="G792" t="s">
        <v>74</v>
      </c>
      <c r="H792">
        <f>ROUND(E792/I792,0)</f>
        <v>51</v>
      </c>
      <c r="I792">
        <v>1113</v>
      </c>
      <c r="J792" t="s">
        <v>21</v>
      </c>
      <c r="K792" t="s">
        <v>22</v>
      </c>
      <c r="L792" s="8">
        <f t="shared" si="48"/>
        <v>40223.25</v>
      </c>
      <c r="M792">
        <v>1266127200</v>
      </c>
      <c r="N792" s="8">
        <f t="shared" si="49"/>
        <v>40229.25</v>
      </c>
      <c r="O792">
        <v>1266645600</v>
      </c>
      <c r="P792" t="b">
        <v>0</v>
      </c>
      <c r="Q792" t="b">
        <v>0</v>
      </c>
      <c r="R792" t="s">
        <v>33</v>
      </c>
      <c r="S792" t="str">
        <f t="shared" si="50"/>
        <v>theater</v>
      </c>
      <c r="T792" t="str">
        <f t="shared" si="51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>ROUND(E793/D793*100,0)</f>
        <v>26</v>
      </c>
      <c r="G793" t="s">
        <v>14</v>
      </c>
      <c r="H793">
        <f>ROUND(E793/I793,0)</f>
        <v>90</v>
      </c>
      <c r="I793">
        <v>6</v>
      </c>
      <c r="J793" t="s">
        <v>21</v>
      </c>
      <c r="K793" t="s">
        <v>22</v>
      </c>
      <c r="L793" s="8">
        <f t="shared" si="48"/>
        <v>42715.25</v>
      </c>
      <c r="M793">
        <v>1481436000</v>
      </c>
      <c r="N793" s="8">
        <f t="shared" si="49"/>
        <v>42731.25</v>
      </c>
      <c r="O793">
        <v>1482818400</v>
      </c>
      <c r="P793" t="b">
        <v>0</v>
      </c>
      <c r="Q793" t="b">
        <v>0</v>
      </c>
      <c r="R793" t="s">
        <v>17</v>
      </c>
      <c r="S793" t="str">
        <f t="shared" si="50"/>
        <v>food</v>
      </c>
      <c r="T793" t="str">
        <f t="shared" si="51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>ROUND(E794/D794*100,0)</f>
        <v>34</v>
      </c>
      <c r="G794" t="s">
        <v>14</v>
      </c>
      <c r="H794">
        <f>ROUND(E794/I794,0)</f>
        <v>97</v>
      </c>
      <c r="I794">
        <v>7</v>
      </c>
      <c r="J794" t="s">
        <v>21</v>
      </c>
      <c r="K794" t="s">
        <v>22</v>
      </c>
      <c r="L794" s="8">
        <f t="shared" si="48"/>
        <v>41451.208333333336</v>
      </c>
      <c r="M794">
        <v>1372222800</v>
      </c>
      <c r="N794" s="8">
        <f t="shared" si="49"/>
        <v>41479.208333333336</v>
      </c>
      <c r="O794">
        <v>1374642000</v>
      </c>
      <c r="P794" t="b">
        <v>0</v>
      </c>
      <c r="Q794" t="b">
        <v>1</v>
      </c>
      <c r="R794" t="s">
        <v>33</v>
      </c>
      <c r="S794" t="str">
        <f t="shared" si="50"/>
        <v>theater</v>
      </c>
      <c r="T794" t="str">
        <f t="shared" si="51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>ROUND(E795/D795*100,0)</f>
        <v>1186</v>
      </c>
      <c r="G795" t="s">
        <v>20</v>
      </c>
      <c r="H795">
        <f>ROUND(E795/I795,0)</f>
        <v>72</v>
      </c>
      <c r="I795">
        <v>181</v>
      </c>
      <c r="J795" t="s">
        <v>98</v>
      </c>
      <c r="K795" t="s">
        <v>99</v>
      </c>
      <c r="L795" s="8">
        <f t="shared" si="48"/>
        <v>41450.208333333336</v>
      </c>
      <c r="M795">
        <v>1372136400</v>
      </c>
      <c r="N795" s="8">
        <f t="shared" si="49"/>
        <v>41454.208333333336</v>
      </c>
      <c r="O795">
        <v>1372482000</v>
      </c>
      <c r="P795" t="b">
        <v>0</v>
      </c>
      <c r="Q795" t="b">
        <v>0</v>
      </c>
      <c r="R795" t="s">
        <v>68</v>
      </c>
      <c r="S795" t="str">
        <f t="shared" si="50"/>
        <v>publishing</v>
      </c>
      <c r="T795" t="str">
        <f t="shared" si="51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>ROUND(E796/D796*100,0)</f>
        <v>125</v>
      </c>
      <c r="G796" t="s">
        <v>20</v>
      </c>
      <c r="H796">
        <f>ROUND(E796/I796,0)</f>
        <v>75</v>
      </c>
      <c r="I796">
        <v>110</v>
      </c>
      <c r="J796" t="s">
        <v>21</v>
      </c>
      <c r="K796" t="s">
        <v>22</v>
      </c>
      <c r="L796" s="8">
        <f t="shared" si="48"/>
        <v>43091.25</v>
      </c>
      <c r="M796">
        <v>1513922400</v>
      </c>
      <c r="N796" s="8">
        <f t="shared" si="49"/>
        <v>43103.25</v>
      </c>
      <c r="O796">
        <v>1514959200</v>
      </c>
      <c r="P796" t="b">
        <v>0</v>
      </c>
      <c r="Q796" t="b">
        <v>0</v>
      </c>
      <c r="R796" t="s">
        <v>23</v>
      </c>
      <c r="S796" t="str">
        <f t="shared" si="50"/>
        <v>music</v>
      </c>
      <c r="T796" t="str">
        <f t="shared" si="51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>ROUND(E797/D797*100,0)</f>
        <v>14</v>
      </c>
      <c r="G797" t="s">
        <v>14</v>
      </c>
      <c r="H797">
        <f>ROUND(E797/I797,0)</f>
        <v>33</v>
      </c>
      <c r="I797">
        <v>31</v>
      </c>
      <c r="J797" t="s">
        <v>21</v>
      </c>
      <c r="K797" t="s">
        <v>22</v>
      </c>
      <c r="L797" s="8">
        <f t="shared" si="48"/>
        <v>42675.208333333328</v>
      </c>
      <c r="M797">
        <v>1477976400</v>
      </c>
      <c r="N797" s="8">
        <f t="shared" si="49"/>
        <v>42678.208333333328</v>
      </c>
      <c r="O797">
        <v>1478235600</v>
      </c>
      <c r="P797" t="b">
        <v>0</v>
      </c>
      <c r="Q797" t="b">
        <v>0</v>
      </c>
      <c r="R797" t="s">
        <v>53</v>
      </c>
      <c r="S797" t="str">
        <f t="shared" si="50"/>
        <v>film &amp; video</v>
      </c>
      <c r="T797" t="str">
        <f t="shared" si="51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>ROUND(E798/D798*100,0)</f>
        <v>55</v>
      </c>
      <c r="G798" t="s">
        <v>14</v>
      </c>
      <c r="H798">
        <f>ROUND(E798/I798,0)</f>
        <v>55</v>
      </c>
      <c r="I798">
        <v>78</v>
      </c>
      <c r="J798" t="s">
        <v>21</v>
      </c>
      <c r="K798" t="s">
        <v>22</v>
      </c>
      <c r="L798" s="8">
        <f t="shared" si="48"/>
        <v>41859.208333333336</v>
      </c>
      <c r="M798">
        <v>1407474000</v>
      </c>
      <c r="N798" s="8">
        <f t="shared" si="49"/>
        <v>41866.208333333336</v>
      </c>
      <c r="O798">
        <v>1408078800</v>
      </c>
      <c r="P798" t="b">
        <v>0</v>
      </c>
      <c r="Q798" t="b">
        <v>1</v>
      </c>
      <c r="R798" t="s">
        <v>292</v>
      </c>
      <c r="S798" t="str">
        <f t="shared" si="50"/>
        <v>games</v>
      </c>
      <c r="T798" t="str">
        <f t="shared" si="51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>ROUND(E799/D799*100,0)</f>
        <v>110</v>
      </c>
      <c r="G799" t="s">
        <v>20</v>
      </c>
      <c r="H799">
        <f>ROUND(E799/I799,0)</f>
        <v>45</v>
      </c>
      <c r="I799">
        <v>185</v>
      </c>
      <c r="J799" t="s">
        <v>21</v>
      </c>
      <c r="K799" t="s">
        <v>22</v>
      </c>
      <c r="L799" s="8">
        <f t="shared" si="48"/>
        <v>43464.25</v>
      </c>
      <c r="M799">
        <v>1546149600</v>
      </c>
      <c r="N799" s="8">
        <f t="shared" si="49"/>
        <v>43487.25</v>
      </c>
      <c r="O799">
        <v>1548136800</v>
      </c>
      <c r="P799" t="b">
        <v>0</v>
      </c>
      <c r="Q799" t="b">
        <v>0</v>
      </c>
      <c r="R799" t="s">
        <v>28</v>
      </c>
      <c r="S799" t="str">
        <f t="shared" si="50"/>
        <v>technology</v>
      </c>
      <c r="T799" t="str">
        <f t="shared" si="51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>ROUND(E800/D800*100,0)</f>
        <v>188</v>
      </c>
      <c r="G800" t="s">
        <v>20</v>
      </c>
      <c r="H800">
        <f>ROUND(E800/I800,0)</f>
        <v>53</v>
      </c>
      <c r="I800">
        <v>121</v>
      </c>
      <c r="J800" t="s">
        <v>21</v>
      </c>
      <c r="K800" t="s">
        <v>22</v>
      </c>
      <c r="L800" s="8">
        <f t="shared" si="48"/>
        <v>41060.208333333336</v>
      </c>
      <c r="M800">
        <v>1338440400</v>
      </c>
      <c r="N800" s="8">
        <f t="shared" si="49"/>
        <v>41088.208333333336</v>
      </c>
      <c r="O800">
        <v>1340859600</v>
      </c>
      <c r="P800" t="b">
        <v>0</v>
      </c>
      <c r="Q800" t="b">
        <v>1</v>
      </c>
      <c r="R800" t="s">
        <v>33</v>
      </c>
      <c r="S800" t="str">
        <f t="shared" si="50"/>
        <v>theater</v>
      </c>
      <c r="T800" t="str">
        <f t="shared" si="51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>ROUND(E801/D801*100,0)</f>
        <v>87</v>
      </c>
      <c r="G801" t="s">
        <v>14</v>
      </c>
      <c r="H801">
        <f>ROUND(E801/I801,0)</f>
        <v>60</v>
      </c>
      <c r="I801">
        <v>1225</v>
      </c>
      <c r="J801" t="s">
        <v>40</v>
      </c>
      <c r="K801" t="s">
        <v>41</v>
      </c>
      <c r="L801" s="8">
        <f t="shared" si="48"/>
        <v>42399.25</v>
      </c>
      <c r="M801">
        <v>1454133600</v>
      </c>
      <c r="N801" s="8">
        <f t="shared" si="49"/>
        <v>42403.25</v>
      </c>
      <c r="O801">
        <v>1454479200</v>
      </c>
      <c r="P801" t="b">
        <v>0</v>
      </c>
      <c r="Q801" t="b">
        <v>0</v>
      </c>
      <c r="R801" t="s">
        <v>33</v>
      </c>
      <c r="S801" t="str">
        <f t="shared" si="50"/>
        <v>theater</v>
      </c>
      <c r="T801" t="str">
        <f t="shared" si="51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>ROUND(E802/D802*100,0)</f>
        <v>1</v>
      </c>
      <c r="G802" t="s">
        <v>14</v>
      </c>
      <c r="H802">
        <f>ROUND(E802/I802,0)</f>
        <v>1</v>
      </c>
      <c r="I802">
        <v>1</v>
      </c>
      <c r="J802" t="s">
        <v>98</v>
      </c>
      <c r="K802" t="s">
        <v>99</v>
      </c>
      <c r="L802" s="8">
        <f t="shared" si="48"/>
        <v>42167.208333333328</v>
      </c>
      <c r="M802">
        <v>1434085200</v>
      </c>
      <c r="N802" s="8">
        <f t="shared" si="49"/>
        <v>42171.208333333328</v>
      </c>
      <c r="O802">
        <v>1434430800</v>
      </c>
      <c r="P802" t="b">
        <v>0</v>
      </c>
      <c r="Q802" t="b">
        <v>0</v>
      </c>
      <c r="R802" t="s">
        <v>23</v>
      </c>
      <c r="S802" t="str">
        <f t="shared" si="50"/>
        <v>music</v>
      </c>
      <c r="T802" t="str">
        <f t="shared" si="51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>ROUND(E803/D803*100,0)</f>
        <v>203</v>
      </c>
      <c r="G803" t="s">
        <v>20</v>
      </c>
      <c r="H803">
        <f>ROUND(E803/I803,0)</f>
        <v>44</v>
      </c>
      <c r="I803">
        <v>106</v>
      </c>
      <c r="J803" t="s">
        <v>21</v>
      </c>
      <c r="K803" t="s">
        <v>22</v>
      </c>
      <c r="L803" s="8">
        <f t="shared" si="48"/>
        <v>43830.25</v>
      </c>
      <c r="M803">
        <v>1577772000</v>
      </c>
      <c r="N803" s="8">
        <f t="shared" si="49"/>
        <v>43852.25</v>
      </c>
      <c r="O803">
        <v>1579672800</v>
      </c>
      <c r="P803" t="b">
        <v>0</v>
      </c>
      <c r="Q803" t="b">
        <v>1</v>
      </c>
      <c r="R803" t="s">
        <v>122</v>
      </c>
      <c r="S803" t="str">
        <f t="shared" si="50"/>
        <v>photography</v>
      </c>
      <c r="T803" t="str">
        <f t="shared" si="51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>ROUND(E804/D804*100,0)</f>
        <v>197</v>
      </c>
      <c r="G804" t="s">
        <v>20</v>
      </c>
      <c r="H804">
        <f>ROUND(E804/I804,0)</f>
        <v>86</v>
      </c>
      <c r="I804">
        <v>142</v>
      </c>
      <c r="J804" t="s">
        <v>21</v>
      </c>
      <c r="K804" t="s">
        <v>22</v>
      </c>
      <c r="L804" s="8">
        <f t="shared" si="48"/>
        <v>43650.208333333328</v>
      </c>
      <c r="M804">
        <v>1562216400</v>
      </c>
      <c r="N804" s="8">
        <f t="shared" si="49"/>
        <v>43652.208333333328</v>
      </c>
      <c r="O804">
        <v>1562389200</v>
      </c>
      <c r="P804" t="b">
        <v>0</v>
      </c>
      <c r="Q804" t="b">
        <v>0</v>
      </c>
      <c r="R804" t="s">
        <v>122</v>
      </c>
      <c r="S804" t="str">
        <f t="shared" si="50"/>
        <v>photography</v>
      </c>
      <c r="T804" t="str">
        <f t="shared" si="51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>ROUND(E805/D805*100,0)</f>
        <v>107</v>
      </c>
      <c r="G805" t="s">
        <v>20</v>
      </c>
      <c r="H805">
        <f>ROUND(E805/I805,0)</f>
        <v>28</v>
      </c>
      <c r="I805">
        <v>233</v>
      </c>
      <c r="J805" t="s">
        <v>21</v>
      </c>
      <c r="K805" t="s">
        <v>22</v>
      </c>
      <c r="L805" s="8">
        <f t="shared" si="48"/>
        <v>43492.25</v>
      </c>
      <c r="M805">
        <v>1548568800</v>
      </c>
      <c r="N805" s="8">
        <f t="shared" si="49"/>
        <v>43526.25</v>
      </c>
      <c r="O805">
        <v>1551506400</v>
      </c>
      <c r="P805" t="b">
        <v>0</v>
      </c>
      <c r="Q805" t="b">
        <v>0</v>
      </c>
      <c r="R805" t="s">
        <v>33</v>
      </c>
      <c r="S805" t="str">
        <f t="shared" si="50"/>
        <v>theater</v>
      </c>
      <c r="T805" t="str">
        <f t="shared" si="51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>ROUND(E806/D806*100,0)</f>
        <v>269</v>
      </c>
      <c r="G806" t="s">
        <v>20</v>
      </c>
      <c r="H806">
        <f>ROUND(E806/I806,0)</f>
        <v>32</v>
      </c>
      <c r="I806">
        <v>218</v>
      </c>
      <c r="J806" t="s">
        <v>21</v>
      </c>
      <c r="K806" t="s">
        <v>22</v>
      </c>
      <c r="L806" s="8">
        <f t="shared" si="48"/>
        <v>43102.25</v>
      </c>
      <c r="M806">
        <v>1514872800</v>
      </c>
      <c r="N806" s="8">
        <f t="shared" si="49"/>
        <v>43122.25</v>
      </c>
      <c r="O806">
        <v>1516600800</v>
      </c>
      <c r="P806" t="b">
        <v>0</v>
      </c>
      <c r="Q806" t="b">
        <v>0</v>
      </c>
      <c r="R806" t="s">
        <v>23</v>
      </c>
      <c r="S806" t="str">
        <f t="shared" si="50"/>
        <v>music</v>
      </c>
      <c r="T806" t="str">
        <f t="shared" si="51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>ROUND(E807/D807*100,0)</f>
        <v>51</v>
      </c>
      <c r="G807" t="s">
        <v>14</v>
      </c>
      <c r="H807">
        <f>ROUND(E807/I807,0)</f>
        <v>74</v>
      </c>
      <c r="I807">
        <v>67</v>
      </c>
      <c r="J807" t="s">
        <v>26</v>
      </c>
      <c r="K807" t="s">
        <v>27</v>
      </c>
      <c r="L807" s="8">
        <f t="shared" si="48"/>
        <v>41958.25</v>
      </c>
      <c r="M807">
        <v>1416031200</v>
      </c>
      <c r="N807" s="8">
        <f t="shared" si="49"/>
        <v>42009.25</v>
      </c>
      <c r="O807">
        <v>1420437600</v>
      </c>
      <c r="P807" t="b">
        <v>0</v>
      </c>
      <c r="Q807" t="b">
        <v>0</v>
      </c>
      <c r="R807" t="s">
        <v>42</v>
      </c>
      <c r="S807" t="str">
        <f t="shared" si="50"/>
        <v>film &amp; video</v>
      </c>
      <c r="T807" t="str">
        <f t="shared" si="51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>ROUND(E808/D808*100,0)</f>
        <v>1180</v>
      </c>
      <c r="G808" t="s">
        <v>20</v>
      </c>
      <c r="H808">
        <f>ROUND(E808/I808,0)</f>
        <v>109</v>
      </c>
      <c r="I808">
        <v>76</v>
      </c>
      <c r="J808" t="s">
        <v>21</v>
      </c>
      <c r="K808" t="s">
        <v>22</v>
      </c>
      <c r="L808" s="8">
        <f t="shared" si="48"/>
        <v>40973.25</v>
      </c>
      <c r="M808">
        <v>1330927200</v>
      </c>
      <c r="N808" s="8">
        <f t="shared" si="49"/>
        <v>40997.208333333336</v>
      </c>
      <c r="O808">
        <v>1332997200</v>
      </c>
      <c r="P808" t="b">
        <v>0</v>
      </c>
      <c r="Q808" t="b">
        <v>1</v>
      </c>
      <c r="R808" t="s">
        <v>53</v>
      </c>
      <c r="S808" t="str">
        <f t="shared" si="50"/>
        <v>film &amp; video</v>
      </c>
      <c r="T808" t="str">
        <f t="shared" si="51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>ROUND(E809/D809*100,0)</f>
        <v>264</v>
      </c>
      <c r="G809" t="s">
        <v>20</v>
      </c>
      <c r="H809">
        <f>ROUND(E809/I809,0)</f>
        <v>43</v>
      </c>
      <c r="I809">
        <v>43</v>
      </c>
      <c r="J809" t="s">
        <v>21</v>
      </c>
      <c r="K809" t="s">
        <v>22</v>
      </c>
      <c r="L809" s="8">
        <f t="shared" si="48"/>
        <v>43753.208333333328</v>
      </c>
      <c r="M809">
        <v>1571115600</v>
      </c>
      <c r="N809" s="8">
        <f t="shared" si="49"/>
        <v>43797.25</v>
      </c>
      <c r="O809">
        <v>1574920800</v>
      </c>
      <c r="P809" t="b">
        <v>0</v>
      </c>
      <c r="Q809" t="b">
        <v>1</v>
      </c>
      <c r="R809" t="s">
        <v>33</v>
      </c>
      <c r="S809" t="str">
        <f t="shared" si="50"/>
        <v>theater</v>
      </c>
      <c r="T809" t="str">
        <f t="shared" si="51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>ROUND(E810/D810*100,0)</f>
        <v>30</v>
      </c>
      <c r="G810" t="s">
        <v>14</v>
      </c>
      <c r="H810">
        <f>ROUND(E810/I810,0)</f>
        <v>83</v>
      </c>
      <c r="I810">
        <v>19</v>
      </c>
      <c r="J810" t="s">
        <v>21</v>
      </c>
      <c r="K810" t="s">
        <v>22</v>
      </c>
      <c r="L810" s="8">
        <f t="shared" si="48"/>
        <v>42507.208333333328</v>
      </c>
      <c r="M810">
        <v>1463461200</v>
      </c>
      <c r="N810" s="8">
        <f t="shared" si="49"/>
        <v>42524.208333333328</v>
      </c>
      <c r="O810">
        <v>1464930000</v>
      </c>
      <c r="P810" t="b">
        <v>0</v>
      </c>
      <c r="Q810" t="b">
        <v>0</v>
      </c>
      <c r="R810" t="s">
        <v>17</v>
      </c>
      <c r="S810" t="str">
        <f t="shared" si="50"/>
        <v>food</v>
      </c>
      <c r="T810" t="str">
        <f t="shared" si="51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>ROUND(E811/D811*100,0)</f>
        <v>63</v>
      </c>
      <c r="G811" t="s">
        <v>14</v>
      </c>
      <c r="H811">
        <f>ROUND(E811/I811,0)</f>
        <v>42</v>
      </c>
      <c r="I811">
        <v>2108</v>
      </c>
      <c r="J811" t="s">
        <v>98</v>
      </c>
      <c r="K811" t="s">
        <v>99</v>
      </c>
      <c r="L811" s="8">
        <f t="shared" si="48"/>
        <v>41135.208333333336</v>
      </c>
      <c r="M811">
        <v>1344920400</v>
      </c>
      <c r="N811" s="8">
        <f t="shared" si="49"/>
        <v>41136.208333333336</v>
      </c>
      <c r="O811">
        <v>1345006800</v>
      </c>
      <c r="P811" t="b">
        <v>0</v>
      </c>
      <c r="Q811" t="b">
        <v>0</v>
      </c>
      <c r="R811" t="s">
        <v>42</v>
      </c>
      <c r="S811" t="str">
        <f t="shared" si="50"/>
        <v>film &amp; video</v>
      </c>
      <c r="T811" t="str">
        <f t="shared" si="51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>ROUND(E812/D812*100,0)</f>
        <v>193</v>
      </c>
      <c r="G812" t="s">
        <v>20</v>
      </c>
      <c r="H812">
        <f>ROUND(E812/I812,0)</f>
        <v>56</v>
      </c>
      <c r="I812">
        <v>221</v>
      </c>
      <c r="J812" t="s">
        <v>21</v>
      </c>
      <c r="K812" t="s">
        <v>22</v>
      </c>
      <c r="L812" s="8">
        <f t="shared" si="48"/>
        <v>43067.25</v>
      </c>
      <c r="M812">
        <v>1511848800</v>
      </c>
      <c r="N812" s="8">
        <f t="shared" si="49"/>
        <v>43077.25</v>
      </c>
      <c r="O812">
        <v>1512712800</v>
      </c>
      <c r="P812" t="b">
        <v>0</v>
      </c>
      <c r="Q812" t="b">
        <v>1</v>
      </c>
      <c r="R812" t="s">
        <v>33</v>
      </c>
      <c r="S812" t="str">
        <f t="shared" si="50"/>
        <v>theater</v>
      </c>
      <c r="T812" t="str">
        <f t="shared" si="51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>ROUND(E813/D813*100,0)</f>
        <v>77</v>
      </c>
      <c r="G813" t="s">
        <v>14</v>
      </c>
      <c r="H813">
        <f>ROUND(E813/I813,0)</f>
        <v>105</v>
      </c>
      <c r="I813">
        <v>679</v>
      </c>
      <c r="J813" t="s">
        <v>21</v>
      </c>
      <c r="K813" t="s">
        <v>22</v>
      </c>
      <c r="L813" s="8">
        <f t="shared" si="48"/>
        <v>42378.25</v>
      </c>
      <c r="M813">
        <v>1452319200</v>
      </c>
      <c r="N813" s="8">
        <f t="shared" si="49"/>
        <v>42380.25</v>
      </c>
      <c r="O813">
        <v>1452492000</v>
      </c>
      <c r="P813" t="b">
        <v>0</v>
      </c>
      <c r="Q813" t="b">
        <v>1</v>
      </c>
      <c r="R813" t="s">
        <v>89</v>
      </c>
      <c r="S813" t="str">
        <f t="shared" si="50"/>
        <v>games</v>
      </c>
      <c r="T813" t="str">
        <f t="shared" si="51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>ROUND(E814/D814*100,0)</f>
        <v>226</v>
      </c>
      <c r="G814" t="s">
        <v>20</v>
      </c>
      <c r="H814">
        <f>ROUND(E814/I814,0)</f>
        <v>48</v>
      </c>
      <c r="I814">
        <v>2805</v>
      </c>
      <c r="J814" t="s">
        <v>15</v>
      </c>
      <c r="K814" t="s">
        <v>16</v>
      </c>
      <c r="L814" s="8">
        <f t="shared" si="48"/>
        <v>43206.208333333328</v>
      </c>
      <c r="M814">
        <v>1523854800</v>
      </c>
      <c r="N814" s="8">
        <f t="shared" si="49"/>
        <v>43211.208333333328</v>
      </c>
      <c r="O814">
        <v>1524286800</v>
      </c>
      <c r="P814" t="b">
        <v>0</v>
      </c>
      <c r="Q814" t="b">
        <v>0</v>
      </c>
      <c r="R814" t="s">
        <v>68</v>
      </c>
      <c r="S814" t="str">
        <f t="shared" si="50"/>
        <v>publishing</v>
      </c>
      <c r="T814" t="str">
        <f t="shared" si="51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>ROUND(E815/D815*100,0)</f>
        <v>239</v>
      </c>
      <c r="G815" t="s">
        <v>20</v>
      </c>
      <c r="H815">
        <f>ROUND(E815/I815,0)</f>
        <v>113</v>
      </c>
      <c r="I815">
        <v>68</v>
      </c>
      <c r="J815" t="s">
        <v>21</v>
      </c>
      <c r="K815" t="s">
        <v>22</v>
      </c>
      <c r="L815" s="8">
        <f t="shared" si="48"/>
        <v>41148.208333333336</v>
      </c>
      <c r="M815">
        <v>1346043600</v>
      </c>
      <c r="N815" s="8">
        <f t="shared" si="49"/>
        <v>41158.208333333336</v>
      </c>
      <c r="O815">
        <v>1346907600</v>
      </c>
      <c r="P815" t="b">
        <v>0</v>
      </c>
      <c r="Q815" t="b">
        <v>0</v>
      </c>
      <c r="R815" t="s">
        <v>89</v>
      </c>
      <c r="S815" t="str">
        <f t="shared" si="50"/>
        <v>games</v>
      </c>
      <c r="T815" t="str">
        <f t="shared" si="51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>ROUND(E816/D816*100,0)</f>
        <v>92</v>
      </c>
      <c r="G816" t="s">
        <v>14</v>
      </c>
      <c r="H816">
        <f>ROUND(E816/I816,0)</f>
        <v>82</v>
      </c>
      <c r="I816">
        <v>36</v>
      </c>
      <c r="J816" t="s">
        <v>36</v>
      </c>
      <c r="K816" t="s">
        <v>37</v>
      </c>
      <c r="L816" s="8">
        <f t="shared" si="48"/>
        <v>42517.208333333328</v>
      </c>
      <c r="M816">
        <v>1464325200</v>
      </c>
      <c r="N816" s="8">
        <f t="shared" si="49"/>
        <v>42519.208333333328</v>
      </c>
      <c r="O816">
        <v>1464498000</v>
      </c>
      <c r="P816" t="b">
        <v>0</v>
      </c>
      <c r="Q816" t="b">
        <v>1</v>
      </c>
      <c r="R816" t="s">
        <v>23</v>
      </c>
      <c r="S816" t="str">
        <f t="shared" si="50"/>
        <v>music</v>
      </c>
      <c r="T816" t="str">
        <f t="shared" si="51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>ROUND(E817/D817*100,0)</f>
        <v>130</v>
      </c>
      <c r="G817" t="s">
        <v>20</v>
      </c>
      <c r="H817">
        <f>ROUND(E817/I817,0)</f>
        <v>64</v>
      </c>
      <c r="I817">
        <v>183</v>
      </c>
      <c r="J817" t="s">
        <v>15</v>
      </c>
      <c r="K817" t="s">
        <v>16</v>
      </c>
      <c r="L817" s="8">
        <f t="shared" si="48"/>
        <v>43068.25</v>
      </c>
      <c r="M817">
        <v>1511935200</v>
      </c>
      <c r="N817" s="8">
        <f t="shared" si="49"/>
        <v>43094.25</v>
      </c>
      <c r="O817">
        <v>1514181600</v>
      </c>
      <c r="P817" t="b">
        <v>0</v>
      </c>
      <c r="Q817" t="b">
        <v>0</v>
      </c>
      <c r="R817" t="s">
        <v>23</v>
      </c>
      <c r="S817" t="str">
        <f t="shared" si="50"/>
        <v>music</v>
      </c>
      <c r="T817" t="str">
        <f t="shared" si="51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>ROUND(E818/D818*100,0)</f>
        <v>615</v>
      </c>
      <c r="G818" t="s">
        <v>20</v>
      </c>
      <c r="H818">
        <f>ROUND(E818/I818,0)</f>
        <v>106</v>
      </c>
      <c r="I818">
        <v>133</v>
      </c>
      <c r="J818" t="s">
        <v>21</v>
      </c>
      <c r="K818" t="s">
        <v>22</v>
      </c>
      <c r="L818" s="8">
        <f t="shared" si="48"/>
        <v>41680.25</v>
      </c>
      <c r="M818">
        <v>1392012000</v>
      </c>
      <c r="N818" s="8">
        <f t="shared" si="49"/>
        <v>41682.25</v>
      </c>
      <c r="O818">
        <v>1392184800</v>
      </c>
      <c r="P818" t="b">
        <v>1</v>
      </c>
      <c r="Q818" t="b">
        <v>1</v>
      </c>
      <c r="R818" t="s">
        <v>33</v>
      </c>
      <c r="S818" t="str">
        <f t="shared" si="50"/>
        <v>theater</v>
      </c>
      <c r="T818" t="str">
        <f t="shared" si="51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>ROUND(E819/D819*100,0)</f>
        <v>369</v>
      </c>
      <c r="G819" t="s">
        <v>20</v>
      </c>
      <c r="H819">
        <f>ROUND(E819/I819,0)</f>
        <v>76</v>
      </c>
      <c r="I819">
        <v>2489</v>
      </c>
      <c r="J819" t="s">
        <v>107</v>
      </c>
      <c r="K819" t="s">
        <v>108</v>
      </c>
      <c r="L819" s="8">
        <f t="shared" si="48"/>
        <v>43589.208333333328</v>
      </c>
      <c r="M819">
        <v>1556946000</v>
      </c>
      <c r="N819" s="8">
        <f t="shared" si="49"/>
        <v>43617.208333333328</v>
      </c>
      <c r="O819">
        <v>1559365200</v>
      </c>
      <c r="P819" t="b">
        <v>0</v>
      </c>
      <c r="Q819" t="b">
        <v>1</v>
      </c>
      <c r="R819" t="s">
        <v>68</v>
      </c>
      <c r="S819" t="str">
        <f t="shared" si="50"/>
        <v>publishing</v>
      </c>
      <c r="T819" t="str">
        <f t="shared" si="51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>ROUND(E820/D820*100,0)</f>
        <v>1095</v>
      </c>
      <c r="G820" t="s">
        <v>20</v>
      </c>
      <c r="H820">
        <f>ROUND(E820/I820,0)</f>
        <v>111</v>
      </c>
      <c r="I820">
        <v>69</v>
      </c>
      <c r="J820" t="s">
        <v>21</v>
      </c>
      <c r="K820" t="s">
        <v>22</v>
      </c>
      <c r="L820" s="8">
        <f t="shared" si="48"/>
        <v>43486.25</v>
      </c>
      <c r="M820">
        <v>1548050400</v>
      </c>
      <c r="N820" s="8">
        <f t="shared" si="49"/>
        <v>43499.25</v>
      </c>
      <c r="O820">
        <v>1549173600</v>
      </c>
      <c r="P820" t="b">
        <v>0</v>
      </c>
      <c r="Q820" t="b">
        <v>1</v>
      </c>
      <c r="R820" t="s">
        <v>33</v>
      </c>
      <c r="S820" t="str">
        <f t="shared" si="50"/>
        <v>theater</v>
      </c>
      <c r="T820" t="str">
        <f t="shared" si="51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>ROUND(E821/D821*100,0)</f>
        <v>51</v>
      </c>
      <c r="G821" t="s">
        <v>14</v>
      </c>
      <c r="H821">
        <f>ROUND(E821/I821,0)</f>
        <v>96</v>
      </c>
      <c r="I821">
        <v>47</v>
      </c>
      <c r="J821" t="s">
        <v>21</v>
      </c>
      <c r="K821" t="s">
        <v>22</v>
      </c>
      <c r="L821" s="8">
        <f t="shared" si="48"/>
        <v>41237.25</v>
      </c>
      <c r="M821">
        <v>1353736800</v>
      </c>
      <c r="N821" s="8">
        <f t="shared" si="49"/>
        <v>41252.25</v>
      </c>
      <c r="O821">
        <v>1355032800</v>
      </c>
      <c r="P821" t="b">
        <v>1</v>
      </c>
      <c r="Q821" t="b">
        <v>0</v>
      </c>
      <c r="R821" t="s">
        <v>89</v>
      </c>
      <c r="S821" t="str">
        <f t="shared" si="50"/>
        <v>games</v>
      </c>
      <c r="T821" t="str">
        <f t="shared" si="51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>ROUND(E822/D822*100,0)</f>
        <v>801</v>
      </c>
      <c r="G822" t="s">
        <v>20</v>
      </c>
      <c r="H822">
        <f>ROUND(E822/I822,0)</f>
        <v>43</v>
      </c>
      <c r="I822">
        <v>279</v>
      </c>
      <c r="J822" t="s">
        <v>40</v>
      </c>
      <c r="K822" t="s">
        <v>41</v>
      </c>
      <c r="L822" s="8">
        <f t="shared" si="48"/>
        <v>43310.208333333328</v>
      </c>
      <c r="M822">
        <v>1532840400</v>
      </c>
      <c r="N822" s="8">
        <f t="shared" si="49"/>
        <v>43323.208333333328</v>
      </c>
      <c r="O822">
        <v>1533963600</v>
      </c>
      <c r="P822" t="b">
        <v>0</v>
      </c>
      <c r="Q822" t="b">
        <v>1</v>
      </c>
      <c r="R822" t="s">
        <v>23</v>
      </c>
      <c r="S822" t="str">
        <f t="shared" si="50"/>
        <v>music</v>
      </c>
      <c r="T822" t="str">
        <f t="shared" si="51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>ROUND(E823/D823*100,0)</f>
        <v>291</v>
      </c>
      <c r="G823" t="s">
        <v>20</v>
      </c>
      <c r="H823">
        <f>ROUND(E823/I823,0)</f>
        <v>68</v>
      </c>
      <c r="I823">
        <v>210</v>
      </c>
      <c r="J823" t="s">
        <v>21</v>
      </c>
      <c r="K823" t="s">
        <v>22</v>
      </c>
      <c r="L823" s="8">
        <f t="shared" si="48"/>
        <v>42794.25</v>
      </c>
      <c r="M823">
        <v>1488261600</v>
      </c>
      <c r="N823" s="8">
        <f t="shared" si="49"/>
        <v>42807.208333333328</v>
      </c>
      <c r="O823">
        <v>1489381200</v>
      </c>
      <c r="P823" t="b">
        <v>0</v>
      </c>
      <c r="Q823" t="b">
        <v>0</v>
      </c>
      <c r="R823" t="s">
        <v>42</v>
      </c>
      <c r="S823" t="str">
        <f t="shared" si="50"/>
        <v>film &amp; video</v>
      </c>
      <c r="T823" t="str">
        <f t="shared" si="51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>ROUND(E824/D824*100,0)</f>
        <v>350</v>
      </c>
      <c r="G824" t="s">
        <v>20</v>
      </c>
      <c r="H824">
        <f>ROUND(E824/I824,0)</f>
        <v>90</v>
      </c>
      <c r="I824">
        <v>2100</v>
      </c>
      <c r="J824" t="s">
        <v>21</v>
      </c>
      <c r="K824" t="s">
        <v>22</v>
      </c>
      <c r="L824" s="8">
        <f t="shared" si="48"/>
        <v>41698.25</v>
      </c>
      <c r="M824">
        <v>1393567200</v>
      </c>
      <c r="N824" s="8">
        <f t="shared" si="49"/>
        <v>41715.208333333336</v>
      </c>
      <c r="O824">
        <v>1395032400</v>
      </c>
      <c r="P824" t="b">
        <v>0</v>
      </c>
      <c r="Q824" t="b">
        <v>0</v>
      </c>
      <c r="R824" t="s">
        <v>23</v>
      </c>
      <c r="S824" t="str">
        <f t="shared" si="50"/>
        <v>music</v>
      </c>
      <c r="T824" t="str">
        <f t="shared" si="51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>ROUND(E825/D825*100,0)</f>
        <v>357</v>
      </c>
      <c r="G825" t="s">
        <v>20</v>
      </c>
      <c r="H825">
        <f>ROUND(E825/I825,0)</f>
        <v>58</v>
      </c>
      <c r="I825">
        <v>252</v>
      </c>
      <c r="J825" t="s">
        <v>21</v>
      </c>
      <c r="K825" t="s">
        <v>22</v>
      </c>
      <c r="L825" s="8">
        <f t="shared" si="48"/>
        <v>41892.208333333336</v>
      </c>
      <c r="M825">
        <v>1410325200</v>
      </c>
      <c r="N825" s="8">
        <f t="shared" si="49"/>
        <v>41917.208333333336</v>
      </c>
      <c r="O825">
        <v>1412485200</v>
      </c>
      <c r="P825" t="b">
        <v>1</v>
      </c>
      <c r="Q825" t="b">
        <v>1</v>
      </c>
      <c r="R825" t="s">
        <v>23</v>
      </c>
      <c r="S825" t="str">
        <f t="shared" si="50"/>
        <v>music</v>
      </c>
      <c r="T825" t="str">
        <f t="shared" si="51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>ROUND(E826/D826*100,0)</f>
        <v>126</v>
      </c>
      <c r="G826" t="s">
        <v>20</v>
      </c>
      <c r="H826">
        <f>ROUND(E826/I826,0)</f>
        <v>84</v>
      </c>
      <c r="I826">
        <v>1280</v>
      </c>
      <c r="J826" t="s">
        <v>21</v>
      </c>
      <c r="K826" t="s">
        <v>22</v>
      </c>
      <c r="L826" s="8">
        <f t="shared" si="48"/>
        <v>40348.208333333336</v>
      </c>
      <c r="M826">
        <v>1276923600</v>
      </c>
      <c r="N826" s="8">
        <f t="shared" si="49"/>
        <v>40380.208333333336</v>
      </c>
      <c r="O826">
        <v>1279688400</v>
      </c>
      <c r="P826" t="b">
        <v>0</v>
      </c>
      <c r="Q826" t="b">
        <v>1</v>
      </c>
      <c r="R826" t="s">
        <v>68</v>
      </c>
      <c r="S826" t="str">
        <f t="shared" si="50"/>
        <v>publishing</v>
      </c>
      <c r="T826" t="str">
        <f t="shared" si="51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>ROUND(E827/D827*100,0)</f>
        <v>388</v>
      </c>
      <c r="G827" t="s">
        <v>20</v>
      </c>
      <c r="H827">
        <f>ROUND(E827/I827,0)</f>
        <v>89</v>
      </c>
      <c r="I827">
        <v>157</v>
      </c>
      <c r="J827" t="s">
        <v>40</v>
      </c>
      <c r="K827" t="s">
        <v>41</v>
      </c>
      <c r="L827" s="8">
        <f t="shared" si="48"/>
        <v>42941.208333333328</v>
      </c>
      <c r="M827">
        <v>1500958800</v>
      </c>
      <c r="N827" s="8">
        <f t="shared" si="49"/>
        <v>42953.208333333328</v>
      </c>
      <c r="O827">
        <v>1501995600</v>
      </c>
      <c r="P827" t="b">
        <v>0</v>
      </c>
      <c r="Q827" t="b">
        <v>0</v>
      </c>
      <c r="R827" t="s">
        <v>100</v>
      </c>
      <c r="S827" t="str">
        <f t="shared" si="50"/>
        <v>film &amp; video</v>
      </c>
      <c r="T827" t="str">
        <f t="shared" si="51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>ROUND(E828/D828*100,0)</f>
        <v>457</v>
      </c>
      <c r="G828" t="s">
        <v>20</v>
      </c>
      <c r="H828">
        <f>ROUND(E828/I828,0)</f>
        <v>66</v>
      </c>
      <c r="I828">
        <v>194</v>
      </c>
      <c r="J828" t="s">
        <v>21</v>
      </c>
      <c r="K828" t="s">
        <v>22</v>
      </c>
      <c r="L828" s="8">
        <f t="shared" si="48"/>
        <v>40525.25</v>
      </c>
      <c r="M828">
        <v>1292220000</v>
      </c>
      <c r="N828" s="8">
        <f t="shared" si="49"/>
        <v>40553.25</v>
      </c>
      <c r="O828">
        <v>1294639200</v>
      </c>
      <c r="P828" t="b">
        <v>0</v>
      </c>
      <c r="Q828" t="b">
        <v>1</v>
      </c>
      <c r="R828" t="s">
        <v>33</v>
      </c>
      <c r="S828" t="str">
        <f t="shared" si="50"/>
        <v>theater</v>
      </c>
      <c r="T828" t="str">
        <f t="shared" si="51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>ROUND(E829/D829*100,0)</f>
        <v>267</v>
      </c>
      <c r="G829" t="s">
        <v>20</v>
      </c>
      <c r="H829">
        <f>ROUND(E829/I829,0)</f>
        <v>75</v>
      </c>
      <c r="I829">
        <v>82</v>
      </c>
      <c r="J829" t="s">
        <v>26</v>
      </c>
      <c r="K829" t="s">
        <v>27</v>
      </c>
      <c r="L829" s="8">
        <f t="shared" si="48"/>
        <v>40666.208333333336</v>
      </c>
      <c r="M829">
        <v>1304398800</v>
      </c>
      <c r="N829" s="8">
        <f t="shared" si="49"/>
        <v>40678.208333333336</v>
      </c>
      <c r="O829">
        <v>1305435600</v>
      </c>
      <c r="P829" t="b">
        <v>0</v>
      </c>
      <c r="Q829" t="b">
        <v>1</v>
      </c>
      <c r="R829" t="s">
        <v>53</v>
      </c>
      <c r="S829" t="str">
        <f t="shared" si="50"/>
        <v>film &amp; video</v>
      </c>
      <c r="T829" t="str">
        <f t="shared" si="51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>ROUND(E830/D830*100,0)</f>
        <v>69</v>
      </c>
      <c r="G830" t="s">
        <v>14</v>
      </c>
      <c r="H830">
        <f>ROUND(E830/I830,0)</f>
        <v>70</v>
      </c>
      <c r="I830">
        <v>70</v>
      </c>
      <c r="J830" t="s">
        <v>21</v>
      </c>
      <c r="K830" t="s">
        <v>22</v>
      </c>
      <c r="L830" s="8">
        <f t="shared" si="48"/>
        <v>43340.208333333328</v>
      </c>
      <c r="M830">
        <v>1535432400</v>
      </c>
      <c r="N830" s="8">
        <f t="shared" si="49"/>
        <v>43365.208333333328</v>
      </c>
      <c r="O830">
        <v>1537592400</v>
      </c>
      <c r="P830" t="b">
        <v>0</v>
      </c>
      <c r="Q830" t="b">
        <v>0</v>
      </c>
      <c r="R830" t="s">
        <v>33</v>
      </c>
      <c r="S830" t="str">
        <f t="shared" si="50"/>
        <v>theater</v>
      </c>
      <c r="T830" t="str">
        <f t="shared" si="51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>ROUND(E831/D831*100,0)</f>
        <v>51</v>
      </c>
      <c r="G831" t="s">
        <v>14</v>
      </c>
      <c r="H831">
        <f>ROUND(E831/I831,0)</f>
        <v>32</v>
      </c>
      <c r="I831">
        <v>154</v>
      </c>
      <c r="J831" t="s">
        <v>21</v>
      </c>
      <c r="K831" t="s">
        <v>22</v>
      </c>
      <c r="L831" s="8">
        <f t="shared" si="48"/>
        <v>42164.208333333328</v>
      </c>
      <c r="M831">
        <v>1433826000</v>
      </c>
      <c r="N831" s="8">
        <f t="shared" si="49"/>
        <v>42179.208333333328</v>
      </c>
      <c r="O831">
        <v>1435122000</v>
      </c>
      <c r="P831" t="b">
        <v>0</v>
      </c>
      <c r="Q831" t="b">
        <v>0</v>
      </c>
      <c r="R831" t="s">
        <v>33</v>
      </c>
      <c r="S831" t="str">
        <f t="shared" si="50"/>
        <v>theater</v>
      </c>
      <c r="T831" t="str">
        <f t="shared" si="51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>ROUND(E832/D832*100,0)</f>
        <v>1</v>
      </c>
      <c r="G832" t="s">
        <v>14</v>
      </c>
      <c r="H832">
        <f>ROUND(E832/I832,0)</f>
        <v>65</v>
      </c>
      <c r="I832">
        <v>22</v>
      </c>
      <c r="J832" t="s">
        <v>21</v>
      </c>
      <c r="K832" t="s">
        <v>22</v>
      </c>
      <c r="L832" s="8">
        <f t="shared" si="48"/>
        <v>43103.25</v>
      </c>
      <c r="M832">
        <v>1514959200</v>
      </c>
      <c r="N832" s="8">
        <f t="shared" si="49"/>
        <v>43162.25</v>
      </c>
      <c r="O832">
        <v>1520056800</v>
      </c>
      <c r="P832" t="b">
        <v>0</v>
      </c>
      <c r="Q832" t="b">
        <v>0</v>
      </c>
      <c r="R832" t="s">
        <v>33</v>
      </c>
      <c r="S832" t="str">
        <f t="shared" si="50"/>
        <v>theater</v>
      </c>
      <c r="T832" t="str">
        <f t="shared" si="51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>ROUND(E833/D833*100,0)</f>
        <v>109</v>
      </c>
      <c r="G833" t="s">
        <v>20</v>
      </c>
      <c r="H833">
        <f>ROUND(E833/I833,0)</f>
        <v>25</v>
      </c>
      <c r="I833">
        <v>4233</v>
      </c>
      <c r="J833" t="s">
        <v>21</v>
      </c>
      <c r="K833" t="s">
        <v>22</v>
      </c>
      <c r="L833" s="8">
        <f t="shared" si="48"/>
        <v>40994.208333333336</v>
      </c>
      <c r="M833">
        <v>1332738000</v>
      </c>
      <c r="N833" s="8">
        <f t="shared" si="49"/>
        <v>41028.208333333336</v>
      </c>
      <c r="O833">
        <v>1335675600</v>
      </c>
      <c r="P833" t="b">
        <v>0</v>
      </c>
      <c r="Q833" t="b">
        <v>0</v>
      </c>
      <c r="R833" t="s">
        <v>122</v>
      </c>
      <c r="S833" t="str">
        <f t="shared" si="50"/>
        <v>photography</v>
      </c>
      <c r="T833" t="str">
        <f t="shared" si="51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>ROUND(E834/D834*100,0)</f>
        <v>315</v>
      </c>
      <c r="G834" t="s">
        <v>20</v>
      </c>
      <c r="H834">
        <f>ROUND(E834/I834,0)</f>
        <v>105</v>
      </c>
      <c r="I834">
        <v>1297</v>
      </c>
      <c r="J834" t="s">
        <v>36</v>
      </c>
      <c r="K834" t="s">
        <v>37</v>
      </c>
      <c r="L834" s="8">
        <f t="shared" si="48"/>
        <v>42299.208333333328</v>
      </c>
      <c r="M834">
        <v>1445490000</v>
      </c>
      <c r="N834" s="8">
        <f t="shared" si="49"/>
        <v>42333.25</v>
      </c>
      <c r="O834">
        <v>1448431200</v>
      </c>
      <c r="P834" t="b">
        <v>1</v>
      </c>
      <c r="Q834" t="b">
        <v>0</v>
      </c>
      <c r="R834" t="s">
        <v>206</v>
      </c>
      <c r="S834" t="str">
        <f t="shared" si="50"/>
        <v>publishing</v>
      </c>
      <c r="T834" t="str">
        <f t="shared" si="51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>ROUND(E835/D835*100,0)</f>
        <v>158</v>
      </c>
      <c r="G835" t="s">
        <v>20</v>
      </c>
      <c r="H835">
        <f>ROUND(E835/I835,0)</f>
        <v>65</v>
      </c>
      <c r="I835">
        <v>165</v>
      </c>
      <c r="J835" t="s">
        <v>36</v>
      </c>
      <c r="K835" t="s">
        <v>37</v>
      </c>
      <c r="L835" s="8">
        <f t="shared" ref="L835:L898" si="52">(((M835/60)/60)/24)+DATE(1970,1,1)</f>
        <v>40588.25</v>
      </c>
      <c r="M835">
        <v>1297663200</v>
      </c>
      <c r="N835" s="8">
        <f t="shared" ref="N835:N898" si="53">(((O835/60)/60)/24)+DATE(1970,1,1)</f>
        <v>40599.25</v>
      </c>
      <c r="O835">
        <v>1298613600</v>
      </c>
      <c r="P835" t="b">
        <v>0</v>
      </c>
      <c r="Q835" t="b">
        <v>0</v>
      </c>
      <c r="R835" t="s">
        <v>206</v>
      </c>
      <c r="S835" t="str">
        <f t="shared" ref="S835:S898" si="54">LEFT(R835, FIND("/", R835) - 1)</f>
        <v>publishing</v>
      </c>
      <c r="T835" t="str">
        <f t="shared" ref="T835:T898" si="55">TRIM(MID(R835, FIND("/", R835) + 1, LEN(R835)))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>ROUND(E836/D836*100,0)</f>
        <v>154</v>
      </c>
      <c r="G836" t="s">
        <v>20</v>
      </c>
      <c r="H836">
        <f>ROUND(E836/I836,0)</f>
        <v>94</v>
      </c>
      <c r="I836">
        <v>119</v>
      </c>
      <c r="J836" t="s">
        <v>21</v>
      </c>
      <c r="K836" t="s">
        <v>22</v>
      </c>
      <c r="L836" s="8">
        <f t="shared" si="52"/>
        <v>41448.208333333336</v>
      </c>
      <c r="M836">
        <v>1371963600</v>
      </c>
      <c r="N836" s="8">
        <f t="shared" si="53"/>
        <v>41454.208333333336</v>
      </c>
      <c r="O836">
        <v>1372482000</v>
      </c>
      <c r="P836" t="b">
        <v>0</v>
      </c>
      <c r="Q836" t="b">
        <v>0</v>
      </c>
      <c r="R836" t="s">
        <v>33</v>
      </c>
      <c r="S836" t="str">
        <f t="shared" si="54"/>
        <v>theater</v>
      </c>
      <c r="T836" t="str">
        <f t="shared" si="55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>ROUND(E837/D837*100,0)</f>
        <v>90</v>
      </c>
      <c r="G837" t="s">
        <v>14</v>
      </c>
      <c r="H837">
        <f>ROUND(E837/I837,0)</f>
        <v>44</v>
      </c>
      <c r="I837">
        <v>1758</v>
      </c>
      <c r="J837" t="s">
        <v>21</v>
      </c>
      <c r="K837" t="s">
        <v>22</v>
      </c>
      <c r="L837" s="8">
        <f t="shared" si="52"/>
        <v>42063.25</v>
      </c>
      <c r="M837">
        <v>1425103200</v>
      </c>
      <c r="N837" s="8">
        <f t="shared" si="53"/>
        <v>42069.25</v>
      </c>
      <c r="O837">
        <v>1425621600</v>
      </c>
      <c r="P837" t="b">
        <v>0</v>
      </c>
      <c r="Q837" t="b">
        <v>0</v>
      </c>
      <c r="R837" t="s">
        <v>28</v>
      </c>
      <c r="S837" t="str">
        <f t="shared" si="54"/>
        <v>technology</v>
      </c>
      <c r="T837" t="str">
        <f t="shared" si="55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>ROUND(E838/D838*100,0)</f>
        <v>75</v>
      </c>
      <c r="G838" t="s">
        <v>14</v>
      </c>
      <c r="H838">
        <f>ROUND(E838/I838,0)</f>
        <v>65</v>
      </c>
      <c r="I838">
        <v>94</v>
      </c>
      <c r="J838" t="s">
        <v>21</v>
      </c>
      <c r="K838" t="s">
        <v>22</v>
      </c>
      <c r="L838" s="8">
        <f t="shared" si="52"/>
        <v>40214.25</v>
      </c>
      <c r="M838">
        <v>1265349600</v>
      </c>
      <c r="N838" s="8">
        <f t="shared" si="53"/>
        <v>40225.25</v>
      </c>
      <c r="O838">
        <v>1266300000</v>
      </c>
      <c r="P838" t="b">
        <v>0</v>
      </c>
      <c r="Q838" t="b">
        <v>0</v>
      </c>
      <c r="R838" t="s">
        <v>60</v>
      </c>
      <c r="S838" t="str">
        <f t="shared" si="54"/>
        <v>music</v>
      </c>
      <c r="T838" t="str">
        <f t="shared" si="55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>ROUND(E839/D839*100,0)</f>
        <v>853</v>
      </c>
      <c r="G839" t="s">
        <v>20</v>
      </c>
      <c r="H839">
        <f>ROUND(E839/I839,0)</f>
        <v>84</v>
      </c>
      <c r="I839">
        <v>1797</v>
      </c>
      <c r="J839" t="s">
        <v>21</v>
      </c>
      <c r="K839" t="s">
        <v>22</v>
      </c>
      <c r="L839" s="8">
        <f t="shared" si="52"/>
        <v>40629.208333333336</v>
      </c>
      <c r="M839">
        <v>1301202000</v>
      </c>
      <c r="N839" s="8">
        <f t="shared" si="53"/>
        <v>40683.208333333336</v>
      </c>
      <c r="O839">
        <v>1305867600</v>
      </c>
      <c r="P839" t="b">
        <v>0</v>
      </c>
      <c r="Q839" t="b">
        <v>0</v>
      </c>
      <c r="R839" t="s">
        <v>159</v>
      </c>
      <c r="S839" t="str">
        <f t="shared" si="54"/>
        <v>music</v>
      </c>
      <c r="T839" t="str">
        <f t="shared" si="55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>ROUND(E840/D840*100,0)</f>
        <v>139</v>
      </c>
      <c r="G840" t="s">
        <v>20</v>
      </c>
      <c r="H840">
        <f>ROUND(E840/I840,0)</f>
        <v>34</v>
      </c>
      <c r="I840">
        <v>261</v>
      </c>
      <c r="J840" t="s">
        <v>21</v>
      </c>
      <c r="K840" t="s">
        <v>22</v>
      </c>
      <c r="L840" s="8">
        <f t="shared" si="52"/>
        <v>43370.208333333328</v>
      </c>
      <c r="M840">
        <v>1538024400</v>
      </c>
      <c r="N840" s="8">
        <f t="shared" si="53"/>
        <v>43379.208333333328</v>
      </c>
      <c r="O840">
        <v>1538802000</v>
      </c>
      <c r="P840" t="b">
        <v>0</v>
      </c>
      <c r="Q840" t="b">
        <v>0</v>
      </c>
      <c r="R840" t="s">
        <v>33</v>
      </c>
      <c r="S840" t="str">
        <f t="shared" si="54"/>
        <v>theater</v>
      </c>
      <c r="T840" t="str">
        <f t="shared" si="55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>ROUND(E841/D841*100,0)</f>
        <v>190</v>
      </c>
      <c r="G841" t="s">
        <v>20</v>
      </c>
      <c r="H841">
        <f>ROUND(E841/I841,0)</f>
        <v>93</v>
      </c>
      <c r="I841">
        <v>157</v>
      </c>
      <c r="J841" t="s">
        <v>21</v>
      </c>
      <c r="K841" t="s">
        <v>22</v>
      </c>
      <c r="L841" s="8">
        <f t="shared" si="52"/>
        <v>41715.208333333336</v>
      </c>
      <c r="M841">
        <v>1395032400</v>
      </c>
      <c r="N841" s="8">
        <f t="shared" si="53"/>
        <v>41760.208333333336</v>
      </c>
      <c r="O841">
        <v>1398920400</v>
      </c>
      <c r="P841" t="b">
        <v>0</v>
      </c>
      <c r="Q841" t="b">
        <v>1</v>
      </c>
      <c r="R841" t="s">
        <v>42</v>
      </c>
      <c r="S841" t="str">
        <f t="shared" si="54"/>
        <v>film &amp; video</v>
      </c>
      <c r="T841" t="str">
        <f t="shared" si="55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>ROUND(E842/D842*100,0)</f>
        <v>100</v>
      </c>
      <c r="G842" t="s">
        <v>20</v>
      </c>
      <c r="H842">
        <f>ROUND(E842/I842,0)</f>
        <v>33</v>
      </c>
      <c r="I842">
        <v>3533</v>
      </c>
      <c r="J842" t="s">
        <v>21</v>
      </c>
      <c r="K842" t="s">
        <v>22</v>
      </c>
      <c r="L842" s="8">
        <f t="shared" si="52"/>
        <v>41836.208333333336</v>
      </c>
      <c r="M842">
        <v>1405486800</v>
      </c>
      <c r="N842" s="8">
        <f t="shared" si="53"/>
        <v>41838.208333333336</v>
      </c>
      <c r="O842">
        <v>1405659600</v>
      </c>
      <c r="P842" t="b">
        <v>0</v>
      </c>
      <c r="Q842" t="b">
        <v>1</v>
      </c>
      <c r="R842" t="s">
        <v>33</v>
      </c>
      <c r="S842" t="str">
        <f t="shared" si="54"/>
        <v>theater</v>
      </c>
      <c r="T842" t="str">
        <f t="shared" si="55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>ROUND(E843/D843*100,0)</f>
        <v>143</v>
      </c>
      <c r="G843" t="s">
        <v>20</v>
      </c>
      <c r="H843">
        <f>ROUND(E843/I843,0)</f>
        <v>84</v>
      </c>
      <c r="I843">
        <v>155</v>
      </c>
      <c r="J843" t="s">
        <v>21</v>
      </c>
      <c r="K843" t="s">
        <v>22</v>
      </c>
      <c r="L843" s="8">
        <f t="shared" si="52"/>
        <v>42419.25</v>
      </c>
      <c r="M843">
        <v>1455861600</v>
      </c>
      <c r="N843" s="8">
        <f t="shared" si="53"/>
        <v>42435.25</v>
      </c>
      <c r="O843">
        <v>1457244000</v>
      </c>
      <c r="P843" t="b">
        <v>0</v>
      </c>
      <c r="Q843" t="b">
        <v>0</v>
      </c>
      <c r="R843" t="s">
        <v>28</v>
      </c>
      <c r="S843" t="str">
        <f t="shared" si="54"/>
        <v>technology</v>
      </c>
      <c r="T843" t="str">
        <f t="shared" si="55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>ROUND(E844/D844*100,0)</f>
        <v>563</v>
      </c>
      <c r="G844" t="s">
        <v>20</v>
      </c>
      <c r="H844">
        <f>ROUND(E844/I844,0)</f>
        <v>64</v>
      </c>
      <c r="I844">
        <v>132</v>
      </c>
      <c r="J844" t="s">
        <v>107</v>
      </c>
      <c r="K844" t="s">
        <v>108</v>
      </c>
      <c r="L844" s="8">
        <f t="shared" si="52"/>
        <v>43266.208333333328</v>
      </c>
      <c r="M844">
        <v>1529038800</v>
      </c>
      <c r="N844" s="8">
        <f t="shared" si="53"/>
        <v>43269.208333333328</v>
      </c>
      <c r="O844">
        <v>1529298000</v>
      </c>
      <c r="P844" t="b">
        <v>0</v>
      </c>
      <c r="Q844" t="b">
        <v>0</v>
      </c>
      <c r="R844" t="s">
        <v>65</v>
      </c>
      <c r="S844" t="str">
        <f t="shared" si="54"/>
        <v>technology</v>
      </c>
      <c r="T844" t="str">
        <f t="shared" si="55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>ROUND(E845/D845*100,0)</f>
        <v>31</v>
      </c>
      <c r="G845" t="s">
        <v>14</v>
      </c>
      <c r="H845">
        <f>ROUND(E845/I845,0)</f>
        <v>82</v>
      </c>
      <c r="I845">
        <v>33</v>
      </c>
      <c r="J845" t="s">
        <v>21</v>
      </c>
      <c r="K845" t="s">
        <v>22</v>
      </c>
      <c r="L845" s="8">
        <f t="shared" si="52"/>
        <v>43338.208333333328</v>
      </c>
      <c r="M845">
        <v>1535259600</v>
      </c>
      <c r="N845" s="8">
        <f t="shared" si="53"/>
        <v>43344.208333333328</v>
      </c>
      <c r="O845">
        <v>1535778000</v>
      </c>
      <c r="P845" t="b">
        <v>0</v>
      </c>
      <c r="Q845" t="b">
        <v>0</v>
      </c>
      <c r="R845" t="s">
        <v>122</v>
      </c>
      <c r="S845" t="str">
        <f t="shared" si="54"/>
        <v>photography</v>
      </c>
      <c r="T845" t="str">
        <f t="shared" si="55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>ROUND(E846/D846*100,0)</f>
        <v>99</v>
      </c>
      <c r="G846" t="s">
        <v>74</v>
      </c>
      <c r="H846">
        <f>ROUND(E846/I846,0)</f>
        <v>93</v>
      </c>
      <c r="I846">
        <v>94</v>
      </c>
      <c r="J846" t="s">
        <v>21</v>
      </c>
      <c r="K846" t="s">
        <v>22</v>
      </c>
      <c r="L846" s="8">
        <f t="shared" si="52"/>
        <v>40930.25</v>
      </c>
      <c r="M846">
        <v>1327212000</v>
      </c>
      <c r="N846" s="8">
        <f t="shared" si="53"/>
        <v>40933.25</v>
      </c>
      <c r="O846">
        <v>1327471200</v>
      </c>
      <c r="P846" t="b">
        <v>0</v>
      </c>
      <c r="Q846" t="b">
        <v>0</v>
      </c>
      <c r="R846" t="s">
        <v>42</v>
      </c>
      <c r="S846" t="str">
        <f t="shared" si="54"/>
        <v>film &amp; video</v>
      </c>
      <c r="T846" t="str">
        <f t="shared" si="55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>ROUND(E847/D847*100,0)</f>
        <v>198</v>
      </c>
      <c r="G847" t="s">
        <v>20</v>
      </c>
      <c r="H847">
        <f>ROUND(E847/I847,0)</f>
        <v>102</v>
      </c>
      <c r="I847">
        <v>1354</v>
      </c>
      <c r="J847" t="s">
        <v>40</v>
      </c>
      <c r="K847" t="s">
        <v>41</v>
      </c>
      <c r="L847" s="8">
        <f t="shared" si="52"/>
        <v>43235.208333333328</v>
      </c>
      <c r="M847">
        <v>1526360400</v>
      </c>
      <c r="N847" s="8">
        <f t="shared" si="53"/>
        <v>43272.208333333328</v>
      </c>
      <c r="O847">
        <v>1529557200</v>
      </c>
      <c r="P847" t="b">
        <v>0</v>
      </c>
      <c r="Q847" t="b">
        <v>0</v>
      </c>
      <c r="R847" t="s">
        <v>28</v>
      </c>
      <c r="S847" t="str">
        <f t="shared" si="54"/>
        <v>technology</v>
      </c>
      <c r="T847" t="str">
        <f t="shared" si="55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>ROUND(E848/D848*100,0)</f>
        <v>509</v>
      </c>
      <c r="G848" t="s">
        <v>20</v>
      </c>
      <c r="H848">
        <f>ROUND(E848/I848,0)</f>
        <v>106</v>
      </c>
      <c r="I848">
        <v>48</v>
      </c>
      <c r="J848" t="s">
        <v>21</v>
      </c>
      <c r="K848" t="s">
        <v>22</v>
      </c>
      <c r="L848" s="8">
        <f t="shared" si="52"/>
        <v>43302.208333333328</v>
      </c>
      <c r="M848">
        <v>1532149200</v>
      </c>
      <c r="N848" s="8">
        <f t="shared" si="53"/>
        <v>43338.208333333328</v>
      </c>
      <c r="O848">
        <v>1535259600</v>
      </c>
      <c r="P848" t="b">
        <v>1</v>
      </c>
      <c r="Q848" t="b">
        <v>1</v>
      </c>
      <c r="R848" t="s">
        <v>28</v>
      </c>
      <c r="S848" t="str">
        <f t="shared" si="54"/>
        <v>technology</v>
      </c>
      <c r="T848" t="str">
        <f t="shared" si="55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>ROUND(E849/D849*100,0)</f>
        <v>238</v>
      </c>
      <c r="G849" t="s">
        <v>20</v>
      </c>
      <c r="H849">
        <f>ROUND(E849/I849,0)</f>
        <v>102</v>
      </c>
      <c r="I849">
        <v>110</v>
      </c>
      <c r="J849" t="s">
        <v>21</v>
      </c>
      <c r="K849" t="s">
        <v>22</v>
      </c>
      <c r="L849" s="8">
        <f t="shared" si="52"/>
        <v>43107.25</v>
      </c>
      <c r="M849">
        <v>1515304800</v>
      </c>
      <c r="N849" s="8">
        <f t="shared" si="53"/>
        <v>43110.25</v>
      </c>
      <c r="O849">
        <v>1515564000</v>
      </c>
      <c r="P849" t="b">
        <v>0</v>
      </c>
      <c r="Q849" t="b">
        <v>0</v>
      </c>
      <c r="R849" t="s">
        <v>17</v>
      </c>
      <c r="S849" t="str">
        <f t="shared" si="54"/>
        <v>food</v>
      </c>
      <c r="T849" t="str">
        <f t="shared" si="55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>ROUND(E850/D850*100,0)</f>
        <v>338</v>
      </c>
      <c r="G850" t="s">
        <v>20</v>
      </c>
      <c r="H850">
        <f>ROUND(E850/I850,0)</f>
        <v>63</v>
      </c>
      <c r="I850">
        <v>172</v>
      </c>
      <c r="J850" t="s">
        <v>21</v>
      </c>
      <c r="K850" t="s">
        <v>22</v>
      </c>
      <c r="L850" s="8">
        <f t="shared" si="52"/>
        <v>40341.208333333336</v>
      </c>
      <c r="M850">
        <v>1276318800</v>
      </c>
      <c r="N850" s="8">
        <f t="shared" si="53"/>
        <v>40350.208333333336</v>
      </c>
      <c r="O850">
        <v>1277096400</v>
      </c>
      <c r="P850" t="b">
        <v>0</v>
      </c>
      <c r="Q850" t="b">
        <v>0</v>
      </c>
      <c r="R850" t="s">
        <v>53</v>
      </c>
      <c r="S850" t="str">
        <f t="shared" si="54"/>
        <v>film &amp; video</v>
      </c>
      <c r="T850" t="str">
        <f t="shared" si="55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>ROUND(E851/D851*100,0)</f>
        <v>133</v>
      </c>
      <c r="G851" t="s">
        <v>20</v>
      </c>
      <c r="H851">
        <f>ROUND(E851/I851,0)</f>
        <v>29</v>
      </c>
      <c r="I851">
        <v>307</v>
      </c>
      <c r="J851" t="s">
        <v>21</v>
      </c>
      <c r="K851" t="s">
        <v>22</v>
      </c>
      <c r="L851" s="8">
        <f t="shared" si="52"/>
        <v>40948.25</v>
      </c>
      <c r="M851">
        <v>1328767200</v>
      </c>
      <c r="N851" s="8">
        <f t="shared" si="53"/>
        <v>40951.25</v>
      </c>
      <c r="O851">
        <v>1329026400</v>
      </c>
      <c r="P851" t="b">
        <v>0</v>
      </c>
      <c r="Q851" t="b">
        <v>1</v>
      </c>
      <c r="R851" t="s">
        <v>60</v>
      </c>
      <c r="S851" t="str">
        <f t="shared" si="54"/>
        <v>music</v>
      </c>
      <c r="T851" t="str">
        <f t="shared" si="55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>ROUND(E852/D852*100,0)</f>
        <v>1</v>
      </c>
      <c r="G852" t="s">
        <v>14</v>
      </c>
      <c r="H852">
        <f>ROUND(E852/I852,0)</f>
        <v>1</v>
      </c>
      <c r="I852">
        <v>1</v>
      </c>
      <c r="J852" t="s">
        <v>21</v>
      </c>
      <c r="K852" t="s">
        <v>22</v>
      </c>
      <c r="L852" s="8">
        <f t="shared" si="52"/>
        <v>40866.25</v>
      </c>
      <c r="M852">
        <v>1321682400</v>
      </c>
      <c r="N852" s="8">
        <f t="shared" si="53"/>
        <v>40881.25</v>
      </c>
      <c r="O852">
        <v>1322978400</v>
      </c>
      <c r="P852" t="b">
        <v>1</v>
      </c>
      <c r="Q852" t="b">
        <v>0</v>
      </c>
      <c r="R852" t="s">
        <v>23</v>
      </c>
      <c r="S852" t="str">
        <f t="shared" si="54"/>
        <v>music</v>
      </c>
      <c r="T852" t="str">
        <f t="shared" si="55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>ROUND(E853/D853*100,0)</f>
        <v>208</v>
      </c>
      <c r="G853" t="s">
        <v>20</v>
      </c>
      <c r="H853">
        <f>ROUND(E853/I853,0)</f>
        <v>78</v>
      </c>
      <c r="I853">
        <v>160</v>
      </c>
      <c r="J853" t="s">
        <v>21</v>
      </c>
      <c r="K853" t="s">
        <v>22</v>
      </c>
      <c r="L853" s="8">
        <f t="shared" si="52"/>
        <v>41031.208333333336</v>
      </c>
      <c r="M853">
        <v>1335934800</v>
      </c>
      <c r="N853" s="8">
        <f t="shared" si="53"/>
        <v>41064.208333333336</v>
      </c>
      <c r="O853">
        <v>1338786000</v>
      </c>
      <c r="P853" t="b">
        <v>0</v>
      </c>
      <c r="Q853" t="b">
        <v>0</v>
      </c>
      <c r="R853" t="s">
        <v>50</v>
      </c>
      <c r="S853" t="str">
        <f t="shared" si="54"/>
        <v>music</v>
      </c>
      <c r="T853" t="str">
        <f t="shared" si="55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>ROUND(E854/D854*100,0)</f>
        <v>51</v>
      </c>
      <c r="G854" t="s">
        <v>14</v>
      </c>
      <c r="H854">
        <f>ROUND(E854/I854,0)</f>
        <v>81</v>
      </c>
      <c r="I854">
        <v>31</v>
      </c>
      <c r="J854" t="s">
        <v>21</v>
      </c>
      <c r="K854" t="s">
        <v>22</v>
      </c>
      <c r="L854" s="8">
        <f t="shared" si="52"/>
        <v>40740.208333333336</v>
      </c>
      <c r="M854">
        <v>1310792400</v>
      </c>
      <c r="N854" s="8">
        <f t="shared" si="53"/>
        <v>40750.208333333336</v>
      </c>
      <c r="O854">
        <v>1311656400</v>
      </c>
      <c r="P854" t="b">
        <v>0</v>
      </c>
      <c r="Q854" t="b">
        <v>1</v>
      </c>
      <c r="R854" t="s">
        <v>89</v>
      </c>
      <c r="S854" t="str">
        <f t="shared" si="54"/>
        <v>games</v>
      </c>
      <c r="T854" t="str">
        <f t="shared" si="55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>ROUND(E855/D855*100,0)</f>
        <v>652</v>
      </c>
      <c r="G855" t="s">
        <v>20</v>
      </c>
      <c r="H855">
        <f>ROUND(E855/I855,0)</f>
        <v>76</v>
      </c>
      <c r="I855">
        <v>1467</v>
      </c>
      <c r="J855" t="s">
        <v>15</v>
      </c>
      <c r="K855" t="s">
        <v>16</v>
      </c>
      <c r="L855" s="8">
        <f t="shared" si="52"/>
        <v>40714.208333333336</v>
      </c>
      <c r="M855">
        <v>1308546000</v>
      </c>
      <c r="N855" s="8">
        <f t="shared" si="53"/>
        <v>40719.208333333336</v>
      </c>
      <c r="O855">
        <v>1308978000</v>
      </c>
      <c r="P855" t="b">
        <v>0</v>
      </c>
      <c r="Q855" t="b">
        <v>1</v>
      </c>
      <c r="R855" t="s">
        <v>60</v>
      </c>
      <c r="S855" t="str">
        <f t="shared" si="54"/>
        <v>music</v>
      </c>
      <c r="T855" t="str">
        <f t="shared" si="55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>ROUND(E856/D856*100,0)</f>
        <v>114</v>
      </c>
      <c r="G856" t="s">
        <v>20</v>
      </c>
      <c r="H856">
        <f>ROUND(E856/I856,0)</f>
        <v>73</v>
      </c>
      <c r="I856">
        <v>2662</v>
      </c>
      <c r="J856" t="s">
        <v>15</v>
      </c>
      <c r="K856" t="s">
        <v>16</v>
      </c>
      <c r="L856" s="8">
        <f t="shared" si="52"/>
        <v>43787.25</v>
      </c>
      <c r="M856">
        <v>1574056800</v>
      </c>
      <c r="N856" s="8">
        <f t="shared" si="53"/>
        <v>43814.25</v>
      </c>
      <c r="O856">
        <v>1576389600</v>
      </c>
      <c r="P856" t="b">
        <v>0</v>
      </c>
      <c r="Q856" t="b">
        <v>0</v>
      </c>
      <c r="R856" t="s">
        <v>119</v>
      </c>
      <c r="S856" t="str">
        <f t="shared" si="54"/>
        <v>publishing</v>
      </c>
      <c r="T856" t="str">
        <f t="shared" si="55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>ROUND(E857/D857*100,0)</f>
        <v>102</v>
      </c>
      <c r="G857" t="s">
        <v>20</v>
      </c>
      <c r="H857">
        <f>ROUND(E857/I857,0)</f>
        <v>53</v>
      </c>
      <c r="I857">
        <v>452</v>
      </c>
      <c r="J857" t="s">
        <v>26</v>
      </c>
      <c r="K857" t="s">
        <v>27</v>
      </c>
      <c r="L857" s="8">
        <f t="shared" si="52"/>
        <v>40712.208333333336</v>
      </c>
      <c r="M857">
        <v>1308373200</v>
      </c>
      <c r="N857" s="8">
        <f t="shared" si="53"/>
        <v>40743.208333333336</v>
      </c>
      <c r="O857">
        <v>1311051600</v>
      </c>
      <c r="P857" t="b">
        <v>0</v>
      </c>
      <c r="Q857" t="b">
        <v>0</v>
      </c>
      <c r="R857" t="s">
        <v>33</v>
      </c>
      <c r="S857" t="str">
        <f t="shared" si="54"/>
        <v>theater</v>
      </c>
      <c r="T857" t="str">
        <f t="shared" si="55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>ROUND(E858/D858*100,0)</f>
        <v>357</v>
      </c>
      <c r="G858" t="s">
        <v>20</v>
      </c>
      <c r="H858">
        <f>ROUND(E858/I858,0)</f>
        <v>54</v>
      </c>
      <c r="I858">
        <v>158</v>
      </c>
      <c r="J858" t="s">
        <v>21</v>
      </c>
      <c r="K858" t="s">
        <v>22</v>
      </c>
      <c r="L858" s="8">
        <f t="shared" si="52"/>
        <v>41023.208333333336</v>
      </c>
      <c r="M858">
        <v>1335243600</v>
      </c>
      <c r="N858" s="8">
        <f t="shared" si="53"/>
        <v>41040.208333333336</v>
      </c>
      <c r="O858">
        <v>1336712400</v>
      </c>
      <c r="P858" t="b">
        <v>0</v>
      </c>
      <c r="Q858" t="b">
        <v>0</v>
      </c>
      <c r="R858" t="s">
        <v>17</v>
      </c>
      <c r="S858" t="str">
        <f t="shared" si="54"/>
        <v>food</v>
      </c>
      <c r="T858" t="str">
        <f t="shared" si="55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>ROUND(E859/D859*100,0)</f>
        <v>140</v>
      </c>
      <c r="G859" t="s">
        <v>20</v>
      </c>
      <c r="H859">
        <f>ROUND(E859/I859,0)</f>
        <v>33</v>
      </c>
      <c r="I859">
        <v>225</v>
      </c>
      <c r="J859" t="s">
        <v>98</v>
      </c>
      <c r="K859" t="s">
        <v>99</v>
      </c>
      <c r="L859" s="8">
        <f t="shared" si="52"/>
        <v>40944.25</v>
      </c>
      <c r="M859">
        <v>1328421600</v>
      </c>
      <c r="N859" s="8">
        <f t="shared" si="53"/>
        <v>40967.25</v>
      </c>
      <c r="O859">
        <v>1330408800</v>
      </c>
      <c r="P859" t="b">
        <v>1</v>
      </c>
      <c r="Q859" t="b">
        <v>0</v>
      </c>
      <c r="R859" t="s">
        <v>100</v>
      </c>
      <c r="S859" t="str">
        <f t="shared" si="54"/>
        <v>film &amp; video</v>
      </c>
      <c r="T859" t="str">
        <f t="shared" si="55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>ROUND(E860/D860*100,0)</f>
        <v>69</v>
      </c>
      <c r="G860" t="s">
        <v>14</v>
      </c>
      <c r="H860">
        <f>ROUND(E860/I860,0)</f>
        <v>79</v>
      </c>
      <c r="I860">
        <v>35</v>
      </c>
      <c r="J860" t="s">
        <v>21</v>
      </c>
      <c r="K860" t="s">
        <v>22</v>
      </c>
      <c r="L860" s="8">
        <f t="shared" si="52"/>
        <v>43211.208333333328</v>
      </c>
      <c r="M860">
        <v>1524286800</v>
      </c>
      <c r="N860" s="8">
        <f t="shared" si="53"/>
        <v>43218.208333333328</v>
      </c>
      <c r="O860">
        <v>1524891600</v>
      </c>
      <c r="P860" t="b">
        <v>1</v>
      </c>
      <c r="Q860" t="b">
        <v>0</v>
      </c>
      <c r="R860" t="s">
        <v>17</v>
      </c>
      <c r="S860" t="str">
        <f t="shared" si="54"/>
        <v>food</v>
      </c>
      <c r="T860" t="str">
        <f t="shared" si="55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>ROUND(E861/D861*100,0)</f>
        <v>36</v>
      </c>
      <c r="G861" t="s">
        <v>14</v>
      </c>
      <c r="H861">
        <f>ROUND(E861/I861,0)</f>
        <v>41</v>
      </c>
      <c r="I861">
        <v>63</v>
      </c>
      <c r="J861" t="s">
        <v>21</v>
      </c>
      <c r="K861" t="s">
        <v>22</v>
      </c>
      <c r="L861" s="8">
        <f t="shared" si="52"/>
        <v>41334.25</v>
      </c>
      <c r="M861">
        <v>1362117600</v>
      </c>
      <c r="N861" s="8">
        <f t="shared" si="53"/>
        <v>41352.208333333336</v>
      </c>
      <c r="O861">
        <v>1363669200</v>
      </c>
      <c r="P861" t="b">
        <v>0</v>
      </c>
      <c r="Q861" t="b">
        <v>1</v>
      </c>
      <c r="R861" t="s">
        <v>33</v>
      </c>
      <c r="S861" t="str">
        <f t="shared" si="54"/>
        <v>theater</v>
      </c>
      <c r="T861" t="str">
        <f t="shared" si="55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>ROUND(E862/D862*100,0)</f>
        <v>252</v>
      </c>
      <c r="G862" t="s">
        <v>20</v>
      </c>
      <c r="H862">
        <f>ROUND(E862/I862,0)</f>
        <v>77</v>
      </c>
      <c r="I862">
        <v>65</v>
      </c>
      <c r="J862" t="s">
        <v>21</v>
      </c>
      <c r="K862" t="s">
        <v>22</v>
      </c>
      <c r="L862" s="8">
        <f t="shared" si="52"/>
        <v>43515.25</v>
      </c>
      <c r="M862">
        <v>1550556000</v>
      </c>
      <c r="N862" s="8">
        <f t="shared" si="53"/>
        <v>43525.25</v>
      </c>
      <c r="O862">
        <v>1551420000</v>
      </c>
      <c r="P862" t="b">
        <v>0</v>
      </c>
      <c r="Q862" t="b">
        <v>1</v>
      </c>
      <c r="R862" t="s">
        <v>65</v>
      </c>
      <c r="S862" t="str">
        <f t="shared" si="54"/>
        <v>technology</v>
      </c>
      <c r="T862" t="str">
        <f t="shared" si="55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>ROUND(E863/D863*100,0)</f>
        <v>106</v>
      </c>
      <c r="G863" t="s">
        <v>20</v>
      </c>
      <c r="H863">
        <f>ROUND(E863/I863,0)</f>
        <v>57</v>
      </c>
      <c r="I863">
        <v>163</v>
      </c>
      <c r="J863" t="s">
        <v>21</v>
      </c>
      <c r="K863" t="s">
        <v>22</v>
      </c>
      <c r="L863" s="8">
        <f t="shared" si="52"/>
        <v>40258.208333333336</v>
      </c>
      <c r="M863">
        <v>1269147600</v>
      </c>
      <c r="N863" s="8">
        <f t="shared" si="53"/>
        <v>40266.208333333336</v>
      </c>
      <c r="O863">
        <v>1269838800</v>
      </c>
      <c r="P863" t="b">
        <v>0</v>
      </c>
      <c r="Q863" t="b">
        <v>0</v>
      </c>
      <c r="R863" t="s">
        <v>33</v>
      </c>
      <c r="S863" t="str">
        <f t="shared" si="54"/>
        <v>theater</v>
      </c>
      <c r="T863" t="str">
        <f t="shared" si="55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>ROUND(E864/D864*100,0)</f>
        <v>187</v>
      </c>
      <c r="G864" t="s">
        <v>20</v>
      </c>
      <c r="H864">
        <f>ROUND(E864/I864,0)</f>
        <v>77</v>
      </c>
      <c r="I864">
        <v>85</v>
      </c>
      <c r="J864" t="s">
        <v>21</v>
      </c>
      <c r="K864" t="s">
        <v>22</v>
      </c>
      <c r="L864" s="8">
        <f t="shared" si="52"/>
        <v>40756.208333333336</v>
      </c>
      <c r="M864">
        <v>1312174800</v>
      </c>
      <c r="N864" s="8">
        <f t="shared" si="53"/>
        <v>40760.208333333336</v>
      </c>
      <c r="O864">
        <v>1312520400</v>
      </c>
      <c r="P864" t="b">
        <v>0</v>
      </c>
      <c r="Q864" t="b">
        <v>0</v>
      </c>
      <c r="R864" t="s">
        <v>33</v>
      </c>
      <c r="S864" t="str">
        <f t="shared" si="54"/>
        <v>theater</v>
      </c>
      <c r="T864" t="str">
        <f t="shared" si="55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>ROUND(E865/D865*100,0)</f>
        <v>387</v>
      </c>
      <c r="G865" t="s">
        <v>20</v>
      </c>
      <c r="H865">
        <f>ROUND(E865/I865,0)</f>
        <v>25</v>
      </c>
      <c r="I865">
        <v>217</v>
      </c>
      <c r="J865" t="s">
        <v>21</v>
      </c>
      <c r="K865" t="s">
        <v>22</v>
      </c>
      <c r="L865" s="8">
        <f t="shared" si="52"/>
        <v>42172.208333333328</v>
      </c>
      <c r="M865">
        <v>1434517200</v>
      </c>
      <c r="N865" s="8">
        <f t="shared" si="53"/>
        <v>42195.208333333328</v>
      </c>
      <c r="O865">
        <v>1436504400</v>
      </c>
      <c r="P865" t="b">
        <v>0</v>
      </c>
      <c r="Q865" t="b">
        <v>1</v>
      </c>
      <c r="R865" t="s">
        <v>269</v>
      </c>
      <c r="S865" t="str">
        <f t="shared" si="54"/>
        <v>film &amp; video</v>
      </c>
      <c r="T865" t="str">
        <f t="shared" si="55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>ROUND(E866/D866*100,0)</f>
        <v>347</v>
      </c>
      <c r="G866" t="s">
        <v>20</v>
      </c>
      <c r="H866">
        <f>ROUND(E866/I866,0)</f>
        <v>97</v>
      </c>
      <c r="I866">
        <v>150</v>
      </c>
      <c r="J866" t="s">
        <v>21</v>
      </c>
      <c r="K866" t="s">
        <v>22</v>
      </c>
      <c r="L866" s="8">
        <f t="shared" si="52"/>
        <v>42601.208333333328</v>
      </c>
      <c r="M866">
        <v>1471582800</v>
      </c>
      <c r="N866" s="8">
        <f t="shared" si="53"/>
        <v>42606.208333333328</v>
      </c>
      <c r="O866">
        <v>1472014800</v>
      </c>
      <c r="P866" t="b">
        <v>0</v>
      </c>
      <c r="Q866" t="b">
        <v>0</v>
      </c>
      <c r="R866" t="s">
        <v>100</v>
      </c>
      <c r="S866" t="str">
        <f t="shared" si="54"/>
        <v>film &amp; video</v>
      </c>
      <c r="T866" t="str">
        <f t="shared" si="55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>ROUND(E867/D867*100,0)</f>
        <v>186</v>
      </c>
      <c r="G867" t="s">
        <v>20</v>
      </c>
      <c r="H867">
        <f>ROUND(E867/I867,0)</f>
        <v>46</v>
      </c>
      <c r="I867">
        <v>3272</v>
      </c>
      <c r="J867" t="s">
        <v>21</v>
      </c>
      <c r="K867" t="s">
        <v>22</v>
      </c>
      <c r="L867" s="8">
        <f t="shared" si="52"/>
        <v>41897.208333333336</v>
      </c>
      <c r="M867">
        <v>1410757200</v>
      </c>
      <c r="N867" s="8">
        <f t="shared" si="53"/>
        <v>41906.208333333336</v>
      </c>
      <c r="O867">
        <v>1411534800</v>
      </c>
      <c r="P867" t="b">
        <v>0</v>
      </c>
      <c r="Q867" t="b">
        <v>0</v>
      </c>
      <c r="R867" t="s">
        <v>33</v>
      </c>
      <c r="S867" t="str">
        <f t="shared" si="54"/>
        <v>theater</v>
      </c>
      <c r="T867" t="str">
        <f t="shared" si="55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>ROUND(E868/D868*100,0)</f>
        <v>43</v>
      </c>
      <c r="G868" t="s">
        <v>74</v>
      </c>
      <c r="H868">
        <f>ROUND(E868/I868,0)</f>
        <v>88</v>
      </c>
      <c r="I868">
        <v>898</v>
      </c>
      <c r="J868" t="s">
        <v>21</v>
      </c>
      <c r="K868" t="s">
        <v>22</v>
      </c>
      <c r="L868" s="8">
        <f t="shared" si="52"/>
        <v>40671.208333333336</v>
      </c>
      <c r="M868">
        <v>1304830800</v>
      </c>
      <c r="N868" s="8">
        <f t="shared" si="53"/>
        <v>40672.208333333336</v>
      </c>
      <c r="O868">
        <v>1304917200</v>
      </c>
      <c r="P868" t="b">
        <v>0</v>
      </c>
      <c r="Q868" t="b">
        <v>0</v>
      </c>
      <c r="R868" t="s">
        <v>122</v>
      </c>
      <c r="S868" t="str">
        <f t="shared" si="54"/>
        <v>photography</v>
      </c>
      <c r="T868" t="str">
        <f t="shared" si="55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>ROUND(E869/D869*100,0)</f>
        <v>162</v>
      </c>
      <c r="G869" t="s">
        <v>20</v>
      </c>
      <c r="H869">
        <f>ROUND(E869/I869,0)</f>
        <v>26</v>
      </c>
      <c r="I869">
        <v>300</v>
      </c>
      <c r="J869" t="s">
        <v>21</v>
      </c>
      <c r="K869" t="s">
        <v>22</v>
      </c>
      <c r="L869" s="8">
        <f t="shared" si="52"/>
        <v>43382.208333333328</v>
      </c>
      <c r="M869">
        <v>1539061200</v>
      </c>
      <c r="N869" s="8">
        <f t="shared" si="53"/>
        <v>43388.208333333328</v>
      </c>
      <c r="O869">
        <v>1539579600</v>
      </c>
      <c r="P869" t="b">
        <v>0</v>
      </c>
      <c r="Q869" t="b">
        <v>0</v>
      </c>
      <c r="R869" t="s">
        <v>17</v>
      </c>
      <c r="S869" t="str">
        <f t="shared" si="54"/>
        <v>food</v>
      </c>
      <c r="T869" t="str">
        <f t="shared" si="55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>ROUND(E870/D870*100,0)</f>
        <v>185</v>
      </c>
      <c r="G870" t="s">
        <v>20</v>
      </c>
      <c r="H870">
        <f>ROUND(E870/I870,0)</f>
        <v>103</v>
      </c>
      <c r="I870">
        <v>126</v>
      </c>
      <c r="J870" t="s">
        <v>21</v>
      </c>
      <c r="K870" t="s">
        <v>22</v>
      </c>
      <c r="L870" s="8">
        <f t="shared" si="52"/>
        <v>41559.208333333336</v>
      </c>
      <c r="M870">
        <v>1381554000</v>
      </c>
      <c r="N870" s="8">
        <f t="shared" si="53"/>
        <v>41570.208333333336</v>
      </c>
      <c r="O870">
        <v>1382504400</v>
      </c>
      <c r="P870" t="b">
        <v>0</v>
      </c>
      <c r="Q870" t="b">
        <v>0</v>
      </c>
      <c r="R870" t="s">
        <v>33</v>
      </c>
      <c r="S870" t="str">
        <f t="shared" si="54"/>
        <v>theater</v>
      </c>
      <c r="T870" t="str">
        <f t="shared" si="55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>ROUND(E871/D871*100,0)</f>
        <v>24</v>
      </c>
      <c r="G871" t="s">
        <v>14</v>
      </c>
      <c r="H871">
        <f>ROUND(E871/I871,0)</f>
        <v>73</v>
      </c>
      <c r="I871">
        <v>526</v>
      </c>
      <c r="J871" t="s">
        <v>21</v>
      </c>
      <c r="K871" t="s">
        <v>22</v>
      </c>
      <c r="L871" s="8">
        <f t="shared" si="52"/>
        <v>40350.208333333336</v>
      </c>
      <c r="M871">
        <v>1277096400</v>
      </c>
      <c r="N871" s="8">
        <f t="shared" si="53"/>
        <v>40364.208333333336</v>
      </c>
      <c r="O871">
        <v>1278306000</v>
      </c>
      <c r="P871" t="b">
        <v>0</v>
      </c>
      <c r="Q871" t="b">
        <v>0</v>
      </c>
      <c r="R871" t="s">
        <v>53</v>
      </c>
      <c r="S871" t="str">
        <f t="shared" si="54"/>
        <v>film &amp; video</v>
      </c>
      <c r="T871" t="str">
        <f t="shared" si="55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>ROUND(E872/D872*100,0)</f>
        <v>90</v>
      </c>
      <c r="G872" t="s">
        <v>14</v>
      </c>
      <c r="H872">
        <f>ROUND(E872/I872,0)</f>
        <v>57</v>
      </c>
      <c r="I872">
        <v>121</v>
      </c>
      <c r="J872" t="s">
        <v>21</v>
      </c>
      <c r="K872" t="s">
        <v>22</v>
      </c>
      <c r="L872" s="8">
        <f t="shared" si="52"/>
        <v>42240.208333333328</v>
      </c>
      <c r="M872">
        <v>1440392400</v>
      </c>
      <c r="N872" s="8">
        <f t="shared" si="53"/>
        <v>42265.208333333328</v>
      </c>
      <c r="O872">
        <v>1442552400</v>
      </c>
      <c r="P872" t="b">
        <v>0</v>
      </c>
      <c r="Q872" t="b">
        <v>0</v>
      </c>
      <c r="R872" t="s">
        <v>33</v>
      </c>
      <c r="S872" t="str">
        <f t="shared" si="54"/>
        <v>theater</v>
      </c>
      <c r="T872" t="str">
        <f t="shared" si="55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>ROUND(E873/D873*100,0)</f>
        <v>273</v>
      </c>
      <c r="G873" t="s">
        <v>20</v>
      </c>
      <c r="H873">
        <f>ROUND(E873/I873,0)</f>
        <v>84</v>
      </c>
      <c r="I873">
        <v>2320</v>
      </c>
      <c r="J873" t="s">
        <v>21</v>
      </c>
      <c r="K873" t="s">
        <v>22</v>
      </c>
      <c r="L873" s="8">
        <f t="shared" si="52"/>
        <v>43040.208333333328</v>
      </c>
      <c r="M873">
        <v>1509512400</v>
      </c>
      <c r="N873" s="8">
        <f t="shared" si="53"/>
        <v>43058.25</v>
      </c>
      <c r="O873">
        <v>1511071200</v>
      </c>
      <c r="P873" t="b">
        <v>0</v>
      </c>
      <c r="Q873" t="b">
        <v>1</v>
      </c>
      <c r="R873" t="s">
        <v>33</v>
      </c>
      <c r="S873" t="str">
        <f t="shared" si="54"/>
        <v>theater</v>
      </c>
      <c r="T873" t="str">
        <f t="shared" si="55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>ROUND(E874/D874*100,0)</f>
        <v>170</v>
      </c>
      <c r="G874" t="s">
        <v>20</v>
      </c>
      <c r="H874">
        <f>ROUND(E874/I874,0)</f>
        <v>99</v>
      </c>
      <c r="I874">
        <v>81</v>
      </c>
      <c r="J874" t="s">
        <v>26</v>
      </c>
      <c r="K874" t="s">
        <v>27</v>
      </c>
      <c r="L874" s="8">
        <f t="shared" si="52"/>
        <v>43346.208333333328</v>
      </c>
      <c r="M874">
        <v>1535950800</v>
      </c>
      <c r="N874" s="8">
        <f t="shared" si="53"/>
        <v>43351.208333333328</v>
      </c>
      <c r="O874">
        <v>1536382800</v>
      </c>
      <c r="P874" t="b">
        <v>0</v>
      </c>
      <c r="Q874" t="b">
        <v>0</v>
      </c>
      <c r="R874" t="s">
        <v>474</v>
      </c>
      <c r="S874" t="str">
        <f t="shared" si="54"/>
        <v>film &amp; video</v>
      </c>
      <c r="T874" t="str">
        <f t="shared" si="55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>ROUND(E875/D875*100,0)</f>
        <v>188</v>
      </c>
      <c r="G875" t="s">
        <v>20</v>
      </c>
      <c r="H875">
        <f>ROUND(E875/I875,0)</f>
        <v>42</v>
      </c>
      <c r="I875">
        <v>1887</v>
      </c>
      <c r="J875" t="s">
        <v>21</v>
      </c>
      <c r="K875" t="s">
        <v>22</v>
      </c>
      <c r="L875" s="8">
        <f t="shared" si="52"/>
        <v>41647.25</v>
      </c>
      <c r="M875">
        <v>1389160800</v>
      </c>
      <c r="N875" s="8">
        <f t="shared" si="53"/>
        <v>41652.25</v>
      </c>
      <c r="O875">
        <v>1389592800</v>
      </c>
      <c r="P875" t="b">
        <v>0</v>
      </c>
      <c r="Q875" t="b">
        <v>0</v>
      </c>
      <c r="R875" t="s">
        <v>122</v>
      </c>
      <c r="S875" t="str">
        <f t="shared" si="54"/>
        <v>photography</v>
      </c>
      <c r="T875" t="str">
        <f t="shared" si="55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>ROUND(E876/D876*100,0)</f>
        <v>347</v>
      </c>
      <c r="G876" t="s">
        <v>20</v>
      </c>
      <c r="H876">
        <f>ROUND(E876/I876,0)</f>
        <v>32</v>
      </c>
      <c r="I876">
        <v>4358</v>
      </c>
      <c r="J876" t="s">
        <v>21</v>
      </c>
      <c r="K876" t="s">
        <v>22</v>
      </c>
      <c r="L876" s="8">
        <f t="shared" si="52"/>
        <v>40291.208333333336</v>
      </c>
      <c r="M876">
        <v>1271998800</v>
      </c>
      <c r="N876" s="8">
        <f t="shared" si="53"/>
        <v>40329.208333333336</v>
      </c>
      <c r="O876">
        <v>1275282000</v>
      </c>
      <c r="P876" t="b">
        <v>0</v>
      </c>
      <c r="Q876" t="b">
        <v>1</v>
      </c>
      <c r="R876" t="s">
        <v>122</v>
      </c>
      <c r="S876" t="str">
        <f t="shared" si="54"/>
        <v>photography</v>
      </c>
      <c r="T876" t="str">
        <f t="shared" si="55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>ROUND(E877/D877*100,0)</f>
        <v>69</v>
      </c>
      <c r="G877" t="s">
        <v>14</v>
      </c>
      <c r="H877">
        <f>ROUND(E877/I877,0)</f>
        <v>82</v>
      </c>
      <c r="I877">
        <v>67</v>
      </c>
      <c r="J877" t="s">
        <v>21</v>
      </c>
      <c r="K877" t="s">
        <v>22</v>
      </c>
      <c r="L877" s="8">
        <f t="shared" si="52"/>
        <v>40556.25</v>
      </c>
      <c r="M877">
        <v>1294898400</v>
      </c>
      <c r="N877" s="8">
        <f t="shared" si="53"/>
        <v>40557.25</v>
      </c>
      <c r="O877">
        <v>1294984800</v>
      </c>
      <c r="P877" t="b">
        <v>0</v>
      </c>
      <c r="Q877" t="b">
        <v>0</v>
      </c>
      <c r="R877" t="s">
        <v>23</v>
      </c>
      <c r="S877" t="str">
        <f t="shared" si="54"/>
        <v>music</v>
      </c>
      <c r="T877" t="str">
        <f t="shared" si="55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>ROUND(E878/D878*100,0)</f>
        <v>25</v>
      </c>
      <c r="G878" t="s">
        <v>14</v>
      </c>
      <c r="H878">
        <f>ROUND(E878/I878,0)</f>
        <v>37</v>
      </c>
      <c r="I878">
        <v>57</v>
      </c>
      <c r="J878" t="s">
        <v>15</v>
      </c>
      <c r="K878" t="s">
        <v>16</v>
      </c>
      <c r="L878" s="8">
        <f t="shared" si="52"/>
        <v>43624.208333333328</v>
      </c>
      <c r="M878">
        <v>1559970000</v>
      </c>
      <c r="N878" s="8">
        <f t="shared" si="53"/>
        <v>43648.208333333328</v>
      </c>
      <c r="O878">
        <v>1562043600</v>
      </c>
      <c r="P878" t="b">
        <v>0</v>
      </c>
      <c r="Q878" t="b">
        <v>0</v>
      </c>
      <c r="R878" t="s">
        <v>122</v>
      </c>
      <c r="S878" t="str">
        <f t="shared" si="54"/>
        <v>photography</v>
      </c>
      <c r="T878" t="str">
        <f t="shared" si="55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>ROUND(E879/D879*100,0)</f>
        <v>77</v>
      </c>
      <c r="G879" t="s">
        <v>14</v>
      </c>
      <c r="H879">
        <f>ROUND(E879/I879,0)</f>
        <v>103</v>
      </c>
      <c r="I879">
        <v>1229</v>
      </c>
      <c r="J879" t="s">
        <v>21</v>
      </c>
      <c r="K879" t="s">
        <v>22</v>
      </c>
      <c r="L879" s="8">
        <f t="shared" si="52"/>
        <v>42577.208333333328</v>
      </c>
      <c r="M879">
        <v>1469509200</v>
      </c>
      <c r="N879" s="8">
        <f t="shared" si="53"/>
        <v>42578.208333333328</v>
      </c>
      <c r="O879">
        <v>1469595600</v>
      </c>
      <c r="P879" t="b">
        <v>0</v>
      </c>
      <c r="Q879" t="b">
        <v>0</v>
      </c>
      <c r="R879" t="s">
        <v>17</v>
      </c>
      <c r="S879" t="str">
        <f t="shared" si="54"/>
        <v>food</v>
      </c>
      <c r="T879" t="str">
        <f t="shared" si="55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>ROUND(E880/D880*100,0)</f>
        <v>37</v>
      </c>
      <c r="G880" t="s">
        <v>14</v>
      </c>
      <c r="H880">
        <f>ROUND(E880/I880,0)</f>
        <v>84</v>
      </c>
      <c r="I880">
        <v>12</v>
      </c>
      <c r="J880" t="s">
        <v>107</v>
      </c>
      <c r="K880" t="s">
        <v>108</v>
      </c>
      <c r="L880" s="8">
        <f t="shared" si="52"/>
        <v>43845.25</v>
      </c>
      <c r="M880">
        <v>1579068000</v>
      </c>
      <c r="N880" s="8">
        <f t="shared" si="53"/>
        <v>43869.25</v>
      </c>
      <c r="O880">
        <v>1581141600</v>
      </c>
      <c r="P880" t="b">
        <v>0</v>
      </c>
      <c r="Q880" t="b">
        <v>0</v>
      </c>
      <c r="R880" t="s">
        <v>148</v>
      </c>
      <c r="S880" t="str">
        <f t="shared" si="54"/>
        <v>music</v>
      </c>
      <c r="T880" t="str">
        <f t="shared" si="55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>ROUND(E881/D881*100,0)</f>
        <v>544</v>
      </c>
      <c r="G881" t="s">
        <v>20</v>
      </c>
      <c r="H881">
        <f>ROUND(E881/I881,0)</f>
        <v>103</v>
      </c>
      <c r="I881">
        <v>53</v>
      </c>
      <c r="J881" t="s">
        <v>21</v>
      </c>
      <c r="K881" t="s">
        <v>22</v>
      </c>
      <c r="L881" s="8">
        <f t="shared" si="52"/>
        <v>42788.25</v>
      </c>
      <c r="M881">
        <v>1487743200</v>
      </c>
      <c r="N881" s="8">
        <f t="shared" si="53"/>
        <v>42797.25</v>
      </c>
      <c r="O881">
        <v>1488520800</v>
      </c>
      <c r="P881" t="b">
        <v>0</v>
      </c>
      <c r="Q881" t="b">
        <v>0</v>
      </c>
      <c r="R881" t="s">
        <v>68</v>
      </c>
      <c r="S881" t="str">
        <f t="shared" si="54"/>
        <v>publishing</v>
      </c>
      <c r="T881" t="str">
        <f t="shared" si="55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>ROUND(E882/D882*100,0)</f>
        <v>229</v>
      </c>
      <c r="G882" t="s">
        <v>20</v>
      </c>
      <c r="H882">
        <f>ROUND(E882/I882,0)</f>
        <v>80</v>
      </c>
      <c r="I882">
        <v>2414</v>
      </c>
      <c r="J882" t="s">
        <v>21</v>
      </c>
      <c r="K882" t="s">
        <v>22</v>
      </c>
      <c r="L882" s="8">
        <f t="shared" si="52"/>
        <v>43667.208333333328</v>
      </c>
      <c r="M882">
        <v>1563685200</v>
      </c>
      <c r="N882" s="8">
        <f t="shared" si="53"/>
        <v>43669.208333333328</v>
      </c>
      <c r="O882">
        <v>1563858000</v>
      </c>
      <c r="P882" t="b">
        <v>0</v>
      </c>
      <c r="Q882" t="b">
        <v>0</v>
      </c>
      <c r="R882" t="s">
        <v>50</v>
      </c>
      <c r="S882" t="str">
        <f t="shared" si="54"/>
        <v>music</v>
      </c>
      <c r="T882" t="str">
        <f t="shared" si="55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>ROUND(E883/D883*100,0)</f>
        <v>39</v>
      </c>
      <c r="G883" t="s">
        <v>14</v>
      </c>
      <c r="H883">
        <f>ROUND(E883/I883,0)</f>
        <v>70</v>
      </c>
      <c r="I883">
        <v>452</v>
      </c>
      <c r="J883" t="s">
        <v>21</v>
      </c>
      <c r="K883" t="s">
        <v>22</v>
      </c>
      <c r="L883" s="8">
        <f t="shared" si="52"/>
        <v>42194.208333333328</v>
      </c>
      <c r="M883">
        <v>1436418000</v>
      </c>
      <c r="N883" s="8">
        <f t="shared" si="53"/>
        <v>42223.208333333328</v>
      </c>
      <c r="O883">
        <v>1438923600</v>
      </c>
      <c r="P883" t="b">
        <v>0</v>
      </c>
      <c r="Q883" t="b">
        <v>1</v>
      </c>
      <c r="R883" t="s">
        <v>33</v>
      </c>
      <c r="S883" t="str">
        <f t="shared" si="54"/>
        <v>theater</v>
      </c>
      <c r="T883" t="str">
        <f t="shared" si="55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>ROUND(E884/D884*100,0)</f>
        <v>370</v>
      </c>
      <c r="G884" t="s">
        <v>20</v>
      </c>
      <c r="H884">
        <f>ROUND(E884/I884,0)</f>
        <v>37</v>
      </c>
      <c r="I884">
        <v>80</v>
      </c>
      <c r="J884" t="s">
        <v>21</v>
      </c>
      <c r="K884" t="s">
        <v>22</v>
      </c>
      <c r="L884" s="8">
        <f t="shared" si="52"/>
        <v>42025.25</v>
      </c>
      <c r="M884">
        <v>1421820000</v>
      </c>
      <c r="N884" s="8">
        <f t="shared" si="53"/>
        <v>42029.25</v>
      </c>
      <c r="O884">
        <v>1422165600</v>
      </c>
      <c r="P884" t="b">
        <v>0</v>
      </c>
      <c r="Q884" t="b">
        <v>0</v>
      </c>
      <c r="R884" t="s">
        <v>33</v>
      </c>
      <c r="S884" t="str">
        <f t="shared" si="54"/>
        <v>theater</v>
      </c>
      <c r="T884" t="str">
        <f t="shared" si="55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>ROUND(E885/D885*100,0)</f>
        <v>238</v>
      </c>
      <c r="G885" t="s">
        <v>20</v>
      </c>
      <c r="H885">
        <f>ROUND(E885/I885,0)</f>
        <v>42</v>
      </c>
      <c r="I885">
        <v>193</v>
      </c>
      <c r="J885" t="s">
        <v>21</v>
      </c>
      <c r="K885" t="s">
        <v>22</v>
      </c>
      <c r="L885" s="8">
        <f t="shared" si="52"/>
        <v>40323.208333333336</v>
      </c>
      <c r="M885">
        <v>1274763600</v>
      </c>
      <c r="N885" s="8">
        <f t="shared" si="53"/>
        <v>40359.208333333336</v>
      </c>
      <c r="O885">
        <v>1277874000</v>
      </c>
      <c r="P885" t="b">
        <v>0</v>
      </c>
      <c r="Q885" t="b">
        <v>0</v>
      </c>
      <c r="R885" t="s">
        <v>100</v>
      </c>
      <c r="S885" t="str">
        <f t="shared" si="54"/>
        <v>film &amp; video</v>
      </c>
      <c r="T885" t="str">
        <f t="shared" si="55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>ROUND(E886/D886*100,0)</f>
        <v>64</v>
      </c>
      <c r="G886" t="s">
        <v>14</v>
      </c>
      <c r="H886">
        <f>ROUND(E886/I886,0)</f>
        <v>58</v>
      </c>
      <c r="I886">
        <v>1886</v>
      </c>
      <c r="J886" t="s">
        <v>21</v>
      </c>
      <c r="K886" t="s">
        <v>22</v>
      </c>
      <c r="L886" s="8">
        <f t="shared" si="52"/>
        <v>41763.208333333336</v>
      </c>
      <c r="M886">
        <v>1399179600</v>
      </c>
      <c r="N886" s="8">
        <f t="shared" si="53"/>
        <v>41765.208333333336</v>
      </c>
      <c r="O886">
        <v>1399352400</v>
      </c>
      <c r="P886" t="b">
        <v>0</v>
      </c>
      <c r="Q886" t="b">
        <v>1</v>
      </c>
      <c r="R886" t="s">
        <v>33</v>
      </c>
      <c r="S886" t="str">
        <f t="shared" si="54"/>
        <v>theater</v>
      </c>
      <c r="T886" t="str">
        <f t="shared" si="55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>ROUND(E887/D887*100,0)</f>
        <v>118</v>
      </c>
      <c r="G887" t="s">
        <v>20</v>
      </c>
      <c r="H887">
        <f>ROUND(E887/I887,0)</f>
        <v>41</v>
      </c>
      <c r="I887">
        <v>52</v>
      </c>
      <c r="J887" t="s">
        <v>21</v>
      </c>
      <c r="K887" t="s">
        <v>22</v>
      </c>
      <c r="L887" s="8">
        <f t="shared" si="52"/>
        <v>40335.208333333336</v>
      </c>
      <c r="M887">
        <v>1275800400</v>
      </c>
      <c r="N887" s="8">
        <f t="shared" si="53"/>
        <v>40373.208333333336</v>
      </c>
      <c r="O887">
        <v>1279083600</v>
      </c>
      <c r="P887" t="b">
        <v>0</v>
      </c>
      <c r="Q887" t="b">
        <v>0</v>
      </c>
      <c r="R887" t="s">
        <v>33</v>
      </c>
      <c r="S887" t="str">
        <f t="shared" si="54"/>
        <v>theater</v>
      </c>
      <c r="T887" t="str">
        <f t="shared" si="55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>ROUND(E888/D888*100,0)</f>
        <v>85</v>
      </c>
      <c r="G888" t="s">
        <v>14</v>
      </c>
      <c r="H888">
        <f>ROUND(E888/I888,0)</f>
        <v>70</v>
      </c>
      <c r="I888">
        <v>1825</v>
      </c>
      <c r="J888" t="s">
        <v>21</v>
      </c>
      <c r="K888" t="s">
        <v>22</v>
      </c>
      <c r="L888" s="8">
        <f t="shared" si="52"/>
        <v>40416.208333333336</v>
      </c>
      <c r="M888">
        <v>1282798800</v>
      </c>
      <c r="N888" s="8">
        <f t="shared" si="53"/>
        <v>40434.208333333336</v>
      </c>
      <c r="O888">
        <v>1284354000</v>
      </c>
      <c r="P888" t="b">
        <v>0</v>
      </c>
      <c r="Q888" t="b">
        <v>0</v>
      </c>
      <c r="R888" t="s">
        <v>60</v>
      </c>
      <c r="S888" t="str">
        <f t="shared" si="54"/>
        <v>music</v>
      </c>
      <c r="T888" t="str">
        <f t="shared" si="55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>ROUND(E889/D889*100,0)</f>
        <v>29</v>
      </c>
      <c r="G889" t="s">
        <v>14</v>
      </c>
      <c r="H889">
        <f>ROUND(E889/I889,0)</f>
        <v>74</v>
      </c>
      <c r="I889">
        <v>31</v>
      </c>
      <c r="J889" t="s">
        <v>21</v>
      </c>
      <c r="K889" t="s">
        <v>22</v>
      </c>
      <c r="L889" s="8">
        <f t="shared" si="52"/>
        <v>42202.208333333328</v>
      </c>
      <c r="M889">
        <v>1437109200</v>
      </c>
      <c r="N889" s="8">
        <f t="shared" si="53"/>
        <v>42249.208333333328</v>
      </c>
      <c r="O889">
        <v>1441170000</v>
      </c>
      <c r="P889" t="b">
        <v>0</v>
      </c>
      <c r="Q889" t="b">
        <v>1</v>
      </c>
      <c r="R889" t="s">
        <v>33</v>
      </c>
      <c r="S889" t="str">
        <f t="shared" si="54"/>
        <v>theater</v>
      </c>
      <c r="T889" t="str">
        <f t="shared" si="55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>ROUND(E890/D890*100,0)</f>
        <v>210</v>
      </c>
      <c r="G890" t="s">
        <v>20</v>
      </c>
      <c r="H890">
        <f>ROUND(E890/I890,0)</f>
        <v>42</v>
      </c>
      <c r="I890">
        <v>290</v>
      </c>
      <c r="J890" t="s">
        <v>21</v>
      </c>
      <c r="K890" t="s">
        <v>22</v>
      </c>
      <c r="L890" s="8">
        <f t="shared" si="52"/>
        <v>42836.208333333328</v>
      </c>
      <c r="M890">
        <v>1491886800</v>
      </c>
      <c r="N890" s="8">
        <f t="shared" si="53"/>
        <v>42855.208333333328</v>
      </c>
      <c r="O890">
        <v>1493528400</v>
      </c>
      <c r="P890" t="b">
        <v>0</v>
      </c>
      <c r="Q890" t="b">
        <v>0</v>
      </c>
      <c r="R890" t="s">
        <v>33</v>
      </c>
      <c r="S890" t="str">
        <f t="shared" si="54"/>
        <v>theater</v>
      </c>
      <c r="T890" t="str">
        <f t="shared" si="55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>ROUND(E891/D891*100,0)</f>
        <v>170</v>
      </c>
      <c r="G891" t="s">
        <v>20</v>
      </c>
      <c r="H891">
        <f>ROUND(E891/I891,0)</f>
        <v>78</v>
      </c>
      <c r="I891">
        <v>122</v>
      </c>
      <c r="J891" t="s">
        <v>21</v>
      </c>
      <c r="K891" t="s">
        <v>22</v>
      </c>
      <c r="L891" s="8">
        <f t="shared" si="52"/>
        <v>41710.208333333336</v>
      </c>
      <c r="M891">
        <v>1394600400</v>
      </c>
      <c r="N891" s="8">
        <f t="shared" si="53"/>
        <v>41717.208333333336</v>
      </c>
      <c r="O891">
        <v>1395205200</v>
      </c>
      <c r="P891" t="b">
        <v>0</v>
      </c>
      <c r="Q891" t="b">
        <v>1</v>
      </c>
      <c r="R891" t="s">
        <v>50</v>
      </c>
      <c r="S891" t="str">
        <f t="shared" si="54"/>
        <v>music</v>
      </c>
      <c r="T891" t="str">
        <f t="shared" si="55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>ROUND(E892/D892*100,0)</f>
        <v>116</v>
      </c>
      <c r="G892" t="s">
        <v>20</v>
      </c>
      <c r="H892">
        <f>ROUND(E892/I892,0)</f>
        <v>106</v>
      </c>
      <c r="I892">
        <v>1470</v>
      </c>
      <c r="J892" t="s">
        <v>21</v>
      </c>
      <c r="K892" t="s">
        <v>22</v>
      </c>
      <c r="L892" s="8">
        <f t="shared" si="52"/>
        <v>43640.208333333328</v>
      </c>
      <c r="M892">
        <v>1561352400</v>
      </c>
      <c r="N892" s="8">
        <f t="shared" si="53"/>
        <v>43641.208333333328</v>
      </c>
      <c r="O892">
        <v>1561438800</v>
      </c>
      <c r="P892" t="b">
        <v>0</v>
      </c>
      <c r="Q892" t="b">
        <v>0</v>
      </c>
      <c r="R892" t="s">
        <v>60</v>
      </c>
      <c r="S892" t="str">
        <f t="shared" si="54"/>
        <v>music</v>
      </c>
      <c r="T892" t="str">
        <f t="shared" si="55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>ROUND(E893/D893*100,0)</f>
        <v>259</v>
      </c>
      <c r="G893" t="s">
        <v>20</v>
      </c>
      <c r="H893">
        <f>ROUND(E893/I893,0)</f>
        <v>47</v>
      </c>
      <c r="I893">
        <v>165</v>
      </c>
      <c r="J893" t="s">
        <v>15</v>
      </c>
      <c r="K893" t="s">
        <v>16</v>
      </c>
      <c r="L893" s="8">
        <f t="shared" si="52"/>
        <v>40880.25</v>
      </c>
      <c r="M893">
        <v>1322892000</v>
      </c>
      <c r="N893" s="8">
        <f t="shared" si="53"/>
        <v>40924.25</v>
      </c>
      <c r="O893">
        <v>1326693600</v>
      </c>
      <c r="P893" t="b">
        <v>0</v>
      </c>
      <c r="Q893" t="b">
        <v>0</v>
      </c>
      <c r="R893" t="s">
        <v>42</v>
      </c>
      <c r="S893" t="str">
        <f t="shared" si="54"/>
        <v>film &amp; video</v>
      </c>
      <c r="T893" t="str">
        <f t="shared" si="55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>ROUND(E894/D894*100,0)</f>
        <v>231</v>
      </c>
      <c r="G894" t="s">
        <v>20</v>
      </c>
      <c r="H894">
        <f>ROUND(E894/I894,0)</f>
        <v>76</v>
      </c>
      <c r="I894">
        <v>182</v>
      </c>
      <c r="J894" t="s">
        <v>21</v>
      </c>
      <c r="K894" t="s">
        <v>22</v>
      </c>
      <c r="L894" s="8">
        <f t="shared" si="52"/>
        <v>40319.208333333336</v>
      </c>
      <c r="M894">
        <v>1274418000</v>
      </c>
      <c r="N894" s="8">
        <f t="shared" si="53"/>
        <v>40360.208333333336</v>
      </c>
      <c r="O894">
        <v>1277960400</v>
      </c>
      <c r="P894" t="b">
        <v>0</v>
      </c>
      <c r="Q894" t="b">
        <v>0</v>
      </c>
      <c r="R894" t="s">
        <v>206</v>
      </c>
      <c r="S894" t="str">
        <f t="shared" si="54"/>
        <v>publishing</v>
      </c>
      <c r="T894" t="str">
        <f t="shared" si="55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>ROUND(E895/D895*100,0)</f>
        <v>128</v>
      </c>
      <c r="G895" t="s">
        <v>20</v>
      </c>
      <c r="H895">
        <f>ROUND(E895/I895,0)</f>
        <v>54</v>
      </c>
      <c r="I895">
        <v>199</v>
      </c>
      <c r="J895" t="s">
        <v>107</v>
      </c>
      <c r="K895" t="s">
        <v>108</v>
      </c>
      <c r="L895" s="8">
        <f t="shared" si="52"/>
        <v>42170.208333333328</v>
      </c>
      <c r="M895">
        <v>1434344400</v>
      </c>
      <c r="N895" s="8">
        <f t="shared" si="53"/>
        <v>42174.208333333328</v>
      </c>
      <c r="O895">
        <v>1434690000</v>
      </c>
      <c r="P895" t="b">
        <v>0</v>
      </c>
      <c r="Q895" t="b">
        <v>1</v>
      </c>
      <c r="R895" t="s">
        <v>42</v>
      </c>
      <c r="S895" t="str">
        <f t="shared" si="54"/>
        <v>film &amp; video</v>
      </c>
      <c r="T895" t="str">
        <f t="shared" si="55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>ROUND(E896/D896*100,0)</f>
        <v>189</v>
      </c>
      <c r="G896" t="s">
        <v>20</v>
      </c>
      <c r="H896">
        <f>ROUND(E896/I896,0)</f>
        <v>57</v>
      </c>
      <c r="I896">
        <v>56</v>
      </c>
      <c r="J896" t="s">
        <v>40</v>
      </c>
      <c r="K896" t="s">
        <v>41</v>
      </c>
      <c r="L896" s="8">
        <f t="shared" si="52"/>
        <v>41466.208333333336</v>
      </c>
      <c r="M896">
        <v>1373518800</v>
      </c>
      <c r="N896" s="8">
        <f t="shared" si="53"/>
        <v>41496.208333333336</v>
      </c>
      <c r="O896">
        <v>1376110800</v>
      </c>
      <c r="P896" t="b">
        <v>0</v>
      </c>
      <c r="Q896" t="b">
        <v>1</v>
      </c>
      <c r="R896" t="s">
        <v>269</v>
      </c>
      <c r="S896" t="str">
        <f t="shared" si="54"/>
        <v>film &amp; video</v>
      </c>
      <c r="T896" t="str">
        <f t="shared" si="55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>ROUND(E897/D897*100,0)</f>
        <v>7</v>
      </c>
      <c r="G897" t="s">
        <v>14</v>
      </c>
      <c r="H897">
        <f>ROUND(E897/I897,0)</f>
        <v>104</v>
      </c>
      <c r="I897">
        <v>107</v>
      </c>
      <c r="J897" t="s">
        <v>21</v>
      </c>
      <c r="K897" t="s">
        <v>22</v>
      </c>
      <c r="L897" s="8">
        <f t="shared" si="52"/>
        <v>43134.25</v>
      </c>
      <c r="M897">
        <v>1517637600</v>
      </c>
      <c r="N897" s="8">
        <f t="shared" si="53"/>
        <v>43143.25</v>
      </c>
      <c r="O897">
        <v>1518415200</v>
      </c>
      <c r="P897" t="b">
        <v>0</v>
      </c>
      <c r="Q897" t="b">
        <v>0</v>
      </c>
      <c r="R897" t="s">
        <v>33</v>
      </c>
      <c r="S897" t="str">
        <f t="shared" si="54"/>
        <v>theater</v>
      </c>
      <c r="T897" t="str">
        <f t="shared" si="55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>ROUND(E898/D898*100,0)</f>
        <v>774</v>
      </c>
      <c r="G898" t="s">
        <v>20</v>
      </c>
      <c r="H898">
        <f>ROUND(E898/I898,0)</f>
        <v>105</v>
      </c>
      <c r="I898">
        <v>1460</v>
      </c>
      <c r="J898" t="s">
        <v>26</v>
      </c>
      <c r="K898" t="s">
        <v>27</v>
      </c>
      <c r="L898" s="8">
        <f t="shared" si="52"/>
        <v>40738.208333333336</v>
      </c>
      <c r="M898">
        <v>1310619600</v>
      </c>
      <c r="N898" s="8">
        <f t="shared" si="53"/>
        <v>40741.208333333336</v>
      </c>
      <c r="O898">
        <v>1310878800</v>
      </c>
      <c r="P898" t="b">
        <v>0</v>
      </c>
      <c r="Q898" t="b">
        <v>1</v>
      </c>
      <c r="R898" t="s">
        <v>17</v>
      </c>
      <c r="S898" t="str">
        <f t="shared" si="54"/>
        <v>food</v>
      </c>
      <c r="T898" t="str">
        <f t="shared" si="55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>ROUND(E899/D899*100,0)</f>
        <v>28</v>
      </c>
      <c r="G899" t="s">
        <v>14</v>
      </c>
      <c r="H899">
        <f>ROUND(E899/I899,0)</f>
        <v>90</v>
      </c>
      <c r="I899">
        <v>27</v>
      </c>
      <c r="J899" t="s">
        <v>21</v>
      </c>
      <c r="K899" t="s">
        <v>22</v>
      </c>
      <c r="L899" s="8">
        <f t="shared" ref="L899:L962" si="56">(((M899/60)/60)/24)+DATE(1970,1,1)</f>
        <v>43583.208333333328</v>
      </c>
      <c r="M899">
        <v>1556427600</v>
      </c>
      <c r="N899" s="8">
        <f t="shared" ref="N899:N962" si="57">(((O899/60)/60)/24)+DATE(1970,1,1)</f>
        <v>43585.208333333328</v>
      </c>
      <c r="O899">
        <v>1556600400</v>
      </c>
      <c r="P899" t="b">
        <v>0</v>
      </c>
      <c r="Q899" t="b">
        <v>0</v>
      </c>
      <c r="R899" t="s">
        <v>33</v>
      </c>
      <c r="S899" t="str">
        <f t="shared" ref="S899:S962" si="58">LEFT(R899, FIND("/", R899) - 1)</f>
        <v>theater</v>
      </c>
      <c r="T899" t="str">
        <f t="shared" ref="T899:T962" si="59">TRIM(MID(R899, FIND("/", R899) + 1, LEN(R899)))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>ROUND(E900/D900*100,0)</f>
        <v>52</v>
      </c>
      <c r="G900" t="s">
        <v>14</v>
      </c>
      <c r="H900">
        <f>ROUND(E900/I900,0)</f>
        <v>77</v>
      </c>
      <c r="I900">
        <v>1221</v>
      </c>
      <c r="J900" t="s">
        <v>21</v>
      </c>
      <c r="K900" t="s">
        <v>22</v>
      </c>
      <c r="L900" s="8">
        <f t="shared" si="56"/>
        <v>43815.25</v>
      </c>
      <c r="M900">
        <v>1576476000</v>
      </c>
      <c r="N900" s="8">
        <f t="shared" si="57"/>
        <v>43821.25</v>
      </c>
      <c r="O900">
        <v>1576994400</v>
      </c>
      <c r="P900" t="b">
        <v>0</v>
      </c>
      <c r="Q900" t="b">
        <v>0</v>
      </c>
      <c r="R900" t="s">
        <v>42</v>
      </c>
      <c r="S900" t="str">
        <f t="shared" si="58"/>
        <v>film &amp; video</v>
      </c>
      <c r="T900" t="str">
        <f t="shared" si="5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>ROUND(E901/D901*100,0)</f>
        <v>407</v>
      </c>
      <c r="G901" t="s">
        <v>20</v>
      </c>
      <c r="H901">
        <f>ROUND(E901/I901,0)</f>
        <v>103</v>
      </c>
      <c r="I901">
        <v>123</v>
      </c>
      <c r="J901" t="s">
        <v>98</v>
      </c>
      <c r="K901" t="s">
        <v>99</v>
      </c>
      <c r="L901" s="8">
        <f t="shared" si="56"/>
        <v>41554.208333333336</v>
      </c>
      <c r="M901">
        <v>1381122000</v>
      </c>
      <c r="N901" s="8">
        <f t="shared" si="57"/>
        <v>41572.208333333336</v>
      </c>
      <c r="O901">
        <v>1382677200</v>
      </c>
      <c r="P901" t="b">
        <v>0</v>
      </c>
      <c r="Q901" t="b">
        <v>0</v>
      </c>
      <c r="R901" t="s">
        <v>159</v>
      </c>
      <c r="S901" t="str">
        <f t="shared" si="58"/>
        <v>music</v>
      </c>
      <c r="T901" t="str">
        <f t="shared" si="5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>ROUND(E902/D902*100,0)</f>
        <v>2</v>
      </c>
      <c r="G902" t="s">
        <v>14</v>
      </c>
      <c r="H902">
        <f>ROUND(E902/I902,0)</f>
        <v>2</v>
      </c>
      <c r="I902">
        <v>1</v>
      </c>
      <c r="J902" t="s">
        <v>21</v>
      </c>
      <c r="K902" t="s">
        <v>22</v>
      </c>
      <c r="L902" s="8">
        <f t="shared" si="56"/>
        <v>41901.208333333336</v>
      </c>
      <c r="M902">
        <v>1411102800</v>
      </c>
      <c r="N902" s="8">
        <f t="shared" si="57"/>
        <v>41902.208333333336</v>
      </c>
      <c r="O902">
        <v>1411189200</v>
      </c>
      <c r="P902" t="b">
        <v>0</v>
      </c>
      <c r="Q902" t="b">
        <v>1</v>
      </c>
      <c r="R902" t="s">
        <v>28</v>
      </c>
      <c r="S902" t="str">
        <f t="shared" si="58"/>
        <v>technology</v>
      </c>
      <c r="T902" t="str">
        <f t="shared" si="5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>ROUND(E903/D903*100,0)</f>
        <v>156</v>
      </c>
      <c r="G903" t="s">
        <v>20</v>
      </c>
      <c r="H903">
        <f>ROUND(E903/I903,0)</f>
        <v>55</v>
      </c>
      <c r="I903">
        <v>159</v>
      </c>
      <c r="J903" t="s">
        <v>21</v>
      </c>
      <c r="K903" t="s">
        <v>22</v>
      </c>
      <c r="L903" s="8">
        <f t="shared" si="56"/>
        <v>43298.208333333328</v>
      </c>
      <c r="M903">
        <v>1531803600</v>
      </c>
      <c r="N903" s="8">
        <f t="shared" si="57"/>
        <v>43331.208333333328</v>
      </c>
      <c r="O903">
        <v>1534654800</v>
      </c>
      <c r="P903" t="b">
        <v>0</v>
      </c>
      <c r="Q903" t="b">
        <v>1</v>
      </c>
      <c r="R903" t="s">
        <v>23</v>
      </c>
      <c r="S903" t="str">
        <f t="shared" si="58"/>
        <v>music</v>
      </c>
      <c r="T903" t="str">
        <f t="shared" si="5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>ROUND(E904/D904*100,0)</f>
        <v>252</v>
      </c>
      <c r="G904" t="s">
        <v>20</v>
      </c>
      <c r="H904">
        <f>ROUND(E904/I904,0)</f>
        <v>32</v>
      </c>
      <c r="I904">
        <v>110</v>
      </c>
      <c r="J904" t="s">
        <v>21</v>
      </c>
      <c r="K904" t="s">
        <v>22</v>
      </c>
      <c r="L904" s="8">
        <f t="shared" si="56"/>
        <v>42399.25</v>
      </c>
      <c r="M904">
        <v>1454133600</v>
      </c>
      <c r="N904" s="8">
        <f t="shared" si="57"/>
        <v>42441.25</v>
      </c>
      <c r="O904">
        <v>1457762400</v>
      </c>
      <c r="P904" t="b">
        <v>0</v>
      </c>
      <c r="Q904" t="b">
        <v>0</v>
      </c>
      <c r="R904" t="s">
        <v>28</v>
      </c>
      <c r="S904" t="str">
        <f t="shared" si="58"/>
        <v>technology</v>
      </c>
      <c r="T904" t="str">
        <f t="shared" si="5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>ROUND(E905/D905*100,0)</f>
        <v>2</v>
      </c>
      <c r="G905" t="s">
        <v>47</v>
      </c>
      <c r="H905">
        <f>ROUND(E905/I905,0)</f>
        <v>51</v>
      </c>
      <c r="I905">
        <v>14</v>
      </c>
      <c r="J905" t="s">
        <v>21</v>
      </c>
      <c r="K905" t="s">
        <v>22</v>
      </c>
      <c r="L905" s="8">
        <f t="shared" si="56"/>
        <v>41034.208333333336</v>
      </c>
      <c r="M905">
        <v>1336194000</v>
      </c>
      <c r="N905" s="8">
        <f t="shared" si="57"/>
        <v>41049.208333333336</v>
      </c>
      <c r="O905">
        <v>1337490000</v>
      </c>
      <c r="P905" t="b">
        <v>0</v>
      </c>
      <c r="Q905" t="b">
        <v>1</v>
      </c>
      <c r="R905" t="s">
        <v>68</v>
      </c>
      <c r="S905" t="str">
        <f t="shared" si="58"/>
        <v>publishing</v>
      </c>
      <c r="T905" t="str">
        <f t="shared" si="5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>ROUND(E906/D906*100,0)</f>
        <v>12</v>
      </c>
      <c r="G906" t="s">
        <v>14</v>
      </c>
      <c r="H906">
        <f>ROUND(E906/I906,0)</f>
        <v>50</v>
      </c>
      <c r="I906">
        <v>16</v>
      </c>
      <c r="J906" t="s">
        <v>21</v>
      </c>
      <c r="K906" t="s">
        <v>22</v>
      </c>
      <c r="L906" s="8">
        <f t="shared" si="56"/>
        <v>41186.208333333336</v>
      </c>
      <c r="M906">
        <v>1349326800</v>
      </c>
      <c r="N906" s="8">
        <f t="shared" si="57"/>
        <v>41190.208333333336</v>
      </c>
      <c r="O906">
        <v>1349672400</v>
      </c>
      <c r="P906" t="b">
        <v>0</v>
      </c>
      <c r="Q906" t="b">
        <v>0</v>
      </c>
      <c r="R906" t="s">
        <v>133</v>
      </c>
      <c r="S906" t="str">
        <f t="shared" si="58"/>
        <v>publishing</v>
      </c>
      <c r="T906" t="str">
        <f t="shared" si="5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>ROUND(E907/D907*100,0)</f>
        <v>164</v>
      </c>
      <c r="G907" t="s">
        <v>20</v>
      </c>
      <c r="H907">
        <f>ROUND(E907/I907,0)</f>
        <v>55</v>
      </c>
      <c r="I907">
        <v>236</v>
      </c>
      <c r="J907" t="s">
        <v>21</v>
      </c>
      <c r="K907" t="s">
        <v>22</v>
      </c>
      <c r="L907" s="8">
        <f t="shared" si="56"/>
        <v>41536.208333333336</v>
      </c>
      <c r="M907">
        <v>1379566800</v>
      </c>
      <c r="N907" s="8">
        <f t="shared" si="57"/>
        <v>41539.208333333336</v>
      </c>
      <c r="O907">
        <v>1379826000</v>
      </c>
      <c r="P907" t="b">
        <v>0</v>
      </c>
      <c r="Q907" t="b">
        <v>0</v>
      </c>
      <c r="R907" t="s">
        <v>33</v>
      </c>
      <c r="S907" t="str">
        <f t="shared" si="58"/>
        <v>theater</v>
      </c>
      <c r="T907" t="str">
        <f t="shared" si="5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>ROUND(E908/D908*100,0)</f>
        <v>163</v>
      </c>
      <c r="G908" t="s">
        <v>20</v>
      </c>
      <c r="H908">
        <f>ROUND(E908/I908,0)</f>
        <v>47</v>
      </c>
      <c r="I908">
        <v>191</v>
      </c>
      <c r="J908" t="s">
        <v>21</v>
      </c>
      <c r="K908" t="s">
        <v>22</v>
      </c>
      <c r="L908" s="8">
        <f t="shared" si="56"/>
        <v>42868.208333333328</v>
      </c>
      <c r="M908">
        <v>1494651600</v>
      </c>
      <c r="N908" s="8">
        <f t="shared" si="57"/>
        <v>42904.208333333328</v>
      </c>
      <c r="O908">
        <v>1497762000</v>
      </c>
      <c r="P908" t="b">
        <v>1</v>
      </c>
      <c r="Q908" t="b">
        <v>1</v>
      </c>
      <c r="R908" t="s">
        <v>42</v>
      </c>
      <c r="S908" t="str">
        <f t="shared" si="58"/>
        <v>film &amp; video</v>
      </c>
      <c r="T908" t="str">
        <f t="shared" si="5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>ROUND(E909/D909*100,0)</f>
        <v>20</v>
      </c>
      <c r="G909" t="s">
        <v>14</v>
      </c>
      <c r="H909">
        <f>ROUND(E909/I909,0)</f>
        <v>45</v>
      </c>
      <c r="I909">
        <v>41</v>
      </c>
      <c r="J909" t="s">
        <v>21</v>
      </c>
      <c r="K909" t="s">
        <v>22</v>
      </c>
      <c r="L909" s="8">
        <f t="shared" si="56"/>
        <v>40660.208333333336</v>
      </c>
      <c r="M909">
        <v>1303880400</v>
      </c>
      <c r="N909" s="8">
        <f t="shared" si="57"/>
        <v>40667.208333333336</v>
      </c>
      <c r="O909">
        <v>1304485200</v>
      </c>
      <c r="P909" t="b">
        <v>0</v>
      </c>
      <c r="Q909" t="b">
        <v>0</v>
      </c>
      <c r="R909" t="s">
        <v>33</v>
      </c>
      <c r="S909" t="str">
        <f t="shared" si="58"/>
        <v>theater</v>
      </c>
      <c r="T909" t="str">
        <f t="shared" si="5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>ROUND(E910/D910*100,0)</f>
        <v>319</v>
      </c>
      <c r="G910" t="s">
        <v>20</v>
      </c>
      <c r="H910">
        <f>ROUND(E910/I910,0)</f>
        <v>31</v>
      </c>
      <c r="I910">
        <v>3934</v>
      </c>
      <c r="J910" t="s">
        <v>21</v>
      </c>
      <c r="K910" t="s">
        <v>22</v>
      </c>
      <c r="L910" s="8">
        <f t="shared" si="56"/>
        <v>41031.208333333336</v>
      </c>
      <c r="M910">
        <v>1335934800</v>
      </c>
      <c r="N910" s="8">
        <f t="shared" si="57"/>
        <v>41042.208333333336</v>
      </c>
      <c r="O910">
        <v>1336885200</v>
      </c>
      <c r="P910" t="b">
        <v>0</v>
      </c>
      <c r="Q910" t="b">
        <v>0</v>
      </c>
      <c r="R910" t="s">
        <v>89</v>
      </c>
      <c r="S910" t="str">
        <f t="shared" si="58"/>
        <v>games</v>
      </c>
      <c r="T910" t="str">
        <f t="shared" si="5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>ROUND(E911/D911*100,0)</f>
        <v>479</v>
      </c>
      <c r="G911" t="s">
        <v>20</v>
      </c>
      <c r="H911">
        <f>ROUND(E911/I911,0)</f>
        <v>108</v>
      </c>
      <c r="I911">
        <v>80</v>
      </c>
      <c r="J911" t="s">
        <v>15</v>
      </c>
      <c r="K911" t="s">
        <v>16</v>
      </c>
      <c r="L911" s="8">
        <f t="shared" si="56"/>
        <v>43255.208333333328</v>
      </c>
      <c r="M911">
        <v>1528088400</v>
      </c>
      <c r="N911" s="8">
        <f t="shared" si="57"/>
        <v>43282.208333333328</v>
      </c>
      <c r="O911">
        <v>1530421200</v>
      </c>
      <c r="P911" t="b">
        <v>0</v>
      </c>
      <c r="Q911" t="b">
        <v>1</v>
      </c>
      <c r="R911" t="s">
        <v>33</v>
      </c>
      <c r="S911" t="str">
        <f t="shared" si="58"/>
        <v>theater</v>
      </c>
      <c r="T911" t="str">
        <f t="shared" si="5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>ROUND(E912/D912*100,0)</f>
        <v>20</v>
      </c>
      <c r="G912" t="s">
        <v>74</v>
      </c>
      <c r="H912">
        <f>ROUND(E912/I912,0)</f>
        <v>102</v>
      </c>
      <c r="I912">
        <v>296</v>
      </c>
      <c r="J912" t="s">
        <v>21</v>
      </c>
      <c r="K912" t="s">
        <v>22</v>
      </c>
      <c r="L912" s="8">
        <f t="shared" si="56"/>
        <v>42026.25</v>
      </c>
      <c r="M912">
        <v>1421906400</v>
      </c>
      <c r="N912" s="8">
        <f t="shared" si="57"/>
        <v>42027.25</v>
      </c>
      <c r="O912">
        <v>1421992800</v>
      </c>
      <c r="P912" t="b">
        <v>0</v>
      </c>
      <c r="Q912" t="b">
        <v>0</v>
      </c>
      <c r="R912" t="s">
        <v>33</v>
      </c>
      <c r="S912" t="str">
        <f t="shared" si="58"/>
        <v>theater</v>
      </c>
      <c r="T912" t="str">
        <f t="shared" si="5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>ROUND(E913/D913*100,0)</f>
        <v>199</v>
      </c>
      <c r="G913" t="s">
        <v>20</v>
      </c>
      <c r="H913">
        <f>ROUND(E913/I913,0)</f>
        <v>25</v>
      </c>
      <c r="I913">
        <v>462</v>
      </c>
      <c r="J913" t="s">
        <v>21</v>
      </c>
      <c r="K913" t="s">
        <v>22</v>
      </c>
      <c r="L913" s="8">
        <f t="shared" si="56"/>
        <v>43717.208333333328</v>
      </c>
      <c r="M913">
        <v>1568005200</v>
      </c>
      <c r="N913" s="8">
        <f t="shared" si="57"/>
        <v>43719.208333333328</v>
      </c>
      <c r="O913">
        <v>1568178000</v>
      </c>
      <c r="P913" t="b">
        <v>1</v>
      </c>
      <c r="Q913" t="b">
        <v>0</v>
      </c>
      <c r="R913" t="s">
        <v>28</v>
      </c>
      <c r="S913" t="str">
        <f t="shared" si="58"/>
        <v>technology</v>
      </c>
      <c r="T913" t="str">
        <f t="shared" si="5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>ROUND(E914/D914*100,0)</f>
        <v>795</v>
      </c>
      <c r="G914" t="s">
        <v>20</v>
      </c>
      <c r="H914">
        <f>ROUND(E914/I914,0)</f>
        <v>80</v>
      </c>
      <c r="I914">
        <v>179</v>
      </c>
      <c r="J914" t="s">
        <v>21</v>
      </c>
      <c r="K914" t="s">
        <v>22</v>
      </c>
      <c r="L914" s="8">
        <f t="shared" si="56"/>
        <v>41157.208333333336</v>
      </c>
      <c r="M914">
        <v>1346821200</v>
      </c>
      <c r="N914" s="8">
        <f t="shared" si="57"/>
        <v>41170.208333333336</v>
      </c>
      <c r="O914">
        <v>1347944400</v>
      </c>
      <c r="P914" t="b">
        <v>1</v>
      </c>
      <c r="Q914" t="b">
        <v>0</v>
      </c>
      <c r="R914" t="s">
        <v>53</v>
      </c>
      <c r="S914" t="str">
        <f t="shared" si="58"/>
        <v>film &amp; video</v>
      </c>
      <c r="T914" t="str">
        <f t="shared" si="5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>ROUND(E915/D915*100,0)</f>
        <v>51</v>
      </c>
      <c r="G915" t="s">
        <v>14</v>
      </c>
      <c r="H915">
        <f>ROUND(E915/I915,0)</f>
        <v>68</v>
      </c>
      <c r="I915">
        <v>523</v>
      </c>
      <c r="J915" t="s">
        <v>26</v>
      </c>
      <c r="K915" t="s">
        <v>27</v>
      </c>
      <c r="L915" s="8">
        <f t="shared" si="56"/>
        <v>43597.208333333328</v>
      </c>
      <c r="M915">
        <v>1557637200</v>
      </c>
      <c r="N915" s="8">
        <f t="shared" si="57"/>
        <v>43610.208333333328</v>
      </c>
      <c r="O915">
        <v>1558760400</v>
      </c>
      <c r="P915" t="b">
        <v>0</v>
      </c>
      <c r="Q915" t="b">
        <v>0</v>
      </c>
      <c r="R915" t="s">
        <v>53</v>
      </c>
      <c r="S915" t="str">
        <f t="shared" si="58"/>
        <v>film &amp; video</v>
      </c>
      <c r="T915" t="str">
        <f t="shared" si="5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>ROUND(E916/D916*100,0)</f>
        <v>57</v>
      </c>
      <c r="G916" t="s">
        <v>14</v>
      </c>
      <c r="H916">
        <f>ROUND(E916/I916,0)</f>
        <v>26</v>
      </c>
      <c r="I916">
        <v>141</v>
      </c>
      <c r="J916" t="s">
        <v>40</v>
      </c>
      <c r="K916" t="s">
        <v>41</v>
      </c>
      <c r="L916" s="8">
        <f t="shared" si="56"/>
        <v>41490.208333333336</v>
      </c>
      <c r="M916">
        <v>1375592400</v>
      </c>
      <c r="N916" s="8">
        <f t="shared" si="57"/>
        <v>41502.208333333336</v>
      </c>
      <c r="O916">
        <v>1376629200</v>
      </c>
      <c r="P916" t="b">
        <v>0</v>
      </c>
      <c r="Q916" t="b">
        <v>0</v>
      </c>
      <c r="R916" t="s">
        <v>33</v>
      </c>
      <c r="S916" t="str">
        <f t="shared" si="58"/>
        <v>theater</v>
      </c>
      <c r="T916" t="str">
        <f t="shared" si="5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>ROUND(E917/D917*100,0)</f>
        <v>156</v>
      </c>
      <c r="G917" t="s">
        <v>20</v>
      </c>
      <c r="H917">
        <f>ROUND(E917/I917,0)</f>
        <v>105</v>
      </c>
      <c r="I917">
        <v>1866</v>
      </c>
      <c r="J917" t="s">
        <v>40</v>
      </c>
      <c r="K917" t="s">
        <v>41</v>
      </c>
      <c r="L917" s="8">
        <f t="shared" si="56"/>
        <v>42976.208333333328</v>
      </c>
      <c r="M917">
        <v>1503982800</v>
      </c>
      <c r="N917" s="8">
        <f t="shared" si="57"/>
        <v>42985.208333333328</v>
      </c>
      <c r="O917">
        <v>1504760400</v>
      </c>
      <c r="P917" t="b">
        <v>0</v>
      </c>
      <c r="Q917" t="b">
        <v>0</v>
      </c>
      <c r="R917" t="s">
        <v>269</v>
      </c>
      <c r="S917" t="str">
        <f t="shared" si="58"/>
        <v>film &amp; video</v>
      </c>
      <c r="T917" t="str">
        <f t="shared" si="5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>ROUND(E918/D918*100,0)</f>
        <v>36</v>
      </c>
      <c r="G918" t="s">
        <v>14</v>
      </c>
      <c r="H918">
        <f>ROUND(E918/I918,0)</f>
        <v>26</v>
      </c>
      <c r="I918">
        <v>52</v>
      </c>
      <c r="J918" t="s">
        <v>21</v>
      </c>
      <c r="K918" t="s">
        <v>22</v>
      </c>
      <c r="L918" s="8">
        <f t="shared" si="56"/>
        <v>41991.25</v>
      </c>
      <c r="M918">
        <v>1418882400</v>
      </c>
      <c r="N918" s="8">
        <f t="shared" si="57"/>
        <v>42000.25</v>
      </c>
      <c r="O918">
        <v>1419660000</v>
      </c>
      <c r="P918" t="b">
        <v>0</v>
      </c>
      <c r="Q918" t="b">
        <v>0</v>
      </c>
      <c r="R918" t="s">
        <v>122</v>
      </c>
      <c r="S918" t="str">
        <f t="shared" si="58"/>
        <v>photography</v>
      </c>
      <c r="T918" t="str">
        <f t="shared" si="5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>ROUND(E919/D919*100,0)</f>
        <v>58</v>
      </c>
      <c r="G919" t="s">
        <v>47</v>
      </c>
      <c r="H919">
        <f>ROUND(E919/I919,0)</f>
        <v>78</v>
      </c>
      <c r="I919">
        <v>27</v>
      </c>
      <c r="J919" t="s">
        <v>40</v>
      </c>
      <c r="K919" t="s">
        <v>41</v>
      </c>
      <c r="L919" s="8">
        <f t="shared" si="56"/>
        <v>40722.208333333336</v>
      </c>
      <c r="M919">
        <v>1309237200</v>
      </c>
      <c r="N919" s="8">
        <f t="shared" si="57"/>
        <v>40746.208333333336</v>
      </c>
      <c r="O919">
        <v>1311310800</v>
      </c>
      <c r="P919" t="b">
        <v>0</v>
      </c>
      <c r="Q919" t="b">
        <v>1</v>
      </c>
      <c r="R919" t="s">
        <v>100</v>
      </c>
      <c r="S919" t="str">
        <f t="shared" si="58"/>
        <v>film &amp; video</v>
      </c>
      <c r="T919" t="str">
        <f t="shared" si="5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>ROUND(E920/D920*100,0)</f>
        <v>237</v>
      </c>
      <c r="G920" t="s">
        <v>20</v>
      </c>
      <c r="H920">
        <f>ROUND(E920/I920,0)</f>
        <v>58</v>
      </c>
      <c r="I920">
        <v>156</v>
      </c>
      <c r="J920" t="s">
        <v>98</v>
      </c>
      <c r="K920" t="s">
        <v>99</v>
      </c>
      <c r="L920" s="8">
        <f t="shared" si="56"/>
        <v>41117.208333333336</v>
      </c>
      <c r="M920">
        <v>1343365200</v>
      </c>
      <c r="N920" s="8">
        <f t="shared" si="57"/>
        <v>41128.208333333336</v>
      </c>
      <c r="O920">
        <v>1344315600</v>
      </c>
      <c r="P920" t="b">
        <v>0</v>
      </c>
      <c r="Q920" t="b">
        <v>0</v>
      </c>
      <c r="R920" t="s">
        <v>133</v>
      </c>
      <c r="S920" t="str">
        <f t="shared" si="58"/>
        <v>publishing</v>
      </c>
      <c r="T920" t="str">
        <f t="shared" si="5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>ROUND(E921/D921*100,0)</f>
        <v>59</v>
      </c>
      <c r="G921" t="s">
        <v>14</v>
      </c>
      <c r="H921">
        <f>ROUND(E921/I921,0)</f>
        <v>93</v>
      </c>
      <c r="I921">
        <v>225</v>
      </c>
      <c r="J921" t="s">
        <v>26</v>
      </c>
      <c r="K921" t="s">
        <v>27</v>
      </c>
      <c r="L921" s="8">
        <f t="shared" si="56"/>
        <v>43022.208333333328</v>
      </c>
      <c r="M921">
        <v>1507957200</v>
      </c>
      <c r="N921" s="8">
        <f t="shared" si="57"/>
        <v>43054.25</v>
      </c>
      <c r="O921">
        <v>1510725600</v>
      </c>
      <c r="P921" t="b">
        <v>0</v>
      </c>
      <c r="Q921" t="b">
        <v>1</v>
      </c>
      <c r="R921" t="s">
        <v>33</v>
      </c>
      <c r="S921" t="str">
        <f t="shared" si="58"/>
        <v>theater</v>
      </c>
      <c r="T921" t="str">
        <f t="shared" si="5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>ROUND(E922/D922*100,0)</f>
        <v>183</v>
      </c>
      <c r="G922" t="s">
        <v>20</v>
      </c>
      <c r="H922">
        <f>ROUND(E922/I922,0)</f>
        <v>38</v>
      </c>
      <c r="I922">
        <v>255</v>
      </c>
      <c r="J922" t="s">
        <v>21</v>
      </c>
      <c r="K922" t="s">
        <v>22</v>
      </c>
      <c r="L922" s="8">
        <f t="shared" si="56"/>
        <v>43503.25</v>
      </c>
      <c r="M922">
        <v>1549519200</v>
      </c>
      <c r="N922" s="8">
        <f t="shared" si="57"/>
        <v>43523.25</v>
      </c>
      <c r="O922">
        <v>1551247200</v>
      </c>
      <c r="P922" t="b">
        <v>1</v>
      </c>
      <c r="Q922" t="b">
        <v>0</v>
      </c>
      <c r="R922" t="s">
        <v>71</v>
      </c>
      <c r="S922" t="str">
        <f t="shared" si="58"/>
        <v>film &amp; video</v>
      </c>
      <c r="T922" t="str">
        <f t="shared" si="5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>ROUND(E923/D923*100,0)</f>
        <v>1</v>
      </c>
      <c r="G923" t="s">
        <v>14</v>
      </c>
      <c r="H923">
        <f>ROUND(E923/I923,0)</f>
        <v>32</v>
      </c>
      <c r="I923">
        <v>38</v>
      </c>
      <c r="J923" t="s">
        <v>21</v>
      </c>
      <c r="K923" t="s">
        <v>22</v>
      </c>
      <c r="L923" s="8">
        <f t="shared" si="56"/>
        <v>40951.25</v>
      </c>
      <c r="M923">
        <v>1329026400</v>
      </c>
      <c r="N923" s="8">
        <f t="shared" si="57"/>
        <v>40965.25</v>
      </c>
      <c r="O923">
        <v>1330236000</v>
      </c>
      <c r="P923" t="b">
        <v>0</v>
      </c>
      <c r="Q923" t="b">
        <v>0</v>
      </c>
      <c r="R923" t="s">
        <v>28</v>
      </c>
      <c r="S923" t="str">
        <f t="shared" si="58"/>
        <v>technology</v>
      </c>
      <c r="T923" t="str">
        <f t="shared" si="5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>ROUND(E924/D924*100,0)</f>
        <v>176</v>
      </c>
      <c r="G924" t="s">
        <v>20</v>
      </c>
      <c r="H924">
        <f>ROUND(E924/I924,0)</f>
        <v>40</v>
      </c>
      <c r="I924">
        <v>2261</v>
      </c>
      <c r="J924" t="s">
        <v>21</v>
      </c>
      <c r="K924" t="s">
        <v>22</v>
      </c>
      <c r="L924" s="8">
        <f t="shared" si="56"/>
        <v>43443.25</v>
      </c>
      <c r="M924">
        <v>1544335200</v>
      </c>
      <c r="N924" s="8">
        <f t="shared" si="57"/>
        <v>43452.25</v>
      </c>
      <c r="O924">
        <v>1545112800</v>
      </c>
      <c r="P924" t="b">
        <v>0</v>
      </c>
      <c r="Q924" t="b">
        <v>1</v>
      </c>
      <c r="R924" t="s">
        <v>319</v>
      </c>
      <c r="S924" t="str">
        <f t="shared" si="58"/>
        <v>music</v>
      </c>
      <c r="T924" t="str">
        <f t="shared" si="5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>ROUND(E925/D925*100,0)</f>
        <v>238</v>
      </c>
      <c r="G925" t="s">
        <v>20</v>
      </c>
      <c r="H925">
        <f>ROUND(E925/I925,0)</f>
        <v>101</v>
      </c>
      <c r="I925">
        <v>40</v>
      </c>
      <c r="J925" t="s">
        <v>21</v>
      </c>
      <c r="K925" t="s">
        <v>22</v>
      </c>
      <c r="L925" s="8">
        <f t="shared" si="56"/>
        <v>40373.208333333336</v>
      </c>
      <c r="M925">
        <v>1279083600</v>
      </c>
      <c r="N925" s="8">
        <f t="shared" si="57"/>
        <v>40374.208333333336</v>
      </c>
      <c r="O925">
        <v>1279170000</v>
      </c>
      <c r="P925" t="b">
        <v>0</v>
      </c>
      <c r="Q925" t="b">
        <v>0</v>
      </c>
      <c r="R925" t="s">
        <v>33</v>
      </c>
      <c r="S925" t="str">
        <f t="shared" si="58"/>
        <v>theater</v>
      </c>
      <c r="T925" t="str">
        <f t="shared" si="5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>ROUND(E926/D926*100,0)</f>
        <v>488</v>
      </c>
      <c r="G926" t="s">
        <v>20</v>
      </c>
      <c r="H926">
        <f>ROUND(E926/I926,0)</f>
        <v>84</v>
      </c>
      <c r="I926">
        <v>2289</v>
      </c>
      <c r="J926" t="s">
        <v>107</v>
      </c>
      <c r="K926" t="s">
        <v>108</v>
      </c>
      <c r="L926" s="8">
        <f t="shared" si="56"/>
        <v>43769.208333333328</v>
      </c>
      <c r="M926">
        <v>1572498000</v>
      </c>
      <c r="N926" s="8">
        <f t="shared" si="57"/>
        <v>43780.25</v>
      </c>
      <c r="O926">
        <v>1573452000</v>
      </c>
      <c r="P926" t="b">
        <v>0</v>
      </c>
      <c r="Q926" t="b">
        <v>0</v>
      </c>
      <c r="R926" t="s">
        <v>33</v>
      </c>
      <c r="S926" t="str">
        <f t="shared" si="58"/>
        <v>theater</v>
      </c>
      <c r="T926" t="str">
        <f t="shared" si="5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>ROUND(E927/D927*100,0)</f>
        <v>224</v>
      </c>
      <c r="G927" t="s">
        <v>20</v>
      </c>
      <c r="H927">
        <f>ROUND(E927/I927,0)</f>
        <v>103</v>
      </c>
      <c r="I927">
        <v>65</v>
      </c>
      <c r="J927" t="s">
        <v>21</v>
      </c>
      <c r="K927" t="s">
        <v>22</v>
      </c>
      <c r="L927" s="8">
        <f t="shared" si="56"/>
        <v>43000.208333333328</v>
      </c>
      <c r="M927">
        <v>1506056400</v>
      </c>
      <c r="N927" s="8">
        <f t="shared" si="57"/>
        <v>43012.208333333328</v>
      </c>
      <c r="O927">
        <v>1507093200</v>
      </c>
      <c r="P927" t="b">
        <v>0</v>
      </c>
      <c r="Q927" t="b">
        <v>0</v>
      </c>
      <c r="R927" t="s">
        <v>33</v>
      </c>
      <c r="S927" t="str">
        <f t="shared" si="58"/>
        <v>theater</v>
      </c>
      <c r="T927" t="str">
        <f t="shared" si="5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>ROUND(E928/D928*100,0)</f>
        <v>18</v>
      </c>
      <c r="G928" t="s">
        <v>14</v>
      </c>
      <c r="H928">
        <f>ROUND(E928/I928,0)</f>
        <v>105</v>
      </c>
      <c r="I928">
        <v>15</v>
      </c>
      <c r="J928" t="s">
        <v>21</v>
      </c>
      <c r="K928" t="s">
        <v>22</v>
      </c>
      <c r="L928" s="8">
        <f t="shared" si="56"/>
        <v>42502.208333333328</v>
      </c>
      <c r="M928">
        <v>1463029200</v>
      </c>
      <c r="N928" s="8">
        <f t="shared" si="57"/>
        <v>42506.208333333328</v>
      </c>
      <c r="O928">
        <v>1463374800</v>
      </c>
      <c r="P928" t="b">
        <v>0</v>
      </c>
      <c r="Q928" t="b">
        <v>0</v>
      </c>
      <c r="R928" t="s">
        <v>17</v>
      </c>
      <c r="S928" t="str">
        <f t="shared" si="58"/>
        <v>food</v>
      </c>
      <c r="T928" t="str">
        <f t="shared" si="5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>ROUND(E929/D929*100,0)</f>
        <v>46</v>
      </c>
      <c r="G929" t="s">
        <v>14</v>
      </c>
      <c r="H929">
        <f>ROUND(E929/I929,0)</f>
        <v>89</v>
      </c>
      <c r="I929">
        <v>37</v>
      </c>
      <c r="J929" t="s">
        <v>21</v>
      </c>
      <c r="K929" t="s">
        <v>22</v>
      </c>
      <c r="L929" s="8">
        <f t="shared" si="56"/>
        <v>41102.208333333336</v>
      </c>
      <c r="M929">
        <v>1342069200</v>
      </c>
      <c r="N929" s="8">
        <f t="shared" si="57"/>
        <v>41131.208333333336</v>
      </c>
      <c r="O929">
        <v>1344574800</v>
      </c>
      <c r="P929" t="b">
        <v>0</v>
      </c>
      <c r="Q929" t="b">
        <v>0</v>
      </c>
      <c r="R929" t="s">
        <v>33</v>
      </c>
      <c r="S929" t="str">
        <f t="shared" si="58"/>
        <v>theater</v>
      </c>
      <c r="T929" t="str">
        <f t="shared" si="5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>ROUND(E930/D930*100,0)</f>
        <v>117</v>
      </c>
      <c r="G930" t="s">
        <v>20</v>
      </c>
      <c r="H930">
        <f>ROUND(E930/I930,0)</f>
        <v>52</v>
      </c>
      <c r="I930">
        <v>3777</v>
      </c>
      <c r="J930" t="s">
        <v>107</v>
      </c>
      <c r="K930" t="s">
        <v>108</v>
      </c>
      <c r="L930" s="8">
        <f t="shared" si="56"/>
        <v>41637.25</v>
      </c>
      <c r="M930">
        <v>1388296800</v>
      </c>
      <c r="N930" s="8">
        <f t="shared" si="57"/>
        <v>41646.25</v>
      </c>
      <c r="O930">
        <v>1389074400</v>
      </c>
      <c r="P930" t="b">
        <v>0</v>
      </c>
      <c r="Q930" t="b">
        <v>0</v>
      </c>
      <c r="R930" t="s">
        <v>28</v>
      </c>
      <c r="S930" t="str">
        <f t="shared" si="58"/>
        <v>technology</v>
      </c>
      <c r="T930" t="str">
        <f t="shared" si="5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>ROUND(E931/D931*100,0)</f>
        <v>217</v>
      </c>
      <c r="G931" t="s">
        <v>20</v>
      </c>
      <c r="H931">
        <f>ROUND(E931/I931,0)</f>
        <v>65</v>
      </c>
      <c r="I931">
        <v>184</v>
      </c>
      <c r="J931" t="s">
        <v>40</v>
      </c>
      <c r="K931" t="s">
        <v>41</v>
      </c>
      <c r="L931" s="8">
        <f t="shared" si="56"/>
        <v>42858.208333333328</v>
      </c>
      <c r="M931">
        <v>1493787600</v>
      </c>
      <c r="N931" s="8">
        <f t="shared" si="57"/>
        <v>42872.208333333328</v>
      </c>
      <c r="O931">
        <v>1494997200</v>
      </c>
      <c r="P931" t="b">
        <v>0</v>
      </c>
      <c r="Q931" t="b">
        <v>0</v>
      </c>
      <c r="R931" t="s">
        <v>33</v>
      </c>
      <c r="S931" t="str">
        <f t="shared" si="58"/>
        <v>theater</v>
      </c>
      <c r="T931" t="str">
        <f t="shared" si="5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>ROUND(E932/D932*100,0)</f>
        <v>112</v>
      </c>
      <c r="G932" t="s">
        <v>20</v>
      </c>
      <c r="H932">
        <f>ROUND(E932/I932,0)</f>
        <v>46</v>
      </c>
      <c r="I932">
        <v>85</v>
      </c>
      <c r="J932" t="s">
        <v>21</v>
      </c>
      <c r="K932" t="s">
        <v>22</v>
      </c>
      <c r="L932" s="8">
        <f t="shared" si="56"/>
        <v>42060.25</v>
      </c>
      <c r="M932">
        <v>1424844000</v>
      </c>
      <c r="N932" s="8">
        <f t="shared" si="57"/>
        <v>42067.25</v>
      </c>
      <c r="O932">
        <v>1425448800</v>
      </c>
      <c r="P932" t="b">
        <v>0</v>
      </c>
      <c r="Q932" t="b">
        <v>1</v>
      </c>
      <c r="R932" t="s">
        <v>33</v>
      </c>
      <c r="S932" t="str">
        <f t="shared" si="58"/>
        <v>theater</v>
      </c>
      <c r="T932" t="str">
        <f t="shared" si="5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>ROUND(E933/D933*100,0)</f>
        <v>73</v>
      </c>
      <c r="G933" t="s">
        <v>14</v>
      </c>
      <c r="H933">
        <f>ROUND(E933/I933,0)</f>
        <v>51</v>
      </c>
      <c r="I933">
        <v>112</v>
      </c>
      <c r="J933" t="s">
        <v>21</v>
      </c>
      <c r="K933" t="s">
        <v>22</v>
      </c>
      <c r="L933" s="8">
        <f t="shared" si="56"/>
        <v>41818.208333333336</v>
      </c>
      <c r="M933">
        <v>1403931600</v>
      </c>
      <c r="N933" s="8">
        <f t="shared" si="57"/>
        <v>41820.208333333336</v>
      </c>
      <c r="O933">
        <v>1404104400</v>
      </c>
      <c r="P933" t="b">
        <v>0</v>
      </c>
      <c r="Q933" t="b">
        <v>1</v>
      </c>
      <c r="R933" t="s">
        <v>33</v>
      </c>
      <c r="S933" t="str">
        <f t="shared" si="58"/>
        <v>theater</v>
      </c>
      <c r="T933" t="str">
        <f t="shared" si="5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>ROUND(E934/D934*100,0)</f>
        <v>212</v>
      </c>
      <c r="G934" t="s">
        <v>20</v>
      </c>
      <c r="H934">
        <f>ROUND(E934/I934,0)</f>
        <v>34</v>
      </c>
      <c r="I934">
        <v>144</v>
      </c>
      <c r="J934" t="s">
        <v>21</v>
      </c>
      <c r="K934" t="s">
        <v>22</v>
      </c>
      <c r="L934" s="8">
        <f t="shared" si="56"/>
        <v>41709.208333333336</v>
      </c>
      <c r="M934">
        <v>1394514000</v>
      </c>
      <c r="N934" s="8">
        <f t="shared" si="57"/>
        <v>41712.208333333336</v>
      </c>
      <c r="O934">
        <v>1394773200</v>
      </c>
      <c r="P934" t="b">
        <v>0</v>
      </c>
      <c r="Q934" t="b">
        <v>0</v>
      </c>
      <c r="R934" t="s">
        <v>23</v>
      </c>
      <c r="S934" t="str">
        <f t="shared" si="58"/>
        <v>music</v>
      </c>
      <c r="T934" t="str">
        <f t="shared" si="5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>ROUND(E935/D935*100,0)</f>
        <v>240</v>
      </c>
      <c r="G935" t="s">
        <v>20</v>
      </c>
      <c r="H935">
        <f>ROUND(E935/I935,0)</f>
        <v>92</v>
      </c>
      <c r="I935">
        <v>1902</v>
      </c>
      <c r="J935" t="s">
        <v>21</v>
      </c>
      <c r="K935" t="s">
        <v>22</v>
      </c>
      <c r="L935" s="8">
        <f t="shared" si="56"/>
        <v>41372.208333333336</v>
      </c>
      <c r="M935">
        <v>1365397200</v>
      </c>
      <c r="N935" s="8">
        <f t="shared" si="57"/>
        <v>41385.208333333336</v>
      </c>
      <c r="O935">
        <v>1366520400</v>
      </c>
      <c r="P935" t="b">
        <v>0</v>
      </c>
      <c r="Q935" t="b">
        <v>0</v>
      </c>
      <c r="R935" t="s">
        <v>33</v>
      </c>
      <c r="S935" t="str">
        <f t="shared" si="58"/>
        <v>theater</v>
      </c>
      <c r="T935" t="str">
        <f t="shared" si="5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>ROUND(E936/D936*100,0)</f>
        <v>182</v>
      </c>
      <c r="G936" t="s">
        <v>20</v>
      </c>
      <c r="H936">
        <f>ROUND(E936/I936,0)</f>
        <v>107</v>
      </c>
      <c r="I936">
        <v>105</v>
      </c>
      <c r="J936" t="s">
        <v>21</v>
      </c>
      <c r="K936" t="s">
        <v>22</v>
      </c>
      <c r="L936" s="8">
        <f t="shared" si="56"/>
        <v>42422.25</v>
      </c>
      <c r="M936">
        <v>1456120800</v>
      </c>
      <c r="N936" s="8">
        <f t="shared" si="57"/>
        <v>42428.25</v>
      </c>
      <c r="O936">
        <v>1456639200</v>
      </c>
      <c r="P936" t="b">
        <v>0</v>
      </c>
      <c r="Q936" t="b">
        <v>0</v>
      </c>
      <c r="R936" t="s">
        <v>33</v>
      </c>
      <c r="S936" t="str">
        <f t="shared" si="58"/>
        <v>theater</v>
      </c>
      <c r="T936" t="str">
        <f t="shared" si="5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>ROUND(E937/D937*100,0)</f>
        <v>164</v>
      </c>
      <c r="G937" t="s">
        <v>20</v>
      </c>
      <c r="H937">
        <f>ROUND(E937/I937,0)</f>
        <v>76</v>
      </c>
      <c r="I937">
        <v>132</v>
      </c>
      <c r="J937" t="s">
        <v>21</v>
      </c>
      <c r="K937" t="s">
        <v>22</v>
      </c>
      <c r="L937" s="8">
        <f t="shared" si="56"/>
        <v>42209.208333333328</v>
      </c>
      <c r="M937">
        <v>1437714000</v>
      </c>
      <c r="N937" s="8">
        <f t="shared" si="57"/>
        <v>42216.208333333328</v>
      </c>
      <c r="O937">
        <v>1438318800</v>
      </c>
      <c r="P937" t="b">
        <v>0</v>
      </c>
      <c r="Q937" t="b">
        <v>0</v>
      </c>
      <c r="R937" t="s">
        <v>33</v>
      </c>
      <c r="S937" t="str">
        <f t="shared" si="58"/>
        <v>theater</v>
      </c>
      <c r="T937" t="str">
        <f t="shared" si="5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>ROUND(E938/D938*100,0)</f>
        <v>2</v>
      </c>
      <c r="G938" t="s">
        <v>14</v>
      </c>
      <c r="H938">
        <f>ROUND(E938/I938,0)</f>
        <v>80</v>
      </c>
      <c r="I938">
        <v>21</v>
      </c>
      <c r="J938" t="s">
        <v>21</v>
      </c>
      <c r="K938" t="s">
        <v>22</v>
      </c>
      <c r="L938" s="8">
        <f t="shared" si="56"/>
        <v>43668.208333333328</v>
      </c>
      <c r="M938">
        <v>1563771600</v>
      </c>
      <c r="N938" s="8">
        <f t="shared" si="57"/>
        <v>43671.208333333328</v>
      </c>
      <c r="O938">
        <v>1564030800</v>
      </c>
      <c r="P938" t="b">
        <v>1</v>
      </c>
      <c r="Q938" t="b">
        <v>0</v>
      </c>
      <c r="R938" t="s">
        <v>33</v>
      </c>
      <c r="S938" t="str">
        <f t="shared" si="58"/>
        <v>theater</v>
      </c>
      <c r="T938" t="str">
        <f t="shared" si="5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>ROUND(E939/D939*100,0)</f>
        <v>50</v>
      </c>
      <c r="G939" t="s">
        <v>74</v>
      </c>
      <c r="H939">
        <f>ROUND(E939/I939,0)</f>
        <v>87</v>
      </c>
      <c r="I939">
        <v>976</v>
      </c>
      <c r="J939" t="s">
        <v>21</v>
      </c>
      <c r="K939" t="s">
        <v>22</v>
      </c>
      <c r="L939" s="8">
        <f t="shared" si="56"/>
        <v>42334.25</v>
      </c>
      <c r="M939">
        <v>1448517600</v>
      </c>
      <c r="N939" s="8">
        <f t="shared" si="57"/>
        <v>42343.25</v>
      </c>
      <c r="O939">
        <v>1449295200</v>
      </c>
      <c r="P939" t="b">
        <v>0</v>
      </c>
      <c r="Q939" t="b">
        <v>0</v>
      </c>
      <c r="R939" t="s">
        <v>42</v>
      </c>
      <c r="S939" t="str">
        <f t="shared" si="58"/>
        <v>film &amp; video</v>
      </c>
      <c r="T939" t="str">
        <f t="shared" si="5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>ROUND(E940/D940*100,0)</f>
        <v>110</v>
      </c>
      <c r="G940" t="s">
        <v>20</v>
      </c>
      <c r="H940">
        <f>ROUND(E940/I940,0)</f>
        <v>105</v>
      </c>
      <c r="I940">
        <v>96</v>
      </c>
      <c r="J940" t="s">
        <v>21</v>
      </c>
      <c r="K940" t="s">
        <v>22</v>
      </c>
      <c r="L940" s="8">
        <f t="shared" si="56"/>
        <v>43263.208333333328</v>
      </c>
      <c r="M940">
        <v>1528779600</v>
      </c>
      <c r="N940" s="8">
        <f t="shared" si="57"/>
        <v>43299.208333333328</v>
      </c>
      <c r="O940">
        <v>1531890000</v>
      </c>
      <c r="P940" t="b">
        <v>0</v>
      </c>
      <c r="Q940" t="b">
        <v>1</v>
      </c>
      <c r="R940" t="s">
        <v>119</v>
      </c>
      <c r="S940" t="str">
        <f t="shared" si="58"/>
        <v>publishing</v>
      </c>
      <c r="T940" t="str">
        <f t="shared" si="5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>ROUND(E941/D941*100,0)</f>
        <v>49</v>
      </c>
      <c r="G941" t="s">
        <v>14</v>
      </c>
      <c r="H941">
        <f>ROUND(E941/I941,0)</f>
        <v>57</v>
      </c>
      <c r="I941">
        <v>67</v>
      </c>
      <c r="J941" t="s">
        <v>21</v>
      </c>
      <c r="K941" t="s">
        <v>22</v>
      </c>
      <c r="L941" s="8">
        <f t="shared" si="56"/>
        <v>40670.208333333336</v>
      </c>
      <c r="M941">
        <v>1304744400</v>
      </c>
      <c r="N941" s="8">
        <f t="shared" si="57"/>
        <v>40687.208333333336</v>
      </c>
      <c r="O941">
        <v>1306213200</v>
      </c>
      <c r="P941" t="b">
        <v>0</v>
      </c>
      <c r="Q941" t="b">
        <v>1</v>
      </c>
      <c r="R941" t="s">
        <v>89</v>
      </c>
      <c r="S941" t="str">
        <f t="shared" si="58"/>
        <v>games</v>
      </c>
      <c r="T941" t="str">
        <f t="shared" si="5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>ROUND(E942/D942*100,0)</f>
        <v>62</v>
      </c>
      <c r="G942" t="s">
        <v>47</v>
      </c>
      <c r="H942">
        <f>ROUND(E942/I942,0)</f>
        <v>93</v>
      </c>
      <c r="I942">
        <v>66</v>
      </c>
      <c r="J942" t="s">
        <v>15</v>
      </c>
      <c r="K942" t="s">
        <v>16</v>
      </c>
      <c r="L942" s="8">
        <f t="shared" si="56"/>
        <v>41244.25</v>
      </c>
      <c r="M942">
        <v>1354341600</v>
      </c>
      <c r="N942" s="8">
        <f t="shared" si="57"/>
        <v>41266.25</v>
      </c>
      <c r="O942">
        <v>1356242400</v>
      </c>
      <c r="P942" t="b">
        <v>0</v>
      </c>
      <c r="Q942" t="b">
        <v>0</v>
      </c>
      <c r="R942" t="s">
        <v>28</v>
      </c>
      <c r="S942" t="str">
        <f t="shared" si="58"/>
        <v>technology</v>
      </c>
      <c r="T942" t="str">
        <f t="shared" si="5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>ROUND(E943/D943*100,0)</f>
        <v>13</v>
      </c>
      <c r="G943" t="s">
        <v>14</v>
      </c>
      <c r="H943">
        <f>ROUND(E943/I943,0)</f>
        <v>72</v>
      </c>
      <c r="I943">
        <v>78</v>
      </c>
      <c r="J943" t="s">
        <v>21</v>
      </c>
      <c r="K943" t="s">
        <v>22</v>
      </c>
      <c r="L943" s="8">
        <f t="shared" si="56"/>
        <v>40552.25</v>
      </c>
      <c r="M943">
        <v>1294552800</v>
      </c>
      <c r="N943" s="8">
        <f t="shared" si="57"/>
        <v>40587.25</v>
      </c>
      <c r="O943">
        <v>1297576800</v>
      </c>
      <c r="P943" t="b">
        <v>1</v>
      </c>
      <c r="Q943" t="b">
        <v>0</v>
      </c>
      <c r="R943" t="s">
        <v>33</v>
      </c>
      <c r="S943" t="str">
        <f t="shared" si="58"/>
        <v>theater</v>
      </c>
      <c r="T943" t="str">
        <f t="shared" si="5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>ROUND(E944/D944*100,0)</f>
        <v>65</v>
      </c>
      <c r="G944" t="s">
        <v>14</v>
      </c>
      <c r="H944">
        <f>ROUND(E944/I944,0)</f>
        <v>93</v>
      </c>
      <c r="I944">
        <v>67</v>
      </c>
      <c r="J944" t="s">
        <v>26</v>
      </c>
      <c r="K944" t="s">
        <v>27</v>
      </c>
      <c r="L944" s="8">
        <f t="shared" si="56"/>
        <v>40568.25</v>
      </c>
      <c r="M944">
        <v>1295935200</v>
      </c>
      <c r="N944" s="8">
        <f t="shared" si="57"/>
        <v>40571.25</v>
      </c>
      <c r="O944">
        <v>1296194400</v>
      </c>
      <c r="P944" t="b">
        <v>0</v>
      </c>
      <c r="Q944" t="b">
        <v>0</v>
      </c>
      <c r="R944" t="s">
        <v>33</v>
      </c>
      <c r="S944" t="str">
        <f t="shared" si="58"/>
        <v>theater</v>
      </c>
      <c r="T944" t="str">
        <f t="shared" si="5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>ROUND(E945/D945*100,0)</f>
        <v>160</v>
      </c>
      <c r="G945" t="s">
        <v>20</v>
      </c>
      <c r="H945">
        <f>ROUND(E945/I945,0)</f>
        <v>105</v>
      </c>
      <c r="I945">
        <v>114</v>
      </c>
      <c r="J945" t="s">
        <v>21</v>
      </c>
      <c r="K945" t="s">
        <v>22</v>
      </c>
      <c r="L945" s="8">
        <f t="shared" si="56"/>
        <v>41906.208333333336</v>
      </c>
      <c r="M945">
        <v>1411534800</v>
      </c>
      <c r="N945" s="8">
        <f t="shared" si="57"/>
        <v>41941.208333333336</v>
      </c>
      <c r="O945">
        <v>1414558800</v>
      </c>
      <c r="P945" t="b">
        <v>0</v>
      </c>
      <c r="Q945" t="b">
        <v>0</v>
      </c>
      <c r="R945" t="s">
        <v>17</v>
      </c>
      <c r="S945" t="str">
        <f t="shared" si="58"/>
        <v>food</v>
      </c>
      <c r="T945" t="str">
        <f t="shared" si="5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>ROUND(E946/D946*100,0)</f>
        <v>81</v>
      </c>
      <c r="G946" t="s">
        <v>14</v>
      </c>
      <c r="H946">
        <f>ROUND(E946/I946,0)</f>
        <v>31</v>
      </c>
      <c r="I946">
        <v>263</v>
      </c>
      <c r="J946" t="s">
        <v>26</v>
      </c>
      <c r="K946" t="s">
        <v>27</v>
      </c>
      <c r="L946" s="8">
        <f t="shared" si="56"/>
        <v>42776.25</v>
      </c>
      <c r="M946">
        <v>1486706400</v>
      </c>
      <c r="N946" s="8">
        <f t="shared" si="57"/>
        <v>42795.25</v>
      </c>
      <c r="O946">
        <v>1488348000</v>
      </c>
      <c r="P946" t="b">
        <v>0</v>
      </c>
      <c r="Q946" t="b">
        <v>0</v>
      </c>
      <c r="R946" t="s">
        <v>122</v>
      </c>
      <c r="S946" t="str">
        <f t="shared" si="58"/>
        <v>photography</v>
      </c>
      <c r="T946" t="str">
        <f t="shared" si="5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>ROUND(E947/D947*100,0)</f>
        <v>32</v>
      </c>
      <c r="G947" t="s">
        <v>14</v>
      </c>
      <c r="H947">
        <f>ROUND(E947/I947,0)</f>
        <v>33</v>
      </c>
      <c r="I947">
        <v>1691</v>
      </c>
      <c r="J947" t="s">
        <v>21</v>
      </c>
      <c r="K947" t="s">
        <v>22</v>
      </c>
      <c r="L947" s="8">
        <f t="shared" si="56"/>
        <v>41004.208333333336</v>
      </c>
      <c r="M947">
        <v>1333602000</v>
      </c>
      <c r="N947" s="8">
        <f t="shared" si="57"/>
        <v>41019.208333333336</v>
      </c>
      <c r="O947">
        <v>1334898000</v>
      </c>
      <c r="P947" t="b">
        <v>1</v>
      </c>
      <c r="Q947" t="b">
        <v>0</v>
      </c>
      <c r="R947" t="s">
        <v>122</v>
      </c>
      <c r="S947" t="str">
        <f t="shared" si="58"/>
        <v>photography</v>
      </c>
      <c r="T947" t="str">
        <f t="shared" si="5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>ROUND(E948/D948*100,0)</f>
        <v>10</v>
      </c>
      <c r="G948" t="s">
        <v>14</v>
      </c>
      <c r="H948">
        <f>ROUND(E948/I948,0)</f>
        <v>84</v>
      </c>
      <c r="I948">
        <v>181</v>
      </c>
      <c r="J948" t="s">
        <v>21</v>
      </c>
      <c r="K948" t="s">
        <v>22</v>
      </c>
      <c r="L948" s="8">
        <f t="shared" si="56"/>
        <v>40710.208333333336</v>
      </c>
      <c r="M948">
        <v>1308200400</v>
      </c>
      <c r="N948" s="8">
        <f t="shared" si="57"/>
        <v>40712.208333333336</v>
      </c>
      <c r="O948">
        <v>1308373200</v>
      </c>
      <c r="P948" t="b">
        <v>0</v>
      </c>
      <c r="Q948" t="b">
        <v>0</v>
      </c>
      <c r="R948" t="s">
        <v>33</v>
      </c>
      <c r="S948" t="str">
        <f t="shared" si="58"/>
        <v>theater</v>
      </c>
      <c r="T948" t="str">
        <f t="shared" si="5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>ROUND(E949/D949*100,0)</f>
        <v>27</v>
      </c>
      <c r="G949" t="s">
        <v>14</v>
      </c>
      <c r="H949">
        <f>ROUND(E949/I949,0)</f>
        <v>74</v>
      </c>
      <c r="I949">
        <v>13</v>
      </c>
      <c r="J949" t="s">
        <v>21</v>
      </c>
      <c r="K949" t="s">
        <v>22</v>
      </c>
      <c r="L949" s="8">
        <f t="shared" si="56"/>
        <v>41908.208333333336</v>
      </c>
      <c r="M949">
        <v>1411707600</v>
      </c>
      <c r="N949" s="8">
        <f t="shared" si="57"/>
        <v>41915.208333333336</v>
      </c>
      <c r="O949">
        <v>1412312400</v>
      </c>
      <c r="P949" t="b">
        <v>0</v>
      </c>
      <c r="Q949" t="b">
        <v>0</v>
      </c>
      <c r="R949" t="s">
        <v>33</v>
      </c>
      <c r="S949" t="str">
        <f t="shared" si="58"/>
        <v>theater</v>
      </c>
      <c r="T949" t="str">
        <f t="shared" si="5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>ROUND(E950/D950*100,0)</f>
        <v>63</v>
      </c>
      <c r="G950" t="s">
        <v>74</v>
      </c>
      <c r="H950">
        <f>ROUND(E950/I950,0)</f>
        <v>37</v>
      </c>
      <c r="I950">
        <v>160</v>
      </c>
      <c r="J950" t="s">
        <v>21</v>
      </c>
      <c r="K950" t="s">
        <v>22</v>
      </c>
      <c r="L950" s="8">
        <f t="shared" si="56"/>
        <v>41985.25</v>
      </c>
      <c r="M950">
        <v>1418364000</v>
      </c>
      <c r="N950" s="8">
        <f t="shared" si="57"/>
        <v>41995.25</v>
      </c>
      <c r="O950">
        <v>1419228000</v>
      </c>
      <c r="P950" t="b">
        <v>1</v>
      </c>
      <c r="Q950" t="b">
        <v>1</v>
      </c>
      <c r="R950" t="s">
        <v>42</v>
      </c>
      <c r="S950" t="str">
        <f t="shared" si="58"/>
        <v>film &amp; video</v>
      </c>
      <c r="T950" t="str">
        <f t="shared" si="5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>ROUND(E951/D951*100,0)</f>
        <v>161</v>
      </c>
      <c r="G951" t="s">
        <v>20</v>
      </c>
      <c r="H951">
        <f>ROUND(E951/I951,0)</f>
        <v>47</v>
      </c>
      <c r="I951">
        <v>203</v>
      </c>
      <c r="J951" t="s">
        <v>21</v>
      </c>
      <c r="K951" t="s">
        <v>22</v>
      </c>
      <c r="L951" s="8">
        <f t="shared" si="56"/>
        <v>42112.208333333328</v>
      </c>
      <c r="M951">
        <v>1429333200</v>
      </c>
      <c r="N951" s="8">
        <f t="shared" si="57"/>
        <v>42131.208333333328</v>
      </c>
      <c r="O951">
        <v>1430974800</v>
      </c>
      <c r="P951" t="b">
        <v>0</v>
      </c>
      <c r="Q951" t="b">
        <v>0</v>
      </c>
      <c r="R951" t="s">
        <v>28</v>
      </c>
      <c r="S951" t="str">
        <f t="shared" si="58"/>
        <v>technology</v>
      </c>
      <c r="T951" t="str">
        <f t="shared" si="5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>ROUND(E952/D952*100,0)</f>
        <v>5</v>
      </c>
      <c r="G952" t="s">
        <v>14</v>
      </c>
      <c r="H952">
        <f>ROUND(E952/I952,0)</f>
        <v>5</v>
      </c>
      <c r="I952">
        <v>1</v>
      </c>
      <c r="J952" t="s">
        <v>21</v>
      </c>
      <c r="K952" t="s">
        <v>22</v>
      </c>
      <c r="L952" s="8">
        <f t="shared" si="56"/>
        <v>43571.208333333328</v>
      </c>
      <c r="M952">
        <v>1555390800</v>
      </c>
      <c r="N952" s="8">
        <f t="shared" si="57"/>
        <v>43576.208333333328</v>
      </c>
      <c r="O952">
        <v>1555822800</v>
      </c>
      <c r="P952" t="b">
        <v>0</v>
      </c>
      <c r="Q952" t="b">
        <v>1</v>
      </c>
      <c r="R952" t="s">
        <v>33</v>
      </c>
      <c r="S952" t="str">
        <f t="shared" si="58"/>
        <v>theater</v>
      </c>
      <c r="T952" t="str">
        <f t="shared" si="5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>ROUND(E953/D953*100,0)</f>
        <v>1097</v>
      </c>
      <c r="G953" t="s">
        <v>20</v>
      </c>
      <c r="H953">
        <f>ROUND(E953/I953,0)</f>
        <v>102</v>
      </c>
      <c r="I953">
        <v>1559</v>
      </c>
      <c r="J953" t="s">
        <v>21</v>
      </c>
      <c r="K953" t="s">
        <v>22</v>
      </c>
      <c r="L953" s="8">
        <f t="shared" si="56"/>
        <v>42730.25</v>
      </c>
      <c r="M953">
        <v>1482732000</v>
      </c>
      <c r="N953" s="8">
        <f t="shared" si="57"/>
        <v>42731.25</v>
      </c>
      <c r="O953">
        <v>1482818400</v>
      </c>
      <c r="P953" t="b">
        <v>0</v>
      </c>
      <c r="Q953" t="b">
        <v>1</v>
      </c>
      <c r="R953" t="s">
        <v>23</v>
      </c>
      <c r="S953" t="str">
        <f t="shared" si="58"/>
        <v>music</v>
      </c>
      <c r="T953" t="str">
        <f t="shared" si="5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>ROUND(E954/D954*100,0)</f>
        <v>70</v>
      </c>
      <c r="G954" t="s">
        <v>74</v>
      </c>
      <c r="H954">
        <f>ROUND(E954/I954,0)</f>
        <v>45</v>
      </c>
      <c r="I954">
        <v>2266</v>
      </c>
      <c r="J954" t="s">
        <v>21</v>
      </c>
      <c r="K954" t="s">
        <v>22</v>
      </c>
      <c r="L954" s="8">
        <f t="shared" si="56"/>
        <v>42591.208333333328</v>
      </c>
      <c r="M954">
        <v>1470718800</v>
      </c>
      <c r="N954" s="8">
        <f t="shared" si="57"/>
        <v>42605.208333333328</v>
      </c>
      <c r="O954">
        <v>1471928400</v>
      </c>
      <c r="P954" t="b">
        <v>0</v>
      </c>
      <c r="Q954" t="b">
        <v>0</v>
      </c>
      <c r="R954" t="s">
        <v>42</v>
      </c>
      <c r="S954" t="str">
        <f t="shared" si="58"/>
        <v>film &amp; video</v>
      </c>
      <c r="T954" t="str">
        <f t="shared" si="5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>ROUND(E955/D955*100,0)</f>
        <v>60</v>
      </c>
      <c r="G955" t="s">
        <v>14</v>
      </c>
      <c r="H955">
        <f>ROUND(E955/I955,0)</f>
        <v>94</v>
      </c>
      <c r="I955">
        <v>21</v>
      </c>
      <c r="J955" t="s">
        <v>21</v>
      </c>
      <c r="K955" t="s">
        <v>22</v>
      </c>
      <c r="L955" s="8">
        <f t="shared" si="56"/>
        <v>42358.25</v>
      </c>
      <c r="M955">
        <v>1450591200</v>
      </c>
      <c r="N955" s="8">
        <f t="shared" si="57"/>
        <v>42394.25</v>
      </c>
      <c r="O955">
        <v>1453701600</v>
      </c>
      <c r="P955" t="b">
        <v>0</v>
      </c>
      <c r="Q955" t="b">
        <v>1</v>
      </c>
      <c r="R955" t="s">
        <v>474</v>
      </c>
      <c r="S955" t="str">
        <f t="shared" si="58"/>
        <v>film &amp; video</v>
      </c>
      <c r="T955" t="str">
        <f t="shared" si="5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>ROUND(E956/D956*100,0)</f>
        <v>367</v>
      </c>
      <c r="G956" t="s">
        <v>20</v>
      </c>
      <c r="H956">
        <f>ROUND(E956/I956,0)</f>
        <v>101</v>
      </c>
      <c r="I956">
        <v>1548</v>
      </c>
      <c r="J956" t="s">
        <v>26</v>
      </c>
      <c r="K956" t="s">
        <v>27</v>
      </c>
      <c r="L956" s="8">
        <f t="shared" si="56"/>
        <v>41174.208333333336</v>
      </c>
      <c r="M956">
        <v>1348290000</v>
      </c>
      <c r="N956" s="8">
        <f t="shared" si="57"/>
        <v>41198.208333333336</v>
      </c>
      <c r="O956">
        <v>1350363600</v>
      </c>
      <c r="P956" t="b">
        <v>0</v>
      </c>
      <c r="Q956" t="b">
        <v>0</v>
      </c>
      <c r="R956" t="s">
        <v>28</v>
      </c>
      <c r="S956" t="str">
        <f t="shared" si="58"/>
        <v>technology</v>
      </c>
      <c r="T956" t="str">
        <f t="shared" si="5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>ROUND(E957/D957*100,0)</f>
        <v>1109</v>
      </c>
      <c r="G957" t="s">
        <v>20</v>
      </c>
      <c r="H957">
        <f>ROUND(E957/I957,0)</f>
        <v>97</v>
      </c>
      <c r="I957">
        <v>80</v>
      </c>
      <c r="J957" t="s">
        <v>21</v>
      </c>
      <c r="K957" t="s">
        <v>22</v>
      </c>
      <c r="L957" s="8">
        <f t="shared" si="56"/>
        <v>41238.25</v>
      </c>
      <c r="M957">
        <v>1353823200</v>
      </c>
      <c r="N957" s="8">
        <f t="shared" si="57"/>
        <v>41240.25</v>
      </c>
      <c r="O957">
        <v>1353996000</v>
      </c>
      <c r="P957" t="b">
        <v>0</v>
      </c>
      <c r="Q957" t="b">
        <v>0</v>
      </c>
      <c r="R957" t="s">
        <v>33</v>
      </c>
      <c r="S957" t="str">
        <f t="shared" si="58"/>
        <v>theater</v>
      </c>
      <c r="T957" t="str">
        <f t="shared" si="5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>ROUND(E958/D958*100,0)</f>
        <v>19</v>
      </c>
      <c r="G958" t="s">
        <v>14</v>
      </c>
      <c r="H958">
        <f>ROUND(E958/I958,0)</f>
        <v>43</v>
      </c>
      <c r="I958">
        <v>830</v>
      </c>
      <c r="J958" t="s">
        <v>21</v>
      </c>
      <c r="K958" t="s">
        <v>22</v>
      </c>
      <c r="L958" s="8">
        <f t="shared" si="56"/>
        <v>42360.25</v>
      </c>
      <c r="M958">
        <v>1450764000</v>
      </c>
      <c r="N958" s="8">
        <f t="shared" si="57"/>
        <v>42364.25</v>
      </c>
      <c r="O958">
        <v>1451109600</v>
      </c>
      <c r="P958" t="b">
        <v>0</v>
      </c>
      <c r="Q958" t="b">
        <v>0</v>
      </c>
      <c r="R958" t="s">
        <v>474</v>
      </c>
      <c r="S958" t="str">
        <f t="shared" si="58"/>
        <v>film &amp; video</v>
      </c>
      <c r="T958" t="str">
        <f t="shared" si="5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>ROUND(E959/D959*100,0)</f>
        <v>127</v>
      </c>
      <c r="G959" t="s">
        <v>20</v>
      </c>
      <c r="H959">
        <f>ROUND(E959/I959,0)</f>
        <v>95</v>
      </c>
      <c r="I959">
        <v>131</v>
      </c>
      <c r="J959" t="s">
        <v>21</v>
      </c>
      <c r="K959" t="s">
        <v>22</v>
      </c>
      <c r="L959" s="8">
        <f t="shared" si="56"/>
        <v>40955.25</v>
      </c>
      <c r="M959">
        <v>1329372000</v>
      </c>
      <c r="N959" s="8">
        <f t="shared" si="57"/>
        <v>40958.25</v>
      </c>
      <c r="O959">
        <v>1329631200</v>
      </c>
      <c r="P959" t="b">
        <v>0</v>
      </c>
      <c r="Q959" t="b">
        <v>0</v>
      </c>
      <c r="R959" t="s">
        <v>33</v>
      </c>
      <c r="S959" t="str">
        <f t="shared" si="58"/>
        <v>theater</v>
      </c>
      <c r="T959" t="str">
        <f t="shared" si="5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>ROUND(E960/D960*100,0)</f>
        <v>735</v>
      </c>
      <c r="G960" t="s">
        <v>20</v>
      </c>
      <c r="H960">
        <f>ROUND(E960/I960,0)</f>
        <v>72</v>
      </c>
      <c r="I960">
        <v>112</v>
      </c>
      <c r="J960" t="s">
        <v>21</v>
      </c>
      <c r="K960" t="s">
        <v>22</v>
      </c>
      <c r="L960" s="8">
        <f t="shared" si="56"/>
        <v>40350.208333333336</v>
      </c>
      <c r="M960">
        <v>1277096400</v>
      </c>
      <c r="N960" s="8">
        <f t="shared" si="57"/>
        <v>40372.208333333336</v>
      </c>
      <c r="O960">
        <v>1278997200</v>
      </c>
      <c r="P960" t="b">
        <v>0</v>
      </c>
      <c r="Q960" t="b">
        <v>0</v>
      </c>
      <c r="R960" t="s">
        <v>71</v>
      </c>
      <c r="S960" t="str">
        <f t="shared" si="58"/>
        <v>film &amp; video</v>
      </c>
      <c r="T960" t="str">
        <f t="shared" si="5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>ROUND(E961/D961*100,0)</f>
        <v>5</v>
      </c>
      <c r="G961" t="s">
        <v>14</v>
      </c>
      <c r="H961">
        <f>ROUND(E961/I961,0)</f>
        <v>51</v>
      </c>
      <c r="I961">
        <v>130</v>
      </c>
      <c r="J961" t="s">
        <v>21</v>
      </c>
      <c r="K961" t="s">
        <v>22</v>
      </c>
      <c r="L961" s="8">
        <f t="shared" si="56"/>
        <v>40357.208333333336</v>
      </c>
      <c r="M961">
        <v>1277701200</v>
      </c>
      <c r="N961" s="8">
        <f t="shared" si="57"/>
        <v>40385.208333333336</v>
      </c>
      <c r="O961">
        <v>1280120400</v>
      </c>
      <c r="P961" t="b">
        <v>0</v>
      </c>
      <c r="Q961" t="b">
        <v>0</v>
      </c>
      <c r="R961" t="s">
        <v>206</v>
      </c>
      <c r="S961" t="str">
        <f t="shared" si="58"/>
        <v>publishing</v>
      </c>
      <c r="T961" t="str">
        <f t="shared" si="5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>ROUND(E962/D962*100,0)</f>
        <v>85</v>
      </c>
      <c r="G962" t="s">
        <v>14</v>
      </c>
      <c r="H962">
        <f>ROUND(E962/I962,0)</f>
        <v>85</v>
      </c>
      <c r="I962">
        <v>55</v>
      </c>
      <c r="J962" t="s">
        <v>21</v>
      </c>
      <c r="K962" t="s">
        <v>22</v>
      </c>
      <c r="L962" s="8">
        <f t="shared" si="56"/>
        <v>42408.25</v>
      </c>
      <c r="M962">
        <v>1454911200</v>
      </c>
      <c r="N962" s="8">
        <f t="shared" si="57"/>
        <v>42445.208333333328</v>
      </c>
      <c r="O962">
        <v>1458104400</v>
      </c>
      <c r="P962" t="b">
        <v>0</v>
      </c>
      <c r="Q962" t="b">
        <v>0</v>
      </c>
      <c r="R962" t="s">
        <v>28</v>
      </c>
      <c r="S962" t="str">
        <f t="shared" si="58"/>
        <v>technology</v>
      </c>
      <c r="T962" t="str">
        <f t="shared" si="59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>ROUND(E963/D963*100,0)</f>
        <v>119</v>
      </c>
      <c r="G963" t="s">
        <v>20</v>
      </c>
      <c r="H963">
        <f>ROUND(E963/I963,0)</f>
        <v>44</v>
      </c>
      <c r="I963">
        <v>155</v>
      </c>
      <c r="J963" t="s">
        <v>21</v>
      </c>
      <c r="K963" t="s">
        <v>22</v>
      </c>
      <c r="L963" s="8">
        <f t="shared" ref="L963:L1001" si="60">(((M963/60)/60)/24)+DATE(1970,1,1)</f>
        <v>40591.25</v>
      </c>
      <c r="M963">
        <v>1297922400</v>
      </c>
      <c r="N963" s="8">
        <f t="shared" ref="N963:N1001" si="61">(((O963/60)/60)/24)+DATE(1970,1,1)</f>
        <v>40595.25</v>
      </c>
      <c r="O963">
        <v>1298268000</v>
      </c>
      <c r="P963" t="b">
        <v>0</v>
      </c>
      <c r="Q963" t="b">
        <v>0</v>
      </c>
      <c r="R963" t="s">
        <v>206</v>
      </c>
      <c r="S963" t="str">
        <f t="shared" ref="S963:S1001" si="62">LEFT(R963, FIND("/", R963) - 1)</f>
        <v>publishing</v>
      </c>
      <c r="T963" t="str">
        <f t="shared" ref="T963:T1001" si="63">TRIM(MID(R963, FIND("/", R963) + 1, LEN(R963)))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>ROUND(E964/D964*100,0)</f>
        <v>296</v>
      </c>
      <c r="G964" t="s">
        <v>20</v>
      </c>
      <c r="H964">
        <f>ROUND(E964/I964,0)</f>
        <v>40</v>
      </c>
      <c r="I964">
        <v>266</v>
      </c>
      <c r="J964" t="s">
        <v>21</v>
      </c>
      <c r="K964" t="s">
        <v>22</v>
      </c>
      <c r="L964" s="8">
        <f t="shared" si="60"/>
        <v>41592.25</v>
      </c>
      <c r="M964">
        <v>1384408800</v>
      </c>
      <c r="N964" s="8">
        <f t="shared" si="61"/>
        <v>41613.25</v>
      </c>
      <c r="O964">
        <v>1386223200</v>
      </c>
      <c r="P964" t="b">
        <v>0</v>
      </c>
      <c r="Q964" t="b">
        <v>0</v>
      </c>
      <c r="R964" t="s">
        <v>17</v>
      </c>
      <c r="S964" t="str">
        <f t="shared" si="62"/>
        <v>food</v>
      </c>
      <c r="T964" t="str">
        <f t="shared" si="63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>ROUND(E965/D965*100,0)</f>
        <v>85</v>
      </c>
      <c r="G965" t="s">
        <v>14</v>
      </c>
      <c r="H965">
        <f>ROUND(E965/I965,0)</f>
        <v>44</v>
      </c>
      <c r="I965">
        <v>114</v>
      </c>
      <c r="J965" t="s">
        <v>107</v>
      </c>
      <c r="K965" t="s">
        <v>108</v>
      </c>
      <c r="L965" s="8">
        <f t="shared" si="60"/>
        <v>40607.25</v>
      </c>
      <c r="M965">
        <v>1299304800</v>
      </c>
      <c r="N965" s="8">
        <f t="shared" si="61"/>
        <v>40613.25</v>
      </c>
      <c r="O965">
        <v>1299823200</v>
      </c>
      <c r="P965" t="b">
        <v>0</v>
      </c>
      <c r="Q965" t="b">
        <v>1</v>
      </c>
      <c r="R965" t="s">
        <v>122</v>
      </c>
      <c r="S965" t="str">
        <f t="shared" si="62"/>
        <v>photography</v>
      </c>
      <c r="T965" t="str">
        <f t="shared" si="63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>ROUND(E966/D966*100,0)</f>
        <v>356</v>
      </c>
      <c r="G966" t="s">
        <v>20</v>
      </c>
      <c r="H966">
        <f>ROUND(E966/I966,0)</f>
        <v>85</v>
      </c>
      <c r="I966">
        <v>155</v>
      </c>
      <c r="J966" t="s">
        <v>21</v>
      </c>
      <c r="K966" t="s">
        <v>22</v>
      </c>
      <c r="L966" s="8">
        <f t="shared" si="60"/>
        <v>42135.208333333328</v>
      </c>
      <c r="M966">
        <v>1431320400</v>
      </c>
      <c r="N966" s="8">
        <f t="shared" si="61"/>
        <v>42140.208333333328</v>
      </c>
      <c r="O966">
        <v>1431752400</v>
      </c>
      <c r="P966" t="b">
        <v>0</v>
      </c>
      <c r="Q966" t="b">
        <v>0</v>
      </c>
      <c r="R966" t="s">
        <v>33</v>
      </c>
      <c r="S966" t="str">
        <f t="shared" si="62"/>
        <v>theater</v>
      </c>
      <c r="T966" t="str">
        <f t="shared" si="63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>ROUND(E967/D967*100,0)</f>
        <v>386</v>
      </c>
      <c r="G967" t="s">
        <v>20</v>
      </c>
      <c r="H967">
        <f>ROUND(E967/I967,0)</f>
        <v>41</v>
      </c>
      <c r="I967">
        <v>207</v>
      </c>
      <c r="J967" t="s">
        <v>40</v>
      </c>
      <c r="K967" t="s">
        <v>41</v>
      </c>
      <c r="L967" s="8">
        <f t="shared" si="60"/>
        <v>40203.25</v>
      </c>
      <c r="M967">
        <v>1264399200</v>
      </c>
      <c r="N967" s="8">
        <f t="shared" si="61"/>
        <v>40243.25</v>
      </c>
      <c r="O967">
        <v>1267855200</v>
      </c>
      <c r="P967" t="b">
        <v>0</v>
      </c>
      <c r="Q967" t="b">
        <v>0</v>
      </c>
      <c r="R967" t="s">
        <v>23</v>
      </c>
      <c r="S967" t="str">
        <f t="shared" si="62"/>
        <v>music</v>
      </c>
      <c r="T967" t="str">
        <f t="shared" si="63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>ROUND(E968/D968*100,0)</f>
        <v>792</v>
      </c>
      <c r="G968" t="s">
        <v>20</v>
      </c>
      <c r="H968">
        <f>ROUND(E968/I968,0)</f>
        <v>55</v>
      </c>
      <c r="I968">
        <v>245</v>
      </c>
      <c r="J968" t="s">
        <v>21</v>
      </c>
      <c r="K968" t="s">
        <v>22</v>
      </c>
      <c r="L968" s="8">
        <f t="shared" si="60"/>
        <v>42901.208333333328</v>
      </c>
      <c r="M968">
        <v>1497502800</v>
      </c>
      <c r="N968" s="8">
        <f t="shared" si="61"/>
        <v>42903.208333333328</v>
      </c>
      <c r="O968">
        <v>1497675600</v>
      </c>
      <c r="P968" t="b">
        <v>0</v>
      </c>
      <c r="Q968" t="b">
        <v>0</v>
      </c>
      <c r="R968" t="s">
        <v>33</v>
      </c>
      <c r="S968" t="str">
        <f t="shared" si="62"/>
        <v>theater</v>
      </c>
      <c r="T968" t="str">
        <f t="shared" si="63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>ROUND(E969/D969*100,0)</f>
        <v>137</v>
      </c>
      <c r="G969" t="s">
        <v>20</v>
      </c>
      <c r="H969">
        <f>ROUND(E969/I969,0)</f>
        <v>77</v>
      </c>
      <c r="I969">
        <v>1573</v>
      </c>
      <c r="J969" t="s">
        <v>21</v>
      </c>
      <c r="K969" t="s">
        <v>22</v>
      </c>
      <c r="L969" s="8">
        <f t="shared" si="60"/>
        <v>41005.208333333336</v>
      </c>
      <c r="M969">
        <v>1333688400</v>
      </c>
      <c r="N969" s="8">
        <f t="shared" si="61"/>
        <v>41042.208333333336</v>
      </c>
      <c r="O969">
        <v>1336885200</v>
      </c>
      <c r="P969" t="b">
        <v>0</v>
      </c>
      <c r="Q969" t="b">
        <v>0</v>
      </c>
      <c r="R969" t="s">
        <v>319</v>
      </c>
      <c r="S969" t="str">
        <f t="shared" si="62"/>
        <v>music</v>
      </c>
      <c r="T969" t="str">
        <f t="shared" si="63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>ROUND(E970/D970*100,0)</f>
        <v>338</v>
      </c>
      <c r="G970" t="s">
        <v>20</v>
      </c>
      <c r="H970">
        <f>ROUND(E970/I970,0)</f>
        <v>71</v>
      </c>
      <c r="I970">
        <v>114</v>
      </c>
      <c r="J970" t="s">
        <v>21</v>
      </c>
      <c r="K970" t="s">
        <v>22</v>
      </c>
      <c r="L970" s="8">
        <f t="shared" si="60"/>
        <v>40544.25</v>
      </c>
      <c r="M970">
        <v>1293861600</v>
      </c>
      <c r="N970" s="8">
        <f t="shared" si="61"/>
        <v>40559.25</v>
      </c>
      <c r="O970">
        <v>1295157600</v>
      </c>
      <c r="P970" t="b">
        <v>0</v>
      </c>
      <c r="Q970" t="b">
        <v>0</v>
      </c>
      <c r="R970" t="s">
        <v>17</v>
      </c>
      <c r="S970" t="str">
        <f t="shared" si="62"/>
        <v>food</v>
      </c>
      <c r="T970" t="str">
        <f t="shared" si="63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>ROUND(E971/D971*100,0)</f>
        <v>108</v>
      </c>
      <c r="G971" t="s">
        <v>20</v>
      </c>
      <c r="H971">
        <f>ROUND(E971/I971,0)</f>
        <v>92</v>
      </c>
      <c r="I971">
        <v>93</v>
      </c>
      <c r="J971" t="s">
        <v>21</v>
      </c>
      <c r="K971" t="s">
        <v>22</v>
      </c>
      <c r="L971" s="8">
        <f t="shared" si="60"/>
        <v>43821.25</v>
      </c>
      <c r="M971">
        <v>1576994400</v>
      </c>
      <c r="N971" s="8">
        <f t="shared" si="61"/>
        <v>43828.25</v>
      </c>
      <c r="O971">
        <v>1577599200</v>
      </c>
      <c r="P971" t="b">
        <v>0</v>
      </c>
      <c r="Q971" t="b">
        <v>0</v>
      </c>
      <c r="R971" t="s">
        <v>33</v>
      </c>
      <c r="S971" t="str">
        <f t="shared" si="62"/>
        <v>theater</v>
      </c>
      <c r="T971" t="str">
        <f t="shared" si="63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>ROUND(E972/D972*100,0)</f>
        <v>61</v>
      </c>
      <c r="G972" t="s">
        <v>14</v>
      </c>
      <c r="H972">
        <f>ROUND(E972/I972,0)</f>
        <v>97</v>
      </c>
      <c r="I972">
        <v>594</v>
      </c>
      <c r="J972" t="s">
        <v>21</v>
      </c>
      <c r="K972" t="s">
        <v>22</v>
      </c>
      <c r="L972" s="8">
        <f t="shared" si="60"/>
        <v>40672.208333333336</v>
      </c>
      <c r="M972">
        <v>1304917200</v>
      </c>
      <c r="N972" s="8">
        <f t="shared" si="61"/>
        <v>40673.208333333336</v>
      </c>
      <c r="O972">
        <v>1305003600</v>
      </c>
      <c r="P972" t="b">
        <v>0</v>
      </c>
      <c r="Q972" t="b">
        <v>0</v>
      </c>
      <c r="R972" t="s">
        <v>33</v>
      </c>
      <c r="S972" t="str">
        <f t="shared" si="62"/>
        <v>theater</v>
      </c>
      <c r="T972" t="str">
        <f t="shared" si="63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>ROUND(E973/D973*100,0)</f>
        <v>28</v>
      </c>
      <c r="G973" t="s">
        <v>14</v>
      </c>
      <c r="H973">
        <f>ROUND(E973/I973,0)</f>
        <v>59</v>
      </c>
      <c r="I973">
        <v>24</v>
      </c>
      <c r="J973" t="s">
        <v>21</v>
      </c>
      <c r="K973" t="s">
        <v>22</v>
      </c>
      <c r="L973" s="8">
        <f t="shared" si="60"/>
        <v>41555.208333333336</v>
      </c>
      <c r="M973">
        <v>1381208400</v>
      </c>
      <c r="N973" s="8">
        <f t="shared" si="61"/>
        <v>41561.208333333336</v>
      </c>
      <c r="O973">
        <v>1381726800</v>
      </c>
      <c r="P973" t="b">
        <v>0</v>
      </c>
      <c r="Q973" t="b">
        <v>0</v>
      </c>
      <c r="R973" t="s">
        <v>269</v>
      </c>
      <c r="S973" t="str">
        <f t="shared" si="62"/>
        <v>film &amp; video</v>
      </c>
      <c r="T973" t="str">
        <f t="shared" si="63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>ROUND(E974/D974*100,0)</f>
        <v>228</v>
      </c>
      <c r="G974" t="s">
        <v>20</v>
      </c>
      <c r="H974">
        <f>ROUND(E974/I974,0)</f>
        <v>58</v>
      </c>
      <c r="I974">
        <v>1681</v>
      </c>
      <c r="J974" t="s">
        <v>21</v>
      </c>
      <c r="K974" t="s">
        <v>22</v>
      </c>
      <c r="L974" s="8">
        <f t="shared" si="60"/>
        <v>41792.208333333336</v>
      </c>
      <c r="M974">
        <v>1401685200</v>
      </c>
      <c r="N974" s="8">
        <f t="shared" si="61"/>
        <v>41801.208333333336</v>
      </c>
      <c r="O974">
        <v>1402462800</v>
      </c>
      <c r="P974" t="b">
        <v>0</v>
      </c>
      <c r="Q974" t="b">
        <v>1</v>
      </c>
      <c r="R974" t="s">
        <v>28</v>
      </c>
      <c r="S974" t="str">
        <f t="shared" si="62"/>
        <v>technology</v>
      </c>
      <c r="T974" t="str">
        <f t="shared" si="63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>ROUND(E975/D975*100,0)</f>
        <v>22</v>
      </c>
      <c r="G975" t="s">
        <v>14</v>
      </c>
      <c r="H975">
        <f>ROUND(E975/I975,0)</f>
        <v>104</v>
      </c>
      <c r="I975">
        <v>252</v>
      </c>
      <c r="J975" t="s">
        <v>21</v>
      </c>
      <c r="K975" t="s">
        <v>22</v>
      </c>
      <c r="L975" s="8">
        <f t="shared" si="60"/>
        <v>40522.25</v>
      </c>
      <c r="M975">
        <v>1291960800</v>
      </c>
      <c r="N975" s="8">
        <f t="shared" si="61"/>
        <v>40524.25</v>
      </c>
      <c r="O975">
        <v>1292133600</v>
      </c>
      <c r="P975" t="b">
        <v>0</v>
      </c>
      <c r="Q975" t="b">
        <v>1</v>
      </c>
      <c r="R975" t="s">
        <v>33</v>
      </c>
      <c r="S975" t="str">
        <f t="shared" si="62"/>
        <v>theater</v>
      </c>
      <c r="T975" t="str">
        <f t="shared" si="63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>ROUND(E976/D976*100,0)</f>
        <v>374</v>
      </c>
      <c r="G976" t="s">
        <v>20</v>
      </c>
      <c r="H976">
        <f>ROUND(E976/I976,0)</f>
        <v>93</v>
      </c>
      <c r="I976">
        <v>32</v>
      </c>
      <c r="J976" t="s">
        <v>21</v>
      </c>
      <c r="K976" t="s">
        <v>22</v>
      </c>
      <c r="L976" s="8">
        <f t="shared" si="60"/>
        <v>41412.208333333336</v>
      </c>
      <c r="M976">
        <v>1368853200</v>
      </c>
      <c r="N976" s="8">
        <f t="shared" si="61"/>
        <v>41413.208333333336</v>
      </c>
      <c r="O976">
        <v>1368939600</v>
      </c>
      <c r="P976" t="b">
        <v>0</v>
      </c>
      <c r="Q976" t="b">
        <v>0</v>
      </c>
      <c r="R976" t="s">
        <v>60</v>
      </c>
      <c r="S976" t="str">
        <f t="shared" si="62"/>
        <v>music</v>
      </c>
      <c r="T976" t="str">
        <f t="shared" si="63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>ROUND(E977/D977*100,0)</f>
        <v>155</v>
      </c>
      <c r="G977" t="s">
        <v>20</v>
      </c>
      <c r="H977">
        <f>ROUND(E977/I977,0)</f>
        <v>62</v>
      </c>
      <c r="I977">
        <v>135</v>
      </c>
      <c r="J977" t="s">
        <v>21</v>
      </c>
      <c r="K977" t="s">
        <v>22</v>
      </c>
      <c r="L977" s="8">
        <f t="shared" si="60"/>
        <v>42337.25</v>
      </c>
      <c r="M977">
        <v>1448776800</v>
      </c>
      <c r="N977" s="8">
        <f t="shared" si="61"/>
        <v>42376.25</v>
      </c>
      <c r="O977">
        <v>1452146400</v>
      </c>
      <c r="P977" t="b">
        <v>0</v>
      </c>
      <c r="Q977" t="b">
        <v>1</v>
      </c>
      <c r="R977" t="s">
        <v>33</v>
      </c>
      <c r="S977" t="str">
        <f t="shared" si="62"/>
        <v>theater</v>
      </c>
      <c r="T977" t="str">
        <f t="shared" si="63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>ROUND(E978/D978*100,0)</f>
        <v>322</v>
      </c>
      <c r="G978" t="s">
        <v>20</v>
      </c>
      <c r="H978">
        <f>ROUND(E978/I978,0)</f>
        <v>92</v>
      </c>
      <c r="I978">
        <v>140</v>
      </c>
      <c r="J978" t="s">
        <v>21</v>
      </c>
      <c r="K978" t="s">
        <v>22</v>
      </c>
      <c r="L978" s="8">
        <f t="shared" si="60"/>
        <v>40571.25</v>
      </c>
      <c r="M978">
        <v>1296194400</v>
      </c>
      <c r="N978" s="8">
        <f t="shared" si="61"/>
        <v>40577.25</v>
      </c>
      <c r="O978">
        <v>1296712800</v>
      </c>
      <c r="P978" t="b">
        <v>0</v>
      </c>
      <c r="Q978" t="b">
        <v>1</v>
      </c>
      <c r="R978" t="s">
        <v>33</v>
      </c>
      <c r="S978" t="str">
        <f t="shared" si="62"/>
        <v>theater</v>
      </c>
      <c r="T978" t="str">
        <f t="shared" si="63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>ROUND(E979/D979*100,0)</f>
        <v>74</v>
      </c>
      <c r="G979" t="s">
        <v>14</v>
      </c>
      <c r="H979">
        <f>ROUND(E979/I979,0)</f>
        <v>77</v>
      </c>
      <c r="I979">
        <v>67</v>
      </c>
      <c r="J979" t="s">
        <v>21</v>
      </c>
      <c r="K979" t="s">
        <v>22</v>
      </c>
      <c r="L979" s="8">
        <f t="shared" si="60"/>
        <v>43138.25</v>
      </c>
      <c r="M979">
        <v>1517983200</v>
      </c>
      <c r="N979" s="8">
        <f t="shared" si="61"/>
        <v>43170.25</v>
      </c>
      <c r="O979">
        <v>1520748000</v>
      </c>
      <c r="P979" t="b">
        <v>0</v>
      </c>
      <c r="Q979" t="b">
        <v>0</v>
      </c>
      <c r="R979" t="s">
        <v>17</v>
      </c>
      <c r="S979" t="str">
        <f t="shared" si="62"/>
        <v>food</v>
      </c>
      <c r="T979" t="str">
        <f t="shared" si="63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>ROUND(E980/D980*100,0)</f>
        <v>864</v>
      </c>
      <c r="G980" t="s">
        <v>20</v>
      </c>
      <c r="H980">
        <f>ROUND(E980/I980,0)</f>
        <v>94</v>
      </c>
      <c r="I980">
        <v>92</v>
      </c>
      <c r="J980" t="s">
        <v>21</v>
      </c>
      <c r="K980" t="s">
        <v>22</v>
      </c>
      <c r="L980" s="8">
        <f t="shared" si="60"/>
        <v>42686.25</v>
      </c>
      <c r="M980">
        <v>1478930400</v>
      </c>
      <c r="N980" s="8">
        <f t="shared" si="61"/>
        <v>42708.25</v>
      </c>
      <c r="O980">
        <v>1480831200</v>
      </c>
      <c r="P980" t="b">
        <v>0</v>
      </c>
      <c r="Q980" t="b">
        <v>0</v>
      </c>
      <c r="R980" t="s">
        <v>89</v>
      </c>
      <c r="S980" t="str">
        <f t="shared" si="62"/>
        <v>games</v>
      </c>
      <c r="T980" t="str">
        <f t="shared" si="63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>ROUND(E981/D981*100,0)</f>
        <v>143</v>
      </c>
      <c r="G981" t="s">
        <v>20</v>
      </c>
      <c r="H981">
        <f>ROUND(E981/I981,0)</f>
        <v>85</v>
      </c>
      <c r="I981">
        <v>1015</v>
      </c>
      <c r="J981" t="s">
        <v>40</v>
      </c>
      <c r="K981" t="s">
        <v>41</v>
      </c>
      <c r="L981" s="8">
        <f t="shared" si="60"/>
        <v>42078.208333333328</v>
      </c>
      <c r="M981">
        <v>1426395600</v>
      </c>
      <c r="N981" s="8">
        <f t="shared" si="61"/>
        <v>42084.208333333328</v>
      </c>
      <c r="O981">
        <v>1426914000</v>
      </c>
      <c r="P981" t="b">
        <v>0</v>
      </c>
      <c r="Q981" t="b">
        <v>0</v>
      </c>
      <c r="R981" t="s">
        <v>33</v>
      </c>
      <c r="S981" t="str">
        <f t="shared" si="62"/>
        <v>theater</v>
      </c>
      <c r="T981" t="str">
        <f t="shared" si="63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>ROUND(E982/D982*100,0)</f>
        <v>40</v>
      </c>
      <c r="G982" t="s">
        <v>14</v>
      </c>
      <c r="H982">
        <f>ROUND(E982/I982,0)</f>
        <v>106</v>
      </c>
      <c r="I982">
        <v>742</v>
      </c>
      <c r="J982" t="s">
        <v>21</v>
      </c>
      <c r="K982" t="s">
        <v>22</v>
      </c>
      <c r="L982" s="8">
        <f t="shared" si="60"/>
        <v>42307.208333333328</v>
      </c>
      <c r="M982">
        <v>1446181200</v>
      </c>
      <c r="N982" s="8">
        <f t="shared" si="61"/>
        <v>42312.25</v>
      </c>
      <c r="O982">
        <v>1446616800</v>
      </c>
      <c r="P982" t="b">
        <v>1</v>
      </c>
      <c r="Q982" t="b">
        <v>0</v>
      </c>
      <c r="R982" t="s">
        <v>68</v>
      </c>
      <c r="S982" t="str">
        <f t="shared" si="62"/>
        <v>publishing</v>
      </c>
      <c r="T982" t="str">
        <f t="shared" si="63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>ROUND(E983/D983*100,0)</f>
        <v>178</v>
      </c>
      <c r="G983" t="s">
        <v>20</v>
      </c>
      <c r="H983">
        <f>ROUND(E983/I983,0)</f>
        <v>37</v>
      </c>
      <c r="I983">
        <v>323</v>
      </c>
      <c r="J983" t="s">
        <v>21</v>
      </c>
      <c r="K983" t="s">
        <v>22</v>
      </c>
      <c r="L983" s="8">
        <f t="shared" si="60"/>
        <v>43094.25</v>
      </c>
      <c r="M983">
        <v>1514181600</v>
      </c>
      <c r="N983" s="8">
        <f t="shared" si="61"/>
        <v>43127.25</v>
      </c>
      <c r="O983">
        <v>1517032800</v>
      </c>
      <c r="P983" t="b">
        <v>0</v>
      </c>
      <c r="Q983" t="b">
        <v>0</v>
      </c>
      <c r="R983" t="s">
        <v>28</v>
      </c>
      <c r="S983" t="str">
        <f t="shared" si="62"/>
        <v>technology</v>
      </c>
      <c r="T983" t="str">
        <f t="shared" si="63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>ROUND(E984/D984*100,0)</f>
        <v>85</v>
      </c>
      <c r="G984" t="s">
        <v>14</v>
      </c>
      <c r="H984">
        <f>ROUND(E984/I984,0)</f>
        <v>82</v>
      </c>
      <c r="I984">
        <v>75</v>
      </c>
      <c r="J984" t="s">
        <v>21</v>
      </c>
      <c r="K984" t="s">
        <v>22</v>
      </c>
      <c r="L984" s="8">
        <f t="shared" si="60"/>
        <v>40743.208333333336</v>
      </c>
      <c r="M984">
        <v>1311051600</v>
      </c>
      <c r="N984" s="8">
        <f t="shared" si="61"/>
        <v>40745.208333333336</v>
      </c>
      <c r="O984">
        <v>1311224400</v>
      </c>
      <c r="P984" t="b">
        <v>0</v>
      </c>
      <c r="Q984" t="b">
        <v>1</v>
      </c>
      <c r="R984" t="s">
        <v>42</v>
      </c>
      <c r="S984" t="str">
        <f t="shared" si="62"/>
        <v>film &amp; video</v>
      </c>
      <c r="T984" t="str">
        <f t="shared" si="63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>ROUND(E985/D985*100,0)</f>
        <v>146</v>
      </c>
      <c r="G985" t="s">
        <v>20</v>
      </c>
      <c r="H985">
        <f>ROUND(E985/I985,0)</f>
        <v>81</v>
      </c>
      <c r="I985">
        <v>2326</v>
      </c>
      <c r="J985" t="s">
        <v>21</v>
      </c>
      <c r="K985" t="s">
        <v>22</v>
      </c>
      <c r="L985" s="8">
        <f t="shared" si="60"/>
        <v>43681.208333333328</v>
      </c>
      <c r="M985">
        <v>1564894800</v>
      </c>
      <c r="N985" s="8">
        <f t="shared" si="61"/>
        <v>43696.208333333328</v>
      </c>
      <c r="O985">
        <v>1566190800</v>
      </c>
      <c r="P985" t="b">
        <v>0</v>
      </c>
      <c r="Q985" t="b">
        <v>0</v>
      </c>
      <c r="R985" t="s">
        <v>42</v>
      </c>
      <c r="S985" t="str">
        <f t="shared" si="62"/>
        <v>film &amp; video</v>
      </c>
      <c r="T985" t="str">
        <f t="shared" si="63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>ROUND(E986/D986*100,0)</f>
        <v>152</v>
      </c>
      <c r="G986" t="s">
        <v>20</v>
      </c>
      <c r="H986">
        <f>ROUND(E986/I986,0)</f>
        <v>26</v>
      </c>
      <c r="I986">
        <v>381</v>
      </c>
      <c r="J986" t="s">
        <v>21</v>
      </c>
      <c r="K986" t="s">
        <v>22</v>
      </c>
      <c r="L986" s="8">
        <f t="shared" si="60"/>
        <v>43716.208333333328</v>
      </c>
      <c r="M986">
        <v>1567918800</v>
      </c>
      <c r="N986" s="8">
        <f t="shared" si="61"/>
        <v>43742.208333333328</v>
      </c>
      <c r="O986">
        <v>1570165200</v>
      </c>
      <c r="P986" t="b">
        <v>0</v>
      </c>
      <c r="Q986" t="b">
        <v>0</v>
      </c>
      <c r="R986" t="s">
        <v>33</v>
      </c>
      <c r="S986" t="str">
        <f t="shared" si="62"/>
        <v>theater</v>
      </c>
      <c r="T986" t="str">
        <f t="shared" si="63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>ROUND(E987/D987*100,0)</f>
        <v>67</v>
      </c>
      <c r="G987" t="s">
        <v>14</v>
      </c>
      <c r="H987">
        <f>ROUND(E987/I987,0)</f>
        <v>26</v>
      </c>
      <c r="I987">
        <v>4405</v>
      </c>
      <c r="J987" t="s">
        <v>21</v>
      </c>
      <c r="K987" t="s">
        <v>22</v>
      </c>
      <c r="L987" s="8">
        <f t="shared" si="60"/>
        <v>41614.25</v>
      </c>
      <c r="M987">
        <v>1386309600</v>
      </c>
      <c r="N987" s="8">
        <f t="shared" si="61"/>
        <v>41640.25</v>
      </c>
      <c r="O987">
        <v>1388556000</v>
      </c>
      <c r="P987" t="b">
        <v>0</v>
      </c>
      <c r="Q987" t="b">
        <v>1</v>
      </c>
      <c r="R987" t="s">
        <v>23</v>
      </c>
      <c r="S987" t="str">
        <f t="shared" si="62"/>
        <v>music</v>
      </c>
      <c r="T987" t="str">
        <f t="shared" si="63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>ROUND(E988/D988*100,0)</f>
        <v>40</v>
      </c>
      <c r="G988" t="s">
        <v>14</v>
      </c>
      <c r="H988">
        <f>ROUND(E988/I988,0)</f>
        <v>34</v>
      </c>
      <c r="I988">
        <v>92</v>
      </c>
      <c r="J988" t="s">
        <v>21</v>
      </c>
      <c r="K988" t="s">
        <v>22</v>
      </c>
      <c r="L988" s="8">
        <f t="shared" si="60"/>
        <v>40638.208333333336</v>
      </c>
      <c r="M988">
        <v>1301979600</v>
      </c>
      <c r="N988" s="8">
        <f t="shared" si="61"/>
        <v>40652.208333333336</v>
      </c>
      <c r="O988">
        <v>1303189200</v>
      </c>
      <c r="P988" t="b">
        <v>0</v>
      </c>
      <c r="Q988" t="b">
        <v>0</v>
      </c>
      <c r="R988" t="s">
        <v>23</v>
      </c>
      <c r="S988" t="str">
        <f t="shared" si="62"/>
        <v>music</v>
      </c>
      <c r="T988" t="str">
        <f t="shared" si="63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>ROUND(E989/D989*100,0)</f>
        <v>217</v>
      </c>
      <c r="G989" t="s">
        <v>20</v>
      </c>
      <c r="H989">
        <f>ROUND(E989/I989,0)</f>
        <v>28</v>
      </c>
      <c r="I989">
        <v>480</v>
      </c>
      <c r="J989" t="s">
        <v>21</v>
      </c>
      <c r="K989" t="s">
        <v>22</v>
      </c>
      <c r="L989" s="8">
        <f t="shared" si="60"/>
        <v>42852.208333333328</v>
      </c>
      <c r="M989">
        <v>1493269200</v>
      </c>
      <c r="N989" s="8">
        <f t="shared" si="61"/>
        <v>42866.208333333328</v>
      </c>
      <c r="O989">
        <v>1494478800</v>
      </c>
      <c r="P989" t="b">
        <v>0</v>
      </c>
      <c r="Q989" t="b">
        <v>0</v>
      </c>
      <c r="R989" t="s">
        <v>42</v>
      </c>
      <c r="S989" t="str">
        <f t="shared" si="62"/>
        <v>film &amp; video</v>
      </c>
      <c r="T989" t="str">
        <f t="shared" si="63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>ROUND(E990/D990*100,0)</f>
        <v>52</v>
      </c>
      <c r="G990" t="s">
        <v>14</v>
      </c>
      <c r="H990">
        <f>ROUND(E990/I990,0)</f>
        <v>77</v>
      </c>
      <c r="I990">
        <v>64</v>
      </c>
      <c r="J990" t="s">
        <v>21</v>
      </c>
      <c r="K990" t="s">
        <v>22</v>
      </c>
      <c r="L990" s="8">
        <f t="shared" si="60"/>
        <v>42686.25</v>
      </c>
      <c r="M990">
        <v>1478930400</v>
      </c>
      <c r="N990" s="8">
        <f t="shared" si="61"/>
        <v>42707.25</v>
      </c>
      <c r="O990">
        <v>1480744800</v>
      </c>
      <c r="P990" t="b">
        <v>0</v>
      </c>
      <c r="Q990" t="b">
        <v>0</v>
      </c>
      <c r="R990" t="s">
        <v>133</v>
      </c>
      <c r="S990" t="str">
        <f t="shared" si="62"/>
        <v>publishing</v>
      </c>
      <c r="T990" t="str">
        <f t="shared" si="63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>ROUND(E991/D991*100,0)</f>
        <v>500</v>
      </c>
      <c r="G991" t="s">
        <v>20</v>
      </c>
      <c r="H991">
        <f>ROUND(E991/I991,0)</f>
        <v>53</v>
      </c>
      <c r="I991">
        <v>226</v>
      </c>
      <c r="J991" t="s">
        <v>21</v>
      </c>
      <c r="K991" t="s">
        <v>22</v>
      </c>
      <c r="L991" s="8">
        <f t="shared" si="60"/>
        <v>43571.208333333328</v>
      </c>
      <c r="M991">
        <v>1555390800</v>
      </c>
      <c r="N991" s="8">
        <f t="shared" si="61"/>
        <v>43576.208333333328</v>
      </c>
      <c r="O991">
        <v>1555822800</v>
      </c>
      <c r="P991" t="b">
        <v>0</v>
      </c>
      <c r="Q991" t="b">
        <v>0</v>
      </c>
      <c r="R991" t="s">
        <v>206</v>
      </c>
      <c r="S991" t="str">
        <f t="shared" si="62"/>
        <v>publishing</v>
      </c>
      <c r="T991" t="str">
        <f t="shared" si="63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>ROUND(E992/D992*100,0)</f>
        <v>88</v>
      </c>
      <c r="G992" t="s">
        <v>14</v>
      </c>
      <c r="H992">
        <f>ROUND(E992/I992,0)</f>
        <v>107</v>
      </c>
      <c r="I992">
        <v>64</v>
      </c>
      <c r="J992" t="s">
        <v>21</v>
      </c>
      <c r="K992" t="s">
        <v>22</v>
      </c>
      <c r="L992" s="8">
        <f t="shared" si="60"/>
        <v>42432.25</v>
      </c>
      <c r="M992">
        <v>1456984800</v>
      </c>
      <c r="N992" s="8">
        <f t="shared" si="61"/>
        <v>42454.208333333328</v>
      </c>
      <c r="O992">
        <v>1458882000</v>
      </c>
      <c r="P992" t="b">
        <v>0</v>
      </c>
      <c r="Q992" t="b">
        <v>1</v>
      </c>
      <c r="R992" t="s">
        <v>53</v>
      </c>
      <c r="S992" t="str">
        <f t="shared" si="62"/>
        <v>film &amp; video</v>
      </c>
      <c r="T992" t="str">
        <f t="shared" si="63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>ROUND(E993/D993*100,0)</f>
        <v>113</v>
      </c>
      <c r="G993" t="s">
        <v>20</v>
      </c>
      <c r="H993">
        <f>ROUND(E993/I993,0)</f>
        <v>46</v>
      </c>
      <c r="I993">
        <v>241</v>
      </c>
      <c r="J993" t="s">
        <v>21</v>
      </c>
      <c r="K993" t="s">
        <v>22</v>
      </c>
      <c r="L993" s="8">
        <f t="shared" si="60"/>
        <v>41907.208333333336</v>
      </c>
      <c r="M993">
        <v>1411621200</v>
      </c>
      <c r="N993" s="8">
        <f t="shared" si="61"/>
        <v>41911.208333333336</v>
      </c>
      <c r="O993">
        <v>1411966800</v>
      </c>
      <c r="P993" t="b">
        <v>0</v>
      </c>
      <c r="Q993" t="b">
        <v>1</v>
      </c>
      <c r="R993" t="s">
        <v>23</v>
      </c>
      <c r="S993" t="str">
        <f t="shared" si="62"/>
        <v>music</v>
      </c>
      <c r="T993" t="str">
        <f t="shared" si="63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>ROUND(E994/D994*100,0)</f>
        <v>427</v>
      </c>
      <c r="G994" t="s">
        <v>20</v>
      </c>
      <c r="H994">
        <f>ROUND(E994/I994,0)</f>
        <v>100</v>
      </c>
      <c r="I994">
        <v>132</v>
      </c>
      <c r="J994" t="s">
        <v>21</v>
      </c>
      <c r="K994" t="s">
        <v>22</v>
      </c>
      <c r="L994" s="8">
        <f t="shared" si="60"/>
        <v>43227.208333333328</v>
      </c>
      <c r="M994">
        <v>1525669200</v>
      </c>
      <c r="N994" s="8">
        <f t="shared" si="61"/>
        <v>43241.208333333328</v>
      </c>
      <c r="O994">
        <v>1526878800</v>
      </c>
      <c r="P994" t="b">
        <v>0</v>
      </c>
      <c r="Q994" t="b">
        <v>1</v>
      </c>
      <c r="R994" t="s">
        <v>53</v>
      </c>
      <c r="S994" t="str">
        <f t="shared" si="62"/>
        <v>film &amp; video</v>
      </c>
      <c r="T994" t="str">
        <f t="shared" si="63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>ROUND(E995/D995*100,0)</f>
        <v>78</v>
      </c>
      <c r="G995" t="s">
        <v>74</v>
      </c>
      <c r="H995">
        <f>ROUND(E995/I995,0)</f>
        <v>101</v>
      </c>
      <c r="I995">
        <v>75</v>
      </c>
      <c r="J995" t="s">
        <v>107</v>
      </c>
      <c r="K995" t="s">
        <v>108</v>
      </c>
      <c r="L995" s="8">
        <f t="shared" si="60"/>
        <v>42362.25</v>
      </c>
      <c r="M995">
        <v>1450936800</v>
      </c>
      <c r="N995" s="8">
        <f t="shared" si="61"/>
        <v>42379.25</v>
      </c>
      <c r="O995">
        <v>1452405600</v>
      </c>
      <c r="P995" t="b">
        <v>0</v>
      </c>
      <c r="Q995" t="b">
        <v>1</v>
      </c>
      <c r="R995" t="s">
        <v>122</v>
      </c>
      <c r="S995" t="str">
        <f t="shared" si="62"/>
        <v>photography</v>
      </c>
      <c r="T995" t="str">
        <f t="shared" si="63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>ROUND(E996/D996*100,0)</f>
        <v>52</v>
      </c>
      <c r="G996" t="s">
        <v>14</v>
      </c>
      <c r="H996">
        <f>ROUND(E996/I996,0)</f>
        <v>88</v>
      </c>
      <c r="I996">
        <v>842</v>
      </c>
      <c r="J996" t="s">
        <v>21</v>
      </c>
      <c r="K996" t="s">
        <v>22</v>
      </c>
      <c r="L996" s="8">
        <f t="shared" si="60"/>
        <v>41929.208333333336</v>
      </c>
      <c r="M996">
        <v>1413522000</v>
      </c>
      <c r="N996" s="8">
        <f t="shared" si="61"/>
        <v>41935.208333333336</v>
      </c>
      <c r="O996">
        <v>1414040400</v>
      </c>
      <c r="P996" t="b">
        <v>0</v>
      </c>
      <c r="Q996" t="b">
        <v>1</v>
      </c>
      <c r="R996" t="s">
        <v>206</v>
      </c>
      <c r="S996" t="str">
        <f t="shared" si="62"/>
        <v>publishing</v>
      </c>
      <c r="T996" t="str">
        <f t="shared" si="63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>ROUND(E997/D997*100,0)</f>
        <v>157</v>
      </c>
      <c r="G997" t="s">
        <v>20</v>
      </c>
      <c r="H997">
        <f>ROUND(E997/I997,0)</f>
        <v>75</v>
      </c>
      <c r="I997">
        <v>2043</v>
      </c>
      <c r="J997" t="s">
        <v>21</v>
      </c>
      <c r="K997" t="s">
        <v>22</v>
      </c>
      <c r="L997" s="8">
        <f t="shared" si="60"/>
        <v>43408.208333333328</v>
      </c>
      <c r="M997">
        <v>1541307600</v>
      </c>
      <c r="N997" s="8">
        <f t="shared" si="61"/>
        <v>43437.25</v>
      </c>
      <c r="O997">
        <v>1543816800</v>
      </c>
      <c r="P997" t="b">
        <v>0</v>
      </c>
      <c r="Q997" t="b">
        <v>1</v>
      </c>
      <c r="R997" t="s">
        <v>17</v>
      </c>
      <c r="S997" t="str">
        <f t="shared" si="62"/>
        <v>food</v>
      </c>
      <c r="T997" t="str">
        <f t="shared" si="63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>ROUND(E998/D998*100,0)</f>
        <v>73</v>
      </c>
      <c r="G998" t="s">
        <v>14</v>
      </c>
      <c r="H998">
        <f>ROUND(E998/I998,0)</f>
        <v>43</v>
      </c>
      <c r="I998">
        <v>112</v>
      </c>
      <c r="J998" t="s">
        <v>21</v>
      </c>
      <c r="K998" t="s">
        <v>22</v>
      </c>
      <c r="L998" s="8">
        <f t="shared" si="60"/>
        <v>41276.25</v>
      </c>
      <c r="M998">
        <v>1357106400</v>
      </c>
      <c r="N998" s="8">
        <f t="shared" si="61"/>
        <v>41306.25</v>
      </c>
      <c r="O998">
        <v>1359698400</v>
      </c>
      <c r="P998" t="b">
        <v>0</v>
      </c>
      <c r="Q998" t="b">
        <v>0</v>
      </c>
      <c r="R998" t="s">
        <v>33</v>
      </c>
      <c r="S998" t="str">
        <f t="shared" si="62"/>
        <v>theater</v>
      </c>
      <c r="T998" t="str">
        <f t="shared" si="63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>ROUND(E999/D999*100,0)</f>
        <v>61</v>
      </c>
      <c r="G999" t="s">
        <v>74</v>
      </c>
      <c r="H999">
        <f>ROUND(E999/I999,0)</f>
        <v>33</v>
      </c>
      <c r="I999">
        <v>139</v>
      </c>
      <c r="J999" t="s">
        <v>107</v>
      </c>
      <c r="K999" t="s">
        <v>108</v>
      </c>
      <c r="L999" s="8">
        <f t="shared" si="60"/>
        <v>41659.25</v>
      </c>
      <c r="M999">
        <v>1390197600</v>
      </c>
      <c r="N999" s="8">
        <f t="shared" si="61"/>
        <v>41664.25</v>
      </c>
      <c r="O999">
        <v>1390629600</v>
      </c>
      <c r="P999" t="b">
        <v>0</v>
      </c>
      <c r="Q999" t="b">
        <v>0</v>
      </c>
      <c r="R999" t="s">
        <v>33</v>
      </c>
      <c r="S999" t="str">
        <f t="shared" si="62"/>
        <v>theater</v>
      </c>
      <c r="T999" t="str">
        <f t="shared" si="63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>ROUND(E1000/D1000*100,0)</f>
        <v>57</v>
      </c>
      <c r="G1000" t="s">
        <v>14</v>
      </c>
      <c r="H1000">
        <f>ROUND(E1000/I1000,0)</f>
        <v>101</v>
      </c>
      <c r="I1000">
        <v>374</v>
      </c>
      <c r="J1000" t="s">
        <v>21</v>
      </c>
      <c r="K1000" t="s">
        <v>22</v>
      </c>
      <c r="L1000" s="8">
        <f t="shared" si="60"/>
        <v>40220.25</v>
      </c>
      <c r="M1000">
        <v>1265868000</v>
      </c>
      <c r="N1000" s="8">
        <f t="shared" si="61"/>
        <v>40234.25</v>
      </c>
      <c r="O1000">
        <v>1267077600</v>
      </c>
      <c r="P1000" t="b">
        <v>0</v>
      </c>
      <c r="Q1000" t="b">
        <v>1</v>
      </c>
      <c r="R1000" t="s">
        <v>60</v>
      </c>
      <c r="S1000" t="str">
        <f t="shared" si="62"/>
        <v>music</v>
      </c>
      <c r="T1000" t="str">
        <f t="shared" si="63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>ROUND(E1001/D1001*100,0)</f>
        <v>57</v>
      </c>
      <c r="G1001" t="s">
        <v>74</v>
      </c>
      <c r="H1001">
        <f>ROUND(E1001/I1001,0)</f>
        <v>56</v>
      </c>
      <c r="I1001">
        <v>1122</v>
      </c>
      <c r="J1001" t="s">
        <v>21</v>
      </c>
      <c r="K1001" t="s">
        <v>22</v>
      </c>
      <c r="L1001" s="8">
        <f t="shared" si="60"/>
        <v>42550.208333333328</v>
      </c>
      <c r="M1001">
        <v>1467176400</v>
      </c>
      <c r="N1001" s="8">
        <f t="shared" si="61"/>
        <v>42557.208333333328</v>
      </c>
      <c r="O1001">
        <v>1467781200</v>
      </c>
      <c r="P1001" t="b">
        <v>0</v>
      </c>
      <c r="Q1001" t="b">
        <v>0</v>
      </c>
      <c r="R1001" t="s">
        <v>17</v>
      </c>
      <c r="S1001" t="str">
        <f t="shared" si="62"/>
        <v>food</v>
      </c>
      <c r="T1001" t="str">
        <f t="shared" si="63"/>
        <v>food trucks</v>
      </c>
    </row>
  </sheetData>
  <conditionalFormatting sqref="G1:H1048576">
    <cfRule type="cellIs" dxfId="20" priority="2" operator="equal">
      <formula>"canceled"</formula>
    </cfRule>
    <cfRule type="cellIs" dxfId="19" priority="3" operator="equal">
      <formula>"live"</formula>
    </cfRule>
    <cfRule type="cellIs" dxfId="18" priority="4" operator="equal">
      <formula>"successful"</formula>
    </cfRule>
    <cfRule type="cellIs" dxfId="17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36DA-E897-4778-8A19-F483241C94C0}">
  <sheetPr codeName="Sheet1"/>
  <dimension ref="A2:F15"/>
  <sheetViews>
    <sheetView zoomScale="80" zoomScaleNormal="80" workbookViewId="0">
      <selection activeCell="B2" sqref="B2"/>
    </sheetView>
  </sheetViews>
  <sheetFormatPr defaultRowHeight="15.6" x14ac:dyDescent="0.3"/>
  <cols>
    <col min="1" max="1" width="16.19921875" bestFit="1" customWidth="1"/>
    <col min="2" max="2" width="15.3984375" bestFit="1" customWidth="1"/>
    <col min="3" max="3" width="5.59765625" bestFit="1" customWidth="1"/>
    <col min="4" max="4" width="3.8984375" bestFit="1" customWidth="1"/>
    <col min="5" max="5" width="9.3984375" bestFit="1" customWidth="1"/>
    <col min="6" max="6" width="10.8984375" bestFit="1" customWidth="1"/>
    <col min="7" max="7" width="8.19921875" bestFit="1" customWidth="1"/>
    <col min="8" max="8" width="5.59765625" bestFit="1" customWidth="1"/>
    <col min="9" max="9" width="3.796875" bestFit="1" customWidth="1"/>
    <col min="10" max="10" width="9.296875" bestFit="1" customWidth="1"/>
    <col min="11" max="11" width="8" bestFit="1" customWidth="1"/>
    <col min="12" max="12" width="8.19921875" bestFit="1" customWidth="1"/>
    <col min="13" max="13" width="5.59765625" bestFit="1" customWidth="1"/>
    <col min="14" max="14" width="3.796875" bestFit="1" customWidth="1"/>
    <col min="15" max="15" width="9.296875" bestFit="1" customWidth="1"/>
    <col min="16" max="16" width="8.09765625" bestFit="1" customWidth="1"/>
    <col min="17" max="17" width="8.19921875" bestFit="1" customWidth="1"/>
    <col min="18" max="18" width="5.59765625" bestFit="1" customWidth="1"/>
    <col min="19" max="19" width="3.796875" bestFit="1" customWidth="1"/>
    <col min="20" max="20" width="9.296875" bestFit="1" customWidth="1"/>
    <col min="21" max="21" width="8.09765625" bestFit="1" customWidth="1"/>
    <col min="22" max="22" width="8.19921875" bestFit="1" customWidth="1"/>
    <col min="23" max="23" width="5.59765625" bestFit="1" customWidth="1"/>
    <col min="24" max="24" width="3.796875" bestFit="1" customWidth="1"/>
    <col min="25" max="25" width="9.296875" bestFit="1" customWidth="1"/>
    <col min="26" max="26" width="8.09765625" bestFit="1" customWidth="1"/>
    <col min="27" max="27" width="8.19921875" bestFit="1" customWidth="1"/>
    <col min="28" max="28" width="5.59765625" bestFit="1" customWidth="1"/>
    <col min="29" max="29" width="9.296875" bestFit="1" customWidth="1"/>
    <col min="30" max="30" width="7.19921875" bestFit="1" customWidth="1"/>
    <col min="31" max="31" width="8.19921875" bestFit="1" customWidth="1"/>
    <col min="32" max="32" width="5.59765625" bestFit="1" customWidth="1"/>
    <col min="33" max="33" width="3.796875" bestFit="1" customWidth="1"/>
    <col min="34" max="34" width="9.296875" bestFit="1" customWidth="1"/>
    <col min="35" max="35" width="7.8984375" bestFit="1" customWidth="1"/>
    <col min="36" max="36" width="10.8984375" bestFit="1" customWidth="1"/>
  </cols>
  <sheetData>
    <row r="2" spans="1:6" x14ac:dyDescent="0.3">
      <c r="A2" s="4" t="s">
        <v>6</v>
      </c>
      <c r="B2" t="s">
        <v>2070</v>
      </c>
    </row>
    <row r="4" spans="1:6" x14ac:dyDescent="0.3">
      <c r="A4" s="4" t="s">
        <v>2069</v>
      </c>
      <c r="B4" s="4" t="s">
        <v>2068</v>
      </c>
    </row>
    <row r="5" spans="1:6" x14ac:dyDescent="0.3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5" t="s">
        <v>2035</v>
      </c>
      <c r="B6" s="6">
        <v>11</v>
      </c>
      <c r="C6" s="6">
        <v>60</v>
      </c>
      <c r="D6" s="6">
        <v>5</v>
      </c>
      <c r="E6" s="6">
        <v>102</v>
      </c>
      <c r="F6" s="6">
        <v>178</v>
      </c>
    </row>
    <row r="7" spans="1:6" x14ac:dyDescent="0.3">
      <c r="A7" s="5" t="s">
        <v>2036</v>
      </c>
      <c r="B7" s="6">
        <v>4</v>
      </c>
      <c r="C7" s="6">
        <v>20</v>
      </c>
      <c r="D7" s="6"/>
      <c r="E7" s="6">
        <v>22</v>
      </c>
      <c r="F7" s="6">
        <v>46</v>
      </c>
    </row>
    <row r="8" spans="1:6" x14ac:dyDescent="0.3">
      <c r="A8" s="5" t="s">
        <v>2037</v>
      </c>
      <c r="B8" s="6">
        <v>1</v>
      </c>
      <c r="C8" s="6">
        <v>23</v>
      </c>
      <c r="D8" s="6">
        <v>3</v>
      </c>
      <c r="E8" s="6">
        <v>21</v>
      </c>
      <c r="F8" s="6">
        <v>48</v>
      </c>
    </row>
    <row r="9" spans="1:6" x14ac:dyDescent="0.3">
      <c r="A9" s="5" t="s">
        <v>2043</v>
      </c>
      <c r="B9" s="6"/>
      <c r="C9" s="6"/>
      <c r="D9" s="6"/>
      <c r="E9" s="6">
        <v>4</v>
      </c>
      <c r="F9" s="6">
        <v>4</v>
      </c>
    </row>
    <row r="10" spans="1:6" x14ac:dyDescent="0.3">
      <c r="A10" s="5" t="s">
        <v>2038</v>
      </c>
      <c r="B10" s="6">
        <v>10</v>
      </c>
      <c r="C10" s="6">
        <v>66</v>
      </c>
      <c r="D10" s="6"/>
      <c r="E10" s="6">
        <v>99</v>
      </c>
      <c r="F10" s="6">
        <v>175</v>
      </c>
    </row>
    <row r="11" spans="1:6" x14ac:dyDescent="0.3">
      <c r="A11" s="5" t="s">
        <v>2039</v>
      </c>
      <c r="B11" s="6">
        <v>4</v>
      </c>
      <c r="C11" s="6">
        <v>11</v>
      </c>
      <c r="D11" s="6">
        <v>1</v>
      </c>
      <c r="E11" s="6">
        <v>26</v>
      </c>
      <c r="F11" s="6">
        <v>42</v>
      </c>
    </row>
    <row r="12" spans="1:6" x14ac:dyDescent="0.3">
      <c r="A12" s="5" t="s">
        <v>2040</v>
      </c>
      <c r="B12" s="6">
        <v>2</v>
      </c>
      <c r="C12" s="6">
        <v>24</v>
      </c>
      <c r="D12" s="6">
        <v>1</v>
      </c>
      <c r="E12" s="6">
        <v>40</v>
      </c>
      <c r="F12" s="6">
        <v>67</v>
      </c>
    </row>
    <row r="13" spans="1:6" x14ac:dyDescent="0.3">
      <c r="A13" s="5" t="s">
        <v>2041</v>
      </c>
      <c r="B13" s="6">
        <v>2</v>
      </c>
      <c r="C13" s="6">
        <v>28</v>
      </c>
      <c r="D13" s="6">
        <v>2</v>
      </c>
      <c r="E13" s="6">
        <v>64</v>
      </c>
      <c r="F13" s="6">
        <v>96</v>
      </c>
    </row>
    <row r="14" spans="1:6" x14ac:dyDescent="0.3">
      <c r="A14" s="5" t="s">
        <v>2042</v>
      </c>
      <c r="B14" s="6">
        <v>23</v>
      </c>
      <c r="C14" s="6">
        <v>132</v>
      </c>
      <c r="D14" s="6">
        <v>2</v>
      </c>
      <c r="E14" s="6">
        <v>187</v>
      </c>
      <c r="F14" s="6">
        <v>344</v>
      </c>
    </row>
    <row r="15" spans="1:6" x14ac:dyDescent="0.3">
      <c r="A15" s="5" t="s">
        <v>2034</v>
      </c>
      <c r="B15" s="6">
        <v>57</v>
      </c>
      <c r="C15" s="6">
        <v>364</v>
      </c>
      <c r="D15" s="6">
        <v>14</v>
      </c>
      <c r="E15" s="6">
        <v>565</v>
      </c>
      <c r="F15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599D-0B4C-41F1-8D51-BE70738E7112}">
  <sheetPr codeName="Sheet4"/>
  <dimension ref="A1:F30"/>
  <sheetViews>
    <sheetView zoomScale="70" zoomScaleNormal="70" workbookViewId="0">
      <selection activeCell="F10" sqref="F10"/>
    </sheetView>
  </sheetViews>
  <sheetFormatPr defaultRowHeight="15.6" x14ac:dyDescent="0.3"/>
  <cols>
    <col min="1" max="1" width="17.3984375" bestFit="1" customWidth="1"/>
    <col min="2" max="2" width="16" bestFit="1" customWidth="1"/>
    <col min="3" max="3" width="5.69921875" bestFit="1" customWidth="1"/>
    <col min="4" max="4" width="4" bestFit="1" customWidth="1"/>
    <col min="5" max="5" width="9.5" bestFit="1" customWidth="1"/>
    <col min="6" max="6" width="10.8984375" bestFit="1" customWidth="1"/>
    <col min="7" max="7" width="8.19921875" bestFit="1" customWidth="1"/>
    <col min="8" max="8" width="5.59765625" bestFit="1" customWidth="1"/>
    <col min="9" max="9" width="3.796875" bestFit="1" customWidth="1"/>
    <col min="10" max="10" width="9.296875" bestFit="1" customWidth="1"/>
    <col min="11" max="11" width="8" bestFit="1" customWidth="1"/>
    <col min="12" max="12" width="8.19921875" bestFit="1" customWidth="1"/>
    <col min="13" max="13" width="5.59765625" bestFit="1" customWidth="1"/>
    <col min="14" max="14" width="3.796875" bestFit="1" customWidth="1"/>
    <col min="15" max="15" width="9.296875" bestFit="1" customWidth="1"/>
    <col min="16" max="16" width="8.09765625" bestFit="1" customWidth="1"/>
    <col min="17" max="17" width="8.19921875" bestFit="1" customWidth="1"/>
    <col min="18" max="18" width="5.59765625" bestFit="1" customWidth="1"/>
    <col min="19" max="19" width="3.796875" bestFit="1" customWidth="1"/>
    <col min="20" max="20" width="9.296875" bestFit="1" customWidth="1"/>
    <col min="21" max="21" width="8.09765625" bestFit="1" customWidth="1"/>
    <col min="22" max="22" width="8.19921875" bestFit="1" customWidth="1"/>
    <col min="23" max="23" width="5.59765625" bestFit="1" customWidth="1"/>
    <col min="24" max="24" width="3.796875" bestFit="1" customWidth="1"/>
    <col min="25" max="25" width="9.296875" bestFit="1" customWidth="1"/>
    <col min="26" max="26" width="8.09765625" bestFit="1" customWidth="1"/>
    <col min="27" max="27" width="8.19921875" bestFit="1" customWidth="1"/>
    <col min="28" max="28" width="5.59765625" bestFit="1" customWidth="1"/>
    <col min="29" max="29" width="9.296875" bestFit="1" customWidth="1"/>
    <col min="30" max="30" width="7.19921875" bestFit="1" customWidth="1"/>
    <col min="31" max="31" width="8.19921875" bestFit="1" customWidth="1"/>
    <col min="32" max="32" width="5.59765625" bestFit="1" customWidth="1"/>
    <col min="33" max="33" width="3.796875" bestFit="1" customWidth="1"/>
    <col min="34" max="34" width="9.296875" bestFit="1" customWidth="1"/>
    <col min="35" max="35" width="7.8984375" bestFit="1" customWidth="1"/>
    <col min="36" max="36" width="10.8984375" bestFit="1" customWidth="1"/>
  </cols>
  <sheetData>
    <row r="1" spans="1:6" x14ac:dyDescent="0.3">
      <c r="A1" s="4" t="s">
        <v>6</v>
      </c>
      <c r="B1" t="s">
        <v>2070</v>
      </c>
    </row>
    <row r="2" spans="1:6" x14ac:dyDescent="0.3">
      <c r="A2" s="4" t="s">
        <v>2031</v>
      </c>
      <c r="B2" t="s">
        <v>2070</v>
      </c>
    </row>
    <row r="4" spans="1:6" x14ac:dyDescent="0.3">
      <c r="A4" s="4" t="s">
        <v>2069</v>
      </c>
      <c r="B4" s="4" t="s">
        <v>2068</v>
      </c>
    </row>
    <row r="5" spans="1:6" x14ac:dyDescent="0.3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5" t="s">
        <v>2044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3">
      <c r="A7" s="5" t="s">
        <v>2066</v>
      </c>
      <c r="B7" s="6"/>
      <c r="C7" s="6"/>
      <c r="D7" s="6"/>
      <c r="E7" s="6">
        <v>4</v>
      </c>
      <c r="F7" s="6">
        <v>4</v>
      </c>
    </row>
    <row r="8" spans="1:6" x14ac:dyDescent="0.3">
      <c r="A8" s="5" t="s">
        <v>2045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3">
      <c r="A9" s="5" t="s">
        <v>2046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3">
      <c r="A10" s="5" t="s">
        <v>2061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3">
      <c r="A11" s="5" t="s">
        <v>2055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3">
      <c r="A12" s="5" t="s">
        <v>2049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3">
      <c r="A13" s="5" t="s">
        <v>2051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3">
      <c r="A14" s="5" t="s">
        <v>2052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3">
      <c r="A15" s="5" t="s">
        <v>2062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3">
      <c r="A16" s="5" t="s">
        <v>2060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3">
      <c r="A17" s="5" t="s">
        <v>2056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3">
      <c r="A18" s="5" t="s">
        <v>2054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3">
      <c r="A19" s="5" t="s">
        <v>2058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3">
      <c r="A20" s="5" t="s">
        <v>2063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3">
      <c r="A21" s="5" t="s">
        <v>2053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3">
      <c r="A22" s="5" t="s">
        <v>2059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3">
      <c r="A23" s="5" t="s">
        <v>2047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3">
      <c r="A24" s="5" t="s">
        <v>2048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3">
      <c r="A25" s="5" t="s">
        <v>2064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3">
      <c r="A26" s="5" t="s">
        <v>2050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3">
      <c r="A27" s="5" t="s">
        <v>2065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3">
      <c r="A28" s="5" t="s">
        <v>2057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3">
      <c r="A29" s="5" t="s">
        <v>2067</v>
      </c>
      <c r="B29" s="6"/>
      <c r="C29" s="6"/>
      <c r="D29" s="6"/>
      <c r="E29" s="6">
        <v>3</v>
      </c>
      <c r="F29" s="6">
        <v>3</v>
      </c>
    </row>
    <row r="30" spans="1:6" x14ac:dyDescent="0.3">
      <c r="A30" s="5" t="s">
        <v>2034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FA78-9D01-4056-B0F3-5C8D38DDB468}">
  <dimension ref="A2:F19"/>
  <sheetViews>
    <sheetView zoomScale="80" zoomScaleNormal="80" workbookViewId="0">
      <selection activeCell="O22" sqref="O22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296875" bestFit="1" customWidth="1"/>
    <col min="6" max="6" width="10.8984375" bestFit="1" customWidth="1"/>
    <col min="7" max="95" width="4.8984375" bestFit="1" customWidth="1"/>
    <col min="96" max="274" width="5.8984375" bestFit="1" customWidth="1"/>
    <col min="275" max="448" width="6.8984375" bestFit="1" customWidth="1"/>
    <col min="449" max="449" width="10.8984375" bestFit="1" customWidth="1"/>
    <col min="450" max="781" width="5.8984375" bestFit="1" customWidth="1"/>
    <col min="782" max="965" width="6.8984375" bestFit="1" customWidth="1"/>
    <col min="966" max="966" width="10.8984375" bestFit="1" customWidth="1"/>
    <col min="967" max="967" width="5.796875" bestFit="1" customWidth="1"/>
    <col min="968" max="968" width="8.69921875" bestFit="1" customWidth="1"/>
    <col min="969" max="969" width="5.796875" bestFit="1" customWidth="1"/>
    <col min="970" max="970" width="8.69921875" bestFit="1" customWidth="1"/>
    <col min="971" max="971" width="5.796875" bestFit="1" customWidth="1"/>
    <col min="972" max="972" width="8.69921875" bestFit="1" customWidth="1"/>
    <col min="973" max="973" width="5.796875" bestFit="1" customWidth="1"/>
    <col min="974" max="974" width="2.8984375" bestFit="1" customWidth="1"/>
    <col min="975" max="975" width="8.69921875" bestFit="1" customWidth="1"/>
    <col min="976" max="976" width="5.796875" bestFit="1" customWidth="1"/>
    <col min="977" max="977" width="8.69921875" bestFit="1" customWidth="1"/>
    <col min="978" max="978" width="5.796875" bestFit="1" customWidth="1"/>
    <col min="979" max="979" width="2.8984375" bestFit="1" customWidth="1"/>
    <col min="980" max="980" width="8.69921875" bestFit="1" customWidth="1"/>
    <col min="981" max="981" width="5.796875" bestFit="1" customWidth="1"/>
    <col min="982" max="982" width="8.69921875" bestFit="1" customWidth="1"/>
    <col min="983" max="983" width="5.796875" bestFit="1" customWidth="1"/>
    <col min="984" max="984" width="8.69921875" bestFit="1" customWidth="1"/>
    <col min="985" max="985" width="5.796875" bestFit="1" customWidth="1"/>
    <col min="986" max="986" width="8.69921875" bestFit="1" customWidth="1"/>
    <col min="987" max="987" width="5.796875" bestFit="1" customWidth="1"/>
    <col min="988" max="988" width="8.69921875" bestFit="1" customWidth="1"/>
    <col min="989" max="989" width="5.796875" bestFit="1" customWidth="1"/>
    <col min="990" max="990" width="8.69921875" bestFit="1" customWidth="1"/>
    <col min="991" max="991" width="5.796875" bestFit="1" customWidth="1"/>
    <col min="992" max="992" width="8.69921875" bestFit="1" customWidth="1"/>
    <col min="993" max="993" width="5.796875" bestFit="1" customWidth="1"/>
    <col min="994" max="994" width="8.69921875" bestFit="1" customWidth="1"/>
    <col min="995" max="995" width="5.796875" bestFit="1" customWidth="1"/>
    <col min="996" max="996" width="8.69921875" bestFit="1" customWidth="1"/>
    <col min="997" max="997" width="5.796875" bestFit="1" customWidth="1"/>
    <col min="998" max="998" width="8.69921875" bestFit="1" customWidth="1"/>
    <col min="999" max="999" width="5.796875" bestFit="1" customWidth="1"/>
    <col min="1000" max="1000" width="8.69921875" bestFit="1" customWidth="1"/>
    <col min="1001" max="1001" width="5.796875" bestFit="1" customWidth="1"/>
    <col min="1002" max="1002" width="2.8984375" bestFit="1" customWidth="1"/>
    <col min="1003" max="1003" width="8.69921875" bestFit="1" customWidth="1"/>
    <col min="1004" max="1004" width="5.796875" bestFit="1" customWidth="1"/>
    <col min="1005" max="1005" width="8.69921875" bestFit="1" customWidth="1"/>
    <col min="1006" max="1006" width="5.796875" bestFit="1" customWidth="1"/>
    <col min="1007" max="1007" width="8.69921875" bestFit="1" customWidth="1"/>
    <col min="1008" max="1008" width="5.796875" bestFit="1" customWidth="1"/>
    <col min="1009" max="1009" width="8.69921875" bestFit="1" customWidth="1"/>
    <col min="1010" max="1010" width="5.796875" bestFit="1" customWidth="1"/>
    <col min="1011" max="1011" width="8.69921875" bestFit="1" customWidth="1"/>
    <col min="1012" max="1012" width="5.796875" bestFit="1" customWidth="1"/>
    <col min="1013" max="1013" width="8.69921875" bestFit="1" customWidth="1"/>
    <col min="1014" max="1014" width="5.796875" bestFit="1" customWidth="1"/>
    <col min="1015" max="1015" width="3.8984375" bestFit="1" customWidth="1"/>
    <col min="1016" max="1016" width="8.69921875" bestFit="1" customWidth="1"/>
    <col min="1017" max="1017" width="5.796875" bestFit="1" customWidth="1"/>
    <col min="1018" max="1018" width="3.8984375" bestFit="1" customWidth="1"/>
    <col min="1019" max="1019" width="8.69921875" bestFit="1" customWidth="1"/>
    <col min="1020" max="1020" width="5.796875" bestFit="1" customWidth="1"/>
    <col min="1021" max="1021" width="8.69921875" bestFit="1" customWidth="1"/>
    <col min="1022" max="1022" width="5.796875" bestFit="1" customWidth="1"/>
    <col min="1023" max="1023" width="8.69921875" bestFit="1" customWidth="1"/>
    <col min="1024" max="1024" width="5.796875" bestFit="1" customWidth="1"/>
    <col min="1025" max="1025" width="2.8984375" bestFit="1" customWidth="1"/>
    <col min="1026" max="1026" width="8.69921875" bestFit="1" customWidth="1"/>
    <col min="1027" max="1027" width="5.796875" bestFit="1" customWidth="1"/>
    <col min="1028" max="1028" width="8.69921875" bestFit="1" customWidth="1"/>
    <col min="1029" max="1029" width="5.796875" bestFit="1" customWidth="1"/>
    <col min="1030" max="1030" width="8.69921875" bestFit="1" customWidth="1"/>
    <col min="1031" max="1031" width="5.796875" bestFit="1" customWidth="1"/>
    <col min="1032" max="1032" width="2.8984375" bestFit="1" customWidth="1"/>
    <col min="1033" max="1033" width="8.69921875" bestFit="1" customWidth="1"/>
    <col min="1034" max="1034" width="5.796875" bestFit="1" customWidth="1"/>
    <col min="1035" max="1035" width="8.69921875" bestFit="1" customWidth="1"/>
    <col min="1036" max="1036" width="5.796875" bestFit="1" customWidth="1"/>
    <col min="1037" max="1037" width="8.69921875" bestFit="1" customWidth="1"/>
    <col min="1038" max="1038" width="5.796875" bestFit="1" customWidth="1"/>
    <col min="1039" max="1039" width="8.69921875" bestFit="1" customWidth="1"/>
    <col min="1040" max="1040" width="5.796875" bestFit="1" customWidth="1"/>
    <col min="1041" max="1041" width="8.69921875" bestFit="1" customWidth="1"/>
    <col min="1042" max="1042" width="5.796875" bestFit="1" customWidth="1"/>
    <col min="1043" max="1043" width="8.69921875" bestFit="1" customWidth="1"/>
    <col min="1044" max="1044" width="5.796875" bestFit="1" customWidth="1"/>
    <col min="1045" max="1045" width="8.69921875" bestFit="1" customWidth="1"/>
    <col min="1046" max="1046" width="5.796875" bestFit="1" customWidth="1"/>
    <col min="1047" max="1047" width="8.69921875" bestFit="1" customWidth="1"/>
    <col min="1048" max="1048" width="5.796875" bestFit="1" customWidth="1"/>
    <col min="1049" max="1049" width="8.69921875" bestFit="1" customWidth="1"/>
    <col min="1050" max="1050" width="5.796875" bestFit="1" customWidth="1"/>
    <col min="1051" max="1051" width="8.69921875" bestFit="1" customWidth="1"/>
    <col min="1052" max="1052" width="5.796875" bestFit="1" customWidth="1"/>
    <col min="1053" max="1053" width="3.8984375" bestFit="1" customWidth="1"/>
    <col min="1054" max="1054" width="8.69921875" bestFit="1" customWidth="1"/>
    <col min="1055" max="1055" width="5.796875" bestFit="1" customWidth="1"/>
    <col min="1056" max="1056" width="8.69921875" bestFit="1" customWidth="1"/>
    <col min="1057" max="1057" width="5.796875" bestFit="1" customWidth="1"/>
    <col min="1058" max="1058" width="8.69921875" bestFit="1" customWidth="1"/>
    <col min="1059" max="1059" width="5.796875" bestFit="1" customWidth="1"/>
    <col min="1060" max="1060" width="8.69921875" bestFit="1" customWidth="1"/>
    <col min="1061" max="1061" width="5.796875" bestFit="1" customWidth="1"/>
    <col min="1062" max="1062" width="8.69921875" bestFit="1" customWidth="1"/>
    <col min="1063" max="1063" width="5.796875" bestFit="1" customWidth="1"/>
    <col min="1064" max="1064" width="8.69921875" bestFit="1" customWidth="1"/>
    <col min="1065" max="1065" width="5.796875" bestFit="1" customWidth="1"/>
    <col min="1066" max="1066" width="8.69921875" bestFit="1" customWidth="1"/>
    <col min="1067" max="1067" width="5.796875" bestFit="1" customWidth="1"/>
    <col min="1068" max="1068" width="8.69921875" bestFit="1" customWidth="1"/>
    <col min="1069" max="1069" width="5.796875" bestFit="1" customWidth="1"/>
    <col min="1070" max="1070" width="8.69921875" bestFit="1" customWidth="1"/>
    <col min="1071" max="1071" width="5.796875" bestFit="1" customWidth="1"/>
    <col min="1072" max="1072" width="8.69921875" bestFit="1" customWidth="1"/>
    <col min="1073" max="1073" width="5.796875" bestFit="1" customWidth="1"/>
    <col min="1074" max="1074" width="8.69921875" bestFit="1" customWidth="1"/>
    <col min="1075" max="1075" width="5.796875" bestFit="1" customWidth="1"/>
    <col min="1076" max="1076" width="8.69921875" bestFit="1" customWidth="1"/>
    <col min="1077" max="1077" width="5.796875" bestFit="1" customWidth="1"/>
    <col min="1078" max="1078" width="8.69921875" bestFit="1" customWidth="1"/>
    <col min="1079" max="1079" width="5.796875" bestFit="1" customWidth="1"/>
    <col min="1080" max="1080" width="8.69921875" bestFit="1" customWidth="1"/>
    <col min="1081" max="1081" width="5.796875" bestFit="1" customWidth="1"/>
    <col min="1082" max="1082" width="8.69921875" bestFit="1" customWidth="1"/>
    <col min="1083" max="1083" width="5.796875" bestFit="1" customWidth="1"/>
    <col min="1084" max="1084" width="8.69921875" bestFit="1" customWidth="1"/>
    <col min="1085" max="1085" width="5.796875" bestFit="1" customWidth="1"/>
    <col min="1086" max="1086" width="8.69921875" bestFit="1" customWidth="1"/>
    <col min="1087" max="1087" width="5.796875" bestFit="1" customWidth="1"/>
    <col min="1088" max="1088" width="8.69921875" bestFit="1" customWidth="1"/>
    <col min="1089" max="1089" width="5.796875" bestFit="1" customWidth="1"/>
    <col min="1090" max="1090" width="8.69921875" bestFit="1" customWidth="1"/>
    <col min="1091" max="1091" width="5.796875" bestFit="1" customWidth="1"/>
    <col min="1092" max="1092" width="8.69921875" bestFit="1" customWidth="1"/>
    <col min="1093" max="1093" width="5.796875" bestFit="1" customWidth="1"/>
    <col min="1094" max="1094" width="8.69921875" bestFit="1" customWidth="1"/>
    <col min="1095" max="1095" width="5.796875" bestFit="1" customWidth="1"/>
    <col min="1096" max="1096" width="8.69921875" bestFit="1" customWidth="1"/>
    <col min="1097" max="1097" width="5.796875" bestFit="1" customWidth="1"/>
    <col min="1098" max="1098" width="8.69921875" bestFit="1" customWidth="1"/>
    <col min="1099" max="1099" width="6.796875" bestFit="1" customWidth="1"/>
    <col min="1100" max="1100" width="9.69921875" bestFit="1" customWidth="1"/>
    <col min="1101" max="1101" width="6.796875" bestFit="1" customWidth="1"/>
    <col min="1102" max="1102" width="9.69921875" bestFit="1" customWidth="1"/>
    <col min="1103" max="1103" width="6.796875" bestFit="1" customWidth="1"/>
    <col min="1104" max="1104" width="9.69921875" bestFit="1" customWidth="1"/>
    <col min="1105" max="1105" width="6.796875" bestFit="1" customWidth="1"/>
    <col min="1106" max="1106" width="9.69921875" bestFit="1" customWidth="1"/>
    <col min="1107" max="1107" width="6.796875" bestFit="1" customWidth="1"/>
    <col min="1108" max="1108" width="9.69921875" bestFit="1" customWidth="1"/>
    <col min="1109" max="1109" width="6.796875" bestFit="1" customWidth="1"/>
    <col min="1110" max="1110" width="9.69921875" bestFit="1" customWidth="1"/>
    <col min="1111" max="1111" width="6.796875" bestFit="1" customWidth="1"/>
    <col min="1112" max="1112" width="9.69921875" bestFit="1" customWidth="1"/>
    <col min="1113" max="1113" width="6.796875" bestFit="1" customWidth="1"/>
    <col min="1114" max="1114" width="9.69921875" bestFit="1" customWidth="1"/>
    <col min="1115" max="1115" width="6.796875" bestFit="1" customWidth="1"/>
    <col min="1116" max="1116" width="3.8984375" bestFit="1" customWidth="1"/>
    <col min="1117" max="1117" width="9.69921875" bestFit="1" customWidth="1"/>
    <col min="1118" max="1118" width="6.796875" bestFit="1" customWidth="1"/>
    <col min="1119" max="1119" width="9.69921875" bestFit="1" customWidth="1"/>
    <col min="1120" max="1120" width="6.796875" bestFit="1" customWidth="1"/>
    <col min="1121" max="1121" width="9.69921875" bestFit="1" customWidth="1"/>
    <col min="1122" max="1122" width="6.796875" bestFit="1" customWidth="1"/>
    <col min="1123" max="1123" width="9.69921875" bestFit="1" customWidth="1"/>
    <col min="1124" max="1124" width="6.796875" bestFit="1" customWidth="1"/>
    <col min="1125" max="1125" width="9.69921875" bestFit="1" customWidth="1"/>
    <col min="1126" max="1126" width="6.796875" bestFit="1" customWidth="1"/>
    <col min="1127" max="1127" width="9.69921875" bestFit="1" customWidth="1"/>
    <col min="1128" max="1128" width="6.796875" bestFit="1" customWidth="1"/>
    <col min="1129" max="1129" width="9.69921875" bestFit="1" customWidth="1"/>
    <col min="1130" max="1130" width="6.796875" bestFit="1" customWidth="1"/>
    <col min="1131" max="1131" width="3.8984375" bestFit="1" customWidth="1"/>
    <col min="1132" max="1132" width="9.69921875" bestFit="1" customWidth="1"/>
    <col min="1133" max="1133" width="6.796875" bestFit="1" customWidth="1"/>
    <col min="1134" max="1134" width="9.69921875" bestFit="1" customWidth="1"/>
    <col min="1135" max="1135" width="6.796875" bestFit="1" customWidth="1"/>
    <col min="1136" max="1136" width="9.69921875" bestFit="1" customWidth="1"/>
    <col min="1137" max="1137" width="6.796875" bestFit="1" customWidth="1"/>
    <col min="1138" max="1138" width="9.69921875" bestFit="1" customWidth="1"/>
    <col min="1139" max="1139" width="6.796875" bestFit="1" customWidth="1"/>
    <col min="1140" max="1140" width="9.69921875" bestFit="1" customWidth="1"/>
    <col min="1141" max="1141" width="6.796875" bestFit="1" customWidth="1"/>
    <col min="1142" max="1142" width="9.69921875" bestFit="1" customWidth="1"/>
    <col min="1143" max="1143" width="6.796875" bestFit="1" customWidth="1"/>
    <col min="1144" max="1144" width="9.69921875" bestFit="1" customWidth="1"/>
    <col min="1145" max="1145" width="6.796875" bestFit="1" customWidth="1"/>
    <col min="1146" max="1146" width="9.69921875" bestFit="1" customWidth="1"/>
    <col min="1147" max="1147" width="6.796875" bestFit="1" customWidth="1"/>
    <col min="1148" max="1148" width="9.69921875" bestFit="1" customWidth="1"/>
    <col min="1149" max="1149" width="6.796875" bestFit="1" customWidth="1"/>
    <col min="1150" max="1150" width="9.69921875" bestFit="1" customWidth="1"/>
    <col min="1151" max="1151" width="6.796875" bestFit="1" customWidth="1"/>
    <col min="1152" max="1152" width="9.69921875" bestFit="1" customWidth="1"/>
    <col min="1153" max="1153" width="6.796875" bestFit="1" customWidth="1"/>
    <col min="1154" max="1154" width="9.69921875" bestFit="1" customWidth="1"/>
    <col min="1155" max="1155" width="6.796875" bestFit="1" customWidth="1"/>
    <col min="1156" max="1156" width="9.69921875" bestFit="1" customWidth="1"/>
    <col min="1157" max="1157" width="6.796875" bestFit="1" customWidth="1"/>
    <col min="1158" max="1158" width="9.69921875" bestFit="1" customWidth="1"/>
    <col min="1159" max="1159" width="6.796875" bestFit="1" customWidth="1"/>
    <col min="1160" max="1160" width="9.69921875" bestFit="1" customWidth="1"/>
    <col min="1161" max="1161" width="6.796875" bestFit="1" customWidth="1"/>
    <col min="1162" max="1162" width="9.69921875" bestFit="1" customWidth="1"/>
    <col min="1163" max="1163" width="6.796875" bestFit="1" customWidth="1"/>
    <col min="1164" max="1164" width="9.69921875" bestFit="1" customWidth="1"/>
    <col min="1165" max="1165" width="6.796875" bestFit="1" customWidth="1"/>
    <col min="1166" max="1166" width="9.69921875" bestFit="1" customWidth="1"/>
    <col min="1167" max="1167" width="6.796875" bestFit="1" customWidth="1"/>
    <col min="1168" max="1168" width="9.69921875" bestFit="1" customWidth="1"/>
    <col min="1169" max="1169" width="6.796875" bestFit="1" customWidth="1"/>
    <col min="1170" max="1170" width="9.69921875" bestFit="1" customWidth="1"/>
    <col min="1171" max="1171" width="6.796875" bestFit="1" customWidth="1"/>
    <col min="1172" max="1172" width="9.69921875" bestFit="1" customWidth="1"/>
    <col min="1173" max="1173" width="6.796875" bestFit="1" customWidth="1"/>
    <col min="1174" max="1174" width="9.69921875" bestFit="1" customWidth="1"/>
    <col min="1175" max="1175" width="6.796875" bestFit="1" customWidth="1"/>
    <col min="1176" max="1176" width="9.69921875" bestFit="1" customWidth="1"/>
    <col min="1177" max="1177" width="6.796875" bestFit="1" customWidth="1"/>
    <col min="1178" max="1178" width="9.69921875" bestFit="1" customWidth="1"/>
    <col min="1179" max="1179" width="6.796875" bestFit="1" customWidth="1"/>
    <col min="1180" max="1180" width="3.8984375" bestFit="1" customWidth="1"/>
    <col min="1181" max="1181" width="9.69921875" bestFit="1" customWidth="1"/>
    <col min="1182" max="1182" width="6.796875" bestFit="1" customWidth="1"/>
    <col min="1183" max="1183" width="9.69921875" bestFit="1" customWidth="1"/>
    <col min="1184" max="1184" width="6.796875" bestFit="1" customWidth="1"/>
    <col min="1185" max="1185" width="9.69921875" bestFit="1" customWidth="1"/>
    <col min="1186" max="1186" width="6.796875" bestFit="1" customWidth="1"/>
    <col min="1187" max="1187" width="9.69921875" bestFit="1" customWidth="1"/>
    <col min="1188" max="1188" width="6.796875" bestFit="1" customWidth="1"/>
    <col min="1189" max="1189" width="9.69921875" bestFit="1" customWidth="1"/>
    <col min="1190" max="1190" width="6.796875" bestFit="1" customWidth="1"/>
    <col min="1191" max="1191" width="9.69921875" bestFit="1" customWidth="1"/>
    <col min="1192" max="1192" width="6.796875" bestFit="1" customWidth="1"/>
    <col min="1193" max="1193" width="3.8984375" bestFit="1" customWidth="1"/>
    <col min="1194" max="1194" width="9.69921875" bestFit="1" customWidth="1"/>
    <col min="1195" max="1195" width="6.796875" bestFit="1" customWidth="1"/>
    <col min="1196" max="1196" width="9.69921875" bestFit="1" customWidth="1"/>
    <col min="1197" max="1197" width="6.796875" bestFit="1" customWidth="1"/>
    <col min="1198" max="1198" width="9.69921875" bestFit="1" customWidth="1"/>
    <col min="1199" max="1199" width="6.796875" bestFit="1" customWidth="1"/>
    <col min="1200" max="1200" width="9.69921875" bestFit="1" customWidth="1"/>
    <col min="1201" max="1201" width="6.796875" bestFit="1" customWidth="1"/>
    <col min="1202" max="1202" width="9.69921875" bestFit="1" customWidth="1"/>
    <col min="1203" max="1203" width="6.796875" bestFit="1" customWidth="1"/>
    <col min="1204" max="1205" width="2.8984375" bestFit="1" customWidth="1"/>
    <col min="1206" max="1206" width="9.69921875" bestFit="1" customWidth="1"/>
    <col min="1207" max="1207" width="6.796875" bestFit="1" customWidth="1"/>
    <col min="1208" max="1208" width="9.69921875" bestFit="1" customWidth="1"/>
    <col min="1209" max="1209" width="6.796875" bestFit="1" customWidth="1"/>
    <col min="1210" max="1210" width="9.69921875" bestFit="1" customWidth="1"/>
    <col min="1211" max="1211" width="6.796875" bestFit="1" customWidth="1"/>
    <col min="1212" max="1212" width="9.69921875" bestFit="1" customWidth="1"/>
    <col min="1213" max="1213" width="6.796875" bestFit="1" customWidth="1"/>
    <col min="1214" max="1214" width="9.69921875" bestFit="1" customWidth="1"/>
    <col min="1215" max="1215" width="6.796875" bestFit="1" customWidth="1"/>
    <col min="1216" max="1216" width="9.69921875" bestFit="1" customWidth="1"/>
    <col min="1217" max="1217" width="6.796875" bestFit="1" customWidth="1"/>
    <col min="1218" max="1218" width="9.69921875" bestFit="1" customWidth="1"/>
    <col min="1219" max="1219" width="6.796875" bestFit="1" customWidth="1"/>
    <col min="1220" max="1220" width="9.69921875" bestFit="1" customWidth="1"/>
    <col min="1221" max="1221" width="6.796875" bestFit="1" customWidth="1"/>
    <col min="1222" max="1222" width="9.69921875" bestFit="1" customWidth="1"/>
    <col min="1223" max="1223" width="6.796875" bestFit="1" customWidth="1"/>
    <col min="1224" max="1224" width="9.69921875" bestFit="1" customWidth="1"/>
    <col min="1225" max="1225" width="6.796875" bestFit="1" customWidth="1"/>
    <col min="1226" max="1226" width="9.69921875" bestFit="1" customWidth="1"/>
    <col min="1227" max="1227" width="6.796875" bestFit="1" customWidth="1"/>
    <col min="1228" max="1228" width="9.69921875" bestFit="1" customWidth="1"/>
    <col min="1229" max="1229" width="6.796875" bestFit="1" customWidth="1"/>
    <col min="1230" max="1230" width="9.69921875" bestFit="1" customWidth="1"/>
    <col min="1231" max="1231" width="6.796875" bestFit="1" customWidth="1"/>
    <col min="1232" max="1232" width="9.69921875" bestFit="1" customWidth="1"/>
    <col min="1233" max="1233" width="6.796875" bestFit="1" customWidth="1"/>
    <col min="1234" max="1234" width="9.69921875" bestFit="1" customWidth="1"/>
    <col min="1235" max="1235" width="6.796875" bestFit="1" customWidth="1"/>
    <col min="1236" max="1236" width="9.69921875" bestFit="1" customWidth="1"/>
    <col min="1237" max="1237" width="6.796875" bestFit="1" customWidth="1"/>
    <col min="1238" max="1238" width="9.69921875" bestFit="1" customWidth="1"/>
    <col min="1239" max="1239" width="6.796875" bestFit="1" customWidth="1"/>
    <col min="1240" max="1240" width="9.69921875" bestFit="1" customWidth="1"/>
    <col min="1241" max="1241" width="6.796875" bestFit="1" customWidth="1"/>
    <col min="1242" max="1242" width="9.69921875" bestFit="1" customWidth="1"/>
    <col min="1243" max="1243" width="6.796875" bestFit="1" customWidth="1"/>
    <col min="1244" max="1244" width="9.69921875" bestFit="1" customWidth="1"/>
    <col min="1245" max="1245" width="6.796875" bestFit="1" customWidth="1"/>
    <col min="1246" max="1246" width="9.69921875" bestFit="1" customWidth="1"/>
    <col min="1247" max="1247" width="6.796875" bestFit="1" customWidth="1"/>
    <col min="1248" max="1248" width="9.69921875" bestFit="1" customWidth="1"/>
    <col min="1249" max="1249" width="6.796875" bestFit="1" customWidth="1"/>
    <col min="1250" max="1250" width="9.69921875" bestFit="1" customWidth="1"/>
    <col min="1251" max="1251" width="6.796875" bestFit="1" customWidth="1"/>
    <col min="1252" max="1252" width="9.69921875" bestFit="1" customWidth="1"/>
    <col min="1253" max="1253" width="6.796875" bestFit="1" customWidth="1"/>
    <col min="1254" max="1254" width="9.69921875" bestFit="1" customWidth="1"/>
    <col min="1255" max="1255" width="6.796875" bestFit="1" customWidth="1"/>
    <col min="1256" max="1256" width="3.8984375" bestFit="1" customWidth="1"/>
    <col min="1257" max="1257" width="9.69921875" bestFit="1" customWidth="1"/>
    <col min="1258" max="1258" width="6.796875" bestFit="1" customWidth="1"/>
    <col min="1259" max="1259" width="9.69921875" bestFit="1" customWidth="1"/>
    <col min="1260" max="1260" width="6.796875" bestFit="1" customWidth="1"/>
    <col min="1261" max="1261" width="9.69921875" bestFit="1" customWidth="1"/>
    <col min="1262" max="1262" width="6.796875" bestFit="1" customWidth="1"/>
    <col min="1263" max="1263" width="9.69921875" bestFit="1" customWidth="1"/>
    <col min="1264" max="1264" width="6.796875" bestFit="1" customWidth="1"/>
    <col min="1265" max="1265" width="9.69921875" bestFit="1" customWidth="1"/>
    <col min="1266" max="1266" width="6.796875" bestFit="1" customWidth="1"/>
    <col min="1267" max="1267" width="9.69921875" bestFit="1" customWidth="1"/>
    <col min="1268" max="1268" width="6.796875" bestFit="1" customWidth="1"/>
    <col min="1269" max="1269" width="9.69921875" bestFit="1" customWidth="1"/>
    <col min="1270" max="1270" width="6.796875" bestFit="1" customWidth="1"/>
    <col min="1271" max="1271" width="9.69921875" bestFit="1" customWidth="1"/>
    <col min="1272" max="1272" width="6.796875" bestFit="1" customWidth="1"/>
    <col min="1273" max="1273" width="9.69921875" bestFit="1" customWidth="1"/>
    <col min="1274" max="1274" width="6.796875" bestFit="1" customWidth="1"/>
    <col min="1275" max="1275" width="9.69921875" bestFit="1" customWidth="1"/>
    <col min="1276" max="1276" width="6.796875" bestFit="1" customWidth="1"/>
    <col min="1277" max="1277" width="2.8984375" bestFit="1" customWidth="1"/>
    <col min="1278" max="1278" width="9.69921875" bestFit="1" customWidth="1"/>
    <col min="1279" max="1279" width="6.796875" bestFit="1" customWidth="1"/>
    <col min="1280" max="1280" width="9.69921875" bestFit="1" customWidth="1"/>
    <col min="1281" max="1281" width="6.796875" bestFit="1" customWidth="1"/>
    <col min="1282" max="1282" width="9.69921875" bestFit="1" customWidth="1"/>
    <col min="1283" max="1283" width="6.796875" bestFit="1" customWidth="1"/>
    <col min="1284" max="1284" width="9.69921875" bestFit="1" customWidth="1"/>
    <col min="1285" max="1285" width="6.796875" bestFit="1" customWidth="1"/>
    <col min="1286" max="1286" width="9.69921875" bestFit="1" customWidth="1"/>
    <col min="1287" max="1287" width="6.796875" bestFit="1" customWidth="1"/>
    <col min="1288" max="1288" width="9.69921875" bestFit="1" customWidth="1"/>
    <col min="1289" max="1289" width="6.796875" bestFit="1" customWidth="1"/>
    <col min="1290" max="1290" width="9.69921875" bestFit="1" customWidth="1"/>
    <col min="1291" max="1291" width="6.796875" bestFit="1" customWidth="1"/>
    <col min="1292" max="1292" width="9.69921875" bestFit="1" customWidth="1"/>
    <col min="1293" max="1293" width="6.796875" bestFit="1" customWidth="1"/>
    <col min="1294" max="1294" width="9.69921875" bestFit="1" customWidth="1"/>
    <col min="1295" max="1295" width="6.796875" bestFit="1" customWidth="1"/>
    <col min="1296" max="1296" width="9.69921875" bestFit="1" customWidth="1"/>
    <col min="1297" max="1297" width="6.796875" bestFit="1" customWidth="1"/>
    <col min="1298" max="1298" width="9.69921875" bestFit="1" customWidth="1"/>
    <col min="1299" max="1299" width="6.796875" bestFit="1" customWidth="1"/>
    <col min="1300" max="1300" width="9.69921875" bestFit="1" customWidth="1"/>
    <col min="1301" max="1301" width="6.796875" bestFit="1" customWidth="1"/>
    <col min="1302" max="1302" width="9.69921875" bestFit="1" customWidth="1"/>
    <col min="1303" max="1303" width="6.796875" bestFit="1" customWidth="1"/>
    <col min="1304" max="1304" width="9.69921875" bestFit="1" customWidth="1"/>
    <col min="1305" max="1305" width="6.796875" bestFit="1" customWidth="1"/>
    <col min="1306" max="1306" width="9.69921875" bestFit="1" customWidth="1"/>
    <col min="1307" max="1307" width="6.796875" bestFit="1" customWidth="1"/>
    <col min="1308" max="1308" width="9.69921875" bestFit="1" customWidth="1"/>
    <col min="1309" max="1309" width="6.796875" bestFit="1" customWidth="1"/>
    <col min="1310" max="1310" width="9.69921875" bestFit="1" customWidth="1"/>
    <col min="1311" max="1311" width="6.796875" bestFit="1" customWidth="1"/>
    <col min="1312" max="1312" width="9.69921875" bestFit="1" customWidth="1"/>
    <col min="1313" max="1313" width="6.796875" bestFit="1" customWidth="1"/>
    <col min="1314" max="1314" width="9.69921875" bestFit="1" customWidth="1"/>
    <col min="1315" max="1315" width="6.796875" bestFit="1" customWidth="1"/>
    <col min="1316" max="1316" width="9.69921875" bestFit="1" customWidth="1"/>
    <col min="1317" max="1317" width="6.796875" bestFit="1" customWidth="1"/>
    <col min="1318" max="1318" width="9.69921875" bestFit="1" customWidth="1"/>
    <col min="1319" max="1319" width="6.796875" bestFit="1" customWidth="1"/>
    <col min="1320" max="1320" width="9.69921875" bestFit="1" customWidth="1"/>
    <col min="1321" max="1321" width="6.796875" bestFit="1" customWidth="1"/>
    <col min="1322" max="1322" width="9.69921875" bestFit="1" customWidth="1"/>
    <col min="1323" max="1323" width="6.796875" bestFit="1" customWidth="1"/>
    <col min="1324" max="1324" width="9.69921875" bestFit="1" customWidth="1"/>
    <col min="1325" max="1325" width="6.796875" bestFit="1" customWidth="1"/>
    <col min="1326" max="1326" width="9.69921875" bestFit="1" customWidth="1"/>
    <col min="1327" max="1327" width="6.796875" bestFit="1" customWidth="1"/>
    <col min="1328" max="1328" width="9.69921875" bestFit="1" customWidth="1"/>
    <col min="1329" max="1329" width="6.796875" bestFit="1" customWidth="1"/>
    <col min="1330" max="1330" width="9.69921875" bestFit="1" customWidth="1"/>
    <col min="1331" max="1331" width="6.796875" bestFit="1" customWidth="1"/>
    <col min="1332" max="1332" width="9.69921875" bestFit="1" customWidth="1"/>
    <col min="1333" max="1333" width="6.796875" bestFit="1" customWidth="1"/>
    <col min="1334" max="1334" width="9.69921875" bestFit="1" customWidth="1"/>
    <col min="1335" max="1335" width="6.796875" bestFit="1" customWidth="1"/>
    <col min="1336" max="1336" width="9.69921875" bestFit="1" customWidth="1"/>
    <col min="1337" max="1337" width="6.796875" bestFit="1" customWidth="1"/>
    <col min="1338" max="1338" width="9.69921875" bestFit="1" customWidth="1"/>
    <col min="1339" max="1339" width="6.796875" bestFit="1" customWidth="1"/>
    <col min="1340" max="1340" width="9.69921875" bestFit="1" customWidth="1"/>
    <col min="1341" max="1341" width="6.796875" bestFit="1" customWidth="1"/>
    <col min="1342" max="1342" width="9.69921875" bestFit="1" customWidth="1"/>
    <col min="1343" max="1343" width="6.796875" bestFit="1" customWidth="1"/>
    <col min="1344" max="1344" width="9.69921875" bestFit="1" customWidth="1"/>
    <col min="1345" max="1345" width="6.796875" bestFit="1" customWidth="1"/>
    <col min="1346" max="1346" width="9.69921875" bestFit="1" customWidth="1"/>
    <col min="1347" max="1347" width="6.796875" bestFit="1" customWidth="1"/>
    <col min="1348" max="1348" width="9.69921875" bestFit="1" customWidth="1"/>
    <col min="1349" max="1349" width="6.796875" bestFit="1" customWidth="1"/>
    <col min="1350" max="1350" width="9.69921875" bestFit="1" customWidth="1"/>
    <col min="1351" max="1351" width="6.796875" bestFit="1" customWidth="1"/>
    <col min="1352" max="1352" width="9.69921875" bestFit="1" customWidth="1"/>
    <col min="1353" max="1353" width="6.796875" bestFit="1" customWidth="1"/>
    <col min="1354" max="1354" width="9.69921875" bestFit="1" customWidth="1"/>
    <col min="1355" max="1355" width="6.796875" bestFit="1" customWidth="1"/>
    <col min="1356" max="1356" width="9.69921875" bestFit="1" customWidth="1"/>
    <col min="1357" max="1357" width="6.796875" bestFit="1" customWidth="1"/>
    <col min="1358" max="1358" width="9.69921875" bestFit="1" customWidth="1"/>
    <col min="1359" max="1359" width="6.796875" bestFit="1" customWidth="1"/>
    <col min="1360" max="1360" width="9.69921875" bestFit="1" customWidth="1"/>
    <col min="1361" max="1361" width="6.796875" bestFit="1" customWidth="1"/>
    <col min="1362" max="1362" width="9.69921875" bestFit="1" customWidth="1"/>
    <col min="1363" max="1363" width="6.796875" bestFit="1" customWidth="1"/>
    <col min="1364" max="1364" width="9.69921875" bestFit="1" customWidth="1"/>
    <col min="1365" max="1365" width="6.796875" bestFit="1" customWidth="1"/>
    <col min="1366" max="1366" width="9.69921875" bestFit="1" customWidth="1"/>
    <col min="1367" max="1367" width="6.796875" bestFit="1" customWidth="1"/>
    <col min="1368" max="1368" width="9.69921875" bestFit="1" customWidth="1"/>
    <col min="1369" max="1369" width="6.796875" bestFit="1" customWidth="1"/>
    <col min="1370" max="1370" width="9.69921875" bestFit="1" customWidth="1"/>
    <col min="1371" max="1371" width="6.796875" bestFit="1" customWidth="1"/>
    <col min="1372" max="1372" width="9.69921875" bestFit="1" customWidth="1"/>
    <col min="1373" max="1373" width="6.796875" bestFit="1" customWidth="1"/>
    <col min="1374" max="1374" width="2.8984375" bestFit="1" customWidth="1"/>
    <col min="1375" max="1375" width="9.69921875" bestFit="1" customWidth="1"/>
    <col min="1376" max="1376" width="6.796875" bestFit="1" customWidth="1"/>
    <col min="1377" max="1377" width="9.69921875" bestFit="1" customWidth="1"/>
    <col min="1378" max="1378" width="6.796875" bestFit="1" customWidth="1"/>
    <col min="1379" max="1379" width="9.69921875" bestFit="1" customWidth="1"/>
    <col min="1380" max="1380" width="6.796875" bestFit="1" customWidth="1"/>
    <col min="1381" max="1381" width="9.69921875" bestFit="1" customWidth="1"/>
    <col min="1382" max="1382" width="6.796875" bestFit="1" customWidth="1"/>
    <col min="1383" max="1383" width="9.69921875" bestFit="1" customWidth="1"/>
    <col min="1384" max="1384" width="6.796875" bestFit="1" customWidth="1"/>
    <col min="1385" max="1385" width="9.69921875" bestFit="1" customWidth="1"/>
    <col min="1386" max="1386" width="6.796875" bestFit="1" customWidth="1"/>
    <col min="1387" max="1387" width="9.69921875" bestFit="1" customWidth="1"/>
    <col min="1388" max="1388" width="6.796875" bestFit="1" customWidth="1"/>
    <col min="1389" max="1389" width="9.69921875" bestFit="1" customWidth="1"/>
    <col min="1390" max="1390" width="6.796875" bestFit="1" customWidth="1"/>
    <col min="1391" max="1391" width="9.69921875" bestFit="1" customWidth="1"/>
    <col min="1392" max="1392" width="6.796875" bestFit="1" customWidth="1"/>
    <col min="1393" max="1393" width="9.69921875" bestFit="1" customWidth="1"/>
    <col min="1394" max="1394" width="6.796875" bestFit="1" customWidth="1"/>
    <col min="1395" max="1395" width="9.69921875" bestFit="1" customWidth="1"/>
    <col min="1396" max="1396" width="6.796875" bestFit="1" customWidth="1"/>
    <col min="1397" max="1397" width="9.69921875" bestFit="1" customWidth="1"/>
    <col min="1398" max="1398" width="6.796875" bestFit="1" customWidth="1"/>
    <col min="1399" max="1399" width="9.69921875" bestFit="1" customWidth="1"/>
    <col min="1400" max="1400" width="6.796875" bestFit="1" customWidth="1"/>
    <col min="1401" max="1401" width="9.69921875" bestFit="1" customWidth="1"/>
    <col min="1402" max="1402" width="6.796875" bestFit="1" customWidth="1"/>
    <col min="1403" max="1403" width="9.69921875" bestFit="1" customWidth="1"/>
    <col min="1404" max="1404" width="6.796875" bestFit="1" customWidth="1"/>
    <col min="1405" max="1405" width="2.8984375" bestFit="1" customWidth="1"/>
    <col min="1406" max="1406" width="9.69921875" bestFit="1" customWidth="1"/>
    <col min="1407" max="1407" width="6.796875" bestFit="1" customWidth="1"/>
    <col min="1408" max="1408" width="2.8984375" bestFit="1" customWidth="1"/>
    <col min="1409" max="1409" width="9.69921875" bestFit="1" customWidth="1"/>
    <col min="1410" max="1410" width="6.796875" bestFit="1" customWidth="1"/>
    <col min="1411" max="1411" width="9.69921875" bestFit="1" customWidth="1"/>
    <col min="1412" max="1412" width="6.796875" bestFit="1" customWidth="1"/>
    <col min="1413" max="1413" width="9.69921875" bestFit="1" customWidth="1"/>
    <col min="1414" max="1414" width="6.796875" bestFit="1" customWidth="1"/>
    <col min="1415" max="1415" width="9.69921875" bestFit="1" customWidth="1"/>
    <col min="1416" max="1416" width="6.796875" bestFit="1" customWidth="1"/>
    <col min="1417" max="1417" width="9.69921875" bestFit="1" customWidth="1"/>
    <col min="1418" max="1418" width="6.796875" bestFit="1" customWidth="1"/>
    <col min="1419" max="1419" width="9.69921875" bestFit="1" customWidth="1"/>
    <col min="1420" max="1420" width="6.796875" bestFit="1" customWidth="1"/>
    <col min="1421" max="1421" width="9.69921875" bestFit="1" customWidth="1"/>
    <col min="1422" max="1422" width="6.796875" bestFit="1" customWidth="1"/>
    <col min="1423" max="1423" width="9.69921875" bestFit="1" customWidth="1"/>
    <col min="1424" max="1424" width="6.796875" bestFit="1" customWidth="1"/>
    <col min="1425" max="1425" width="9.69921875" bestFit="1" customWidth="1"/>
    <col min="1426" max="1426" width="6.796875" bestFit="1" customWidth="1"/>
    <col min="1427" max="1427" width="9.69921875" bestFit="1" customWidth="1"/>
    <col min="1428" max="1428" width="6.796875" bestFit="1" customWidth="1"/>
    <col min="1429" max="1429" width="9.69921875" bestFit="1" customWidth="1"/>
    <col min="1430" max="1430" width="6.796875" bestFit="1" customWidth="1"/>
    <col min="1431" max="1431" width="9.69921875" bestFit="1" customWidth="1"/>
    <col min="1432" max="1432" width="6.796875" bestFit="1" customWidth="1"/>
    <col min="1433" max="1433" width="9.69921875" bestFit="1" customWidth="1"/>
    <col min="1434" max="1434" width="6.796875" bestFit="1" customWidth="1"/>
    <col min="1435" max="1435" width="9.69921875" bestFit="1" customWidth="1"/>
    <col min="1436" max="1436" width="6.796875" bestFit="1" customWidth="1"/>
    <col min="1437" max="1437" width="9.69921875" bestFit="1" customWidth="1"/>
    <col min="1438" max="1438" width="6.796875" bestFit="1" customWidth="1"/>
    <col min="1439" max="1439" width="9.69921875" bestFit="1" customWidth="1"/>
    <col min="1440" max="1440" width="6.796875" bestFit="1" customWidth="1"/>
    <col min="1441" max="1441" width="9.69921875" bestFit="1" customWidth="1"/>
    <col min="1442" max="1442" width="6.796875" bestFit="1" customWidth="1"/>
    <col min="1443" max="1443" width="9.69921875" bestFit="1" customWidth="1"/>
    <col min="1444" max="1444" width="6.796875" bestFit="1" customWidth="1"/>
    <col min="1445" max="1445" width="9.69921875" bestFit="1" customWidth="1"/>
    <col min="1446" max="1446" width="6.796875" bestFit="1" customWidth="1"/>
    <col min="1447" max="1447" width="9.69921875" bestFit="1" customWidth="1"/>
    <col min="1448" max="1448" width="6.796875" bestFit="1" customWidth="1"/>
    <col min="1449" max="1449" width="9.69921875" bestFit="1" customWidth="1"/>
    <col min="1450" max="1450" width="6.796875" bestFit="1" customWidth="1"/>
    <col min="1451" max="1451" width="9.69921875" bestFit="1" customWidth="1"/>
    <col min="1452" max="1452" width="6.796875" bestFit="1" customWidth="1"/>
    <col min="1453" max="1453" width="9.69921875" bestFit="1" customWidth="1"/>
    <col min="1454" max="1454" width="6.796875" bestFit="1" customWidth="1"/>
    <col min="1455" max="1455" width="9.69921875" bestFit="1" customWidth="1"/>
    <col min="1456" max="1456" width="6.796875" bestFit="1" customWidth="1"/>
    <col min="1457" max="1457" width="9.69921875" bestFit="1" customWidth="1"/>
    <col min="1458" max="1458" width="6.796875" bestFit="1" customWidth="1"/>
    <col min="1459" max="1459" width="9.69921875" bestFit="1" customWidth="1"/>
    <col min="1460" max="1460" width="6.796875" bestFit="1" customWidth="1"/>
    <col min="1461" max="1461" width="9.69921875" bestFit="1" customWidth="1"/>
    <col min="1462" max="1462" width="6.796875" bestFit="1" customWidth="1"/>
    <col min="1463" max="1463" width="9.69921875" bestFit="1" customWidth="1"/>
    <col min="1464" max="1464" width="6.796875" bestFit="1" customWidth="1"/>
    <col min="1465" max="1465" width="9.69921875" bestFit="1" customWidth="1"/>
    <col min="1466" max="1466" width="6.796875" bestFit="1" customWidth="1"/>
    <col min="1467" max="1467" width="9.69921875" bestFit="1" customWidth="1"/>
    <col min="1468" max="1468" width="6.796875" bestFit="1" customWidth="1"/>
    <col min="1469" max="1469" width="9.69921875" bestFit="1" customWidth="1"/>
    <col min="1470" max="1470" width="6.796875" bestFit="1" customWidth="1"/>
    <col min="1471" max="1471" width="9.69921875" bestFit="1" customWidth="1"/>
    <col min="1472" max="1472" width="6.796875" bestFit="1" customWidth="1"/>
    <col min="1473" max="1473" width="9.69921875" bestFit="1" customWidth="1"/>
    <col min="1474" max="1474" width="6.796875" bestFit="1" customWidth="1"/>
    <col min="1475" max="1475" width="9.69921875" bestFit="1" customWidth="1"/>
    <col min="1476" max="1476" width="6.796875" bestFit="1" customWidth="1"/>
    <col min="1477" max="1477" width="9.69921875" bestFit="1" customWidth="1"/>
    <col min="1478" max="1478" width="6.796875" bestFit="1" customWidth="1"/>
    <col min="1479" max="1479" width="9.69921875" bestFit="1" customWidth="1"/>
    <col min="1480" max="1480" width="6.796875" bestFit="1" customWidth="1"/>
    <col min="1481" max="1481" width="9.69921875" bestFit="1" customWidth="1"/>
    <col min="1482" max="1482" width="6.796875" bestFit="1" customWidth="1"/>
    <col min="1483" max="1483" width="9.69921875" bestFit="1" customWidth="1"/>
    <col min="1484" max="1484" width="6.796875" bestFit="1" customWidth="1"/>
    <col min="1485" max="1485" width="9.69921875" bestFit="1" customWidth="1"/>
    <col min="1486" max="1486" width="6.796875" bestFit="1" customWidth="1"/>
    <col min="1487" max="1487" width="9.69921875" bestFit="1" customWidth="1"/>
    <col min="1488" max="1488" width="6.796875" bestFit="1" customWidth="1"/>
    <col min="1489" max="1489" width="9.69921875" bestFit="1" customWidth="1"/>
    <col min="1490" max="1490" width="6.796875" bestFit="1" customWidth="1"/>
    <col min="1491" max="1491" width="9.69921875" bestFit="1" customWidth="1"/>
    <col min="1492" max="1492" width="6.796875" bestFit="1" customWidth="1"/>
    <col min="1493" max="1493" width="9.69921875" bestFit="1" customWidth="1"/>
    <col min="1494" max="1494" width="6.796875" bestFit="1" customWidth="1"/>
    <col min="1495" max="1495" width="9.69921875" bestFit="1" customWidth="1"/>
    <col min="1496" max="1496" width="6.796875" bestFit="1" customWidth="1"/>
    <col min="1497" max="1497" width="9.69921875" bestFit="1" customWidth="1"/>
    <col min="1498" max="1498" width="6.796875" bestFit="1" customWidth="1"/>
    <col min="1499" max="1499" width="9.69921875" bestFit="1" customWidth="1"/>
    <col min="1500" max="1500" width="6.796875" bestFit="1" customWidth="1"/>
    <col min="1501" max="1501" width="9.69921875" bestFit="1" customWidth="1"/>
    <col min="1502" max="1502" width="6.796875" bestFit="1" customWidth="1"/>
    <col min="1503" max="1503" width="9.69921875" bestFit="1" customWidth="1"/>
    <col min="1504" max="1504" width="6.796875" bestFit="1" customWidth="1"/>
    <col min="1505" max="1505" width="9.69921875" bestFit="1" customWidth="1"/>
    <col min="1506" max="1506" width="6.796875" bestFit="1" customWidth="1"/>
    <col min="1507" max="1507" width="9.69921875" bestFit="1" customWidth="1"/>
    <col min="1508" max="1508" width="6.796875" bestFit="1" customWidth="1"/>
    <col min="1509" max="1509" width="9.69921875" bestFit="1" customWidth="1"/>
    <col min="1510" max="1510" width="6.796875" bestFit="1" customWidth="1"/>
    <col min="1511" max="1511" width="9.69921875" bestFit="1" customWidth="1"/>
    <col min="1512" max="1512" width="6.796875" bestFit="1" customWidth="1"/>
    <col min="1513" max="1513" width="9.69921875" bestFit="1" customWidth="1"/>
    <col min="1514" max="1514" width="6.796875" bestFit="1" customWidth="1"/>
    <col min="1515" max="1515" width="9.69921875" bestFit="1" customWidth="1"/>
    <col min="1516" max="1516" width="6.796875" bestFit="1" customWidth="1"/>
    <col min="1517" max="1517" width="9.69921875" bestFit="1" customWidth="1"/>
    <col min="1518" max="1518" width="6.796875" bestFit="1" customWidth="1"/>
    <col min="1519" max="1519" width="9.69921875" bestFit="1" customWidth="1"/>
    <col min="1520" max="1520" width="6.796875" bestFit="1" customWidth="1"/>
    <col min="1521" max="1521" width="9.69921875" bestFit="1" customWidth="1"/>
    <col min="1522" max="1522" width="6.796875" bestFit="1" customWidth="1"/>
    <col min="1523" max="1523" width="9.69921875" bestFit="1" customWidth="1"/>
    <col min="1524" max="1524" width="6.796875" bestFit="1" customWidth="1"/>
    <col min="1525" max="1525" width="9.69921875" bestFit="1" customWidth="1"/>
    <col min="1526" max="1526" width="6.796875" bestFit="1" customWidth="1"/>
    <col min="1527" max="1527" width="9.69921875" bestFit="1" customWidth="1"/>
    <col min="1528" max="1528" width="6.796875" bestFit="1" customWidth="1"/>
    <col min="1529" max="1529" width="9.69921875" bestFit="1" customWidth="1"/>
    <col min="1530" max="1530" width="6.796875" bestFit="1" customWidth="1"/>
    <col min="1531" max="1531" width="9.69921875" bestFit="1" customWidth="1"/>
    <col min="1532" max="1532" width="6.796875" bestFit="1" customWidth="1"/>
    <col min="1533" max="1533" width="9.69921875" bestFit="1" customWidth="1"/>
    <col min="1534" max="1534" width="6.796875" bestFit="1" customWidth="1"/>
    <col min="1535" max="1535" width="9.69921875" bestFit="1" customWidth="1"/>
    <col min="1536" max="1536" width="6.796875" bestFit="1" customWidth="1"/>
    <col min="1537" max="1537" width="9.69921875" bestFit="1" customWidth="1"/>
    <col min="1538" max="1538" width="6.796875" bestFit="1" customWidth="1"/>
    <col min="1539" max="1539" width="9.69921875" bestFit="1" customWidth="1"/>
    <col min="1540" max="1540" width="6.796875" bestFit="1" customWidth="1"/>
    <col min="1541" max="1541" width="9.69921875" bestFit="1" customWidth="1"/>
    <col min="1542" max="1542" width="6.796875" bestFit="1" customWidth="1"/>
    <col min="1543" max="1543" width="9.69921875" bestFit="1" customWidth="1"/>
    <col min="1544" max="1544" width="6.796875" bestFit="1" customWidth="1"/>
    <col min="1545" max="1545" width="9.69921875" bestFit="1" customWidth="1"/>
    <col min="1546" max="1546" width="6.796875" bestFit="1" customWidth="1"/>
    <col min="1547" max="1547" width="9.69921875" bestFit="1" customWidth="1"/>
    <col min="1548" max="1548" width="6.796875" bestFit="1" customWidth="1"/>
    <col min="1549" max="1549" width="9.69921875" bestFit="1" customWidth="1"/>
    <col min="1550" max="1550" width="6.796875" bestFit="1" customWidth="1"/>
    <col min="1551" max="1551" width="9.69921875" bestFit="1" customWidth="1"/>
    <col min="1552" max="1552" width="6.796875" bestFit="1" customWidth="1"/>
    <col min="1553" max="1553" width="9.69921875" bestFit="1" customWidth="1"/>
    <col min="1554" max="1554" width="6.796875" bestFit="1" customWidth="1"/>
    <col min="1555" max="1555" width="9.69921875" bestFit="1" customWidth="1"/>
    <col min="1556" max="1556" width="6.796875" bestFit="1" customWidth="1"/>
    <col min="1557" max="1557" width="9.69921875" bestFit="1" customWidth="1"/>
    <col min="1558" max="1558" width="6.796875" bestFit="1" customWidth="1"/>
    <col min="1559" max="1559" width="9.69921875" bestFit="1" customWidth="1"/>
    <col min="1560" max="1560" width="6.796875" bestFit="1" customWidth="1"/>
    <col min="1561" max="1561" width="9.69921875" bestFit="1" customWidth="1"/>
    <col min="1562" max="1562" width="6.796875" bestFit="1" customWidth="1"/>
    <col min="1563" max="1563" width="9.69921875" bestFit="1" customWidth="1"/>
    <col min="1564" max="1564" width="6.796875" bestFit="1" customWidth="1"/>
    <col min="1565" max="1565" width="9.69921875" bestFit="1" customWidth="1"/>
    <col min="1566" max="1566" width="6.796875" bestFit="1" customWidth="1"/>
    <col min="1567" max="1567" width="9.69921875" bestFit="1" customWidth="1"/>
    <col min="1568" max="1568" width="6.796875" bestFit="1" customWidth="1"/>
    <col min="1569" max="1569" width="9.69921875" bestFit="1" customWidth="1"/>
    <col min="1570" max="1570" width="10.8984375" bestFit="1" customWidth="1"/>
  </cols>
  <sheetData>
    <row r="2" spans="1:6" x14ac:dyDescent="0.3">
      <c r="A2" s="4" t="s">
        <v>2031</v>
      </c>
      <c r="B2" t="s">
        <v>2070</v>
      </c>
    </row>
    <row r="3" spans="1:6" x14ac:dyDescent="0.3">
      <c r="A3" s="4" t="s">
        <v>2073</v>
      </c>
      <c r="B3" t="s">
        <v>2070</v>
      </c>
    </row>
    <row r="5" spans="1:6" x14ac:dyDescent="0.3">
      <c r="A5" s="4" t="s">
        <v>2069</v>
      </c>
      <c r="B5" s="4" t="s">
        <v>2068</v>
      </c>
    </row>
    <row r="6" spans="1:6" x14ac:dyDescent="0.3">
      <c r="A6" s="4" t="s">
        <v>2033</v>
      </c>
      <c r="B6" t="s">
        <v>74</v>
      </c>
      <c r="C6" t="s">
        <v>14</v>
      </c>
      <c r="D6" t="s">
        <v>47</v>
      </c>
      <c r="E6" t="s">
        <v>20</v>
      </c>
      <c r="F6" t="s">
        <v>2034</v>
      </c>
    </row>
    <row r="7" spans="1:6" x14ac:dyDescent="0.3">
      <c r="A7" s="5" t="s">
        <v>2074</v>
      </c>
      <c r="B7" s="6">
        <v>6</v>
      </c>
      <c r="C7" s="6">
        <v>36</v>
      </c>
      <c r="D7" s="6">
        <v>1</v>
      </c>
      <c r="E7" s="6">
        <v>49</v>
      </c>
      <c r="F7" s="6">
        <v>92</v>
      </c>
    </row>
    <row r="8" spans="1:6" x14ac:dyDescent="0.3">
      <c r="A8" s="5" t="s">
        <v>2075</v>
      </c>
      <c r="B8" s="6">
        <v>7</v>
      </c>
      <c r="C8" s="6">
        <v>28</v>
      </c>
      <c r="D8" s="6"/>
      <c r="E8" s="6">
        <v>44</v>
      </c>
      <c r="F8" s="6">
        <v>79</v>
      </c>
    </row>
    <row r="9" spans="1:6" x14ac:dyDescent="0.3">
      <c r="A9" s="5" t="s">
        <v>2076</v>
      </c>
      <c r="B9" s="6">
        <v>4</v>
      </c>
      <c r="C9" s="6">
        <v>33</v>
      </c>
      <c r="D9" s="6"/>
      <c r="E9" s="6">
        <v>49</v>
      </c>
      <c r="F9" s="6">
        <v>86</v>
      </c>
    </row>
    <row r="10" spans="1:6" x14ac:dyDescent="0.3">
      <c r="A10" s="5" t="s">
        <v>2077</v>
      </c>
      <c r="B10" s="6">
        <v>1</v>
      </c>
      <c r="C10" s="6">
        <v>30</v>
      </c>
      <c r="D10" s="6">
        <v>1</v>
      </c>
      <c r="E10" s="6">
        <v>46</v>
      </c>
      <c r="F10" s="6">
        <v>78</v>
      </c>
    </row>
    <row r="11" spans="1:6" x14ac:dyDescent="0.3">
      <c r="A11" s="5" t="s">
        <v>2078</v>
      </c>
      <c r="B11" s="6">
        <v>3</v>
      </c>
      <c r="C11" s="6">
        <v>35</v>
      </c>
      <c r="D11" s="6">
        <v>2</v>
      </c>
      <c r="E11" s="6">
        <v>46</v>
      </c>
      <c r="F11" s="6">
        <v>86</v>
      </c>
    </row>
    <row r="12" spans="1:6" x14ac:dyDescent="0.3">
      <c r="A12" s="5" t="s">
        <v>2079</v>
      </c>
      <c r="B12" s="6">
        <v>3</v>
      </c>
      <c r="C12" s="6">
        <v>28</v>
      </c>
      <c r="D12" s="6">
        <v>1</v>
      </c>
      <c r="E12" s="6">
        <v>55</v>
      </c>
      <c r="F12" s="6">
        <v>87</v>
      </c>
    </row>
    <row r="13" spans="1:6" x14ac:dyDescent="0.3">
      <c r="A13" s="5" t="s">
        <v>2080</v>
      </c>
      <c r="B13" s="6">
        <v>4</v>
      </c>
      <c r="C13" s="6">
        <v>31</v>
      </c>
      <c r="D13" s="6">
        <v>1</v>
      </c>
      <c r="E13" s="6">
        <v>58</v>
      </c>
      <c r="F13" s="6">
        <v>94</v>
      </c>
    </row>
    <row r="14" spans="1:6" x14ac:dyDescent="0.3">
      <c r="A14" s="5" t="s">
        <v>2081</v>
      </c>
      <c r="B14" s="6">
        <v>8</v>
      </c>
      <c r="C14" s="6">
        <v>35</v>
      </c>
      <c r="D14" s="6">
        <v>1</v>
      </c>
      <c r="E14" s="6">
        <v>41</v>
      </c>
      <c r="F14" s="6">
        <v>85</v>
      </c>
    </row>
    <row r="15" spans="1:6" x14ac:dyDescent="0.3">
      <c r="A15" s="5" t="s">
        <v>2082</v>
      </c>
      <c r="B15" s="6">
        <v>5</v>
      </c>
      <c r="C15" s="6">
        <v>23</v>
      </c>
      <c r="D15" s="6"/>
      <c r="E15" s="6">
        <v>45</v>
      </c>
      <c r="F15" s="6">
        <v>73</v>
      </c>
    </row>
    <row r="16" spans="1:6" x14ac:dyDescent="0.3">
      <c r="A16" s="5" t="s">
        <v>2083</v>
      </c>
      <c r="B16" s="6">
        <v>6</v>
      </c>
      <c r="C16" s="6">
        <v>26</v>
      </c>
      <c r="D16" s="6">
        <v>1</v>
      </c>
      <c r="E16" s="6">
        <v>45</v>
      </c>
      <c r="F16" s="6">
        <v>78</v>
      </c>
    </row>
    <row r="17" spans="1:6" x14ac:dyDescent="0.3">
      <c r="A17" s="5" t="s">
        <v>2084</v>
      </c>
      <c r="B17" s="6">
        <v>3</v>
      </c>
      <c r="C17" s="6">
        <v>27</v>
      </c>
      <c r="D17" s="6">
        <v>3</v>
      </c>
      <c r="E17" s="6">
        <v>45</v>
      </c>
      <c r="F17" s="6">
        <v>78</v>
      </c>
    </row>
    <row r="18" spans="1:6" x14ac:dyDescent="0.3">
      <c r="A18" s="5" t="s">
        <v>2085</v>
      </c>
      <c r="B18" s="6">
        <v>7</v>
      </c>
      <c r="C18" s="6">
        <v>32</v>
      </c>
      <c r="D18" s="6">
        <v>3</v>
      </c>
      <c r="E18" s="6">
        <v>42</v>
      </c>
      <c r="F18" s="6">
        <v>84</v>
      </c>
    </row>
    <row r="19" spans="1:6" x14ac:dyDescent="0.3">
      <c r="A19" s="5" t="s">
        <v>2034</v>
      </c>
      <c r="B19" s="6">
        <v>57</v>
      </c>
      <c r="C19" s="6">
        <v>364</v>
      </c>
      <c r="D19" s="6">
        <v>14</v>
      </c>
      <c r="E19" s="6">
        <v>565</v>
      </c>
      <c r="F19" s="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1BF6-D13D-4A4C-9DB7-C22B8D3C378C}">
  <dimension ref="A1:H13"/>
  <sheetViews>
    <sheetView workbookViewId="0">
      <selection activeCell="H24" sqref="H24"/>
    </sheetView>
  </sheetViews>
  <sheetFormatPr defaultRowHeight="15.6" x14ac:dyDescent="0.3"/>
  <cols>
    <col min="1" max="1" width="27.3984375" bestFit="1" customWidth="1"/>
    <col min="2" max="2" width="18.8984375" customWidth="1"/>
    <col min="3" max="3" width="14.8984375" customWidth="1"/>
    <col min="4" max="4" width="17.5" customWidth="1"/>
    <col min="5" max="5" width="14" customWidth="1"/>
    <col min="6" max="6" width="20.8984375" customWidth="1"/>
    <col min="7" max="7" width="17.296875" customWidth="1"/>
    <col min="8" max="8" width="19.8984375" customWidth="1"/>
  </cols>
  <sheetData>
    <row r="1" spans="1:8" s="7" customFormat="1" x14ac:dyDescent="0.3">
      <c r="A1" s="7" t="s">
        <v>2086</v>
      </c>
      <c r="B1" s="7" t="s">
        <v>2087</v>
      </c>
      <c r="C1" s="7" t="s">
        <v>2088</v>
      </c>
      <c r="D1" s="7" t="s">
        <v>2089</v>
      </c>
      <c r="E1" s="7" t="s">
        <v>2090</v>
      </c>
      <c r="F1" s="7" t="s">
        <v>2091</v>
      </c>
      <c r="G1" s="7" t="s">
        <v>2092</v>
      </c>
      <c r="H1" s="7" t="s">
        <v>2093</v>
      </c>
    </row>
    <row r="2" spans="1:8" x14ac:dyDescent="0.3">
      <c r="A2" t="s">
        <v>2094</v>
      </c>
      <c r="B2">
        <f>COUNTIFS(Crowdfunding!$D$2:$D$1000, "&lt;1000", Crowdfunding!$G$2:$G$1000, "Successful")</f>
        <v>30</v>
      </c>
      <c r="C2">
        <f>COUNTIFS(Crowdfunding!$D$2:$D$1000, "&lt;1000", Crowdfunding!$G$2:$G$1000, "Failed")</f>
        <v>20</v>
      </c>
      <c r="D2">
        <f>COUNTIFS(Crowdfunding!$D$2:$D$1000, "&lt;1000", Crowdfunding!$G$2:$G$1000, "Canceled")</f>
        <v>1</v>
      </c>
      <c r="E2">
        <f t="shared" ref="E2:E9" si="0">SUM(B2:D2)</f>
        <v>51</v>
      </c>
      <c r="F2" s="9">
        <f t="shared" ref="F2:G13" si="1">IF(E2=0, 0, B2/E2)</f>
        <v>0.58823529411764708</v>
      </c>
      <c r="G2" s="9">
        <f t="shared" ref="G2:H13" si="2">IF(E2=0, 0, C2/E2)</f>
        <v>0.39215686274509803</v>
      </c>
      <c r="H2" s="9">
        <f t="shared" ref="H2:H13" si="3">IF(E2=0, 0, D2/E2)</f>
        <v>1.9607843137254902E-2</v>
      </c>
    </row>
    <row r="3" spans="1:8" x14ac:dyDescent="0.3">
      <c r="A3" t="s">
        <v>2095</v>
      </c>
      <c r="B3">
        <f>COUNTIFS(Crowdfunding!$D$2:$D$1000, "&gt;=1000", Crowdfunding!$D$2:$D$1000, "&lt;5000", Crowdfunding!$G$2:$G$1000, "Successful")</f>
        <v>191</v>
      </c>
      <c r="C3">
        <f>COUNTIFS(Crowdfunding!$D$2:$D$1000, "&gt;=1000", Crowdfunding!$D$2:$D$1000, "&lt;5000", Crowdfunding!$G$2:$G$1000, "Failed")</f>
        <v>38</v>
      </c>
      <c r="D3">
        <f>COUNTIFS(Crowdfunding!$D$2:$D$1000, "&gt;=1000", Crowdfunding!$D$2:$D$1000, "&lt;5000", Crowdfunding!$G$2:$G$1000, "Canceled")</f>
        <v>2</v>
      </c>
      <c r="E3">
        <f t="shared" si="0"/>
        <v>231</v>
      </c>
      <c r="F3" s="9">
        <f t="shared" si="1"/>
        <v>0.82683982683982682</v>
      </c>
      <c r="G3" s="9">
        <f t="shared" si="2"/>
        <v>0.16450216450216451</v>
      </c>
      <c r="H3" s="9">
        <f t="shared" si="3"/>
        <v>8.658008658008658E-3</v>
      </c>
    </row>
    <row r="4" spans="1:8" x14ac:dyDescent="0.3">
      <c r="A4" t="s">
        <v>2096</v>
      </c>
      <c r="B4">
        <f>COUNTIFS(Crowdfunding!$D$2:$D$1000, "&gt;=5000", Crowdfunding!$D$2:$D$1000, "&lt;10000", Crowdfunding!$G$2:$G$1000, "Successful")</f>
        <v>164</v>
      </c>
      <c r="C4">
        <f>COUNTIFS(Crowdfunding!$D$2:$D$1000, "&gt;=5000", Crowdfunding!$D$2:$D$1000, "&lt;10000", Crowdfunding!$G$2:$G$1000, "Failed")</f>
        <v>126</v>
      </c>
      <c r="D4">
        <f>COUNTIFS(Crowdfunding!$D$2:$D$1000, "&gt;=5000", Crowdfunding!$D$2:$D$1000, "&lt;10000", Crowdfunding!$G$2:$G$1000, 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3">
      <c r="A5" t="s">
        <v>2097</v>
      </c>
      <c r="B5">
        <f>COUNTIFS(Crowdfunding!$D$2:$D$1000, "&gt;=10000", Crowdfunding!$D$2:$D$1000, "&lt;15000", Crowdfunding!$G$2:$G$1000, "Successful")</f>
        <v>4</v>
      </c>
      <c r="C5">
        <f>COUNTIFS(Crowdfunding!$D$2:$D$1000, "&gt;=10000", Crowdfunding!$D$2:$D$1000, "&lt;15000", Crowdfunding!$G$2:$G$1000, "Failed")</f>
        <v>5</v>
      </c>
      <c r="D5">
        <f>COUNTIFS(Crowdfunding!$D$2:$D$1000, "&gt;=10000", Crowdfunding!$D$2:$D$1000, "&lt;15000", Crowdfunding!$G$2:$G$1000, 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3">
      <c r="A6" t="s">
        <v>2098</v>
      </c>
      <c r="B6">
        <f>COUNTIFS(Crowdfunding!$D$2:$D$1000, "&gt;=15000", Crowdfunding!$D$2:$D$1000, "&lt;20000", Crowdfunding!$G$2:$G$1000, "Successful")</f>
        <v>10</v>
      </c>
      <c r="C6">
        <f>COUNTIFS(Crowdfunding!$D$2:$D$1000, "&gt;=15000", Crowdfunding!$D$2:$D$1000, "&lt;20000", Crowdfunding!$G$2:$G$1000, "Failed")</f>
        <v>0</v>
      </c>
      <c r="D6">
        <f>COUNTIFS(Crowdfunding!$D$2:$D$1000, "&gt;=15000", Crowdfunding!$D$2:$D$1000, "&lt;20000", Crowdfunding!$G$2:$G$1000, 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3">
      <c r="A7" t="s">
        <v>2099</v>
      </c>
      <c r="B7">
        <f>COUNTIFS(Crowdfunding!$D$2:$D$1000, "&gt;=20000", Crowdfunding!$D$2:$D$1000, "&lt;25000", Crowdfunding!$G$2:$G$1000, "Successful")</f>
        <v>7</v>
      </c>
      <c r="C7">
        <f>COUNTIFS(Crowdfunding!$D$2:$D$1000, "&gt;=20000", Crowdfunding!$D$2:$D$1000, "&lt;25000", Crowdfunding!$G$2:$G$1000, "Failed")</f>
        <v>0</v>
      </c>
      <c r="D7">
        <f>COUNTIFS(Crowdfunding!$D$2:$D$1000, "&gt;=20000", Crowdfunding!$D$2:$D$1000, "&lt;25000", Crowdfunding!$G$2:$G$1000, 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3">
      <c r="A8" t="s">
        <v>2100</v>
      </c>
      <c r="B8">
        <f>COUNTIFS(Crowdfunding!$D$2:$D$1000, "&gt;=25000", Crowdfunding!$D$2:$D$1000, "&lt;30000", Crowdfunding!$G$2:$G$1000, "Successful")</f>
        <v>11</v>
      </c>
      <c r="C8">
        <f>COUNTIFS(Crowdfunding!$D$2:$D$1000, "&gt;=25000", Crowdfunding!$D$2:$D$1000, "&lt;30000", Crowdfunding!$G$2:$G$1000, "Failed")</f>
        <v>3</v>
      </c>
      <c r="D8">
        <f>COUNTIFS(Crowdfunding!$D$2:$D$1000, "&gt;=25000", Crowdfunding!$D$2:$D$1000, "&lt;30000", Crowdfunding!$G$2:$G$1000, 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3">
      <c r="A9" t="s">
        <v>2101</v>
      </c>
      <c r="B9">
        <f>COUNTIFS(Crowdfunding!$D$2:$D$1000, "&gt;=30000", Crowdfunding!$D$2:$D$1000, "&lt;35000", Crowdfunding!$G$2:$G$1000, "Successful")</f>
        <v>7</v>
      </c>
      <c r="C9">
        <f>COUNTIFS(Crowdfunding!$D$2:$D$1000, "&gt;=30000", Crowdfunding!$D$2:$D$1000, "&lt;35000", Crowdfunding!$G$2:$G$1000, "Failed")</f>
        <v>0</v>
      </c>
      <c r="D9">
        <f>COUNTIFS(Crowdfunding!$D$2:$D$1000, "&gt;=30000", Crowdfunding!$D$2:$D$1000, "&lt;35000", Crowdfunding!$G$2:$G$1000, 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3">
      <c r="A10" t="s">
        <v>2102</v>
      </c>
      <c r="B10">
        <f>COUNTIFS(Crowdfunding!$D$2:$D$1000, "&gt;=35000", Crowdfunding!$D$2:$D$1000, "&lt;40000", Crowdfunding!$G$2:$G$1000, "Successful")</f>
        <v>8</v>
      </c>
      <c r="C10">
        <f>COUNTIFS(Crowdfunding!$D$2:$D$1000, "&gt;=35000", Crowdfunding!$D$2:$D$1000, "&lt;40000", Crowdfunding!$G$2:$G$1000, "Failed")</f>
        <v>3</v>
      </c>
      <c r="D10">
        <f>COUNTIFS(Crowdfunding!$D$2:$D$1000, "&gt;=35000", Crowdfunding!$D$2:$D$1000, "&lt;40000", Crowdfunding!$G$2:$G$1000, "Canceled")</f>
        <v>1</v>
      </c>
      <c r="E10">
        <f>SUM(B10:D10)</f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3">
      <c r="A11" t="s">
        <v>2103</v>
      </c>
      <c r="B11">
        <f>COUNTIFS(Crowdfunding!$D$2:$D$1000, "&gt;=40000", Crowdfunding!$D$2:$D$1000, "&lt;45000", Crowdfunding!$G$2:$G$1000, "Successful")</f>
        <v>11</v>
      </c>
      <c r="C11">
        <f>COUNTIFS(Crowdfunding!$D$2:$D$1000, "&gt;=40000", Crowdfunding!$D$2:$D$1000, "&lt;45000", Crowdfunding!$G$2:$G$1000, "Failed")</f>
        <v>3</v>
      </c>
      <c r="D11">
        <f>COUNTIFS(Crowdfunding!$D$2:$D$1000, "&gt;=40000", Crowdfunding!$D$2:$D$1000, "&lt;45000", Crowdfunding!$G$2:$G$1000, "Canceled")</f>
        <v>0</v>
      </c>
      <c r="E11">
        <f t="shared" ref="E11:E13" si="4">SUM(B11:D11)</f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3">
      <c r="A12" t="s">
        <v>2104</v>
      </c>
      <c r="B12">
        <f>COUNTIFS(Crowdfunding!$D$2:$D$1000, "&gt;=45000", Crowdfunding!$D$2:$D$1000, "&lt;50000", Crowdfunding!$G$2:$G$1000, "Successful")</f>
        <v>8</v>
      </c>
      <c r="C12">
        <f>COUNTIFS(Crowdfunding!$D$2:$D$1000, "&gt;=45000", Crowdfunding!$D$2:$D$1000, "&lt;50000", Crowdfunding!$G$2:$G$1000, "Failed")</f>
        <v>3</v>
      </c>
      <c r="D12">
        <f>COUNTIFS(Crowdfunding!$D$2:$D$1000, "&gt;=45000", Crowdfunding!$D$2:$D$1000, "&lt;50000", Crowdfunding!$G$2:$G$1000, "Canceled")</f>
        <v>0</v>
      </c>
      <c r="E12">
        <f t="shared" si="4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3">
      <c r="A13" t="s">
        <v>2105</v>
      </c>
      <c r="B13">
        <f>COUNTIFS(Crowdfunding!$D$2:$D$1000, "&gt;=50000", Crowdfunding!$G$2:$G$1000, "Successful")</f>
        <v>114</v>
      </c>
      <c r="C13">
        <f>COUNTIFS(Crowdfunding!$D$2:$D$1000, "&gt;=50000", Crowdfunding!$G$2:$G$1000, "Failed")</f>
        <v>163</v>
      </c>
      <c r="D13">
        <f>COUNTIFS(Crowdfunding!$D$2:$D$1000, "&gt;=50000", Crowdfunding!$G$2:$G$1000, "Canceled")</f>
        <v>27</v>
      </c>
      <c r="E13">
        <f t="shared" si="4"/>
        <v>304</v>
      </c>
      <c r="F13" s="9">
        <f t="shared" si="1"/>
        <v>0.375</v>
      </c>
      <c r="G13" s="9">
        <f t="shared" si="2"/>
        <v>0.53618421052631582</v>
      </c>
      <c r="H13" s="9">
        <f t="shared" si="3"/>
        <v>8.8815789473684209E-2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80FF-527D-4ACA-A7F7-3E823DF2063B}">
  <dimension ref="A1:G19"/>
  <sheetViews>
    <sheetView tabSelected="1" workbookViewId="0">
      <selection activeCell="G9" sqref="G9"/>
    </sheetView>
  </sheetViews>
  <sheetFormatPr defaultRowHeight="15.6" x14ac:dyDescent="0.3"/>
  <cols>
    <col min="1" max="1" width="16.69921875" bestFit="1" customWidth="1"/>
    <col min="2" max="2" width="13.09765625" bestFit="1" customWidth="1"/>
    <col min="3" max="3" width="7.3984375" customWidth="1"/>
    <col min="4" max="4" width="16.69921875" bestFit="1" customWidth="1"/>
    <col min="5" max="5" width="13.09765625" bestFit="1" customWidth="1"/>
    <col min="7" max="7" width="70.796875" customWidth="1"/>
  </cols>
  <sheetData>
    <row r="1" spans="1:7" s="7" customFormat="1" x14ac:dyDescent="0.3">
      <c r="A1" s="7" t="s">
        <v>4</v>
      </c>
      <c r="B1" s="7" t="s">
        <v>5</v>
      </c>
      <c r="D1" s="7" t="s">
        <v>4</v>
      </c>
      <c r="E1" s="7" t="s">
        <v>5</v>
      </c>
    </row>
    <row r="2" spans="1:7" ht="31.2" x14ac:dyDescent="0.3">
      <c r="A2" t="s">
        <v>20</v>
      </c>
      <c r="B2">
        <v>158</v>
      </c>
      <c r="D2" t="s">
        <v>14</v>
      </c>
      <c r="E2">
        <v>0</v>
      </c>
      <c r="G2" s="12" t="s">
        <v>2112</v>
      </c>
    </row>
    <row r="3" spans="1:7" ht="46.8" x14ac:dyDescent="0.3">
      <c r="A3" t="s">
        <v>20</v>
      </c>
      <c r="B3">
        <v>1425</v>
      </c>
      <c r="C3" s="7"/>
      <c r="D3" t="s">
        <v>14</v>
      </c>
      <c r="E3">
        <v>24</v>
      </c>
      <c r="G3" s="11" t="s">
        <v>2114</v>
      </c>
    </row>
    <row r="4" spans="1:7" x14ac:dyDescent="0.3">
      <c r="A4" t="s">
        <v>20</v>
      </c>
      <c r="B4">
        <v>174</v>
      </c>
      <c r="C4" s="7"/>
      <c r="D4" t="s">
        <v>14</v>
      </c>
      <c r="E4">
        <v>53</v>
      </c>
    </row>
    <row r="5" spans="1:7" x14ac:dyDescent="0.3">
      <c r="A5" t="s">
        <v>20</v>
      </c>
      <c r="B5">
        <v>227</v>
      </c>
      <c r="C5" s="7"/>
      <c r="D5" t="s">
        <v>14</v>
      </c>
      <c r="E5">
        <v>18</v>
      </c>
    </row>
    <row r="6" spans="1:7" ht="31.2" x14ac:dyDescent="0.3">
      <c r="A6" t="s">
        <v>20</v>
      </c>
      <c r="B6">
        <v>220</v>
      </c>
      <c r="C6" s="7"/>
      <c r="D6" t="s">
        <v>14</v>
      </c>
      <c r="E6">
        <v>44</v>
      </c>
      <c r="G6" s="12" t="s">
        <v>2113</v>
      </c>
    </row>
    <row r="7" spans="1:7" ht="62.4" x14ac:dyDescent="0.3">
      <c r="A7" t="s">
        <v>20</v>
      </c>
      <c r="B7">
        <v>98</v>
      </c>
      <c r="C7" s="7"/>
      <c r="D7" t="s">
        <v>14</v>
      </c>
      <c r="E7">
        <v>27</v>
      </c>
      <c r="G7" s="11" t="s">
        <v>2115</v>
      </c>
    </row>
    <row r="8" spans="1:7" x14ac:dyDescent="0.3">
      <c r="A8" t="s">
        <v>20</v>
      </c>
      <c r="B8">
        <v>100</v>
      </c>
      <c r="C8" s="7"/>
      <c r="D8" t="s">
        <v>14</v>
      </c>
      <c r="E8">
        <v>55</v>
      </c>
    </row>
    <row r="9" spans="1:7" x14ac:dyDescent="0.3">
      <c r="A9" t="s">
        <v>20</v>
      </c>
      <c r="B9">
        <v>1249</v>
      </c>
      <c r="D9" t="s">
        <v>14</v>
      </c>
      <c r="E9">
        <v>200</v>
      </c>
    </row>
    <row r="10" spans="1:7" x14ac:dyDescent="0.3">
      <c r="A10" t="s">
        <v>20</v>
      </c>
      <c r="B10">
        <v>1396</v>
      </c>
      <c r="D10" t="s">
        <v>14</v>
      </c>
      <c r="E10">
        <v>452</v>
      </c>
    </row>
    <row r="11" spans="1:7" x14ac:dyDescent="0.3">
      <c r="A11" t="s">
        <v>20</v>
      </c>
      <c r="B11">
        <v>890</v>
      </c>
      <c r="D11" t="s">
        <v>14</v>
      </c>
      <c r="E11">
        <v>674</v>
      </c>
    </row>
    <row r="12" spans="1:7" x14ac:dyDescent="0.3">
      <c r="A12" t="s">
        <v>20</v>
      </c>
      <c r="B12">
        <v>142</v>
      </c>
      <c r="D12" t="s">
        <v>14</v>
      </c>
      <c r="E12">
        <v>558</v>
      </c>
    </row>
    <row r="14" spans="1:7" x14ac:dyDescent="0.3">
      <c r="A14" s="7" t="s">
        <v>2106</v>
      </c>
      <c r="B14" s="10">
        <f>AVERAGE(B2:B13)</f>
        <v>552.63636363636363</v>
      </c>
      <c r="D14" s="7" t="s">
        <v>2106</v>
      </c>
      <c r="E14" s="10">
        <f>AVERAGE(E1:E12)</f>
        <v>191.36363636363637</v>
      </c>
    </row>
    <row r="15" spans="1:7" x14ac:dyDescent="0.3">
      <c r="A15" s="7" t="s">
        <v>2107</v>
      </c>
      <c r="B15" s="10">
        <f>MEDIAN(B2:B13)</f>
        <v>220</v>
      </c>
      <c r="D15" s="7" t="s">
        <v>2107</v>
      </c>
      <c r="E15" s="10">
        <f>MEDIAN(E1:E12)</f>
        <v>53</v>
      </c>
    </row>
    <row r="16" spans="1:7" x14ac:dyDescent="0.3">
      <c r="A16" s="7" t="s">
        <v>2108</v>
      </c>
      <c r="B16">
        <f>MIN(B2:B13)</f>
        <v>98</v>
      </c>
      <c r="D16" s="7" t="s">
        <v>2108</v>
      </c>
      <c r="E16">
        <f>MIN(E1:E12)</f>
        <v>0</v>
      </c>
    </row>
    <row r="17" spans="1:5" x14ac:dyDescent="0.3">
      <c r="A17" s="7" t="s">
        <v>2109</v>
      </c>
      <c r="B17">
        <f>MAX(B2:B13)</f>
        <v>1425</v>
      </c>
      <c r="D17" s="7" t="s">
        <v>2109</v>
      </c>
      <c r="E17">
        <f>MAX(E2:E12)</f>
        <v>674</v>
      </c>
    </row>
    <row r="18" spans="1:5" x14ac:dyDescent="0.3">
      <c r="A18" s="7" t="s">
        <v>2110</v>
      </c>
      <c r="B18" s="10">
        <f>_xlfn.VAR.P(B2:B12)</f>
        <v>287909.32231404958</v>
      </c>
      <c r="D18" s="7" t="s">
        <v>2110</v>
      </c>
      <c r="E18" s="10">
        <f>_xlfn.VAR.P(E2:E12)</f>
        <v>56047.504132231406</v>
      </c>
    </row>
    <row r="19" spans="1:5" x14ac:dyDescent="0.3">
      <c r="A19" s="7" t="s">
        <v>2111</v>
      </c>
      <c r="B19" s="10">
        <f>_xlfn.STDEV.P(B2:B12)</f>
        <v>536.57182400313343</v>
      </c>
      <c r="D19" s="7" t="s">
        <v>2111</v>
      </c>
      <c r="E19" s="10">
        <f>_xlfn.STDEV.P(E2:E12)</f>
        <v>236.74354084585161</v>
      </c>
    </row>
  </sheetData>
  <conditionalFormatting sqref="A2:A13">
    <cfRule type="cellIs" dxfId="11" priority="5" operator="equal">
      <formula>"canceled"</formula>
    </cfRule>
    <cfRule type="cellIs" dxfId="10" priority="6" operator="equal">
      <formula>"live"</formula>
    </cfRule>
    <cfRule type="cellIs" dxfId="9" priority="7" operator="equal">
      <formula>"successful"</formula>
    </cfRule>
    <cfRule type="cellIs" dxfId="8" priority="8" operator="equal">
      <formula>"failed"</formula>
    </cfRule>
  </conditionalFormatting>
  <conditionalFormatting sqref="D2:D12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Crowdfunding_Goal_Analysis</vt:lpstr>
      <vt:lpstr>Statistical_Analysis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victoria mendez</cp:lastModifiedBy>
  <dcterms:created xsi:type="dcterms:W3CDTF">2021-09-29T18:52:28Z</dcterms:created>
  <dcterms:modified xsi:type="dcterms:W3CDTF">2024-09-25T01:46:18Z</dcterms:modified>
</cp:coreProperties>
</file>