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2445" windowWidth="20235" windowHeight="11700" tabRatio="788" activeTab="6"/>
  </bookViews>
  <sheets>
    <sheet name="Cover" sheetId="1" r:id="rId1"/>
    <sheet name="Condition-1" sheetId="2" r:id="rId2"/>
    <sheet name="Condition-2" sheetId="3" r:id="rId3"/>
    <sheet name="M&amp;E Expenses" sheetId="4" r:id="rId4"/>
    <sheet name="Summary-E" sheetId="5" r:id="rId5"/>
    <sheet name="Elect BOQ" sheetId="6" r:id="rId6"/>
    <sheet name="Elect Maker" sheetId="7" r:id="rId7"/>
  </sheets>
  <definedNames>
    <definedName name="_Fill" localSheetId="2" hidden="1">#REF!</definedName>
    <definedName name="_Fill" localSheetId="0" hidden="1">#REF!</definedName>
    <definedName name="_Fill" localSheetId="5" hidden="1">#REF!</definedName>
    <definedName name="_Fill" localSheetId="6" hidden="1">#REF!</definedName>
    <definedName name="_Fill" localSheetId="3" hidden="1">#REF!</definedName>
    <definedName name="_Fill" hidden="1">#REF!</definedName>
    <definedName name="_xlnm._FilterDatabase" localSheetId="5" hidden="1">'Elect BOQ'!$A$3:$AT$6</definedName>
    <definedName name="_Key1" localSheetId="2" hidden="1">#REF!</definedName>
    <definedName name="_Key1" localSheetId="0" hidden="1">#REF!</definedName>
    <definedName name="_Key1" localSheetId="5" hidden="1">#REF!</definedName>
    <definedName name="_Key1" localSheetId="6" hidden="1">#REF!</definedName>
    <definedName name="_Key1" localSheetId="3" hidden="1">#REF!</definedName>
    <definedName name="_Key1" hidden="1">#REF!</definedName>
    <definedName name="_Key2" localSheetId="2" hidden="1">#REF!</definedName>
    <definedName name="_Key2" localSheetId="0" hidden="1">#REF!</definedName>
    <definedName name="_Key2" localSheetId="5" hidden="1">#REF!</definedName>
    <definedName name="_Key2" localSheetId="6" hidden="1">#REF!</definedName>
    <definedName name="_Key2" localSheetId="3" hidden="1">#REF!</definedName>
    <definedName name="_Key2" hidden="1">#REF!</definedName>
    <definedName name="_Order1" hidden="1">255</definedName>
    <definedName name="_Order2" hidden="1">255</definedName>
    <definedName name="_Sort" localSheetId="2" hidden="1">#REF!</definedName>
    <definedName name="_Sort" localSheetId="0" hidden="1">#REF!</definedName>
    <definedName name="_Sort" localSheetId="5" hidden="1">#REF!</definedName>
    <definedName name="_Sort" localSheetId="6" hidden="1">#REF!</definedName>
    <definedName name="_Sort" localSheetId="3" hidden="1">#REF!</definedName>
    <definedName name="_Sort" hidden="1">#REF!</definedName>
    <definedName name="dc" localSheetId="2" hidden="1">{"'Sheet1'!$L$16"}</definedName>
    <definedName name="dc" localSheetId="0" hidden="1">{"'Sheet1'!$L$16"}</definedName>
    <definedName name="dc" localSheetId="6" hidden="1">{"'Sheet1'!$L$16"}</definedName>
    <definedName name="dc" localSheetId="3" hidden="1">{"'Sheet1'!$L$16"}</definedName>
    <definedName name="dd" localSheetId="2" hidden="1">{"'Sheet1'!$L$16"}</definedName>
    <definedName name="dd" localSheetId="0" hidden="1">{"'Sheet1'!$L$16"}</definedName>
    <definedName name="dd" localSheetId="6" hidden="1">{"'Sheet1'!$L$16"}</definedName>
    <definedName name="dd" localSheetId="3" hidden="1">{"'Sheet1'!$L$16"}</definedName>
    <definedName name="ddc" localSheetId="2" hidden="1">{"'Sheet1'!$L$16"}</definedName>
    <definedName name="ddc" localSheetId="0" hidden="1">{"'Sheet1'!$L$16"}</definedName>
    <definedName name="ddc" localSheetId="5" hidden="1">{"'Sheet1'!$L$16"}</definedName>
    <definedName name="ddc" localSheetId="6" hidden="1">{"'Sheet1'!$L$16"}</definedName>
    <definedName name="ddc" hidden="1">{"'Sheet1'!$L$16"}</definedName>
    <definedName name="ddd" localSheetId="2" hidden="1">{"'Sheet1'!$L$16"}</definedName>
    <definedName name="ddd" localSheetId="0" hidden="1">{"'Sheet1'!$L$16"}</definedName>
    <definedName name="ddd" localSheetId="5" hidden="1">{"'Sheet1'!$L$16"}</definedName>
    <definedName name="ddd" localSheetId="6" hidden="1">{"'Sheet1'!$L$16"}</definedName>
    <definedName name="ddd" hidden="1">{"'Sheet1'!$L$16"}</definedName>
    <definedName name="dddd" localSheetId="2" hidden="1">{"'Sheet1'!$L$16"}</definedName>
    <definedName name="dddd" localSheetId="0" hidden="1">{"'Sheet1'!$L$16"}</definedName>
    <definedName name="dddd" localSheetId="5" hidden="1">{"'Sheet1'!$L$16"}</definedName>
    <definedName name="dddd" localSheetId="6" hidden="1">{"'Sheet1'!$L$16"}</definedName>
    <definedName name="dddd" hidden="1">{"'Sheet1'!$L$16"}</definedName>
    <definedName name="duc" localSheetId="2" hidden="1">{"'Sheet1'!$L$16"}</definedName>
    <definedName name="duc" localSheetId="0" hidden="1">{"'Sheet1'!$L$16"}</definedName>
    <definedName name="duc" localSheetId="5" hidden="1">{"'Sheet1'!$L$16"}</definedName>
    <definedName name="duc" localSheetId="6" hidden="1">{"'Sheet1'!$L$16"}</definedName>
    <definedName name="duc" hidden="1">{"'Sheet1'!$L$16"}</definedName>
    <definedName name="es" localSheetId="2" hidden="1">{"'Sheet1'!$L$16"}</definedName>
    <definedName name="es" localSheetId="5" hidden="1">{"'Sheet1'!$L$16"}</definedName>
    <definedName name="es" localSheetId="6" hidden="1">{"'Sheet1'!$L$16"}</definedName>
    <definedName name="es" hidden="1">{"'Sheet1'!$L$16"}</definedName>
    <definedName name="HA" localSheetId="2" hidden="1">{"'Sheet1'!$L$16"}</definedName>
    <definedName name="HA" localSheetId="0" hidden="1">{"'Sheet1'!$L$16"}</definedName>
    <definedName name="HA" localSheetId="5" hidden="1">{"'Sheet1'!$L$16"}</definedName>
    <definedName name="HA" localSheetId="6" hidden="1">{"'Sheet1'!$L$16"}</definedName>
    <definedName name="HA" hidden="1">{"'Sheet1'!$L$16"}</definedName>
    <definedName name="hb" localSheetId="2" hidden="1">{"'Sheet1'!$L$16"}</definedName>
    <definedName name="hb" localSheetId="0" hidden="1">{"'Sheet1'!$L$16"}</definedName>
    <definedName name="hb" localSheetId="6" hidden="1">{"'Sheet1'!$L$16"}</definedName>
    <definedName name="hb" localSheetId="3" hidden="1">{"'Sheet1'!$L$16"}</definedName>
    <definedName name="hh" localSheetId="2" hidden="1">{"'Sheet1'!$L$16"}</definedName>
    <definedName name="hh" localSheetId="0" hidden="1">{"'Sheet1'!$L$16"}</definedName>
    <definedName name="hh" localSheetId="5" hidden="1">{"'Sheet1'!$L$16"}</definedName>
    <definedName name="hh" localSheetId="6" hidden="1">{"'Sheet1'!$L$16"}</definedName>
    <definedName name="hh" hidden="1">{"'Sheet1'!$L$16"}</definedName>
    <definedName name="hhb" localSheetId="2" hidden="1">{"'Sheet1'!$L$16"}</definedName>
    <definedName name="hhb" localSheetId="0" hidden="1">{"'Sheet1'!$L$16"}</definedName>
    <definedName name="hhb" localSheetId="5" hidden="1">{"'Sheet1'!$L$16"}</definedName>
    <definedName name="hhb" localSheetId="6" hidden="1">{"'Sheet1'!$L$16"}</definedName>
    <definedName name="hhb" hidden="1">{"'Sheet1'!$L$16"}</definedName>
    <definedName name="HTML_CodePage" hidden="1">950</definedName>
    <definedName name="HTML_Control" localSheetId="2" hidden="1">{"'Sheet1'!$L$16"}</definedName>
    <definedName name="HTML_Control" localSheetId="0" hidden="1">{"'Sheet1'!$L$16"}</definedName>
    <definedName name="HTML_Control" localSheetId="5" hidden="1">{"'Sheet1'!$L$16"}</definedName>
    <definedName name="HTML_Control" localSheetId="6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OC" localSheetId="2" hidden="1">{"'Sheet1'!$L$16"}</definedName>
    <definedName name="OC" localSheetId="0" hidden="1">{"'Sheet1'!$L$16"}</definedName>
    <definedName name="OC" localSheetId="5" hidden="1">{"'Sheet1'!$L$16"}</definedName>
    <definedName name="OC" localSheetId="6" hidden="1">{"'Sheet1'!$L$16"}</definedName>
    <definedName name="OC" hidden="1">{"'Sheet1'!$L$16"}</definedName>
    <definedName name="ｐｐｐｐ" localSheetId="2" hidden="1">{"'Sheet1'!$L$16"}</definedName>
    <definedName name="ｐｐｐｐ" localSheetId="0" hidden="1">{"'Sheet1'!$L$16"}</definedName>
    <definedName name="ｐｐｐｐ" localSheetId="5" hidden="1">{"'Sheet1'!$L$16"}</definedName>
    <definedName name="ｐｐｐｐ" localSheetId="6" hidden="1">{"'Sheet1'!$L$16"}</definedName>
    <definedName name="ｐｐｐｐ" hidden="1">{"'Sheet1'!$L$16"}</definedName>
    <definedName name="_xlnm.Print_Area" localSheetId="6">'Elect Maker'!$A$1:$G$41</definedName>
    <definedName name="_xlnm.Print_Area" localSheetId="3">'M&amp;E Expenses'!$A$1:$H$84</definedName>
    <definedName name="_xlnm.Print_Area" localSheetId="4">'Summary-E'!$A$1:$T$68</definedName>
    <definedName name="q" localSheetId="2" hidden="1">{"'Sheet1'!$L$16"}</definedName>
    <definedName name="q" localSheetId="0" hidden="1">{"'Sheet1'!$L$16"}</definedName>
    <definedName name="q" localSheetId="6" hidden="1">{"'Sheet1'!$L$16"}</definedName>
    <definedName name="q" localSheetId="3" hidden="1">{"'Sheet1'!$L$16"}</definedName>
    <definedName name="qq" localSheetId="2" hidden="1">{"'Sheet1'!$L$16"}</definedName>
    <definedName name="qq" localSheetId="0" hidden="1">{"'Sheet1'!$L$16"}</definedName>
    <definedName name="qq" localSheetId="5" hidden="1">{"'Sheet1'!$L$16"}</definedName>
    <definedName name="qq" localSheetId="6" hidden="1">{"'Sheet1'!$L$16"}</definedName>
    <definedName name="qq" hidden="1">{"'Sheet1'!$L$16"}</definedName>
    <definedName name="rrr" localSheetId="2" hidden="1">{"'Sheet1'!$L$16"}</definedName>
    <definedName name="rrr" localSheetId="0" hidden="1">{"'Sheet1'!$L$16"}</definedName>
    <definedName name="rrr" localSheetId="5" hidden="1">{"'Sheet1'!$L$16"}</definedName>
    <definedName name="rrr" localSheetId="6" hidden="1">{"'Sheet1'!$L$16"}</definedName>
    <definedName name="rrr" hidden="1">{"'Sheet1'!$L$16"}</definedName>
    <definedName name="sdd" localSheetId="2" hidden="1">{"'Sheet1'!$L$16"}</definedName>
    <definedName name="sdd" localSheetId="0" hidden="1">{"'Sheet1'!$L$16"}</definedName>
    <definedName name="sdd" localSheetId="5" hidden="1">{"'Sheet1'!$L$16"}</definedName>
    <definedName name="sdd" localSheetId="6" hidden="1">{"'Sheet1'!$L$16"}</definedName>
    <definedName name="sdd" hidden="1">{"'Sheet1'!$L$16"}</definedName>
    <definedName name="sdf" localSheetId="2" hidden="1">{"'Sheet1'!$L$16"}</definedName>
    <definedName name="sdf" localSheetId="0" hidden="1">{"'Sheet1'!$L$16"}</definedName>
    <definedName name="sdf" localSheetId="5" hidden="1">{"'Sheet1'!$L$16"}</definedName>
    <definedName name="sdf" localSheetId="6" hidden="1">{"'Sheet1'!$L$16"}</definedName>
    <definedName name="sdf" hidden="1">{"'Sheet1'!$L$16"}</definedName>
    <definedName name="tttt" localSheetId="2" hidden="1">{"'Sheet1'!$L$16"}</definedName>
    <definedName name="tttt" localSheetId="0" hidden="1">{"'Sheet1'!$L$16"}</definedName>
    <definedName name="tttt" localSheetId="5" hidden="1">{"'Sheet1'!$L$16"}</definedName>
    <definedName name="tttt" localSheetId="6" hidden="1">{"'Sheet1'!$L$16"}</definedName>
    <definedName name="tttt" hidden="1">{"'Sheet1'!$L$16"}</definedName>
    <definedName name="Z_29ADDA07_E427_4C12_A26F_16DB0F983414_.wvu.Cols" localSheetId="5" hidden="1">'Elect BOQ'!$O:$O</definedName>
    <definedName name="Z_29ADDA07_E427_4C12_A26F_16DB0F983414_.wvu.Cols" localSheetId="6" hidden="1">'Elect Maker'!#REF!</definedName>
    <definedName name="Z_29ADDA07_E427_4C12_A26F_16DB0F983414_.wvu.FilterData" localSheetId="5" hidden="1">'Elect BOQ'!$A$3:$AT$6</definedName>
    <definedName name="Z_29ADDA07_E427_4C12_A26F_16DB0F983414_.wvu.PrintArea" localSheetId="6" hidden="1">'Elect Maker'!$A$1:$G$5</definedName>
    <definedName name="Z_29ADDA07_E427_4C12_A26F_16DB0F983414_.wvu.PrintArea" localSheetId="4" hidden="1">'Summary-E'!$A$1:$T$68</definedName>
  </definedNames>
  <calcPr calcId="144525"/>
  <customWorkbookViews>
    <customWorkbookView name="Le Minh Trong - Personal View" guid="{29ADDA07-E427-4C12-A26F-16DB0F983414}" autoUpdate="1" mergeInterval="15" personalView="1" maximized="1" xWindow="-8" yWindow="-8" windowWidth="1382" windowHeight="744" tabRatio="788" activeSheetId="6"/>
  </customWorkbookViews>
</workbook>
</file>

<file path=xl/calcChain.xml><?xml version="1.0" encoding="utf-8"?>
<calcChain xmlns="http://schemas.openxmlformats.org/spreadsheetml/2006/main">
  <c r="A1" i="7" l="1"/>
  <c r="B48" i="5" l="1"/>
  <c r="B47" i="5"/>
  <c r="B45" i="5"/>
  <c r="B44" i="5"/>
  <c r="B43" i="5"/>
  <c r="B42" i="5"/>
  <c r="M41" i="5"/>
  <c r="J41" i="5"/>
  <c r="G41" i="5"/>
  <c r="B41" i="5"/>
  <c r="B40" i="5"/>
  <c r="G39" i="5"/>
  <c r="B39" i="5"/>
  <c r="K38" i="5"/>
  <c r="J38" i="5"/>
  <c r="G38" i="5"/>
  <c r="B32" i="5"/>
  <c r="B31" i="5"/>
  <c r="B30" i="5"/>
  <c r="B29" i="5"/>
  <c r="G27" i="5"/>
  <c r="B27" i="5"/>
  <c r="M26" i="5"/>
  <c r="K26" i="5"/>
  <c r="J26" i="5"/>
  <c r="G26" i="5"/>
  <c r="B25" i="5"/>
  <c r="G24" i="5"/>
  <c r="M23" i="5"/>
  <c r="K23" i="5"/>
  <c r="J23" i="5"/>
  <c r="B23" i="5"/>
  <c r="B22" i="5"/>
  <c r="B18" i="5"/>
  <c r="B16" i="5"/>
  <c r="B15" i="5"/>
  <c r="B14" i="5"/>
  <c r="B13" i="5"/>
  <c r="B11" i="5"/>
  <c r="B10" i="5"/>
  <c r="B8" i="5"/>
  <c r="B7" i="5"/>
  <c r="B6" i="5"/>
  <c r="AB3" i="6"/>
  <c r="N164" i="5"/>
  <c r="N163" i="5"/>
  <c r="N161" i="5"/>
  <c r="N150" i="5"/>
  <c r="N148" i="5"/>
  <c r="N147" i="5"/>
  <c r="N146" i="5"/>
  <c r="N145" i="5"/>
  <c r="N144" i="5"/>
  <c r="P143" i="5"/>
  <c r="N141" i="5"/>
  <c r="N140" i="5"/>
  <c r="T98" i="5"/>
  <c r="S98" i="5"/>
  <c r="K60" i="5"/>
  <c r="L56" i="5"/>
  <c r="L55" i="5"/>
  <c r="G55" i="5"/>
  <c r="F55" i="5"/>
  <c r="L54" i="5"/>
  <c r="G54" i="5"/>
  <c r="F54" i="5"/>
  <c r="R50" i="5"/>
  <c r="B46" i="5"/>
  <c r="G42" i="5"/>
  <c r="K41" i="5"/>
  <c r="M38" i="5"/>
  <c r="B38" i="5"/>
  <c r="B33" i="5"/>
  <c r="A33" i="5"/>
  <c r="A32" i="5"/>
  <c r="A31" i="5"/>
  <c r="A30" i="5"/>
  <c r="A29" i="5"/>
  <c r="B28" i="5"/>
  <c r="A28" i="5"/>
  <c r="A27" i="5"/>
  <c r="B26" i="5"/>
  <c r="A26" i="5"/>
  <c r="A25" i="5"/>
  <c r="B24" i="5"/>
  <c r="A24" i="5"/>
  <c r="G23" i="5"/>
  <c r="A18" i="5"/>
  <c r="B17" i="5"/>
  <c r="A17" i="5"/>
  <c r="A16" i="5"/>
  <c r="A15" i="5"/>
  <c r="A14" i="5"/>
  <c r="A13" i="5"/>
  <c r="B12" i="5"/>
  <c r="A12" i="5"/>
  <c r="A11" i="5"/>
  <c r="A10" i="5"/>
  <c r="B9" i="5"/>
  <c r="A9" i="5"/>
  <c r="A8" i="5"/>
  <c r="A7" i="5"/>
  <c r="L84" i="4"/>
  <c r="G84" i="4"/>
  <c r="F84" i="4"/>
  <c r="E84" i="4"/>
  <c r="G83" i="4"/>
  <c r="E83" i="4"/>
  <c r="D83" i="4"/>
  <c r="L80" i="4"/>
  <c r="J80" i="4"/>
  <c r="G80" i="4"/>
  <c r="F80" i="4"/>
  <c r="E80" i="4"/>
  <c r="D80" i="4"/>
  <c r="L79" i="4"/>
  <c r="J79" i="4"/>
  <c r="G79" i="4"/>
  <c r="F79" i="4"/>
  <c r="E79" i="4"/>
  <c r="D79" i="4"/>
  <c r="L78" i="4"/>
  <c r="J78" i="4"/>
  <c r="G78" i="4"/>
  <c r="F78" i="4"/>
  <c r="E78" i="4"/>
  <c r="D78" i="4"/>
  <c r="L77" i="4"/>
  <c r="J77" i="4"/>
  <c r="G77" i="4"/>
  <c r="F77" i="4"/>
  <c r="E77" i="4"/>
  <c r="D77" i="4"/>
  <c r="L76" i="4"/>
  <c r="J76" i="4"/>
  <c r="G76" i="4"/>
  <c r="F76" i="4"/>
  <c r="L75" i="4"/>
  <c r="J75" i="4"/>
  <c r="G75" i="4"/>
  <c r="F75" i="4"/>
  <c r="E75" i="4"/>
  <c r="D75" i="4"/>
  <c r="L74" i="4"/>
  <c r="J74" i="4"/>
  <c r="G74" i="4"/>
  <c r="F74" i="4"/>
  <c r="E74" i="4"/>
  <c r="D74" i="4"/>
  <c r="L73" i="4"/>
  <c r="J73" i="4"/>
  <c r="G73" i="4"/>
  <c r="F73" i="4"/>
  <c r="E73" i="4"/>
  <c r="D73" i="4"/>
  <c r="L72" i="4"/>
  <c r="J72" i="4"/>
  <c r="G72" i="4"/>
  <c r="F72" i="4"/>
  <c r="E72" i="4"/>
  <c r="D72" i="4"/>
  <c r="G71" i="4"/>
  <c r="E71" i="4"/>
  <c r="D71" i="4"/>
  <c r="G70" i="4"/>
  <c r="E70" i="4"/>
  <c r="D70" i="4"/>
  <c r="L67" i="4"/>
  <c r="G67" i="4"/>
  <c r="L66" i="4"/>
  <c r="G66" i="4"/>
  <c r="L65" i="4"/>
  <c r="G65" i="4"/>
  <c r="E65" i="4"/>
  <c r="D65" i="4"/>
  <c r="L64" i="4"/>
  <c r="G64" i="4"/>
  <c r="L63" i="4"/>
  <c r="G63" i="4"/>
  <c r="L62" i="4"/>
  <c r="G62" i="4"/>
  <c r="E62" i="4"/>
  <c r="D62" i="4"/>
  <c r="L61" i="4"/>
  <c r="G61" i="4"/>
  <c r="E61" i="4"/>
  <c r="D61" i="4"/>
  <c r="G60" i="4"/>
  <c r="E60" i="4"/>
  <c r="D60" i="4"/>
  <c r="L59" i="4"/>
  <c r="G59" i="4"/>
  <c r="E59" i="4"/>
  <c r="D59" i="4"/>
  <c r="G58" i="4"/>
  <c r="E58" i="4"/>
  <c r="D58" i="4"/>
  <c r="G57" i="4"/>
  <c r="E57" i="4"/>
  <c r="D57" i="4"/>
  <c r="G53" i="4"/>
  <c r="G52" i="4"/>
  <c r="E52" i="4"/>
  <c r="G51" i="4"/>
  <c r="E51" i="4"/>
  <c r="G50" i="4"/>
  <c r="E50" i="4"/>
  <c r="G48" i="4"/>
  <c r="E48" i="4"/>
  <c r="G47" i="4"/>
  <c r="G44" i="4"/>
  <c r="G40" i="4"/>
  <c r="G39" i="4"/>
  <c r="G33" i="4"/>
  <c r="G31" i="4"/>
  <c r="E31" i="4"/>
  <c r="G30" i="4"/>
  <c r="E30" i="4"/>
  <c r="G28" i="4"/>
  <c r="E28" i="4"/>
  <c r="G27" i="4"/>
  <c r="E27" i="4"/>
  <c r="G26" i="4"/>
  <c r="E26" i="4"/>
  <c r="G25" i="4"/>
  <c r="H23" i="4"/>
  <c r="N21" i="4"/>
  <c r="G21" i="4"/>
  <c r="E21" i="4"/>
  <c r="N20" i="4"/>
  <c r="G20" i="4"/>
  <c r="N19" i="4"/>
  <c r="N18" i="4"/>
  <c r="G18" i="4"/>
  <c r="E18" i="4"/>
  <c r="N17" i="4"/>
  <c r="G17" i="4"/>
  <c r="E17" i="4"/>
  <c r="N16" i="4"/>
  <c r="G16" i="4"/>
  <c r="E16" i="4"/>
  <c r="N15" i="4"/>
  <c r="G15" i="4"/>
  <c r="E15" i="4"/>
  <c r="G14" i="4"/>
  <c r="G13" i="4"/>
  <c r="F13" i="4"/>
  <c r="H11" i="4"/>
  <c r="G8" i="4"/>
  <c r="F8" i="4"/>
  <c r="E8" i="4"/>
  <c r="G7" i="4"/>
  <c r="F7" i="4"/>
  <c r="E7" i="4"/>
  <c r="H6" i="4"/>
  <c r="J4" i="4"/>
  <c r="E3" i="4"/>
  <c r="D25" i="1"/>
  <c r="L23" i="5" l="1"/>
  <c r="T19" i="5"/>
  <c r="L26" i="5"/>
  <c r="L38" i="5"/>
  <c r="S12" i="5"/>
  <c r="L41" i="5"/>
  <c r="T14" i="5"/>
  <c r="T12" i="5"/>
  <c r="K39" i="5"/>
  <c r="K24" i="5"/>
  <c r="T48" i="5"/>
  <c r="T38" i="5"/>
  <c r="S38" i="5"/>
  <c r="T50" i="5"/>
  <c r="S30" i="5"/>
  <c r="T28" i="5"/>
  <c r="J17" i="5"/>
  <c r="K27" i="5"/>
  <c r="S32" i="5"/>
  <c r="J24" i="5"/>
  <c r="J27" i="5"/>
  <c r="M27" i="5"/>
  <c r="J39" i="5"/>
  <c r="T49" i="5"/>
  <c r="K42" i="5"/>
  <c r="J42" i="5"/>
  <c r="T35" i="5"/>
  <c r="T37" i="5"/>
  <c r="T39" i="5"/>
  <c r="S43" i="5"/>
  <c r="S46" i="5"/>
  <c r="S27" i="5"/>
  <c r="T29" i="5"/>
  <c r="T30" i="5"/>
  <c r="T31" i="5"/>
  <c r="T32" i="5"/>
  <c r="T33" i="5"/>
  <c r="S36" i="5"/>
  <c r="S40" i="5"/>
  <c r="S41" i="5"/>
  <c r="S42" i="5"/>
  <c r="T43" i="5"/>
  <c r="S45" i="5"/>
  <c r="T46" i="5"/>
  <c r="S19" i="5"/>
  <c r="T23" i="5"/>
  <c r="T27" i="5"/>
  <c r="T36" i="5"/>
  <c r="T40" i="5"/>
  <c r="T41" i="5"/>
  <c r="T42" i="5"/>
  <c r="T45" i="5"/>
  <c r="S50" i="5"/>
  <c r="S26" i="5"/>
  <c r="T34" i="5" l="1"/>
  <c r="S13" i="5"/>
  <c r="S33" i="5"/>
  <c r="T47" i="5"/>
  <c r="S29" i="5"/>
  <c r="S31" i="5"/>
  <c r="S11" i="5"/>
  <c r="T11" i="5"/>
  <c r="S35" i="5"/>
  <c r="T13" i="5"/>
  <c r="T44" i="5"/>
  <c r="T24" i="5"/>
  <c r="K46" i="5"/>
  <c r="K17" i="5"/>
  <c r="L17" i="5" s="1"/>
  <c r="S14" i="5"/>
  <c r="M42" i="5"/>
  <c r="M39" i="5"/>
  <c r="M24" i="5"/>
  <c r="S37" i="5"/>
  <c r="T26" i="5"/>
  <c r="S23" i="5"/>
  <c r="T18" i="5"/>
  <c r="L39" i="5"/>
  <c r="L42" i="5"/>
  <c r="L27" i="5"/>
  <c r="S39" i="5"/>
  <c r="L24" i="5"/>
  <c r="S28" i="5"/>
  <c r="S17" i="5"/>
  <c r="S44" i="5"/>
  <c r="G17" i="5"/>
  <c r="S34" i="5"/>
  <c r="S22" i="5"/>
  <c r="S49" i="5"/>
  <c r="S21" i="5"/>
  <c r="K31" i="5" l="1"/>
  <c r="T21" i="5"/>
  <c r="T17" i="5"/>
  <c r="T22" i="5"/>
  <c r="M17" i="5"/>
  <c r="S18" i="5"/>
  <c r="K10" i="5"/>
  <c r="K40" i="5"/>
  <c r="S10" i="5"/>
  <c r="T10" i="5"/>
  <c r="K48" i="5"/>
  <c r="J48" i="5"/>
  <c r="K25" i="5" l="1"/>
  <c r="K7" i="5"/>
  <c r="S24" i="5"/>
  <c r="J44" i="5"/>
  <c r="K14" i="5"/>
  <c r="K44" i="5"/>
  <c r="G48" i="5"/>
  <c r="L48" i="5"/>
  <c r="T8" i="5"/>
  <c r="M48" i="5"/>
  <c r="S15" i="5"/>
  <c r="T15" i="5"/>
  <c r="S8" i="5"/>
  <c r="T16" i="5"/>
  <c r="T9" i="5"/>
  <c r="L44" i="5" l="1"/>
  <c r="K47" i="5"/>
  <c r="S16" i="5"/>
  <c r="G40" i="5"/>
  <c r="J40" i="5"/>
  <c r="L40" i="5" s="1"/>
  <c r="K6" i="5"/>
  <c r="S47" i="5"/>
  <c r="K29" i="5"/>
  <c r="K32" i="5"/>
  <c r="J31" i="5"/>
  <c r="L31" i="5" s="1"/>
  <c r="G31" i="5"/>
  <c r="G46" i="5"/>
  <c r="J46" i="5"/>
  <c r="L46" i="5" s="1"/>
  <c r="K45" i="5"/>
  <c r="S9" i="5"/>
  <c r="M44" i="5"/>
  <c r="G44" i="5"/>
  <c r="S7" i="5"/>
  <c r="J18" i="5"/>
  <c r="T7" i="5"/>
  <c r="K18" i="5"/>
  <c r="J14" i="5"/>
  <c r="L14" i="5" s="1"/>
  <c r="G14" i="5"/>
  <c r="K8" i="5"/>
  <c r="G7" i="5" l="1"/>
  <c r="L18" i="5"/>
  <c r="K43" i="5"/>
  <c r="K50" i="5" s="1"/>
  <c r="J32" i="5"/>
  <c r="L32" i="5" s="1"/>
  <c r="G32" i="5"/>
  <c r="J10" i="5"/>
  <c r="L10" i="5" s="1"/>
  <c r="M31" i="5"/>
  <c r="J47" i="5"/>
  <c r="L47" i="5" s="1"/>
  <c r="G47" i="5"/>
  <c r="J29" i="5"/>
  <c r="L29" i="5" s="1"/>
  <c r="G29" i="5"/>
  <c r="M40" i="5"/>
  <c r="G43" i="5"/>
  <c r="S48" i="5"/>
  <c r="M46" i="5"/>
  <c r="K33" i="5"/>
  <c r="K15" i="5"/>
  <c r="J45" i="5"/>
  <c r="L45" i="5" s="1"/>
  <c r="K16" i="5"/>
  <c r="J25" i="5"/>
  <c r="L25" i="5" s="1"/>
  <c r="G25" i="5"/>
  <c r="M18" i="5"/>
  <c r="J11" i="5"/>
  <c r="M14" i="5"/>
  <c r="J13" i="5"/>
  <c r="G9" i="5"/>
  <c r="G18" i="5"/>
  <c r="K13" i="5"/>
  <c r="J7" i="5" l="1"/>
  <c r="L7" i="5" s="1"/>
  <c r="G45" i="5"/>
  <c r="G50" i="5" s="1"/>
  <c r="M25" i="5"/>
  <c r="M45" i="5"/>
  <c r="J43" i="5"/>
  <c r="M29" i="5"/>
  <c r="M47" i="5"/>
  <c r="M32" i="5"/>
  <c r="M7" i="5"/>
  <c r="G16" i="5"/>
  <c r="J16" i="5"/>
  <c r="L16" i="5" s="1"/>
  <c r="J15" i="5"/>
  <c r="L15" i="5" s="1"/>
  <c r="G15" i="5"/>
  <c r="G33" i="5"/>
  <c r="J33" i="5"/>
  <c r="L33" i="5" s="1"/>
  <c r="G10" i="5"/>
  <c r="G11" i="5"/>
  <c r="G13" i="5"/>
  <c r="J9" i="5"/>
  <c r="K30" i="5"/>
  <c r="L13" i="5"/>
  <c r="G8" i="5"/>
  <c r="M13" i="5"/>
  <c r="J30" i="5"/>
  <c r="S20" i="5"/>
  <c r="K11" i="5"/>
  <c r="L11" i="5" s="1"/>
  <c r="T20" i="5"/>
  <c r="J8" i="5"/>
  <c r="M11" i="5"/>
  <c r="K9" i="5"/>
  <c r="M10" i="5" l="1"/>
  <c r="M15" i="5"/>
  <c r="J50" i="5"/>
  <c r="L43" i="5"/>
  <c r="L50" i="5" s="1"/>
  <c r="M16" i="5"/>
  <c r="M43" i="5"/>
  <c r="M50" i="5" s="1"/>
  <c r="M33" i="5"/>
  <c r="G6" i="5"/>
  <c r="J6" i="5"/>
  <c r="L6" i="5" s="1"/>
  <c r="L30" i="5"/>
  <c r="M8" i="5"/>
  <c r="L8" i="5"/>
  <c r="L9" i="5"/>
  <c r="J28" i="5"/>
  <c r="J35" i="5" s="1"/>
  <c r="K28" i="5"/>
  <c r="M30" i="5"/>
  <c r="M9" i="5"/>
  <c r="M6" i="5" l="1"/>
  <c r="M28" i="5"/>
  <c r="M35" i="5" s="1"/>
  <c r="L28" i="5"/>
  <c r="L35" i="5" s="1"/>
  <c r="K35" i="5"/>
  <c r="G30" i="5"/>
  <c r="G28" i="5"/>
  <c r="G35" i="5" l="1"/>
  <c r="S25" i="5"/>
  <c r="S51" i="5" s="1"/>
  <c r="T25" i="5"/>
  <c r="T51" i="5" s="1"/>
  <c r="J12" i="5" l="1"/>
  <c r="K12" i="5"/>
  <c r="G12" i="5"/>
  <c r="M12" i="5"/>
  <c r="G20" i="5" l="1"/>
  <c r="J20" i="5"/>
  <c r="J52" i="5" s="1"/>
  <c r="J41" i="4" s="1"/>
  <c r="M20" i="5"/>
  <c r="M52" i="5" s="1"/>
  <c r="L12" i="5"/>
  <c r="K20" i="5"/>
  <c r="K52" i="5" s="1"/>
  <c r="L41" i="4" s="1"/>
  <c r="J54" i="4" l="1"/>
  <c r="L20" i="5"/>
  <c r="L52" i="5" s="1"/>
  <c r="G52" i="5"/>
  <c r="L57" i="5" l="1"/>
  <c r="L59" i="5"/>
  <c r="P142" i="5"/>
  <c r="G59" i="5"/>
  <c r="G60" i="5" s="1"/>
  <c r="G61" i="5" s="1"/>
  <c r="P149" i="5" l="1"/>
  <c r="P150" i="5" s="1"/>
</calcChain>
</file>

<file path=xl/sharedStrings.xml><?xml version="1.0" encoding="utf-8"?>
<sst xmlns="http://schemas.openxmlformats.org/spreadsheetml/2006/main" count="1012" uniqueCount="751">
  <si>
    <t>1) Labor contract with people of local country.</t>
  </si>
  <si>
    <t>　 雇用契約</t>
  </si>
  <si>
    <t>2) Meals.</t>
  </si>
  <si>
    <t>3) Site commuting</t>
  </si>
  <si>
    <t>4) Work clothes, shoes, helmet.</t>
  </si>
  <si>
    <t>F</t>
  </si>
  <si>
    <t>Insurance :</t>
  </si>
  <si>
    <t>保険</t>
  </si>
  <si>
    <t>1) Delivery of M &amp; E Equipment and materials.</t>
  </si>
  <si>
    <t xml:space="preserve">   a) Transportation insurance.</t>
  </si>
  <si>
    <t xml:space="preserve">   b) Export amount collection insurance.</t>
  </si>
  <si>
    <t xml:space="preserve">   c) Theft insurance.</t>
  </si>
  <si>
    <t xml:space="preserve">   d) Fire insurance.</t>
  </si>
  <si>
    <t>2) SV Dispatch.</t>
  </si>
  <si>
    <t xml:space="preserve">   a) Overseas workmen's labor accident compensation insurance (legal accident).</t>
  </si>
  <si>
    <t>　　海外の労働者の労働者災害補償保険</t>
  </si>
  <si>
    <t xml:space="preserve">   b) Overseas traveler's accident insurance.</t>
  </si>
  <si>
    <t>3) Workmen's labor accident compensation insurance in site.</t>
  </si>
  <si>
    <t xml:space="preserve">4) Construction </t>
  </si>
  <si>
    <t xml:space="preserve">   a) Fire insurance for temporary facility.</t>
  </si>
  <si>
    <t xml:space="preserve">   b) Third party accident insurance.</t>
  </si>
  <si>
    <t xml:space="preserve">   c) Construction and assembly insurance.</t>
  </si>
  <si>
    <t>Including until guarantee period.</t>
  </si>
  <si>
    <t>保証期間を含む</t>
  </si>
  <si>
    <t>G</t>
  </si>
  <si>
    <t>Tax, surcharge (in Vietnam) :</t>
  </si>
  <si>
    <t>税・課金（現地）</t>
  </si>
  <si>
    <t>1) General</t>
  </si>
  <si>
    <t xml:space="preserve">   b) Others ( VAT )</t>
  </si>
  <si>
    <t>2) Delivery of materials</t>
  </si>
  <si>
    <t xml:space="preserve">   a) Import duty</t>
  </si>
  <si>
    <r>
      <t>Excluded Import</t>
    </r>
    <r>
      <rPr>
        <sz val="10"/>
        <rFont val="ＭＳ Ｐ明朝"/>
        <family val="1"/>
        <charset val="128"/>
      </rPr>
      <t>、</t>
    </r>
    <r>
      <rPr>
        <sz val="10"/>
        <rFont val="Times New Roman"/>
        <family val="1"/>
      </rPr>
      <t>special Consumption Tax &amp; Import VAT</t>
    </r>
  </si>
  <si>
    <t>輸入税、贅沢税、及び関連付加価値税は含まず</t>
  </si>
  <si>
    <t xml:space="preserve">   b) Customs clearance tax</t>
  </si>
  <si>
    <t>We use master list.</t>
  </si>
  <si>
    <t>マスターリストを使用</t>
  </si>
  <si>
    <t xml:space="preserve">   c) Others</t>
  </si>
  <si>
    <t>Inland Transportation</t>
  </si>
  <si>
    <t>現地国内輸送</t>
  </si>
  <si>
    <t>3) SV</t>
  </si>
  <si>
    <t xml:space="preserve">   a) Personal income tax</t>
  </si>
  <si>
    <t xml:space="preserve">   b) Visa fee</t>
  </si>
  <si>
    <t xml:space="preserve">   c) Local tax</t>
  </si>
  <si>
    <t xml:space="preserve">   d) Others</t>
  </si>
  <si>
    <t>H</t>
  </si>
  <si>
    <t>Site office, Accommodation, Temporary facility</t>
  </si>
  <si>
    <t>現地事務所・宿泊・仮設等</t>
  </si>
  <si>
    <t>Approx:    80 m2</t>
  </si>
  <si>
    <t>スペース: 80ｍ２</t>
  </si>
  <si>
    <t>2) Equipment for the above.</t>
  </si>
  <si>
    <t>Air conditioner, Lighting</t>
  </si>
  <si>
    <t>エアコン・照明</t>
  </si>
  <si>
    <t>3) Accommodation for staff</t>
  </si>
  <si>
    <t>4) Furniture for the above.</t>
  </si>
  <si>
    <t>Desks, chairs,bedding, lockers, etc</t>
  </si>
  <si>
    <t>机、椅子、ベット、ロッカー等</t>
  </si>
  <si>
    <t>5) Warehouse for equipment and materials                                                         (Main-Con shall be provided space for free of charge)</t>
  </si>
  <si>
    <t>If necessary</t>
    <phoneticPr fontId="88" type="noConversion"/>
  </si>
  <si>
    <t>必要時</t>
    <rPh sb="0" eb="3">
      <t>ﾋﾂﾖｳｼﾞ</t>
    </rPh>
    <phoneticPr fontId="88" type="noConversion"/>
  </si>
  <si>
    <t>6) Working cottage.</t>
  </si>
  <si>
    <t>7) Canteen</t>
  </si>
  <si>
    <t>8) Equipment for the above.</t>
  </si>
  <si>
    <t>9) Power source for construction, water source equipment</t>
  </si>
  <si>
    <t>10) Rental fee of the above.(including trial run)</t>
  </si>
  <si>
    <t>11) Fuel for construction.(including trial run)</t>
  </si>
  <si>
    <t>12) Heavy machines for construction.(including operators)</t>
  </si>
  <si>
    <t>We will provide these. If necessaries.</t>
  </si>
  <si>
    <t>必要に応じて用意します</t>
  </si>
  <si>
    <t>13) Maintenance and control for the above</t>
  </si>
  <si>
    <t>14) Sub-con's vehicle for construction.</t>
  </si>
  <si>
    <t>15) Maintenance and control for the above.</t>
  </si>
  <si>
    <t>16) Scaffolding for construction (including material and construction)</t>
  </si>
  <si>
    <t>17) Tools for construction.</t>
  </si>
  <si>
    <t>18) Copying machine, blueprint, copy paper</t>
  </si>
  <si>
    <t>19) Office supplies</t>
  </si>
  <si>
    <t>20) Acetylene, oxygen for construction.</t>
  </si>
  <si>
    <t xml:space="preserve">21) Antitheft devices for construction materials and its maintenance and control.    </t>
  </si>
  <si>
    <t>For materials supplied from Main-contractor</t>
  </si>
  <si>
    <t>支給品</t>
  </si>
  <si>
    <t>22) Tools and meters for testing &amp; commissioning.</t>
  </si>
  <si>
    <t>23) Emergency Medical Facilities</t>
  </si>
  <si>
    <t>J</t>
  </si>
  <si>
    <t>Construction :</t>
  </si>
  <si>
    <t>1) Excavation, back filling, disposal of remained soil.</t>
  </si>
  <si>
    <t>2) Entry setting for carrying equipment and closing construction.</t>
  </si>
  <si>
    <t>3) Preparation of the above drawing, marking.</t>
  </si>
  <si>
    <t>4) Attaching fooks, etc. for carrying in equipment.</t>
  </si>
  <si>
    <t>5) Construction of foundation for equipment.</t>
  </si>
  <si>
    <t>6) Preparation of the drawing for the above.</t>
  </si>
  <si>
    <t>7) Opening filling and rough correction at Concrete structure</t>
  </si>
  <si>
    <t>8) Reinforcement for above</t>
  </si>
  <si>
    <t>9) Finishing for the above.</t>
  </si>
  <si>
    <t>10) Opening &amp; Reinforcement for steel structure</t>
  </si>
  <si>
    <t>11) Opening &amp; reinforcement for Ceiling/wall Board</t>
  </si>
  <si>
    <t>12) Control Panel &amp; control cabling for mechanical Systems</t>
  </si>
  <si>
    <t>13) Concrete cover for the underground piping.</t>
  </si>
  <si>
    <t>●</t>
    <phoneticPr fontId="50"/>
  </si>
  <si>
    <t>14) Concrete, sand, ballast, reinforcing bars for miscellaneous works.</t>
  </si>
  <si>
    <t>15) Protection cover/sheet after finishing area</t>
  </si>
  <si>
    <t>　　仕上がった部分の養生</t>
  </si>
  <si>
    <t>16) Disposal industrial Wastes/rubbish</t>
  </si>
  <si>
    <t>SEC gather upto assignment area.</t>
  </si>
  <si>
    <t>　　廃材処理</t>
  </si>
  <si>
    <t>弊社は場内指定場所まで</t>
  </si>
  <si>
    <t>17) Temporary Works</t>
  </si>
  <si>
    <t>Light/water, etc</t>
  </si>
  <si>
    <t>　　仮設工事</t>
  </si>
  <si>
    <t>照明、水道等</t>
  </si>
  <si>
    <t>　　本見積書に記載の無いもの</t>
  </si>
  <si>
    <t>K</t>
  </si>
  <si>
    <t>Guarantee</t>
  </si>
  <si>
    <t>保　　　証</t>
  </si>
  <si>
    <t>1) Guarantee for flaws :</t>
  </si>
  <si>
    <t xml:space="preserve">      After hand over  (     12  months)</t>
  </si>
  <si>
    <t xml:space="preserve">      After shipping out  (        months)</t>
  </si>
  <si>
    <t>Notes:</t>
  </si>
  <si>
    <r>
      <t xml:space="preserve">If the above items have different meanings in Japanese and English, English to applied.                                                                                     </t>
    </r>
    <r>
      <rPr>
        <sz val="10"/>
        <rFont val="ＭＳ Ｐ明朝"/>
        <family val="1"/>
        <charset val="128"/>
      </rPr>
      <t>上記項目が日本語と英語の意味が違う場合、英語を正とする。</t>
    </r>
    <r>
      <rPr>
        <sz val="10"/>
        <rFont val="Times New Roman"/>
        <family val="1"/>
      </rPr>
      <t xml:space="preserve">    </t>
    </r>
  </si>
  <si>
    <t>Advance Payment --- 20% of Contract Amount</t>
    <phoneticPr fontId="50"/>
  </si>
  <si>
    <t>Progress Payment --- Monthly Work Progress</t>
    <phoneticPr fontId="50"/>
  </si>
  <si>
    <t>CODE</t>
  </si>
  <si>
    <t>171-2</t>
  </si>
  <si>
    <t>300-1</t>
  </si>
  <si>
    <t>300-2</t>
  </si>
  <si>
    <t xml:space="preserve">This quotation is included basic inquiry, only. The worls mentioned "By other" will be excluded. </t>
  </si>
  <si>
    <t>121-1</t>
  </si>
  <si>
    <t>GI Pipes</t>
  </si>
  <si>
    <t>Flrxible Pipes</t>
  </si>
  <si>
    <t>FEP</t>
  </si>
  <si>
    <r>
      <t>111-</t>
    </r>
    <r>
      <rPr>
        <sz val="10"/>
        <rFont val="Arial"/>
        <family val="2"/>
      </rPr>
      <t>5</t>
    </r>
    <phoneticPr fontId="50"/>
  </si>
  <si>
    <r>
      <t>111-</t>
    </r>
    <r>
      <rPr>
        <sz val="10"/>
        <rFont val="Arial"/>
        <family val="2"/>
      </rPr>
      <t>6</t>
    </r>
    <phoneticPr fontId="50"/>
  </si>
  <si>
    <r>
      <t>111-</t>
    </r>
    <r>
      <rPr>
        <sz val="10"/>
        <rFont val="Arial"/>
        <family val="2"/>
      </rPr>
      <t>7</t>
    </r>
    <phoneticPr fontId="50"/>
  </si>
  <si>
    <t>HV Termination Kit</t>
  </si>
  <si>
    <t>141-3</t>
  </si>
  <si>
    <t>Isolator</t>
  </si>
  <si>
    <t>Profit</t>
    <phoneticPr fontId="3" type="noConversion"/>
  </si>
  <si>
    <t>Site Expenses</t>
    <phoneticPr fontId="3" type="noConversion"/>
  </si>
  <si>
    <t>Japanese</t>
    <phoneticPr fontId="3" type="noConversion"/>
  </si>
  <si>
    <t>Engineer</t>
    <phoneticPr fontId="3" type="noConversion"/>
  </si>
  <si>
    <t>DATE</t>
  </si>
  <si>
    <t>REF NO.</t>
  </si>
  <si>
    <t>VALIDITY</t>
  </si>
  <si>
    <t xml:space="preserve">  QUOTATION</t>
  </si>
  <si>
    <t>PROJECT :</t>
  </si>
  <si>
    <t>CLIENT    :</t>
  </si>
  <si>
    <t>DATE       :</t>
  </si>
  <si>
    <t>SUBMITTED  BY  :</t>
  </si>
  <si>
    <t>TOTAL</t>
    <phoneticPr fontId="49"/>
  </si>
  <si>
    <t>VAT (10%)</t>
    <phoneticPr fontId="49"/>
  </si>
  <si>
    <r>
      <t>Shimz</t>
    </r>
    <r>
      <rPr>
        <sz val="12"/>
        <rFont val="ＭＳ Ｐゴシック"/>
        <family val="3"/>
        <charset val="128"/>
      </rPr>
      <t>は別途</t>
    </r>
    <rPh sb="6" eb="8">
      <t>ﾍﾞｯﾄ</t>
    </rPh>
    <phoneticPr fontId="88" type="noConversion"/>
  </si>
  <si>
    <t>194-7</t>
    <phoneticPr fontId="50"/>
  </si>
  <si>
    <t>Anti-corrossion underground Piping</t>
    <phoneticPr fontId="50"/>
  </si>
  <si>
    <t>194-10</t>
    <phoneticPr fontId="50"/>
  </si>
  <si>
    <t>Copper pipes</t>
    <phoneticPr fontId="50"/>
  </si>
  <si>
    <t>194-11</t>
    <phoneticPr fontId="50"/>
  </si>
  <si>
    <t>Valves</t>
    <phoneticPr fontId="50"/>
  </si>
  <si>
    <t>Ventilation</t>
    <phoneticPr fontId="50"/>
  </si>
  <si>
    <t>195-1</t>
    <phoneticPr fontId="50"/>
  </si>
  <si>
    <t>Accessaries foe FAN</t>
    <phoneticPr fontId="50"/>
  </si>
  <si>
    <t>195-2</t>
    <phoneticPr fontId="50"/>
  </si>
  <si>
    <t>195-4</t>
    <phoneticPr fontId="50"/>
  </si>
  <si>
    <t>195-5</t>
    <phoneticPr fontId="50"/>
  </si>
  <si>
    <t>195-6</t>
    <phoneticPr fontId="50"/>
  </si>
  <si>
    <t>195-7</t>
    <phoneticPr fontId="50"/>
  </si>
  <si>
    <t>300-4</t>
    <phoneticPr fontId="50"/>
  </si>
  <si>
    <t>300-6</t>
    <phoneticPr fontId="50"/>
  </si>
  <si>
    <t>Transportation &amp; Unloading</t>
    <phoneticPr fontId="50"/>
  </si>
  <si>
    <t>230-1</t>
    <phoneticPr fontId="50"/>
  </si>
  <si>
    <t>Mechanical Labour</t>
    <phoneticPr fontId="50"/>
  </si>
  <si>
    <r>
      <t>G</t>
    </r>
    <r>
      <rPr>
        <sz val="10"/>
        <rFont val="Arial"/>
        <family val="2"/>
      </rPr>
      <t>rand Total</t>
    </r>
    <phoneticPr fontId="50"/>
  </si>
  <si>
    <t>P.Box</t>
    <phoneticPr fontId="50"/>
  </si>
  <si>
    <t>Paint</t>
    <phoneticPr fontId="50"/>
  </si>
  <si>
    <t>Ladder/Trunking</t>
    <phoneticPr fontId="50"/>
  </si>
  <si>
    <t>Support &amp; Accessaries</t>
    <phoneticPr fontId="50"/>
  </si>
  <si>
    <t>131</t>
    <phoneticPr fontId="49"/>
  </si>
  <si>
    <t>LV Cables</t>
    <phoneticPr fontId="50"/>
  </si>
  <si>
    <t>LV Cables (Aluminum Cable)</t>
    <phoneticPr fontId="50"/>
  </si>
  <si>
    <t>Lightning &amp; Earthing</t>
    <phoneticPr fontId="50"/>
  </si>
  <si>
    <t xml:space="preserve">Electrical Misce. Material </t>
    <phoneticPr fontId="50"/>
  </si>
  <si>
    <t>Lighting Fittings</t>
    <phoneticPr fontId="50"/>
  </si>
  <si>
    <t>HV Panel</t>
    <phoneticPr fontId="50"/>
  </si>
  <si>
    <t>LV Panels</t>
    <phoneticPr fontId="50"/>
  </si>
  <si>
    <t>171-3</t>
    <phoneticPr fontId="50"/>
  </si>
  <si>
    <t>Battery &amp; Charger</t>
    <phoneticPr fontId="50"/>
  </si>
  <si>
    <t>182-9</t>
    <phoneticPr fontId="50"/>
  </si>
  <si>
    <t>CCTV System</t>
    <phoneticPr fontId="50"/>
  </si>
  <si>
    <t>Generator</t>
    <phoneticPr fontId="50"/>
  </si>
  <si>
    <t>183-1</t>
    <phoneticPr fontId="49"/>
  </si>
  <si>
    <t>183-2</t>
    <phoneticPr fontId="50"/>
  </si>
  <si>
    <t>Accessaries for Generator</t>
    <phoneticPr fontId="50"/>
  </si>
  <si>
    <t>300-5</t>
    <phoneticPr fontId="50"/>
  </si>
  <si>
    <t>Mechanical Testing &amp; Commissioning</t>
    <phoneticPr fontId="50"/>
  </si>
  <si>
    <t>SITE EXPENSES</t>
    <phoneticPr fontId="49"/>
  </si>
  <si>
    <r>
      <t>L</t>
    </r>
    <r>
      <rPr>
        <sz val="10"/>
        <rFont val="Arial"/>
        <family val="2"/>
      </rPr>
      <t>ot</t>
    </r>
    <phoneticPr fontId="3" type="noConversion"/>
  </si>
  <si>
    <t>Exchange Rate for VND to US$</t>
    <phoneticPr fontId="49"/>
  </si>
  <si>
    <t>Exchange Rate for US$ to VND</t>
    <phoneticPr fontId="49"/>
  </si>
  <si>
    <r>
      <t xml:space="preserve">Exchange Rate for EU to US$ </t>
    </r>
    <r>
      <rPr>
        <sz val="10"/>
        <color indexed="10"/>
        <rFont val="Arial"/>
        <family val="2"/>
      </rPr>
      <t>Internal use</t>
    </r>
    <phoneticPr fontId="49"/>
  </si>
  <si>
    <r>
      <t xml:space="preserve">Exchange Rate for JP Yen to US$ </t>
    </r>
    <r>
      <rPr>
        <sz val="10"/>
        <color indexed="10"/>
        <rFont val="Arial"/>
        <family val="2"/>
      </rPr>
      <t>Internal use</t>
    </r>
    <phoneticPr fontId="49"/>
  </si>
  <si>
    <r>
      <t xml:space="preserve">Exchange Rate for US$ Yen to JP Yen </t>
    </r>
    <r>
      <rPr>
        <sz val="10"/>
        <color indexed="10"/>
        <rFont val="Arial"/>
        <family val="2"/>
      </rPr>
      <t>Internal use</t>
    </r>
    <phoneticPr fontId="49"/>
  </si>
  <si>
    <r>
      <t>L</t>
    </r>
    <r>
      <rPr>
        <sz val="10"/>
        <rFont val="Arial"/>
        <family val="2"/>
      </rPr>
      <t>ot</t>
    </r>
    <phoneticPr fontId="3" type="noConversion"/>
  </si>
  <si>
    <t>Excgange rate JP yen to US$</t>
  </si>
  <si>
    <t>xxxxx-xxxx</t>
  </si>
  <si>
    <t>受注年月日                           Date Awarded</t>
  </si>
  <si>
    <t>dd / mmm / yyyy</t>
  </si>
  <si>
    <t>Total</t>
  </si>
  <si>
    <t xml:space="preserve">M/S SHIMIZU CORP. </t>
  </si>
  <si>
    <t>Month</t>
  </si>
  <si>
    <t>c/f to summary</t>
  </si>
  <si>
    <t>JP Yen 29,000/Day</t>
  </si>
  <si>
    <t>/day</t>
  </si>
  <si>
    <t>JP Yen 35,000/Day</t>
  </si>
  <si>
    <t>JP Yen 40,000/Day</t>
  </si>
  <si>
    <t>Supervision</t>
  </si>
  <si>
    <t>person</t>
  </si>
  <si>
    <t># month</t>
  </si>
  <si>
    <t>US$/month</t>
  </si>
  <si>
    <t>total</t>
  </si>
  <si>
    <t>a</t>
  </si>
  <si>
    <t>b</t>
  </si>
  <si>
    <t>3rd Country Engineer</t>
  </si>
  <si>
    <t>c</t>
  </si>
  <si>
    <t>Local Site Manager</t>
  </si>
  <si>
    <t>d</t>
  </si>
  <si>
    <t>Local Engineer 1</t>
  </si>
  <si>
    <t>e</t>
  </si>
  <si>
    <t>Local Engineer 2</t>
  </si>
  <si>
    <t>f</t>
  </si>
  <si>
    <t>Local Engineer 3</t>
  </si>
  <si>
    <t>g</t>
  </si>
  <si>
    <t>Local Engineer 4</t>
  </si>
  <si>
    <t>h</t>
  </si>
  <si>
    <t>Cad Operator</t>
  </si>
  <si>
    <t>C/w 1month Bounse</t>
  </si>
  <si>
    <t>i</t>
  </si>
  <si>
    <t>Safety Supervisor</t>
  </si>
  <si>
    <t xml:space="preserve">Site Expenses </t>
  </si>
  <si>
    <t># mth or time</t>
  </si>
  <si>
    <t>US$/ mth or time</t>
  </si>
  <si>
    <t>Site Office</t>
  </si>
  <si>
    <t>Site Storage</t>
  </si>
  <si>
    <t>Drawing &amp; Documents</t>
  </si>
  <si>
    <t>Site Goods</t>
  </si>
  <si>
    <t>Transportation (MAT)</t>
  </si>
  <si>
    <t>In Breakdown</t>
  </si>
  <si>
    <t>Transportation (Engineer)</t>
  </si>
  <si>
    <t>Taxi , rental car, etc</t>
  </si>
  <si>
    <t>1car</t>
  </si>
  <si>
    <t>Safety Goods</t>
  </si>
  <si>
    <t>Accomodation</t>
  </si>
  <si>
    <t>others</t>
  </si>
  <si>
    <t>Import Tax</t>
  </si>
  <si>
    <t>Computer, etc,</t>
  </si>
  <si>
    <t>3rd Party Insurance</t>
  </si>
  <si>
    <t>Performance Bond</t>
  </si>
  <si>
    <t>Tender Fees</t>
  </si>
  <si>
    <t>Prosonal Income Tax</t>
  </si>
  <si>
    <t>Personal Social Insurance</t>
  </si>
  <si>
    <t xml:space="preserve">Mat amount </t>
  </si>
  <si>
    <t>Labour amount</t>
  </si>
  <si>
    <t>Japanese, 3rd country</t>
  </si>
  <si>
    <t>Hotel</t>
  </si>
  <si>
    <t>Local</t>
  </si>
  <si>
    <t>Others</t>
  </si>
  <si>
    <t>Air Ticket</t>
  </si>
  <si>
    <t xml:space="preserve">Air Ticket </t>
  </si>
  <si>
    <t>Telephone</t>
  </si>
  <si>
    <t>Electric &amp; Water fee</t>
  </si>
  <si>
    <t>Administration</t>
  </si>
  <si>
    <t>Misce</t>
  </si>
  <si>
    <t>Entertainmant</t>
  </si>
  <si>
    <t>Application cost</t>
  </si>
  <si>
    <t xml:space="preserve">Included Document </t>
  </si>
  <si>
    <t>Vietnam</t>
  </si>
  <si>
    <r>
      <t>工番</t>
    </r>
    <r>
      <rPr>
        <b/>
        <sz val="12"/>
        <rFont val="Arial"/>
        <family val="2"/>
      </rPr>
      <t xml:space="preserve">                                             Job No.</t>
    </r>
  </si>
  <si>
    <r>
      <t>工事名</t>
    </r>
    <r>
      <rPr>
        <b/>
        <sz val="12"/>
        <rFont val="Arial"/>
        <family val="2"/>
      </rPr>
      <t xml:space="preserve">                                       Project Name</t>
    </r>
  </si>
  <si>
    <r>
      <t>受注先</t>
    </r>
    <r>
      <rPr>
        <b/>
        <sz val="12"/>
        <rFont val="Arial"/>
        <family val="2"/>
      </rPr>
      <t xml:space="preserve">                                            Client</t>
    </r>
  </si>
  <si>
    <t>Japanese Cost</t>
    <phoneticPr fontId="88" type="noConversion"/>
  </si>
  <si>
    <t>300-1</t>
    <phoneticPr fontId="88" type="noConversion"/>
  </si>
  <si>
    <t>300-2</t>
    <phoneticPr fontId="88" type="noConversion"/>
  </si>
  <si>
    <t>Prosonal Income Tax</t>
    <phoneticPr fontId="3" type="noConversion"/>
  </si>
  <si>
    <t>Japanese</t>
    <phoneticPr fontId="3" type="noConversion"/>
  </si>
  <si>
    <t>3rd Country</t>
    <phoneticPr fontId="3" type="noConversion"/>
  </si>
  <si>
    <t>VND</t>
    <phoneticPr fontId="49"/>
  </si>
  <si>
    <t>Vietnam</t>
    <phoneticPr fontId="3" type="noConversion"/>
  </si>
  <si>
    <t>/Month</t>
    <phoneticPr fontId="49"/>
  </si>
  <si>
    <t>Personal Social Insurance</t>
    <phoneticPr fontId="3" type="noConversion"/>
  </si>
  <si>
    <t>25%</t>
    <phoneticPr fontId="49"/>
  </si>
  <si>
    <t>Health Insurance</t>
    <phoneticPr fontId="3" type="noConversion"/>
  </si>
  <si>
    <t>/Year</t>
    <phoneticPr fontId="49"/>
  </si>
  <si>
    <t>Not Required</t>
    <phoneticPr fontId="88" type="noConversion"/>
  </si>
  <si>
    <t>UNIT</t>
  </si>
  <si>
    <t>QTY</t>
  </si>
  <si>
    <t>UNIT RATE</t>
  </si>
  <si>
    <t>AMOUNT</t>
  </si>
  <si>
    <t>DESCRIPTION</t>
  </si>
  <si>
    <t>No.</t>
  </si>
  <si>
    <t>(US$)</t>
  </si>
  <si>
    <t>m2</t>
  </si>
  <si>
    <t>Remarks</t>
  </si>
  <si>
    <t>Lot</t>
  </si>
  <si>
    <t>Unit</t>
  </si>
  <si>
    <t>Mat w/o Tax USD</t>
  </si>
  <si>
    <t>Mat w/o Tax VND</t>
  </si>
  <si>
    <t>Labour      Unit price</t>
  </si>
  <si>
    <t>Import</t>
  </si>
  <si>
    <t>Special Comsump</t>
  </si>
  <si>
    <t>VAT    Import</t>
  </si>
  <si>
    <t>Discount Rate</t>
  </si>
  <si>
    <t>Unit price After Discount</t>
  </si>
  <si>
    <t>Unit price with tax</t>
  </si>
  <si>
    <t>Unit price with tax &amp; profit</t>
  </si>
  <si>
    <t>Unit price w tax &amp; profit</t>
  </si>
  <si>
    <t>Cost Amount Import Tax</t>
  </si>
  <si>
    <t xml:space="preserve">Brand name </t>
  </si>
  <si>
    <t xml:space="preserve">Model number </t>
  </si>
  <si>
    <t>Country of manufacture</t>
  </si>
  <si>
    <t xml:space="preserve">Status </t>
  </si>
  <si>
    <t>Labour w/o Tax US$</t>
  </si>
  <si>
    <t>Duty</t>
  </si>
  <si>
    <t>Tax</t>
  </si>
  <si>
    <t>Duty VAT</t>
  </si>
  <si>
    <t>VAT</t>
  </si>
  <si>
    <t>Allowance</t>
  </si>
  <si>
    <t>Mat Submit     USD</t>
  </si>
  <si>
    <t>Subcon Profit Expenses</t>
  </si>
  <si>
    <t>Labour c/w Tax US$</t>
  </si>
  <si>
    <t>Labour Submit US$</t>
  </si>
  <si>
    <t>Spe. Con. Tax</t>
  </si>
  <si>
    <t>Amount</t>
  </si>
  <si>
    <t>COST Amount with tax</t>
  </si>
  <si>
    <t>Mat Amount USD</t>
  </si>
  <si>
    <t>Lab Amount USD</t>
  </si>
  <si>
    <t>Foreign Portion
(USD)</t>
  </si>
  <si>
    <t>Labour (US)</t>
  </si>
  <si>
    <t>Total</t>
    <phoneticPr fontId="49"/>
  </si>
  <si>
    <t>Import Duty Tax &amp;  RelatedVAT (USD)</t>
  </si>
  <si>
    <r>
      <t>C</t>
    </r>
    <r>
      <rPr>
        <sz val="10"/>
        <rFont val="Arial"/>
        <family val="2"/>
      </rPr>
      <t>ode</t>
    </r>
    <phoneticPr fontId="50"/>
  </si>
  <si>
    <r>
      <t>D</t>
    </r>
    <r>
      <rPr>
        <sz val="10"/>
        <rFont val="Arial"/>
        <family val="2"/>
      </rPr>
      <t>iscount</t>
    </r>
    <phoneticPr fontId="50"/>
  </si>
  <si>
    <t>掛率</t>
    <rPh sb="0" eb="1">
      <t>カ</t>
    </rPh>
    <rPh sb="1" eb="2">
      <t>リツ</t>
    </rPh>
    <phoneticPr fontId="50"/>
  </si>
  <si>
    <t>PVC Pipes</t>
    <phoneticPr fontId="50"/>
  </si>
  <si>
    <t>Generator Panel 同期盤</t>
    <rPh sb="16" eb="18">
      <t>ドウキ</t>
    </rPh>
    <rPh sb="18" eb="19">
      <t>バン</t>
    </rPh>
    <phoneticPr fontId="50"/>
  </si>
  <si>
    <t>Authority Application, T&amp;C</t>
    <phoneticPr fontId="50"/>
  </si>
  <si>
    <t>T&amp;C</t>
    <phoneticPr fontId="50"/>
  </si>
  <si>
    <t>210-1</t>
    <phoneticPr fontId="50"/>
  </si>
  <si>
    <t>under sub con</t>
    <phoneticPr fontId="50"/>
  </si>
  <si>
    <r>
      <t>T</t>
    </r>
    <r>
      <rPr>
        <sz val="10"/>
        <rFont val="Arial"/>
        <family val="2"/>
      </rPr>
      <t>otal</t>
    </r>
    <phoneticPr fontId="50"/>
  </si>
  <si>
    <r>
      <t>1</t>
    </r>
    <r>
      <rPr>
        <sz val="10"/>
        <rFont val="Arial"/>
        <family val="2"/>
      </rPr>
      <t>91-5</t>
    </r>
    <phoneticPr fontId="50"/>
  </si>
  <si>
    <t>Electrical Cable for A/C</t>
    <phoneticPr fontId="50"/>
  </si>
  <si>
    <r>
      <t>1</t>
    </r>
    <r>
      <rPr>
        <sz val="10"/>
        <rFont val="Arial"/>
        <family val="2"/>
      </rPr>
      <t>91-6</t>
    </r>
    <phoneticPr fontId="50"/>
  </si>
  <si>
    <r>
      <t>Steel Hanger Support &amp; Trunking Cover for A/C</t>
    </r>
    <r>
      <rPr>
        <sz val="10"/>
        <color indexed="10"/>
        <rFont val="Arial"/>
        <family val="2"/>
      </rPr>
      <t/>
    </r>
    <phoneticPr fontId="50"/>
  </si>
  <si>
    <r>
      <t>1</t>
    </r>
    <r>
      <rPr>
        <sz val="10"/>
        <rFont val="Arial"/>
        <family val="2"/>
      </rPr>
      <t>91-7</t>
    </r>
    <phoneticPr fontId="50"/>
  </si>
  <si>
    <r>
      <t>1</t>
    </r>
    <r>
      <rPr>
        <sz val="10"/>
        <rFont val="Arial"/>
        <family val="2"/>
      </rPr>
      <t>91-8</t>
    </r>
    <phoneticPr fontId="50"/>
  </si>
  <si>
    <r>
      <t>E</t>
    </r>
    <r>
      <rPr>
        <sz val="10"/>
        <rFont val="Arial"/>
        <family val="2"/>
      </rPr>
      <t>lect</t>
    </r>
    <phoneticPr fontId="50"/>
  </si>
  <si>
    <t>A</t>
  </si>
  <si>
    <t>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</si>
  <si>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</si>
  <si>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</si>
  <si>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</si>
  <si>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</si>
  <si>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</si>
  <si>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</si>
  <si>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</si>
  <si>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</si>
  <si>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</si>
  <si>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Japanese Site correction</t>
    <phoneticPr fontId="25" type="noConversion"/>
  </si>
  <si>
    <t>Arrange By Main Con</t>
  </si>
  <si>
    <t>REMARK</t>
  </si>
  <si>
    <t xml:space="preserve">GRAND TOTAL </t>
  </si>
  <si>
    <t>ENGINEERING, SUPERVISOR</t>
  </si>
  <si>
    <t>ITEM</t>
  </si>
  <si>
    <t>工 事 項 目</t>
  </si>
  <si>
    <t>機種番号</t>
  </si>
  <si>
    <t>ﾒｰｶｰ名</t>
  </si>
  <si>
    <t>納期</t>
  </si>
  <si>
    <t>備　考</t>
  </si>
  <si>
    <t>Model No</t>
  </si>
  <si>
    <t>Maker</t>
  </si>
  <si>
    <t>Delivery</t>
  </si>
  <si>
    <t>Wiring Devices</t>
  </si>
  <si>
    <t>C</t>
  </si>
  <si>
    <t>CONDITIONS</t>
  </si>
  <si>
    <t>General</t>
  </si>
  <si>
    <t>(1)</t>
  </si>
  <si>
    <t>Materials shall increase and / or decrease from our quotation, we shall claim accordingy.</t>
  </si>
  <si>
    <t>(2)</t>
  </si>
  <si>
    <t>This quotation included VAT, but it excluded import Tax, duty, SST &amp; related VAT.</t>
  </si>
  <si>
    <t>Construction Period of  Works</t>
  </si>
  <si>
    <t>Start</t>
  </si>
  <si>
    <t>Finish</t>
  </si>
  <si>
    <t>This quotation does not included the expenses for conditions as stated below. When it get to these situations, we shall be entitled to claim for the additional expenses:</t>
  </si>
  <si>
    <t>Delay of subjective works by others</t>
  </si>
  <si>
    <t>Delay of delivery for equipment/material supplied by others.</t>
  </si>
  <si>
    <t>Disaster, War, Disturbance, Civil strife, Changing of the local regulation and /or rules.</t>
  </si>
  <si>
    <t>Payment Condition</t>
  </si>
  <si>
    <t xml:space="preserve"> ■US$     □VND     □Japanese Yen</t>
  </si>
  <si>
    <t>Final Payment --- After finish work 01 month</t>
  </si>
  <si>
    <t xml:space="preserve">Retention --- 0% of Contract amount </t>
  </si>
  <si>
    <t>Escalation</t>
  </si>
  <si>
    <t xml:space="preserve">If those price may be more than 5% up and/or down from our unit rates due to the market price and/or </t>
  </si>
  <si>
    <t xml:space="preserve">exchange rate, We shall be conference with you about those increace and/or decrease cost and will </t>
  </si>
  <si>
    <t>claim accordingly.</t>
  </si>
  <si>
    <t>SEC will issue the certificate of guarantee for maintenance during maintenance period after receiving</t>
  </si>
  <si>
    <t>Corporation accordingly.</t>
  </si>
  <si>
    <t>Application Procedure</t>
  </si>
  <si>
    <t>SEC shall be support for making documentation for it. Those application shall done by others.</t>
  </si>
  <si>
    <t>certificate of completion Works for release the retention amount which shall be billed to Shimizu</t>
  </si>
  <si>
    <t xml:space="preserve">Others </t>
  </si>
  <si>
    <t xml:space="preserve">The items not included in this quotation will be mentioned clearly in Brief Descrition Outline and </t>
  </si>
  <si>
    <t xml:space="preserve">Quotation notes. </t>
  </si>
  <si>
    <t>10</t>
  </si>
  <si>
    <t>300-3</t>
  </si>
  <si>
    <t>Transportation</t>
    <phoneticPr fontId="3" type="noConversion"/>
  </si>
  <si>
    <r>
      <t>1</t>
    </r>
    <r>
      <rPr>
        <sz val="10"/>
        <rFont val="Arial"/>
        <family val="2"/>
      </rPr>
      <t>95-8</t>
    </r>
    <phoneticPr fontId="3" type="noConversion"/>
  </si>
  <si>
    <r>
      <t>1</t>
    </r>
    <r>
      <rPr>
        <sz val="10"/>
        <rFont val="Arial"/>
        <family val="2"/>
      </rPr>
      <t>95-9</t>
    </r>
    <r>
      <rPr>
        <sz val="10"/>
        <rFont val="Arial"/>
        <family val="2"/>
      </rPr>
      <t/>
    </r>
  </si>
  <si>
    <t>Bank Loan Intarest</t>
    <phoneticPr fontId="88" type="noConversion"/>
  </si>
  <si>
    <t>6</t>
    <phoneticPr fontId="50"/>
  </si>
  <si>
    <t>7</t>
    <phoneticPr fontId="50"/>
  </si>
  <si>
    <r>
      <t>9</t>
    </r>
    <r>
      <rPr>
        <sz val="11"/>
        <rFont val="ＭＳ 明朝"/>
        <family val="1"/>
        <charset val="128"/>
      </rPr>
      <t>．</t>
    </r>
  </si>
  <si>
    <t>Classification of works &amp; expenses</t>
  </si>
  <si>
    <t>工事、経費区分表</t>
  </si>
  <si>
    <t>a* :</t>
  </si>
  <si>
    <t>M/S Shimizu Corporation (SHMZ)</t>
    <phoneticPr fontId="88" type="noConversion"/>
  </si>
  <si>
    <t>b* :</t>
  </si>
  <si>
    <t>c* :</t>
  </si>
  <si>
    <r>
      <t>Cooperation</t>
    </r>
    <r>
      <rPr>
        <sz val="11"/>
        <rFont val="ＭＳ Ｐ明朝"/>
        <family val="1"/>
        <charset val="128"/>
      </rPr>
      <t>　（協力）</t>
    </r>
  </si>
  <si>
    <t>d* :</t>
  </si>
  <si>
    <r>
      <t>Exclusion (</t>
    </r>
    <r>
      <rPr>
        <sz val="11"/>
        <rFont val="ＭＳ Ｐ明朝"/>
        <family val="1"/>
        <charset val="128"/>
      </rPr>
      <t>別途）</t>
    </r>
  </si>
  <si>
    <t>Item</t>
  </si>
  <si>
    <t>a*</t>
  </si>
  <si>
    <t>b*</t>
  </si>
  <si>
    <t>c*</t>
  </si>
  <si>
    <t>d*</t>
  </si>
  <si>
    <t>1) Bidding and contracting procedures.</t>
  </si>
  <si>
    <t>-</t>
  </si>
  <si>
    <t>Nil</t>
  </si>
  <si>
    <t>●</t>
  </si>
  <si>
    <t>2) 銀行保証</t>
  </si>
  <si>
    <t>Design, shop &amp; as-built drawings/documents :</t>
  </si>
  <si>
    <t>設計、施工図、及び竣工図書</t>
  </si>
  <si>
    <t>1) Preparation of a basic design drawings/documents.</t>
  </si>
  <si>
    <t>　 基本設計図書作成</t>
  </si>
  <si>
    <t>　 詳細設計図書作成</t>
  </si>
  <si>
    <t>3) Preparation of an as-built drawings/documents.</t>
  </si>
  <si>
    <t>　 施工図書作成</t>
  </si>
  <si>
    <t>4) Preparation of a operation manual and maintenance manual.</t>
  </si>
  <si>
    <t>　 取説・保守要領作成</t>
  </si>
  <si>
    <t>5) Approval acquisition operation.</t>
  </si>
  <si>
    <t>Support Only</t>
  </si>
  <si>
    <t>　 承認取得業務</t>
  </si>
  <si>
    <t>弊社は助勢</t>
  </si>
  <si>
    <t>6) Application procedure to the regional government office.</t>
  </si>
  <si>
    <t>　関入現地官公庁申請手続</t>
  </si>
  <si>
    <t>Delivery of materials</t>
  </si>
  <si>
    <t>搬入材料</t>
  </si>
  <si>
    <t>1) Procurement of equipment.</t>
  </si>
  <si>
    <t>　機器材調達</t>
  </si>
  <si>
    <t>2) Domestic transportation (until a specified warehouse).</t>
  </si>
  <si>
    <t>　国内運搬（指定倉庫まで）</t>
  </si>
  <si>
    <t>3) Specified warehouse - F. O. B</t>
  </si>
  <si>
    <t>　指定倉庫　（ＦＯＢ）</t>
  </si>
  <si>
    <t>4) Inland freight in local country.</t>
  </si>
  <si>
    <t>　国内空輸</t>
  </si>
  <si>
    <t>5) Site discharging</t>
  </si>
  <si>
    <t>　現場での荷降ろし</t>
  </si>
  <si>
    <t>6)Unpacking, Inspection</t>
  </si>
  <si>
    <t>　梱包を解き、検査</t>
  </si>
  <si>
    <t>7) Warehousing</t>
  </si>
  <si>
    <t xml:space="preserve">   倉庫</t>
  </si>
  <si>
    <t>8) Disposal of packing materials, arrangement and cleaning.</t>
  </si>
  <si>
    <t>　梱包材の清掃、処理</t>
  </si>
  <si>
    <t>9) In-site small transportation</t>
  </si>
  <si>
    <t>　現場内運搬</t>
  </si>
  <si>
    <t>10) Testing &amp; Commissioning</t>
  </si>
  <si>
    <t>　試験調整</t>
  </si>
  <si>
    <t>11) Training of in-site maintenance men for facilities</t>
  </si>
  <si>
    <t>within construction time</t>
  </si>
  <si>
    <t>　 引渡施設に対する現地保守マンのトレーニング</t>
  </si>
  <si>
    <t>工期内</t>
  </si>
  <si>
    <t>12) Observation inspection at equipment manufacturing plant.</t>
  </si>
  <si>
    <t>　  機器製作工場における立合検査</t>
  </si>
  <si>
    <t>D</t>
  </si>
  <si>
    <t>SV. (Supervisor) dispatching :</t>
  </si>
  <si>
    <t>Third countrie staff</t>
  </si>
  <si>
    <t>　  SV・派遣</t>
  </si>
  <si>
    <t>第三国人</t>
  </si>
  <si>
    <t>1) Acquisition of passport.</t>
  </si>
  <si>
    <t>Including cost</t>
  </si>
  <si>
    <t>　  旅券取得</t>
  </si>
  <si>
    <t>コスト含む</t>
  </si>
  <si>
    <t>2) Acquisition of each Visa.</t>
  </si>
  <si>
    <t>　  各種 Visa 取得</t>
  </si>
  <si>
    <t>3) Airticket (or Transportation) (included home leave )</t>
  </si>
  <si>
    <t>　  航空券（一時帰国分共）</t>
  </si>
  <si>
    <t>4) Meals.</t>
  </si>
  <si>
    <t>　  食費</t>
  </si>
  <si>
    <t>5) Site commuting car.</t>
  </si>
  <si>
    <t>　 現場通勤用車輌</t>
  </si>
  <si>
    <t>6) Maintenance and control for the above.</t>
  </si>
  <si>
    <t>　 同上維持・管理</t>
  </si>
  <si>
    <t>7) Work clothes, shoes, helmet.</t>
  </si>
  <si>
    <t>　 作業着、靴、ヘルメット</t>
  </si>
  <si>
    <t>8) Transportation expenses after airport in local country and seeing off and meeting.</t>
  </si>
  <si>
    <r>
      <t xml:space="preserve"> </t>
    </r>
    <r>
      <rPr>
        <sz val="10"/>
        <rFont val="ＭＳ 明朝"/>
        <family val="1"/>
        <charset val="128"/>
      </rPr>
      <t>※</t>
    </r>
    <r>
      <rPr>
        <sz val="10"/>
        <rFont val="Times New Roman"/>
        <family val="1"/>
      </rPr>
      <t xml:space="preserve"> In principle, the site staying period should be ( - ) months and  ( - ) weeks home leave (including entry day and leaving day) should be recognized.</t>
    </r>
  </si>
  <si>
    <r>
      <t xml:space="preserve">     </t>
    </r>
    <r>
      <rPr>
        <sz val="10"/>
        <rFont val="ＭＳ Ｐ明朝"/>
        <family val="1"/>
        <charset val="128"/>
      </rPr>
      <t>原則として現場常駐期間は</t>
    </r>
    <r>
      <rPr>
        <sz val="10"/>
        <rFont val="Times New Roman"/>
        <family val="1"/>
      </rPr>
      <t>(-)</t>
    </r>
    <r>
      <rPr>
        <sz val="10"/>
        <rFont val="ＭＳ Ｐ明朝"/>
        <family val="1"/>
        <charset val="128"/>
      </rPr>
      <t>月間及び</t>
    </r>
    <r>
      <rPr>
        <sz val="10"/>
        <rFont val="Times New Roman"/>
        <family val="1"/>
      </rPr>
      <t>(-)</t>
    </r>
    <r>
      <rPr>
        <sz val="10"/>
        <rFont val="ＭＳ Ｐ明朝"/>
        <family val="1"/>
        <charset val="128"/>
      </rPr>
      <t>週間の一時帰国は認められるものとする。　　　　　　　　　　　　　　　　　　　　　　　　　　（出発及び帰国日は含むものとする）</t>
    </r>
  </si>
  <si>
    <t>E</t>
  </si>
  <si>
    <t>People of local country :</t>
  </si>
  <si>
    <t>現地作業員</t>
  </si>
  <si>
    <t xml:space="preserve">R-0 1st Submission </t>
  </si>
  <si>
    <t>191-2</t>
  </si>
  <si>
    <t>191-3</t>
  </si>
  <si>
    <t>191-4</t>
  </si>
  <si>
    <t>171-4</t>
  </si>
  <si>
    <t>Transformer</t>
  </si>
  <si>
    <t>171-5</t>
  </si>
  <si>
    <t>UPS</t>
  </si>
  <si>
    <t>FA System</t>
  </si>
  <si>
    <t>PA System</t>
  </si>
  <si>
    <t>182-2</t>
  </si>
  <si>
    <t>182-7</t>
  </si>
  <si>
    <t>MATV System</t>
  </si>
  <si>
    <t>183-3</t>
  </si>
  <si>
    <t>183-4</t>
  </si>
  <si>
    <t>Maintenance</t>
  </si>
  <si>
    <t>183-5</t>
  </si>
  <si>
    <t>generator Transportation</t>
  </si>
  <si>
    <t>184</t>
  </si>
  <si>
    <t>Solar Power System</t>
  </si>
  <si>
    <t>TEL/LAN System</t>
  </si>
  <si>
    <t>Intercom System</t>
  </si>
  <si>
    <t>Authority Application, T&amp;C</t>
  </si>
  <si>
    <t>186-1</t>
  </si>
  <si>
    <t>Mechanical Works</t>
  </si>
  <si>
    <t>Support &amp; accessaries for A/C</t>
  </si>
  <si>
    <t>Refrigerant copper pipe &amp; Insulation</t>
  </si>
  <si>
    <t>Drain Pipe c/w Insulation for A/C</t>
  </si>
  <si>
    <t>191-9</t>
  </si>
  <si>
    <t>Pump &amp; Tank</t>
  </si>
  <si>
    <t>194-1</t>
  </si>
  <si>
    <t>Fire Hydrant &amp; for Fire system</t>
  </si>
  <si>
    <t>194-2</t>
  </si>
  <si>
    <t>Electric Water Heater</t>
  </si>
  <si>
    <t>UPVC Pipes</t>
  </si>
  <si>
    <t>171-1</t>
  </si>
  <si>
    <t>LV Termination</t>
    <phoneticPr fontId="3" type="noConversion"/>
  </si>
  <si>
    <t>191-1</t>
    <phoneticPr fontId="3" type="noConversion"/>
  </si>
  <si>
    <t>Air Con</t>
    <phoneticPr fontId="3" type="noConversion"/>
  </si>
  <si>
    <t>159-1</t>
    <phoneticPr fontId="3" type="noConversion"/>
  </si>
  <si>
    <t>Misce material</t>
    <phoneticPr fontId="3" type="noConversion"/>
  </si>
  <si>
    <t>158</t>
    <phoneticPr fontId="3" type="noConversion"/>
  </si>
  <si>
    <t>Sanitary ware</t>
    <phoneticPr fontId="3" type="noConversion"/>
  </si>
  <si>
    <t>Q'ty sub-main</t>
    <phoneticPr fontId="3" type="noConversion"/>
  </si>
  <si>
    <t>Sanyo Eng. &amp; Const Vietnam Co., Ltd. (SECV)</t>
    <phoneticPr fontId="50"/>
  </si>
  <si>
    <t>OVERHEAD &amp; PROFIT</t>
    <phoneticPr fontId="49"/>
  </si>
  <si>
    <t xml:space="preserve">SANYO  ENGINEERING  &amp;  CONSTRUCTION  </t>
  </si>
  <si>
    <t>VIETNAM Co., LTD. HO CHI MINH CITY BRANCH.</t>
  </si>
  <si>
    <t>N.A</t>
  </si>
  <si>
    <t>Labour</t>
  </si>
  <si>
    <t>194-8</t>
  </si>
  <si>
    <t>Reinforced Concrete Pipe</t>
  </si>
  <si>
    <t>194-9</t>
  </si>
  <si>
    <t>Pipes fitting &amp; accessaries</t>
  </si>
  <si>
    <r>
      <t>111-</t>
    </r>
    <r>
      <rPr>
        <sz val="10"/>
        <rFont val="Arial"/>
        <family val="2"/>
      </rPr>
      <t>8</t>
    </r>
    <phoneticPr fontId="50"/>
  </si>
  <si>
    <t>Manhole</t>
    <phoneticPr fontId="50"/>
  </si>
  <si>
    <t>ELECTRICAL WORKS</t>
  </si>
  <si>
    <t>TOTAL MAIN FACTORY ELECTRICAL WORKS</t>
  </si>
  <si>
    <t>ELECTRICAL WORK</t>
  </si>
  <si>
    <t>EXTENSION FACTORY</t>
  </si>
  <si>
    <t>11</t>
  </si>
  <si>
    <t>（Note）：（●  related）</t>
  </si>
  <si>
    <t>General :                                                                                                                  一般</t>
  </si>
  <si>
    <t>1) 入札及び契約作業</t>
  </si>
  <si>
    <t>2) BOND(Performance)</t>
  </si>
  <si>
    <t>2) Preparation of a shop drawings/documents.</t>
  </si>
  <si>
    <t xml:space="preserve">    現地国空港以降の交通費及び送迎</t>
  </si>
  <si>
    <t xml:space="preserve">   食費</t>
  </si>
  <si>
    <t xml:space="preserve">    現場通勤手段</t>
  </si>
  <si>
    <t xml:space="preserve">    作業着、靴、ヘルメット</t>
  </si>
  <si>
    <t xml:space="preserve">    機械納入</t>
  </si>
  <si>
    <t xml:space="preserve">    　輸送保険</t>
  </si>
  <si>
    <t xml:space="preserve">       輸出代金回収保険</t>
  </si>
  <si>
    <t xml:space="preserve">        盗難保険</t>
  </si>
  <si>
    <t xml:space="preserve">       火災保険</t>
  </si>
  <si>
    <t xml:space="preserve">    現地労災保険</t>
  </si>
  <si>
    <t xml:space="preserve">    　海外旅行傷害保険</t>
  </si>
  <si>
    <t xml:space="preserve">    労働者災害補償保険（現場内）</t>
  </si>
  <si>
    <t xml:space="preserve">    工　事</t>
  </si>
  <si>
    <t xml:space="preserve">    　仮設物火災保険</t>
  </si>
  <si>
    <t xml:space="preserve">    　第三者障害保険</t>
  </si>
  <si>
    <t xml:space="preserve">    工事組立保険</t>
  </si>
  <si>
    <t xml:space="preserve">    　一　般</t>
  </si>
  <si>
    <t xml:space="preserve">   a) Corporate tax　（ＢＩＴ）</t>
  </si>
  <si>
    <t xml:space="preserve">    　事業所得税(BIT)及び付加価値税(VAT)</t>
  </si>
  <si>
    <t xml:space="preserve">    　その他</t>
  </si>
  <si>
    <t xml:space="preserve">    材料納入</t>
  </si>
  <si>
    <t xml:space="preserve">    　輸入税</t>
  </si>
  <si>
    <t xml:space="preserve">    　通関税</t>
  </si>
  <si>
    <t xml:space="preserve">    スーパーバイザー</t>
  </si>
  <si>
    <t xml:space="preserve">    　個人所得税</t>
  </si>
  <si>
    <t xml:space="preserve">    　査証料</t>
  </si>
  <si>
    <t xml:space="preserve">    　地方税</t>
  </si>
  <si>
    <t>1) Site office (Main-Con shall be provided thearea for us)</t>
  </si>
  <si>
    <t xml:space="preserve">    現地事務所用スペース (メインコンが無償で支給）</t>
  </si>
  <si>
    <t xml:space="preserve">    同上備品</t>
  </si>
  <si>
    <t xml:space="preserve">    現地宿泊</t>
  </si>
  <si>
    <t xml:space="preserve">   同上備品</t>
  </si>
  <si>
    <t xml:space="preserve">   機器材倉庫 (メインコンがスペースを無償で支給）</t>
  </si>
  <si>
    <t xml:space="preserve">    作業小屋</t>
  </si>
  <si>
    <t xml:space="preserve">    食堂</t>
  </si>
  <si>
    <t xml:space="preserve">    工事用電源・水源設備</t>
  </si>
  <si>
    <t xml:space="preserve">    　同上使用料（試運転用共）</t>
  </si>
  <si>
    <t xml:space="preserve">    　工事用燃料（試運転用共）</t>
  </si>
  <si>
    <t xml:space="preserve">    　建設用重機（オペレーター共）</t>
  </si>
  <si>
    <t>Vehicle　　　　　　　　　　　　　車　　輌</t>
  </si>
  <si>
    <t>unit/period　　　　　　　　台数・期間</t>
  </si>
  <si>
    <t xml:space="preserve">Large type Truck              大型ﾄﾗｯｸ        </t>
  </si>
  <si>
    <t>xxxx/(     )t/car     xxxx/(     )t/車</t>
  </si>
  <si>
    <t>Medium type Truck中型ﾄﾗｯｸ　</t>
  </si>
  <si>
    <t xml:space="preserve">Small type Truck 　　　　　　小型ﾄﾗｯｸ    </t>
  </si>
  <si>
    <t>Truck crane  　　　　　　　　　    ｸﾚｰﾝ車     　</t>
  </si>
  <si>
    <t>Unic truck　　　　　　　　　　　　　ユニック車</t>
  </si>
  <si>
    <t>Shovel Truck　　　　　　　　掘削車</t>
  </si>
  <si>
    <t>Tower crane  　　　          タワークレーン　　　</t>
  </si>
  <si>
    <t>Pick-up truck　　　　　　ピックアップ</t>
  </si>
  <si>
    <t>Passenger car　　　　　　乗用車</t>
  </si>
  <si>
    <t>Damp truck　　　　　　　　ダンプ車</t>
  </si>
  <si>
    <t>Refrigerator car　　　　　　　冷凍車</t>
  </si>
  <si>
    <t>Water tank truck　　　　　給水車</t>
  </si>
  <si>
    <t>Fork lift　　　　　　　　　　　　　　フォークリフト</t>
  </si>
  <si>
    <t xml:space="preserve">    　同上維持・管理</t>
  </si>
  <si>
    <t xml:space="preserve">    　工事用 Sub-Con 専用車輌</t>
  </si>
  <si>
    <t xml:space="preserve">    　工事用足場（材工共）</t>
  </si>
  <si>
    <t xml:space="preserve">    　工事用道工具</t>
  </si>
  <si>
    <t xml:space="preserve">    　コピーマシン、コピー紙、青焼原紙</t>
  </si>
  <si>
    <t xml:space="preserve">    　事務用品</t>
  </si>
  <si>
    <t xml:space="preserve">    　工事用アセチレン、酸素等</t>
  </si>
  <si>
    <t xml:space="preserve">    　資料盗難防止設備及びその維持管理</t>
  </si>
  <si>
    <t xml:space="preserve">    　試運転調整用工具及び計器</t>
  </si>
  <si>
    <t xml:space="preserve">    　救急医療設備</t>
  </si>
  <si>
    <t>2４) Temporary Toilet</t>
  </si>
  <si>
    <t xml:space="preserve">    　仮設トイレ</t>
  </si>
  <si>
    <t>工     事</t>
  </si>
  <si>
    <t xml:space="preserve">    根代、埋め戻し、残土処分</t>
  </si>
  <si>
    <t xml:space="preserve">    機器材搬入口設置工事</t>
  </si>
  <si>
    <t xml:space="preserve">    上記図面作成</t>
  </si>
  <si>
    <t xml:space="preserve">    機器搬入用フック類取付</t>
  </si>
  <si>
    <t xml:space="preserve">    機器類基礎築造</t>
  </si>
  <si>
    <t xml:space="preserve">    コンクリート躯体開口部穴埋め荒補修</t>
  </si>
  <si>
    <t>　 上記補強</t>
  </si>
  <si>
    <t xml:space="preserve">    同上仕上</t>
  </si>
  <si>
    <t>　 鉄骨開口及び補強</t>
  </si>
  <si>
    <t xml:space="preserve">    天井・壁ボードの開口及び補強</t>
  </si>
  <si>
    <t xml:space="preserve">     機械設備の制御盤及び制御線工事</t>
  </si>
  <si>
    <t xml:space="preserve">    　埋設配管の保護コンクリート</t>
  </si>
  <si>
    <t xml:space="preserve">    　雑工事用コンクリート、砂、砂袋、補強材</t>
  </si>
  <si>
    <t>19) Any items does not mention in this quotation</t>
  </si>
  <si>
    <t xml:space="preserve">    瑕疵保証</t>
  </si>
  <si>
    <t xml:space="preserve">    　引渡し後  (     12  months)</t>
  </si>
  <si>
    <t xml:space="preserve">      船積後   (           months)</t>
  </si>
  <si>
    <t xml:space="preserve">Unit A, 6 Fl., HDTC Building, 36 Bui Thi Xuan Street, </t>
  </si>
  <si>
    <t>Ben Thanh Ward, District 1, Ho Chi Minh City.</t>
  </si>
  <si>
    <r>
      <t>(TEL) : (84-8</t>
    </r>
    <r>
      <rPr>
        <sz val="10"/>
        <rFont val="Arial"/>
        <family val="2"/>
      </rPr>
      <t>) 6</t>
    </r>
    <r>
      <rPr>
        <sz val="11"/>
        <rFont val="Arial"/>
        <family val="2"/>
      </rPr>
      <t xml:space="preserve">2915386 </t>
    </r>
    <r>
      <rPr>
        <sz val="10"/>
        <rFont val="Arial"/>
        <family val="2"/>
      </rPr>
      <t xml:space="preserve">      (FAX) : (8</t>
    </r>
    <r>
      <rPr>
        <sz val="11"/>
        <rFont val="Arial"/>
        <family val="2"/>
      </rPr>
      <t>4-8</t>
    </r>
    <r>
      <rPr>
        <sz val="10"/>
        <rFont val="Arial"/>
        <family val="2"/>
      </rPr>
      <t>) 62915387</t>
    </r>
  </si>
  <si>
    <t>Person in Charge: A. Kohno M/P 0902178978 (VN TEL.)</t>
  </si>
  <si>
    <t>SAIGON PRECISION LT1 PHASE-4 FACTORY</t>
  </si>
  <si>
    <t>EXTERNAL AREA (GUARD HOUSE, BIKE PARKING, CAR PARKING,..)</t>
  </si>
  <si>
    <t>TOTAL OFFICE ELECTRICAL WORKS</t>
  </si>
  <si>
    <t/>
  </si>
  <si>
    <t>TOTAL EXTERNAL AREA ELECTRICAL WORKS</t>
  </si>
  <si>
    <t>ELECTRICAL SYSTEM</t>
  </si>
  <si>
    <t>Team 68</t>
  </si>
  <si>
    <t>●</t>
    <phoneticPr fontId="66"/>
  </si>
  <si>
    <t>21) UPS system</t>
  </si>
  <si>
    <t>23) MATV system (Satellite Antenna)</t>
  </si>
  <si>
    <t>24) CCTV system</t>
  </si>
  <si>
    <t>25) Access control &amp; Security system</t>
  </si>
  <si>
    <t>26) Alarm monitoring system</t>
  </si>
  <si>
    <t xml:space="preserve">20) Moving the top line of high voltage to underground </t>
  </si>
  <si>
    <t>22) Invidual down transformer for specific voltage (200V, 100V) for Production machine</t>
  </si>
  <si>
    <t>27) Main equipment &amp; cabling of TEL &amp; LAN system</t>
  </si>
  <si>
    <t>28) BMS</t>
  </si>
  <si>
    <t>Oil Mist Filter</t>
  </si>
  <si>
    <t>111E-1</t>
  </si>
  <si>
    <t>111E-2</t>
  </si>
  <si>
    <t>111E-3</t>
  </si>
  <si>
    <t>111E-4</t>
  </si>
  <si>
    <t>151-HV</t>
  </si>
  <si>
    <t>Incoming Material</t>
  </si>
  <si>
    <t>Material Total</t>
  </si>
  <si>
    <t>Elect Labour</t>
  </si>
  <si>
    <t>Labour Total</t>
  </si>
  <si>
    <t>151</t>
  </si>
  <si>
    <t>210</t>
  </si>
  <si>
    <t>159</t>
  </si>
  <si>
    <t>121</t>
  </si>
  <si>
    <t>131-1</t>
  </si>
  <si>
    <r>
      <t>132</t>
    </r>
    <r>
      <rPr>
        <sz val="10"/>
        <rFont val="Arial"/>
        <family val="2"/>
      </rPr>
      <t>-1</t>
    </r>
  </si>
  <si>
    <r>
      <t>141-</t>
    </r>
    <r>
      <rPr>
        <sz val="10"/>
        <rFont val="Arial"/>
        <family val="2"/>
      </rPr>
      <t>1</t>
    </r>
  </si>
  <si>
    <t>183</t>
  </si>
  <si>
    <t>181</t>
  </si>
  <si>
    <t>182</t>
  </si>
  <si>
    <t>Water Alarm System</t>
  </si>
  <si>
    <t>Battery &amp; battery chage</t>
  </si>
  <si>
    <t>111M-1</t>
  </si>
  <si>
    <t>111M-2</t>
  </si>
  <si>
    <t>111M-3</t>
  </si>
  <si>
    <t>121-2</t>
  </si>
  <si>
    <t>122</t>
  </si>
  <si>
    <t>154</t>
  </si>
  <si>
    <t>Under sub con</t>
  </si>
  <si>
    <t>Manhole , Floor Drain , Clean Out</t>
  </si>
  <si>
    <t>Duct</t>
  </si>
  <si>
    <t>Duct Insulation</t>
  </si>
  <si>
    <t>195-3</t>
  </si>
  <si>
    <t>300-7</t>
  </si>
  <si>
    <t>Damper</t>
  </si>
  <si>
    <t>Vent Cap / Hood/Louver / Grille</t>
  </si>
  <si>
    <t>Seamless Steel Pipe</t>
  </si>
  <si>
    <t>PPR / HDPE Pipe</t>
  </si>
  <si>
    <t>Accessaries</t>
    <phoneticPr fontId="50"/>
  </si>
  <si>
    <t>Air Compressor (Change Hitachi )</t>
  </si>
  <si>
    <t>E-Q'ty other</t>
  </si>
  <si>
    <t>M-Q'ty</t>
  </si>
  <si>
    <r>
      <t>Our quotation cost are based on Dec</t>
    </r>
    <r>
      <rPr>
        <sz val="10"/>
        <color indexed="10"/>
        <rFont val="Times New Roman"/>
        <family val="1"/>
      </rPr>
      <t>./2014</t>
    </r>
    <r>
      <rPr>
        <sz val="10"/>
        <rFont val="Times New Roman"/>
        <family val="1"/>
      </rPr>
      <t>, excluding the expectation for escalation.</t>
    </r>
  </si>
  <si>
    <t>20th, Dec. 2014</t>
  </si>
  <si>
    <t>TOTAL ELECTRICAL WORKS DIRECT COST</t>
  </si>
  <si>
    <t xml:space="preserve">29) Supply &amp; install of Transformers </t>
  </si>
  <si>
    <t>30) Supply &amp; install of Generator sets</t>
  </si>
  <si>
    <t>COST (SHMZ Instruction 12-Dec.)</t>
  </si>
  <si>
    <t>Excluded Site Office</t>
  </si>
  <si>
    <t>Included</t>
  </si>
  <si>
    <t>Mr. Linh</t>
  </si>
  <si>
    <t>Mr. Trong</t>
  </si>
  <si>
    <t>Mr. Trung</t>
  </si>
  <si>
    <t>E-staff</t>
  </si>
  <si>
    <t>PERIOD OF VALIDITY : 1month</t>
  </si>
  <si>
    <t xml:space="preserve">R-1 1st Submission (Revised as per Mr. An's comments letter </t>
  </si>
  <si>
    <t>on 26th Dec. 2014)</t>
  </si>
  <si>
    <t>liên quan đến kế toán</t>
  </si>
  <si>
    <t>Bảng vật tư: nhập cố định như danh sách này</t>
  </si>
  <si>
    <t>Nhóm Vật Tư</t>
  </si>
  <si>
    <t>${projectName}</t>
  </si>
  <si>
    <t>${regionName}</t>
  </si>
  <si>
    <t>${clientName}</t>
  </si>
  <si>
    <t>${reportDate}</t>
  </si>
  <si>
    <t>${projectCode}</t>
  </si>
  <si>
    <t>${duration}</t>
  </si>
  <si>
    <t xml:space="preserve">This quotation is based on the receiving requirement from ${clientName} dated ${reportDate} </t>
  </si>
  <si>
    <t>${startDate}</t>
  </si>
  <si>
    <t>${endDate}</t>
  </si>
  <si>
    <t>Duration is ${duration}</t>
  </si>
  <si>
    <t>System</t>
  </si>
  <si>
    <t>SUMMARY OF ELECTRICAL WORKS</t>
  </si>
  <si>
    <t>施工会社名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</si>
</sst>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_ &quot;¥&quot;* #,##0_ ;_ &quot;¥&quot;* \-#,##0_ ;_ &quot;¥&quot;* &quot;-&quot;_ ;_ @_ "/>
    <numFmt numFmtId="167" formatCode="_ * #,##0_ ;_ * \-#,##0_ ;_ * &quot;-&quot;_ ;_ @_ "/>
    <numFmt numFmtId="168" formatCode="_ * #,##0.00_ ;_ * \-#,##0.00_ ;_ * &quot;-&quot;??_ ;_ @_ "/>
    <numFmt numFmtId="169" formatCode="&quot;¥&quot;#,##0;[Red]\-&quot;¥&quot;#,##0"/>
    <numFmt numFmtId="170" formatCode="&quot;¥&quot;#,##0.00;\-&quot;¥&quot;#,##0.00"/>
    <numFmt numFmtId="171" formatCode="_-&quot;¥&quot;* #,##0_-;\-&quot;¥&quot;* #,##0_-;_-&quot;¥&quot;* &quot;-&quot;_-;_-@_-"/>
    <numFmt numFmtId="172" formatCode="_-* #,##0_-;\-* #,##0_-;_-* &quot;-&quot;_-;_-@_-"/>
    <numFmt numFmtId="173" formatCode="_-&quot;¥&quot;* #,##0.00_-;\-&quot;¥&quot;* #,##0.00_-;_-&quot;¥&quot;* &quot;-&quot;??_-;_-@_-"/>
    <numFmt numFmtId="174" formatCode="_-* #,##0.00_-;\-* #,##0.00_-;_-* &quot;-&quot;??_-;_-@_-"/>
    <numFmt numFmtId="175" formatCode="_-* #,##0.0_-;\-* #,##0.0_-;_-* &quot;-&quot;_-;_-@_-"/>
    <numFmt numFmtId="176" formatCode="_-* #,##0.00_-;\-* #,##0.00_-;_-* &quot;-&quot;_-;_-@_-"/>
    <numFmt numFmtId="177" formatCode="#,##0.0;[Red]\-#,##0.0"/>
    <numFmt numFmtId="178" formatCode="_(* #,##0.000_);_(* \(#,##0.000\);_(* &quot;-&quot;??_);_(@_)"/>
    <numFmt numFmtId="179" formatCode="#,##0.00_ "/>
    <numFmt numFmtId="180" formatCode="#,##0\ &quot;F&quot;;[Red]\-#,##0\ &quot;F&quot;"/>
    <numFmt numFmtId="181" formatCode="#,##0.00\ &quot;F&quot;;\-#,##0.00\ &quot;F&quot;"/>
    <numFmt numFmtId="182" formatCode="#,##0.00\ &quot;F&quot;;[Red]\-#,##0.00\ &quot;F&quot;"/>
    <numFmt numFmtId="183" formatCode="_-* #,##0\ &quot;F&quot;_-;\-* #,##0\ &quot;F&quot;_-;_-* &quot;-&quot;\ &quot;F&quot;_-;_-@_-"/>
    <numFmt numFmtId="184" formatCode="\$#,##0\ ;\(\$#,##0\)"/>
    <numFmt numFmtId="185" formatCode="&quot;¥&quot;#,##0;[Red]&quot;¥&quot;&quot;¥&quot;\-#,##0"/>
    <numFmt numFmtId="186" formatCode="&quot;¥&quot;#,##0.00;[Red]&quot;¥&quot;&quot;¥&quot;&quot;¥&quot;&quot;¥&quot;&quot;¥&quot;&quot;¥&quot;\-#,##0.00"/>
    <numFmt numFmtId="187" formatCode="_-&quot;$&quot;* #,##0_-;\-&quot;$&quot;* #,##0_-;_-&quot;$&quot;* &quot;-&quot;_-;_-@_-"/>
    <numFmt numFmtId="188" formatCode="_-&quot;$&quot;* #,##0.00_-;\-&quot;$&quot;* #,##0.00_-;_-&quot;$&quot;* &quot;-&quot;??_-;_-@_-"/>
    <numFmt numFmtId="189" formatCode="0.00_)"/>
    <numFmt numFmtId="190" formatCode="&quot;US$&quot;#,##0.00_);[Red]\(&quot;US$&quot;#,##0.00\)"/>
    <numFmt numFmtId="191" formatCode="&quot;US$&quot;&quot;¥&quot;#,##0.00;[Red]\-&quot;US$&quot;&quot;¥&quot;#,##0.00"/>
    <numFmt numFmtId="192" formatCode="_-* #,##0.00000_-;\-* #,##0.00000_-;_-* &quot;-&quot;_-;_-@_-"/>
    <numFmt numFmtId="193" formatCode="#,##0.00000;[Red]\-#,##0.00000"/>
    <numFmt numFmtId="194" formatCode="_ &quot;$&quot;\ * #,##0.00_ ;_ &quot;$&quot;\ * \-#,##0.00_ ;_ &quot;$&quot;\ * &quot;-&quot;??_ ;_ @_ "/>
    <numFmt numFmtId="195" formatCode="dd\ /\ mmm\ /\ yyyy"/>
    <numFmt numFmtId="196" formatCode="&quot;US$&quot;#,##0.00;\-&quot;US$&quot;#,##0.00"/>
    <numFmt numFmtId="197" formatCode="[$$-409]#,##0.00"/>
    <numFmt numFmtId="198" formatCode="[$JPY]\ #,##0;[$JPY]\ \-#,##0"/>
    <numFmt numFmtId="199" formatCode="_ * #,##0_ ;_ * \-#,##0_ ;_ * &quot;-&quot;??_ ;_ @_ "/>
    <numFmt numFmtId="200" formatCode=";;;"/>
    <numFmt numFmtId="201" formatCode="_(* #,##0.00_);_(* &quot;¥&quot;&quot;¥&quot;&quot;¥&quot;\(#,##0.00&quot;¥&quot;&quot;¥&quot;&quot;¥&quot;\);_(* &quot;-&quot;??_);_(@_)"/>
    <numFmt numFmtId="202" formatCode="_(* #,##0_);_(* &quot;¥&quot;&quot;¥&quot;&quot;¥&quot;\(#,##0&quot;¥&quot;&quot;¥&quot;&quot;¥&quot;\);_(* &quot;-&quot;_);_(@_)"/>
    <numFmt numFmtId="203" formatCode="&quot;$&quot;#,##0.00;[Red]\-&quot;$&quot;#,##0.00"/>
    <numFmt numFmtId="204" formatCode="&quot;¥&quot;#,##0.00;[Red]&quot;¥&quot;&quot;¥&quot;\-#,##0.00"/>
    <numFmt numFmtId="205" formatCode="&quot;$&quot;#,##0;[Red]\-&quot;$&quot;#,##0"/>
    <numFmt numFmtId="206" formatCode="&quot;ß&quot;\t#,##0_);\(&quot;ß&quot;\t#,##0\)"/>
    <numFmt numFmtId="207" formatCode="_(&quot;ß&quot;* \t#,##0_);_(&quot;ß&quot;* \(\t#,##0\);_(&quot;ß&quot;* &quot;-&quot;_);_(@_)"/>
    <numFmt numFmtId="208" formatCode="&quot;ß&quot;\t#,##0_);[Red]\(&quot;ß&quot;\t#,##0\)"/>
    <numFmt numFmtId="209" formatCode="_ &quot;¥&quot;* #,##0_ ;_ &quot;¥&quot;* &quot;¥&quot;&quot;¥&quot;&quot;¥&quot;&quot;¥&quot;&quot;¥&quot;&quot;¥&quot;\-#,##0_ ;_ &quot;¥&quot;* &quot;-&quot;_ ;_ @_ "/>
    <numFmt numFmtId="210" formatCode="0.0%"/>
    <numFmt numFmtId="211" formatCode="#,##0\ &quot;$&quot;_);\(#,##0\ &quot;$&quot;\)"/>
    <numFmt numFmtId="212" formatCode="_ &quot;$&quot;* #,##0_ ;_ &quot;$&quot;* \-#,##0_ ;_ &quot;$&quot;* &quot;-&quot;_ ;_ @_ "/>
    <numFmt numFmtId="213" formatCode="_-* #,##0.00\ _F_B_-;\-* #,##0.00\ _F_B_-;_-* &quot;-&quot;??\ _F_B_-;_-@_-"/>
    <numFmt numFmtId="214" formatCode="_-* #,##0\ _F_B_-;\-* #,##0\ _F_B_-;_-* &quot;-&quot;\ _F_B_-;_-@_-"/>
    <numFmt numFmtId="215" formatCode="_-* #,##0.00\ &quot;F&quot;_-;\-* #,##0.00\ &quot;F&quot;_-;_-* &quot;-&quot;??\ &quot;F&quot;_-;_-@_-"/>
    <numFmt numFmtId="216" formatCode="_-* #,##0_-;\-* #,##0_-;_-* &quot;-&quot;??_-;_-@_-"/>
    <numFmt numFmtId="217" formatCode="_-* #,##0.0_-;\-* #,##0.0_-;_-* &quot;-&quot;??_-;_-@_-"/>
    <numFmt numFmtId="218" formatCode="[$-409]d\-mmm\-yy;@"/>
  </numFmts>
  <fonts count="159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ＭＳ Ｐゴシック"/>
      <family val="3"/>
      <charset val="128"/>
    </font>
    <font>
      <b/>
      <sz val="12"/>
      <name val="Arial"/>
      <family val="2"/>
    </font>
    <font>
      <sz val="12"/>
      <name val="|??¢¥¢¬¨Ï"/>
      <family val="1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8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1"/>
      <name val="Helv"/>
      <family val="2"/>
    </font>
    <font>
      <b/>
      <i/>
      <sz val="16"/>
      <name val="Helv"/>
      <family val="2"/>
    </font>
    <font>
      <sz val="13"/>
      <name val=".VnTime"/>
      <family val="2"/>
    </font>
    <font>
      <sz val="12"/>
      <name val="Courier"/>
      <family val="3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1"/>
      <name val="Arial"/>
      <family val="2"/>
    </font>
    <font>
      <sz val="12"/>
      <name val="宋体"/>
      <charset val="128"/>
    </font>
    <font>
      <b/>
      <sz val="15"/>
      <color indexed="56"/>
      <name val="Calibri"/>
      <family val="2"/>
    </font>
    <font>
      <sz val="11"/>
      <color indexed="8"/>
      <name val="宋体"/>
      <charset val="128"/>
    </font>
    <font>
      <sz val="11"/>
      <color indexed="9"/>
      <name val="宋体"/>
      <charset val="128"/>
    </font>
    <font>
      <i/>
      <sz val="11"/>
      <color indexed="23"/>
      <name val="宋体"/>
      <charset val="128"/>
    </font>
    <font>
      <sz val="11"/>
      <color indexed="10"/>
      <name val="宋体"/>
      <charset val="128"/>
    </font>
    <font>
      <sz val="11"/>
      <color indexed="17"/>
      <name val="宋体"/>
      <charset val="128"/>
    </font>
    <font>
      <sz val="11"/>
      <color indexed="20"/>
      <name val="宋体"/>
      <charset val="128"/>
    </font>
    <font>
      <b/>
      <sz val="18"/>
      <color indexed="56"/>
      <name val="宋体"/>
      <charset val="128"/>
    </font>
    <font>
      <b/>
      <sz val="15"/>
      <color indexed="56"/>
      <name val="宋体"/>
      <charset val="128"/>
    </font>
    <font>
      <b/>
      <sz val="13"/>
      <color indexed="56"/>
      <name val="宋体"/>
      <charset val="128"/>
    </font>
    <font>
      <b/>
      <sz val="11"/>
      <color indexed="56"/>
      <name val="宋体"/>
      <charset val="128"/>
    </font>
    <font>
      <b/>
      <sz val="11"/>
      <color indexed="9"/>
      <name val="宋体"/>
      <charset val="128"/>
    </font>
    <font>
      <b/>
      <sz val="11"/>
      <color indexed="8"/>
      <name val="宋体"/>
      <charset val="128"/>
    </font>
    <font>
      <b/>
      <sz val="11"/>
      <color indexed="52"/>
      <name val="宋体"/>
      <charset val="128"/>
    </font>
    <font>
      <b/>
      <sz val="11"/>
      <color indexed="63"/>
      <name val="宋体"/>
      <charset val="128"/>
    </font>
    <font>
      <sz val="11"/>
      <color indexed="62"/>
      <name val="宋体"/>
      <charset val="128"/>
    </font>
    <font>
      <sz val="11"/>
      <color indexed="60"/>
      <name val="宋体"/>
      <charset val="128"/>
    </font>
    <font>
      <sz val="11"/>
      <color indexed="52"/>
      <name val="宋体"/>
      <charset val="128"/>
    </font>
    <font>
      <sz val="10"/>
      <color indexed="10"/>
      <name val="Arial"/>
      <family val="2"/>
    </font>
    <font>
      <sz val="10"/>
      <name val="Times New Roman"/>
      <family val="1"/>
    </font>
    <font>
      <sz val="11"/>
      <name val="ＭＳ Ｐゴシック"/>
      <family val="3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name val="Times New Roman"/>
      <family val="1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name val="ﾀﾞｯﾁ"/>
      <family val="1"/>
      <charset val="128"/>
    </font>
    <font>
      <sz val="10"/>
      <name val="MS Sans Serif"/>
      <family val="2"/>
    </font>
    <font>
      <sz val="10"/>
      <name val="??"/>
      <family val="1"/>
    </font>
    <font>
      <sz val="14"/>
      <name val="?? ??"/>
      <family val="3"/>
      <charset val="128"/>
    </font>
    <font>
      <u/>
      <sz val="11"/>
      <color indexed="12"/>
      <name val="?? ?????"/>
      <family val="3"/>
    </font>
    <font>
      <u/>
      <sz val="11"/>
      <color indexed="36"/>
      <name val="??"/>
      <family val="1"/>
    </font>
    <font>
      <u/>
      <sz val="7.5"/>
      <color indexed="36"/>
      <name val="VNI-Aptima"/>
      <family val="2"/>
    </font>
    <font>
      <u/>
      <sz val="9"/>
      <color indexed="12"/>
      <name val="?? ????"/>
      <family val="3"/>
    </font>
    <font>
      <u/>
      <sz val="7.5"/>
      <color indexed="12"/>
      <name val="VNI-Aptima"/>
      <family val="2"/>
    </font>
    <font>
      <sz val="14"/>
      <name val="?l?r ???"/>
      <family val="3"/>
      <charset val="128"/>
    </font>
    <font>
      <sz val="14"/>
      <name val="?l?r ??·"/>
      <family val="3"/>
      <charset val="128"/>
    </font>
    <font>
      <sz val="14"/>
      <name val="?l?r ??c"/>
      <family val="3"/>
      <charset val="128"/>
    </font>
    <font>
      <sz val="10"/>
      <name val="Helv"/>
      <family val="2"/>
    </font>
    <font>
      <sz val="12"/>
      <name val="Times New Roman"/>
      <family val="1"/>
    </font>
    <font>
      <sz val="10"/>
      <name val="Arial Rounded MT Bold"/>
      <family val="2"/>
    </font>
    <font>
      <sz val="14"/>
      <name val="‚l‚r –¾’©"/>
      <family val="3"/>
      <charset val="128"/>
    </font>
    <font>
      <u/>
      <sz val="11"/>
      <color indexed="36"/>
      <name val="lr oSVbN"/>
      <family val="3"/>
    </font>
    <font>
      <u/>
      <sz val="9"/>
      <color indexed="36"/>
      <name val="‚l‚r ƒSƒVƒbƒN"/>
      <family val="3"/>
    </font>
    <font>
      <sz val="14"/>
      <name val="Terminal"/>
      <family val="3"/>
      <charset val="255"/>
    </font>
    <font>
      <sz val="9"/>
      <name val="‚l‚r ƒSƒVƒbƒN"/>
      <family val="3"/>
    </font>
    <font>
      <sz val="12"/>
      <name val="¹ÙÅÁÃ¼"/>
      <family val="1"/>
    </font>
    <font>
      <sz val="11"/>
      <color indexed="8"/>
      <name val="ＭＳ Ｐゴシック"/>
      <family val="3"/>
      <charset val="128"/>
    </font>
    <font>
      <sz val="10"/>
      <name val="Geneva"/>
      <family val="2"/>
    </font>
    <font>
      <sz val="9"/>
      <name val="ＭＳ ゴシック"/>
      <family val="3"/>
      <charset val="128"/>
    </font>
    <font>
      <sz val="11"/>
      <name val="µ¸¿ò"/>
      <family val="1"/>
    </font>
    <font>
      <sz val="10"/>
      <name val="Courier New"/>
      <family val="3"/>
    </font>
    <font>
      <sz val="11"/>
      <name val="lr oSVbN"/>
      <family val="3"/>
    </font>
    <font>
      <u/>
      <sz val="9"/>
      <color indexed="12"/>
      <name val="‚l‚r ƒSƒVƒbƒN"/>
      <family val="3"/>
    </font>
    <font>
      <sz val="12"/>
      <name val="Arial"/>
      <family val="2"/>
    </font>
    <font>
      <u/>
      <sz val="11"/>
      <color indexed="12"/>
      <name val="lr oSVbN"/>
      <family val="3"/>
    </font>
    <font>
      <sz val="10"/>
      <name val="VNI-Helve"/>
      <family val="2"/>
    </font>
    <font>
      <sz val="14"/>
      <name val="Times New Roman"/>
      <family val="1"/>
    </font>
    <font>
      <sz val="9"/>
      <name val="lr SVbN"/>
      <family val="3"/>
    </font>
    <font>
      <sz val="10"/>
      <name val="明朝"/>
      <family val="1"/>
      <charset val="128"/>
    </font>
    <font>
      <sz val="10"/>
      <name val=" "/>
      <family val="1"/>
      <charset val="136"/>
    </font>
    <font>
      <sz val="8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4"/>
      <color indexed="8"/>
      <name val="Arial Narrow"/>
      <family val="2"/>
    </font>
    <font>
      <b/>
      <sz val="8"/>
      <color indexed="8"/>
      <name val="Arial Narrow"/>
      <family val="2"/>
    </font>
    <font>
      <sz val="12"/>
      <name val="Arial Narrow"/>
      <family val="2"/>
    </font>
    <font>
      <sz val="10"/>
      <color indexed="12"/>
      <name val="MS UI Gothic"/>
      <family val="3"/>
      <charset val="128"/>
    </font>
    <font>
      <b/>
      <sz val="12"/>
      <color indexed="12"/>
      <name val="Arial Narrow"/>
      <family val="2"/>
    </font>
    <font>
      <b/>
      <sz val="12"/>
      <name val="Arial Narrow"/>
      <family val="2"/>
    </font>
    <font>
      <sz val="12"/>
      <color indexed="12"/>
      <name val="Arial Narrow"/>
      <family val="2"/>
    </font>
    <font>
      <sz val="12"/>
      <color indexed="10"/>
      <name val="Arial Narrow"/>
      <family val="2"/>
    </font>
    <font>
      <b/>
      <sz val="12"/>
      <color indexed="10"/>
      <name val="Arial Narrow"/>
      <family val="2"/>
    </font>
    <font>
      <b/>
      <sz val="12"/>
      <color indexed="17"/>
      <name val="Arial Narrow"/>
      <family val="2"/>
    </font>
    <font>
      <b/>
      <sz val="14"/>
      <name val="Arial Narrow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b/>
      <sz val="36"/>
      <name val="Arial"/>
      <family val="2"/>
    </font>
    <font>
      <b/>
      <sz val="14"/>
      <name val="Arial"/>
      <family val="2"/>
    </font>
    <font>
      <sz val="11"/>
      <color indexed="10"/>
      <name val="Arial"/>
      <family val="2"/>
    </font>
    <font>
      <sz val="12"/>
      <color indexed="10"/>
      <name val="Arial"/>
      <family val="2"/>
    </font>
    <font>
      <b/>
      <i/>
      <sz val="11"/>
      <name val="Arial"/>
      <family val="2"/>
    </font>
    <font>
      <b/>
      <i/>
      <sz val="8"/>
      <name val="Arial"/>
      <family val="2"/>
    </font>
    <font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sz val="12"/>
      <name val="VNI-Times"/>
      <family val="2"/>
    </font>
    <font>
      <sz val="12"/>
      <name val=".VnTime"/>
      <family val="2"/>
    </font>
    <font>
      <sz val="10"/>
      <name val="VNI-Times"/>
      <family val="2"/>
    </font>
    <font>
      <sz val="11"/>
      <name val="µ¸¿ò"/>
      <family val="2"/>
      <charset val="129"/>
    </font>
    <font>
      <sz val="14"/>
      <name val="ＭＳ 明朝"/>
      <family val="1"/>
      <charset val="128"/>
    </font>
    <font>
      <sz val="8"/>
      <name val="ＭＳ ゴシック"/>
      <family val="3"/>
      <charset val="128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1"/>
      <name val="ＭＳ 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color indexed="10"/>
      <name val="Arial Narrow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trike/>
      <sz val="10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70C0"/>
      <name val="Arial"/>
      <family val="2"/>
    </font>
    <font>
      <sz val="8"/>
      <color theme="1"/>
      <name val="Arial"/>
      <family val="2"/>
    </font>
    <font>
      <sz val="8"/>
      <color theme="1"/>
      <name val="ＭＳ ゴシック"/>
      <family val="3"/>
      <charset val="128"/>
    </font>
    <font>
      <sz val="8"/>
      <color theme="1"/>
      <name val="ＭＳ Ｐゴシック"/>
      <family val="3"/>
      <charset val="128"/>
    </font>
    <font>
      <b/>
      <sz val="12"/>
      <color rgb="FF0070C0"/>
      <name val="Arial"/>
      <family val="2"/>
    </font>
    <font>
      <b/>
      <sz val="10"/>
      <color theme="1"/>
      <name val="Arial"/>
      <family val="2"/>
    </font>
    <font>
      <sz val="12"/>
      <color rgb="FF0070C0"/>
      <name val="Arial Narrow"/>
      <family val="2"/>
    </font>
    <font>
      <b/>
      <sz val="14"/>
      <color rgb="FF0070C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sz val="11"/>
      <color rgb="FFFF0000"/>
      <name val="Arial"/>
      <family val="2"/>
    </font>
    <font>
      <sz val="11"/>
      <color theme="1"/>
      <name val="ＭＳ 明朝"/>
      <family val="1"/>
      <charset val="128"/>
    </font>
    <font>
      <sz val="11"/>
      <color theme="1"/>
      <name val="Times New Roman"/>
      <family val="1"/>
    </font>
    <font>
      <sz val="11"/>
      <color theme="1"/>
      <name val="ＭＳ 明朝"/>
      <family val="3"/>
      <charset val="128"/>
    </font>
    <font>
      <b/>
      <sz val="12"/>
      <color rgb="FFFF0000"/>
      <name val="Arial"/>
      <family val="2"/>
    </font>
    <font>
      <b/>
      <sz val="12"/>
      <color rgb="FF002060"/>
      <name val="Arial"/>
      <family val="2"/>
    </font>
    <font>
      <b/>
      <sz val="10"/>
      <color rgb="FFFF0000"/>
      <name val="Times New Roman"/>
      <family val="1"/>
    </font>
    <font>
      <sz val="12"/>
      <color rgb="FFFF0000"/>
      <name val="Arial Narrow"/>
      <family val="2"/>
    </font>
    <font>
      <sz val="9"/>
      <color theme="1"/>
      <name val="ＭＳ 明朝"/>
      <family val="1"/>
      <charset val="128"/>
    </font>
    <font>
      <sz val="11"/>
      <color rgb="FFFF0000"/>
      <name val="ＭＳ 明朝"/>
      <family val="1"/>
      <charset val="128"/>
    </font>
    <font>
      <b/>
      <sz val="14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thick">
        <color indexed="12"/>
      </top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73">
    <xf numFmtId="0" fontId="0" fillId="0" borderId="0"/>
    <xf numFmtId="171" fontId="112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4" fontId="54" fillId="0" borderId="0" applyFont="0" applyFill="0" applyBorder="0" applyAlignment="0" applyProtection="0"/>
    <xf numFmtId="211" fontId="113" fillId="0" borderId="0" applyFont="0" applyFill="0" applyBorder="0" applyAlignment="0" applyProtection="0"/>
    <xf numFmtId="200" fontId="55" fillId="0" borderId="1">
      <alignment horizontal="center"/>
    </xf>
    <xf numFmtId="0" fontId="4" fillId="0" borderId="0" applyNumberFormat="0" applyFill="0" applyBorder="0" applyAlignment="0" applyProtection="0"/>
    <xf numFmtId="43" fontId="54" fillId="0" borderId="0" applyFont="0" applyFill="0" applyBorder="0" applyAlignment="0" applyProtection="0"/>
    <xf numFmtId="0" fontId="56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41" fontId="54" fillId="0" borderId="0" applyFont="0" applyFill="0" applyBorder="0" applyAlignment="0" applyProtection="0"/>
    <xf numFmtId="10" fontId="4" fillId="0" borderId="0" applyFont="0" applyFill="0" applyBorder="0" applyAlignment="0" applyProtection="0"/>
    <xf numFmtId="42" fontId="54" fillId="0" borderId="0" applyFont="0" applyFill="0" applyBorder="0" applyAlignment="0" applyProtection="0"/>
    <xf numFmtId="0" fontId="63" fillId="0" borderId="0"/>
    <xf numFmtId="0" fontId="62" fillId="0" borderId="0"/>
    <xf numFmtId="0" fontId="6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42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0" fontId="65" fillId="0" borderId="0"/>
    <xf numFmtId="212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65" fillId="0" borderId="0"/>
    <xf numFmtId="212" fontId="114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8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72" fontId="112" fillId="0" borderId="0" applyFont="0" applyFill="0" applyBorder="0" applyAlignment="0" applyProtection="0"/>
    <xf numFmtId="21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8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74" fontId="112" fillId="0" borderId="0" applyFont="0" applyFill="0" applyBorder="0" applyAlignment="0" applyProtection="0"/>
    <xf numFmtId="167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72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7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168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72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0" fontId="66" fillId="0" borderId="0"/>
    <xf numFmtId="0" fontId="66" fillId="0" borderId="0"/>
    <xf numFmtId="0" fontId="66" fillId="0" borderId="0"/>
    <xf numFmtId="171" fontId="112" fillId="0" borderId="0" applyFont="0" applyFill="0" applyBorder="0" applyAlignment="0" applyProtection="0"/>
    <xf numFmtId="0" fontId="66" fillId="0" borderId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0" fontId="66" fillId="0" borderId="0"/>
    <xf numFmtId="172" fontId="112" fillId="0" borderId="0" applyFont="0" applyFill="0" applyBorder="0" applyAlignment="0" applyProtection="0"/>
    <xf numFmtId="167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168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0" fontId="65" fillId="0" borderId="0"/>
    <xf numFmtId="44" fontId="67" fillId="0" borderId="0" applyFont="0" applyFill="0" applyBorder="0" applyAlignment="0" applyProtection="0"/>
    <xf numFmtId="42" fontId="67" fillId="0" borderId="0" applyFont="0" applyFill="0" applyBorder="0" applyAlignment="0" applyProtection="0"/>
    <xf numFmtId="0" fontId="68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72" fillId="0" borderId="2" applyFont="0" applyFill="0" applyBorder="0" applyAlignment="0" applyProtection="0">
      <alignment horizontal="left" vertical="center"/>
    </xf>
    <xf numFmtId="0" fontId="71" fillId="0" borderId="0"/>
    <xf numFmtId="0" fontId="69" fillId="0" borderId="0" applyNumberFormat="0" applyFill="0" applyBorder="0" applyAlignment="0" applyProtection="0">
      <alignment vertical="top"/>
      <protection locked="0"/>
    </xf>
    <xf numFmtId="201" fontId="75" fillId="0" borderId="0" applyFont="0" applyFill="0" applyBorder="0" applyAlignment="0" applyProtection="0"/>
    <xf numFmtId="202" fontId="75" fillId="0" borderId="0" applyFont="0" applyFill="0" applyBorder="0" applyAlignment="0" applyProtection="0"/>
    <xf numFmtId="203" fontId="79" fillId="0" borderId="0" applyFont="0" applyFill="0" applyBorder="0" applyAlignment="0" applyProtection="0"/>
    <xf numFmtId="204" fontId="79" fillId="0" borderId="0" applyFont="0" applyFill="0" applyBorder="0" applyAlignment="0" applyProtection="0"/>
    <xf numFmtId="205" fontId="79" fillId="0" borderId="0" applyFont="0" applyFill="0" applyBorder="0" applyAlignment="0" applyProtection="0"/>
    <xf numFmtId="185" fontId="79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0" fontId="85" fillId="0" borderId="2" applyFont="0" applyFill="0" applyBorder="0" applyAlignment="0" applyProtection="0">
      <alignment horizontal="left" vertical="center"/>
    </xf>
    <xf numFmtId="9" fontId="73" fillId="0" borderId="0" applyFont="0" applyFill="0" applyBorder="0" applyAlignment="0" applyProtection="0"/>
    <xf numFmtId="0" fontId="26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206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6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7" fontId="1" fillId="0" borderId="0" applyFont="0" applyFill="0" applyBorder="0" applyAlignment="0" applyProtection="0"/>
    <xf numFmtId="0" fontId="76" fillId="0" borderId="3" applyFont="0" applyFill="0" applyBorder="0" applyAlignment="0" applyProtection="0">
      <alignment horizontal="center" vertical="center"/>
    </xf>
    <xf numFmtId="208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178" fontId="1" fillId="0" borderId="0" applyFont="0" applyFill="0" applyBorder="0" applyAlignment="0" applyProtection="0"/>
    <xf numFmtId="187" fontId="112" fillId="0" borderId="0" applyFont="0" applyFill="0" applyBorder="0" applyAlignment="0" applyProtection="0"/>
    <xf numFmtId="0" fontId="8" fillId="0" borderId="0"/>
    <xf numFmtId="0" fontId="115" fillId="0" borderId="0"/>
    <xf numFmtId="0" fontId="8" fillId="0" borderId="0"/>
    <xf numFmtId="0" fontId="77" fillId="0" borderId="0"/>
    <xf numFmtId="209" fontId="1" fillId="0" borderId="0" applyFill="0" applyBorder="0" applyAlignment="0"/>
    <xf numFmtId="0" fontId="9" fillId="0" borderId="0"/>
    <xf numFmtId="215" fontId="114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38" fontId="4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0" fontId="48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0" fontId="48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0" fontId="48" fillId="0" borderId="0" applyFont="0" applyFill="0" applyBorder="0" applyAlignment="0" applyProtection="0">
      <alignment vertical="center"/>
    </xf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" fontId="78" fillId="0" borderId="0" applyFill="0" applyBorder="0" applyProtection="0">
      <alignment horizontal="right"/>
    </xf>
    <xf numFmtId="2" fontId="4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38" fontId="10" fillId="22" borderId="0" applyNumberFormat="0" applyBorder="0" applyAlignment="0" applyProtection="0"/>
    <xf numFmtId="0" fontId="11" fillId="0" borderId="0">
      <alignment horizontal="left"/>
    </xf>
    <xf numFmtId="0" fontId="6" fillId="0" borderId="6" applyNumberFormat="0" applyAlignment="0" applyProtection="0">
      <alignment horizontal="left" vertical="center"/>
    </xf>
    <xf numFmtId="0" fontId="6" fillId="0" borderId="7">
      <alignment horizontal="left" vertical="center"/>
    </xf>
    <xf numFmtId="0" fontId="1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0" fontId="76" fillId="0" borderId="0" applyFont="0" applyFill="0" applyBorder="0" applyAlignment="0" applyProtection="0">
      <alignment horizontal="center" vertical="center"/>
    </xf>
    <xf numFmtId="214" fontId="114" fillId="0" borderId="0" applyFont="0" applyFill="0" applyBorder="0" applyAlignment="0" applyProtection="0"/>
    <xf numFmtId="10" fontId="10" fillId="22" borderId="9" applyNumberFormat="0" applyBorder="0" applyAlignment="0" applyProtection="0"/>
    <xf numFmtId="0" fontId="76" fillId="0" borderId="0" applyFont="0" applyFill="0" applyBorder="0" applyProtection="0">
      <alignment horizontal="center" vertical="center"/>
    </xf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4" fillId="0" borderId="11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54" fillId="0" borderId="0" applyFont="0" applyFill="0" applyBorder="0" applyAlignment="0" applyProtection="0"/>
    <xf numFmtId="8" fontId="54" fillId="0" borderId="0" applyFont="0" applyFill="0" applyBorder="0" applyAlignment="0" applyProtection="0"/>
    <xf numFmtId="0" fontId="81" fillId="0" borderId="0" applyNumberFormat="0" applyFont="0" applyFill="0" applyAlignment="0"/>
    <xf numFmtId="189" fontId="15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4" fillId="0" borderId="0"/>
    <xf numFmtId="0" fontId="48" fillId="0" borderId="0"/>
    <xf numFmtId="0" fontId="45" fillId="0" borderId="0"/>
    <xf numFmtId="0" fontId="4" fillId="0" borderId="0"/>
    <xf numFmtId="0" fontId="45" fillId="0" borderId="0"/>
    <xf numFmtId="0" fontId="84" fillId="0" borderId="0">
      <alignment vertical="top"/>
    </xf>
    <xf numFmtId="43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54" fillId="0" borderId="14" applyNumberFormat="0" applyBorder="0"/>
    <xf numFmtId="1" fontId="78" fillId="0" borderId="0" applyFill="0" applyBorder="0" applyProtection="0">
      <alignment horizontal="center"/>
    </xf>
    <xf numFmtId="214" fontId="114" fillId="0" borderId="0" applyFont="0" applyFill="0" applyBorder="0" applyAlignment="0" applyProtection="0"/>
    <xf numFmtId="0" fontId="14" fillId="0" borderId="0"/>
    <xf numFmtId="182" fontId="16" fillId="0" borderId="1">
      <alignment horizontal="right" vertical="center"/>
    </xf>
    <xf numFmtId="183" fontId="16" fillId="0" borderId="1">
      <alignment horizontal="center"/>
    </xf>
    <xf numFmtId="0" fontId="1" fillId="0" borderId="15" applyNumberFormat="0" applyFont="0" applyFill="0" applyAlignment="0" applyProtection="0"/>
    <xf numFmtId="4" fontId="78" fillId="0" borderId="0" applyFill="0" applyBorder="0" applyProtection="0">
      <alignment horizontal="center"/>
      <protection locked="0"/>
    </xf>
    <xf numFmtId="0" fontId="1" fillId="0" borderId="9" applyNumberFormat="0" applyFont="0" applyFill="0" applyAlignment="0" applyProtection="0"/>
    <xf numFmtId="0" fontId="4" fillId="0" borderId="16" applyNumberFormat="0" applyFont="0" applyFill="0" applyAlignment="0" applyProtection="0"/>
    <xf numFmtId="180" fontId="16" fillId="0" borderId="0"/>
    <xf numFmtId="181" fontId="16" fillId="0" borderId="9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65" fillId="0" borderId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7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167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66" fillId="0" borderId="0">
      <alignment vertical="center"/>
    </xf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/>
    <xf numFmtId="0" fontId="81" fillId="0" borderId="0"/>
    <xf numFmtId="38" fontId="45" fillId="0" borderId="0" applyFont="0" applyFill="0" applyBorder="0" applyAlignment="0" applyProtection="0"/>
    <xf numFmtId="172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0" fontId="30" fillId="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/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16" fillId="0" borderId="0"/>
    <xf numFmtId="0" fontId="32" fillId="0" borderId="0" applyNumberFormat="0" applyFill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0" fontId="48" fillId="0" borderId="0" applyFont="0" applyFill="0" applyBorder="0" applyAlignment="0" applyProtection="0">
      <alignment vertical="center"/>
    </xf>
    <xf numFmtId="174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38" fontId="74" fillId="0" borderId="0" applyFont="0" applyFill="0" applyBorder="0" applyAlignment="0" applyProtection="0">
      <alignment vertical="center"/>
    </xf>
    <xf numFmtId="38" fontId="45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172" fontId="4" fillId="0" borderId="0" applyFont="0" applyFill="0" applyBorder="0" applyAlignment="0" applyProtection="0"/>
    <xf numFmtId="38" fontId="45" fillId="0" borderId="0" applyFont="0" applyFill="0" applyBorder="0" applyAlignment="0" applyProtection="0">
      <alignment vertical="center"/>
    </xf>
    <xf numFmtId="201" fontId="75" fillId="0" borderId="0" applyFont="0" applyFill="0" applyBorder="0" applyAlignment="0" applyProtection="0"/>
    <xf numFmtId="202" fontId="75" fillId="0" borderId="0" applyFont="0" applyFill="0" applyBorder="0" applyAlignment="0" applyProtection="0"/>
    <xf numFmtId="0" fontId="36" fillId="21" borderId="5" applyNumberFormat="0" applyAlignment="0" applyProtection="0">
      <alignment vertical="center"/>
    </xf>
    <xf numFmtId="0" fontId="45" fillId="0" borderId="0">
      <alignment vertical="center"/>
    </xf>
    <xf numFmtId="0" fontId="4" fillId="0" borderId="0"/>
    <xf numFmtId="0" fontId="74" fillId="0" borderId="0">
      <alignment vertical="center"/>
    </xf>
    <xf numFmtId="0" fontId="45" fillId="0" borderId="0"/>
    <xf numFmtId="0" fontId="48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5" fillId="0" borderId="0"/>
    <xf numFmtId="0" fontId="37" fillId="0" borderId="19" applyNumberFormat="0" applyFill="0" applyAlignment="0" applyProtection="0">
      <alignment vertical="center"/>
    </xf>
    <xf numFmtId="0" fontId="1" fillId="24" borderId="12" applyNumberFormat="0" applyFont="0" applyAlignment="0" applyProtection="0">
      <alignment vertical="center"/>
    </xf>
    <xf numFmtId="204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20" borderId="4" applyNumberFormat="0" applyAlignment="0" applyProtection="0">
      <alignment vertical="center"/>
    </xf>
    <xf numFmtId="187" fontId="46" fillId="0" borderId="0" applyFont="0" applyFill="0" applyBorder="0" applyAlignment="0" applyProtection="0"/>
    <xf numFmtId="6" fontId="17" fillId="0" borderId="0" applyFont="0" applyFill="0" applyBorder="0" applyAlignment="0" applyProtection="0"/>
    <xf numFmtId="188" fontId="46" fillId="0" borderId="0" applyFont="0" applyFill="0" applyBorder="0" applyAlignment="0" applyProtection="0"/>
    <xf numFmtId="0" fontId="40" fillId="7" borderId="4" applyNumberFormat="0" applyAlignment="0" applyProtection="0">
      <alignment vertical="center"/>
    </xf>
    <xf numFmtId="0" fontId="39" fillId="20" borderId="13" applyNumberFormat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3" fontId="4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2" fillId="0" borderId="10" applyNumberFormat="0" applyFill="0" applyAlignment="0" applyProtection="0">
      <alignment vertical="center"/>
    </xf>
    <xf numFmtId="200" fontId="86" fillId="0" borderId="1">
      <alignment horizontal="center"/>
    </xf>
  </cellStyleXfs>
  <cellXfs count="86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20" xfId="195" applyNumberFormat="1" applyFont="1" applyBorder="1" applyAlignment="1">
      <alignment vertical="center" shrinkToFit="1"/>
    </xf>
    <xf numFmtId="0" fontId="0" fillId="0" borderId="0" xfId="0" applyAlignment="1">
      <alignment vertical="center" shrinkToFit="1"/>
    </xf>
    <xf numFmtId="175" fontId="0" fillId="0" borderId="0" xfId="195" applyNumberFormat="1" applyFont="1" applyAlignment="1">
      <alignment vertical="center" shrinkToFit="1"/>
    </xf>
    <xf numFmtId="176" fontId="0" fillId="0" borderId="0" xfId="195" applyNumberFormat="1" applyFont="1" applyAlignment="1">
      <alignment vertical="center" shrinkToFit="1"/>
    </xf>
    <xf numFmtId="0" fontId="4" fillId="0" borderId="20" xfId="244" applyFont="1" applyBorder="1" applyAlignment="1">
      <alignment horizontal="center" vertical="center"/>
    </xf>
    <xf numFmtId="0" fontId="23" fillId="0" borderId="0" xfId="344" applyFont="1" applyBorder="1" applyAlignment="1">
      <alignment vertical="center"/>
    </xf>
    <xf numFmtId="49" fontId="1" fillId="0" borderId="9" xfId="195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9" fontId="1" fillId="0" borderId="9" xfId="249" applyFont="1" applyFill="1" applyBorder="1" applyAlignment="1">
      <alignment horizontal="center" vertical="center"/>
    </xf>
    <xf numFmtId="9" fontId="51" fillId="0" borderId="9" xfId="249" applyFont="1" applyFill="1" applyBorder="1" applyAlignment="1">
      <alignment horizontal="center" vertical="center"/>
    </xf>
    <xf numFmtId="49" fontId="1" fillId="0" borderId="22" xfId="195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/>
    </xf>
    <xf numFmtId="9" fontId="1" fillId="0" borderId="0" xfId="249" applyFont="1" applyFill="1" applyBorder="1" applyAlignment="1">
      <alignment horizontal="center" vertical="center"/>
    </xf>
    <xf numFmtId="0" fontId="1" fillId="0" borderId="0" xfId="344" applyFont="1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9" fontId="1" fillId="0" borderId="7" xfId="249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49" fontId="23" fillId="0" borderId="0" xfId="344" applyNumberFormat="1" applyFont="1" applyFill="1" applyBorder="1" applyAlignment="1">
      <alignment horizontal="left" vertical="center"/>
    </xf>
    <xf numFmtId="0" fontId="23" fillId="0" borderId="0" xfId="344" applyFont="1" applyFill="1" applyBorder="1" applyAlignment="1">
      <alignment vertical="center"/>
    </xf>
    <xf numFmtId="0" fontId="4" fillId="0" borderId="24" xfId="244" applyFont="1" applyBorder="1" applyAlignment="1">
      <alignment horizontal="center" vertical="center"/>
    </xf>
    <xf numFmtId="176" fontId="0" fillId="0" borderId="24" xfId="195" applyNumberFormat="1" applyFont="1" applyBorder="1" applyAlignment="1">
      <alignment vertical="center" shrinkToFit="1"/>
    </xf>
    <xf numFmtId="0" fontId="1" fillId="0" borderId="25" xfId="344" applyFont="1" applyBorder="1" applyAlignment="1">
      <alignment vertical="center"/>
    </xf>
    <xf numFmtId="0" fontId="0" fillId="0" borderId="23" xfId="0" applyBorder="1" applyAlignment="1">
      <alignment vertical="center"/>
    </xf>
    <xf numFmtId="0" fontId="2" fillId="25" borderId="26" xfId="354" applyFont="1" applyFill="1" applyBorder="1"/>
    <xf numFmtId="0" fontId="91" fillId="0" borderId="27" xfId="354" applyFont="1" applyBorder="1" applyAlignment="1">
      <alignment horizontal="center" vertical="center" wrapText="1"/>
    </xf>
    <xf numFmtId="195" fontId="90" fillId="0" borderId="28" xfId="354" applyNumberFormat="1" applyFont="1" applyBorder="1" applyAlignment="1">
      <alignment horizontal="center" vertical="center" wrapText="1"/>
    </xf>
    <xf numFmtId="0" fontId="92" fillId="0" borderId="0" xfId="354" applyFont="1"/>
    <xf numFmtId="40" fontId="93" fillId="0" borderId="29" xfId="336" applyNumberFormat="1" applyFont="1" applyFill="1" applyBorder="1">
      <alignment vertical="center"/>
    </xf>
    <xf numFmtId="0" fontId="2" fillId="0" borderId="0" xfId="345" applyFont="1" applyBorder="1" applyAlignment="1">
      <alignment vertical="center"/>
    </xf>
    <xf numFmtId="0" fontId="92" fillId="0" borderId="30" xfId="354" applyFont="1" applyBorder="1"/>
    <xf numFmtId="0" fontId="92" fillId="0" borderId="31" xfId="354" applyFont="1" applyBorder="1" applyAlignment="1">
      <alignment horizontal="center"/>
    </xf>
    <xf numFmtId="0" fontId="92" fillId="0" borderId="0" xfId="354" applyFont="1" applyBorder="1"/>
    <xf numFmtId="177" fontId="52" fillId="25" borderId="32" xfId="336" applyNumberFormat="1" applyFont="1" applyFill="1" applyBorder="1" applyAlignment="1">
      <alignment vertical="center"/>
    </xf>
    <xf numFmtId="196" fontId="94" fillId="25" borderId="33" xfId="354" applyNumberFormat="1" applyFont="1" applyFill="1" applyBorder="1"/>
    <xf numFmtId="40" fontId="93" fillId="0" borderId="34" xfId="345" applyNumberFormat="1" applyFont="1" applyFill="1" applyBorder="1" applyAlignment="1">
      <alignment vertical="center"/>
    </xf>
    <xf numFmtId="0" fontId="92" fillId="0" borderId="35" xfId="354" applyFont="1" applyBorder="1"/>
    <xf numFmtId="177" fontId="52" fillId="25" borderId="36" xfId="336" applyNumberFormat="1" applyFont="1" applyFill="1" applyBorder="1" applyAlignment="1">
      <alignment vertical="center"/>
    </xf>
    <xf numFmtId="0" fontId="92" fillId="0" borderId="23" xfId="354" applyFont="1" applyBorder="1" applyAlignment="1">
      <alignment horizontal="center"/>
    </xf>
    <xf numFmtId="0" fontId="92" fillId="0" borderId="23" xfId="354" applyFont="1" applyBorder="1"/>
    <xf numFmtId="194" fontId="92" fillId="0" borderId="23" xfId="370" applyNumberFormat="1" applyFont="1" applyBorder="1"/>
    <xf numFmtId="197" fontId="92" fillId="0" borderId="23" xfId="354" applyNumberFormat="1" applyFont="1" applyBorder="1"/>
    <xf numFmtId="0" fontId="95" fillId="0" borderId="20" xfId="354" quotePrefix="1" applyFont="1" applyBorder="1" applyAlignment="1">
      <alignment horizontal="center"/>
    </xf>
    <xf numFmtId="0" fontId="95" fillId="0" borderId="20" xfId="354" applyFont="1" applyBorder="1"/>
    <xf numFmtId="0" fontId="92" fillId="0" borderId="20" xfId="354" applyFont="1" applyBorder="1" applyAlignment="1">
      <alignment horizontal="center"/>
    </xf>
    <xf numFmtId="194" fontId="92" fillId="0" borderId="20" xfId="370" applyNumberFormat="1" applyFont="1" applyBorder="1"/>
    <xf numFmtId="197" fontId="95" fillId="0" borderId="20" xfId="354" applyNumberFormat="1" applyFont="1" applyBorder="1"/>
    <xf numFmtId="0" fontId="95" fillId="0" borderId="0" xfId="354" applyFont="1" applyAlignment="1">
      <alignment horizontal="center"/>
    </xf>
    <xf numFmtId="0" fontId="96" fillId="0" borderId="20" xfId="354" applyFont="1" applyBorder="1" applyAlignment="1">
      <alignment horizontal="center"/>
    </xf>
    <xf numFmtId="0" fontId="96" fillId="0" borderId="20" xfId="354" applyFont="1" applyBorder="1"/>
    <xf numFmtId="194" fontId="96" fillId="0" borderId="20" xfId="370" applyNumberFormat="1" applyFont="1" applyBorder="1"/>
    <xf numFmtId="197" fontId="96" fillId="0" borderId="20" xfId="354" applyNumberFormat="1" applyFont="1" applyBorder="1"/>
    <xf numFmtId="198" fontId="92" fillId="0" borderId="0" xfId="354" applyNumberFormat="1" applyFont="1"/>
    <xf numFmtId="0" fontId="92" fillId="0" borderId="0" xfId="354" quotePrefix="1" applyFont="1"/>
    <xf numFmtId="0" fontId="95" fillId="0" borderId="0" xfId="354" applyFont="1"/>
    <xf numFmtId="0" fontId="95" fillId="0" borderId="20" xfId="354" applyFont="1" applyBorder="1" applyAlignment="1">
      <alignment horizontal="center"/>
    </xf>
    <xf numFmtId="194" fontId="92" fillId="0" borderId="20" xfId="370" applyNumberFormat="1" applyFont="1" applyBorder="1" applyAlignment="1">
      <alignment horizontal="center"/>
    </xf>
    <xf numFmtId="197" fontId="92" fillId="0" borderId="20" xfId="354" applyNumberFormat="1" applyFont="1" applyBorder="1" applyAlignment="1">
      <alignment horizontal="center"/>
    </xf>
    <xf numFmtId="0" fontId="92" fillId="0" borderId="0" xfId="354" applyFont="1" applyAlignment="1">
      <alignment horizontal="center"/>
    </xf>
    <xf numFmtId="168" fontId="96" fillId="0" borderId="20" xfId="323" applyFont="1" applyBorder="1"/>
    <xf numFmtId="0" fontId="92" fillId="0" borderId="20" xfId="354" applyFont="1" applyBorder="1"/>
    <xf numFmtId="194" fontId="92" fillId="0" borderId="20" xfId="370" applyNumberFormat="1" applyFont="1" applyBorder="1" applyAlignment="1">
      <alignment horizontal="center" shrinkToFit="1"/>
    </xf>
    <xf numFmtId="0" fontId="99" fillId="0" borderId="20" xfId="354" applyFont="1" applyBorder="1"/>
    <xf numFmtId="0" fontId="98" fillId="0" borderId="20" xfId="354" applyFont="1" applyBorder="1"/>
    <xf numFmtId="0" fontId="98" fillId="0" borderId="20" xfId="354" applyFont="1" applyBorder="1" applyAlignment="1">
      <alignment shrinkToFit="1"/>
    </xf>
    <xf numFmtId="0" fontId="92" fillId="0" borderId="15" xfId="354" applyFont="1" applyBorder="1" applyAlignment="1">
      <alignment horizontal="center"/>
    </xf>
    <xf numFmtId="0" fontId="98" fillId="25" borderId="15" xfId="354" applyFont="1" applyFill="1" applyBorder="1"/>
    <xf numFmtId="194" fontId="92" fillId="25" borderId="15" xfId="370" applyNumberFormat="1" applyFont="1" applyFill="1" applyBorder="1"/>
    <xf numFmtId="197" fontId="97" fillId="25" borderId="37" xfId="354" applyNumberFormat="1" applyFont="1" applyFill="1" applyBorder="1"/>
    <xf numFmtId="190" fontId="95" fillId="25" borderId="21" xfId="336" applyNumberFormat="1" applyFont="1" applyFill="1" applyBorder="1" applyAlignment="1"/>
    <xf numFmtId="40" fontId="95" fillId="0" borderId="21" xfId="354" applyNumberFormat="1" applyFont="1" applyBorder="1"/>
    <xf numFmtId="197" fontId="96" fillId="25" borderId="20" xfId="354" applyNumberFormat="1" applyFont="1" applyFill="1" applyBorder="1"/>
    <xf numFmtId="197" fontId="92" fillId="0" borderId="20" xfId="354" applyNumberFormat="1" applyFont="1" applyBorder="1"/>
    <xf numFmtId="0" fontId="101" fillId="0" borderId="20" xfId="354" applyFont="1" applyBorder="1"/>
    <xf numFmtId="197" fontId="102" fillId="0" borderId="20" xfId="354" applyNumberFormat="1" applyFont="1" applyBorder="1"/>
    <xf numFmtId="38" fontId="2" fillId="0" borderId="38" xfId="334" applyFont="1" applyBorder="1" applyAlignment="1"/>
    <xf numFmtId="0" fontId="101" fillId="0" borderId="20" xfId="354" applyFont="1" applyBorder="1" applyAlignment="1"/>
    <xf numFmtId="197" fontId="102" fillId="0" borderId="24" xfId="354" applyNumberFormat="1" applyFont="1" applyBorder="1"/>
    <xf numFmtId="0" fontId="101" fillId="0" borderId="20" xfId="354" applyFont="1" applyBorder="1" applyAlignment="1">
      <alignment shrinkToFit="1"/>
    </xf>
    <xf numFmtId="197" fontId="102" fillId="0" borderId="37" xfId="354" applyNumberFormat="1" applyFont="1" applyBorder="1"/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9" fontId="0" fillId="0" borderId="0" xfId="249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9" fontId="1" fillId="0" borderId="0" xfId="249" applyFont="1" applyFill="1" applyBorder="1" applyAlignment="1">
      <alignment vertical="center"/>
    </xf>
    <xf numFmtId="0" fontId="4" fillId="0" borderId="0" xfId="348" applyFont="1" applyAlignment="1">
      <alignment vertical="center"/>
    </xf>
    <xf numFmtId="0" fontId="4" fillId="0" borderId="41" xfId="348" applyFont="1" applyBorder="1" applyAlignment="1">
      <alignment vertical="center"/>
    </xf>
    <xf numFmtId="0" fontId="0" fillId="0" borderId="41" xfId="348" applyFont="1" applyBorder="1" applyAlignment="1">
      <alignment vertical="center"/>
    </xf>
    <xf numFmtId="0" fontId="4" fillId="0" borderId="7" xfId="348" applyFont="1" applyBorder="1" applyAlignment="1">
      <alignment vertical="center"/>
    </xf>
    <xf numFmtId="0" fontId="46" fillId="0" borderId="7" xfId="348" applyFont="1" applyBorder="1" applyAlignment="1">
      <alignment vertical="center"/>
    </xf>
    <xf numFmtId="0" fontId="46" fillId="0" borderId="0" xfId="348" applyFont="1" applyAlignment="1">
      <alignment vertical="center"/>
    </xf>
    <xf numFmtId="0" fontId="23" fillId="0" borderId="0" xfId="348" applyFont="1" applyAlignment="1">
      <alignment vertical="center"/>
    </xf>
    <xf numFmtId="0" fontId="103" fillId="0" borderId="0" xfId="348" applyFont="1" applyAlignment="1">
      <alignment vertical="center"/>
    </xf>
    <xf numFmtId="0" fontId="104" fillId="0" borderId="0" xfId="348" applyFont="1" applyAlignment="1">
      <alignment vertical="center"/>
    </xf>
    <xf numFmtId="0" fontId="6" fillId="0" borderId="0" xfId="348" applyFont="1" applyAlignment="1">
      <alignment vertical="center"/>
    </xf>
    <xf numFmtId="0" fontId="105" fillId="0" borderId="0" xfId="348" applyFont="1" applyAlignment="1">
      <alignment vertical="center"/>
    </xf>
    <xf numFmtId="0" fontId="81" fillId="0" borderId="0" xfId="348" quotePrefix="1" applyFont="1" applyAlignment="1">
      <alignment vertical="center"/>
    </xf>
    <xf numFmtId="0" fontId="43" fillId="0" borderId="0" xfId="348" applyFont="1" applyAlignment="1">
      <alignment vertical="center"/>
    </xf>
    <xf numFmtId="0" fontId="106" fillId="0" borderId="0" xfId="348" quotePrefix="1" applyFont="1" applyAlignment="1">
      <alignment vertical="center"/>
    </xf>
    <xf numFmtId="0" fontId="107" fillId="0" borderId="0" xfId="348" applyFont="1" applyAlignment="1">
      <alignment horizontal="left" vertical="center"/>
    </xf>
    <xf numFmtId="0" fontId="108" fillId="0" borderId="0" xfId="348" applyFont="1" applyAlignment="1">
      <alignment horizontal="left" vertical="center"/>
    </xf>
    <xf numFmtId="0" fontId="3" fillId="0" borderId="0" xfId="348" applyFont="1" applyAlignment="1">
      <alignment vertical="center"/>
    </xf>
    <xf numFmtId="210" fontId="0" fillId="0" borderId="0" xfId="249" applyNumberFormat="1" applyFont="1" applyAlignment="1">
      <alignment vertical="center"/>
    </xf>
    <xf numFmtId="176" fontId="0" fillId="0" borderId="0" xfId="195" applyNumberFormat="1" applyFont="1" applyBorder="1" applyAlignment="1">
      <alignment vertical="center"/>
    </xf>
    <xf numFmtId="0" fontId="110" fillId="0" borderId="0" xfId="348" applyFont="1" applyAlignment="1">
      <alignment vertical="center"/>
    </xf>
    <xf numFmtId="0" fontId="4" fillId="0" borderId="0" xfId="354" applyFont="1"/>
    <xf numFmtId="194" fontId="4" fillId="0" borderId="0" xfId="370" applyNumberFormat="1" applyFont="1"/>
    <xf numFmtId="0" fontId="4" fillId="0" borderId="42" xfId="354" applyFont="1" applyBorder="1"/>
    <xf numFmtId="0" fontId="4" fillId="0" borderId="43" xfId="354" applyFont="1" applyBorder="1"/>
    <xf numFmtId="0" fontId="4" fillId="0" borderId="44" xfId="354" applyFont="1" applyBorder="1"/>
    <xf numFmtId="0" fontId="4" fillId="0" borderId="0" xfId="345" applyFont="1" applyFill="1" applyBorder="1" applyAlignment="1">
      <alignment horizontal="left" vertical="center"/>
    </xf>
    <xf numFmtId="0" fontId="4" fillId="0" borderId="30" xfId="345" applyFont="1" applyBorder="1" applyAlignment="1">
      <alignment vertical="center"/>
    </xf>
    <xf numFmtId="0" fontId="4" fillId="0" borderId="35" xfId="345" applyFont="1" applyFill="1" applyBorder="1" applyAlignment="1">
      <alignment horizontal="left" vertical="center"/>
    </xf>
    <xf numFmtId="0" fontId="4" fillId="0" borderId="45" xfId="345" applyFont="1" applyBorder="1" applyAlignment="1">
      <alignment vertical="center"/>
    </xf>
    <xf numFmtId="0" fontId="4" fillId="0" borderId="46" xfId="354" applyFont="1" applyBorder="1"/>
    <xf numFmtId="194" fontId="4" fillId="0" borderId="46" xfId="370" applyNumberFormat="1" applyFont="1" applyBorder="1"/>
    <xf numFmtId="0" fontId="4" fillId="0" borderId="20" xfId="354" applyFont="1" applyBorder="1"/>
    <xf numFmtId="0" fontId="4" fillId="25" borderId="20" xfId="354" applyFont="1" applyFill="1" applyBorder="1"/>
    <xf numFmtId="194" fontId="4" fillId="25" borderId="20" xfId="370" applyNumberFormat="1" applyFont="1" applyFill="1" applyBorder="1"/>
    <xf numFmtId="194" fontId="4" fillId="0" borderId="20" xfId="370" applyNumberFormat="1" applyFont="1" applyBorder="1"/>
    <xf numFmtId="0" fontId="4" fillId="0" borderId="20" xfId="354" applyFont="1" applyBorder="1" applyAlignment="1">
      <alignment horizontal="right"/>
    </xf>
    <xf numFmtId="0" fontId="4" fillId="0" borderId="20" xfId="345" applyFont="1" applyFill="1" applyBorder="1" applyAlignment="1">
      <alignment vertical="center"/>
    </xf>
    <xf numFmtId="0" fontId="4" fillId="0" borderId="0" xfId="354" quotePrefix="1" applyFont="1"/>
    <xf numFmtId="0" fontId="4" fillId="0" borderId="47" xfId="354" applyFont="1" applyBorder="1"/>
    <xf numFmtId="0" fontId="4" fillId="0" borderId="48" xfId="354" applyFont="1" applyBorder="1"/>
    <xf numFmtId="0" fontId="4" fillId="0" borderId="49" xfId="354" applyFont="1" applyBorder="1"/>
    <xf numFmtId="196" fontId="4" fillId="0" borderId="50" xfId="354" quotePrefix="1" applyNumberFormat="1" applyFont="1" applyBorder="1"/>
    <xf numFmtId="0" fontId="4" fillId="0" borderId="51" xfId="354" quotePrefix="1" applyFont="1" applyBorder="1"/>
    <xf numFmtId="38" fontId="4" fillId="0" borderId="38" xfId="334" applyFont="1" applyBorder="1" applyAlignment="1"/>
    <xf numFmtId="0" fontId="4" fillId="0" borderId="50" xfId="354" quotePrefix="1" applyFont="1" applyBorder="1"/>
    <xf numFmtId="0" fontId="4" fillId="0" borderId="51" xfId="354" applyFont="1" applyBorder="1"/>
    <xf numFmtId="0" fontId="4" fillId="0" borderId="38" xfId="354" applyFont="1" applyBorder="1"/>
    <xf numFmtId="0" fontId="4" fillId="0" borderId="50" xfId="354" applyFont="1" applyBorder="1"/>
    <xf numFmtId="0" fontId="4" fillId="0" borderId="38" xfId="354" quotePrefix="1" applyFont="1" applyBorder="1"/>
    <xf numFmtId="196" fontId="4" fillId="0" borderId="38" xfId="354" applyNumberFormat="1" applyFont="1" applyBorder="1"/>
    <xf numFmtId="0" fontId="4" fillId="0" borderId="24" xfId="354" applyFont="1" applyBorder="1"/>
    <xf numFmtId="0" fontId="4" fillId="0" borderId="37" xfId="354" applyFont="1" applyBorder="1"/>
    <xf numFmtId="194" fontId="4" fillId="0" borderId="37" xfId="370" applyNumberFormat="1" applyFont="1" applyBorder="1"/>
    <xf numFmtId="196" fontId="4" fillId="0" borderId="52" xfId="354" quotePrefix="1" applyNumberFormat="1" applyFont="1" applyBorder="1"/>
    <xf numFmtId="0" fontId="4" fillId="0" borderId="53" xfId="354" quotePrefix="1" applyFont="1" applyBorder="1"/>
    <xf numFmtId="196" fontId="4" fillId="0" borderId="54" xfId="354" applyNumberFormat="1" applyFont="1" applyBorder="1"/>
    <xf numFmtId="49" fontId="0" fillId="0" borderId="0" xfId="0" applyNumberFormat="1" applyAlignment="1">
      <alignment horizontal="center" vertical="center" shrinkToFit="1"/>
    </xf>
    <xf numFmtId="49" fontId="111" fillId="0" borderId="0" xfId="344" applyNumberFormat="1" applyFont="1" applyFill="1" applyBorder="1" applyAlignment="1">
      <alignment horizontal="center" vertical="center"/>
    </xf>
    <xf numFmtId="0" fontId="111" fillId="0" borderId="0" xfId="344" applyFont="1" applyFill="1" applyBorder="1" applyAlignment="1">
      <alignment vertical="center"/>
    </xf>
    <xf numFmtId="0" fontId="111" fillId="0" borderId="0" xfId="344" applyFont="1" applyFill="1" applyBorder="1" applyAlignment="1">
      <alignment vertical="center" wrapText="1"/>
    </xf>
    <xf numFmtId="0" fontId="109" fillId="0" borderId="0" xfId="344" applyFont="1" applyBorder="1" applyAlignment="1">
      <alignment horizontal="center" vertical="center"/>
    </xf>
    <xf numFmtId="0" fontId="109" fillId="0" borderId="0" xfId="344" applyFont="1" applyBorder="1" applyAlignment="1">
      <alignment vertical="center"/>
    </xf>
    <xf numFmtId="40" fontId="111" fillId="0" borderId="0" xfId="344" applyNumberFormat="1" applyFont="1" applyFill="1" applyBorder="1" applyAlignment="1">
      <alignment vertical="center"/>
    </xf>
    <xf numFmtId="176" fontId="109" fillId="0" borderId="0" xfId="195" applyNumberFormat="1" applyFont="1" applyBorder="1" applyAlignment="1">
      <alignment vertical="center" shrinkToFit="1"/>
    </xf>
    <xf numFmtId="176" fontId="109" fillId="0" borderId="0" xfId="195" applyNumberFormat="1" applyFont="1" applyFill="1" applyBorder="1" applyAlignment="1">
      <alignment vertical="center" shrinkToFit="1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4" fontId="0" fillId="0" borderId="23" xfId="0" applyNumberFormat="1" applyFont="1" applyBorder="1" applyAlignment="1">
      <alignment vertical="center"/>
    </xf>
    <xf numFmtId="0" fontId="1" fillId="0" borderId="23" xfId="344" applyFont="1" applyBorder="1" applyAlignment="1">
      <alignment horizontal="center" vertical="center"/>
    </xf>
    <xf numFmtId="0" fontId="1" fillId="0" borderId="25" xfId="344" applyFont="1" applyFill="1" applyBorder="1" applyAlignment="1">
      <alignment vertical="center"/>
    </xf>
    <xf numFmtId="176" fontId="1" fillId="0" borderId="25" xfId="195" applyNumberFormat="1" applyFont="1" applyFill="1" applyBorder="1" applyAlignment="1">
      <alignment vertical="center"/>
    </xf>
    <xf numFmtId="176" fontId="0" fillId="0" borderId="23" xfId="195" applyNumberFormat="1" applyFont="1" applyBorder="1" applyAlignment="1">
      <alignment vertical="center" shrinkToFit="1"/>
    </xf>
    <xf numFmtId="179" fontId="0" fillId="0" borderId="23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44" fillId="0" borderId="0" xfId="349" applyFont="1"/>
    <xf numFmtId="0" fontId="44" fillId="0" borderId="0" xfId="347" applyFont="1" applyAlignment="1">
      <alignment horizontal="right"/>
    </xf>
    <xf numFmtId="0" fontId="44" fillId="0" borderId="0" xfId="347" applyFont="1"/>
    <xf numFmtId="0" fontId="44" fillId="0" borderId="0" xfId="347" applyFont="1" applyAlignment="1">
      <alignment horizontal="center"/>
    </xf>
    <xf numFmtId="0" fontId="44" fillId="0" borderId="0" xfId="347" quotePrefix="1" applyFont="1" applyAlignment="1">
      <alignment horizontal="right"/>
    </xf>
    <xf numFmtId="0" fontId="44" fillId="0" borderId="0" xfId="346" applyFont="1" applyAlignment="1">
      <alignment vertical="center"/>
    </xf>
    <xf numFmtId="0" fontId="44" fillId="0" borderId="0" xfId="347" applyFont="1" applyAlignment="1"/>
    <xf numFmtId="49" fontId="44" fillId="0" borderId="0" xfId="349" applyNumberFormat="1" applyFont="1" applyAlignment="1">
      <alignment horizontal="center"/>
    </xf>
    <xf numFmtId="49" fontId="44" fillId="0" borderId="0" xfId="349" applyNumberFormat="1" applyFont="1" applyAlignment="1">
      <alignment horizontal="left"/>
    </xf>
    <xf numFmtId="0" fontId="44" fillId="0" borderId="0" xfId="349" applyFont="1" applyAlignment="1">
      <alignment vertical="center" wrapText="1"/>
    </xf>
    <xf numFmtId="49" fontId="44" fillId="0" borderId="0" xfId="350" applyNumberFormat="1" applyFont="1" applyAlignment="1">
      <alignment horizontal="center" vertical="center"/>
    </xf>
    <xf numFmtId="0" fontId="44" fillId="0" borderId="0" xfId="350" applyFont="1" applyAlignment="1">
      <alignment vertical="center"/>
    </xf>
    <xf numFmtId="0" fontId="44" fillId="0" borderId="0" xfId="350" applyFont="1" applyBorder="1" applyAlignment="1">
      <alignment vertical="center"/>
    </xf>
    <xf numFmtId="0" fontId="44" fillId="0" borderId="0" xfId="350" applyFont="1" applyBorder="1" applyAlignment="1">
      <alignment horizontal="center" vertical="center"/>
    </xf>
    <xf numFmtId="0" fontId="119" fillId="0" borderId="0" xfId="350" applyFont="1" applyBorder="1" applyAlignment="1">
      <alignment vertical="center"/>
    </xf>
    <xf numFmtId="9" fontId="119" fillId="0" borderId="0" xfId="350" applyNumberFormat="1" applyFont="1" applyBorder="1" applyAlignment="1">
      <alignment horizontal="center" vertical="center"/>
    </xf>
    <xf numFmtId="0" fontId="119" fillId="0" borderId="0" xfId="350" applyFont="1" applyBorder="1" applyAlignment="1">
      <alignment horizontal="center" vertical="center"/>
    </xf>
    <xf numFmtId="0" fontId="44" fillId="0" borderId="0" xfId="349" applyFont="1" applyAlignment="1">
      <alignment vertical="center"/>
    </xf>
    <xf numFmtId="176" fontId="2" fillId="0" borderId="9" xfId="195" applyNumberFormat="1" applyFont="1" applyBorder="1" applyAlignment="1">
      <alignment vertical="center"/>
    </xf>
    <xf numFmtId="49" fontId="0" fillId="0" borderId="22" xfId="195" applyNumberFormat="1" applyFont="1" applyFill="1" applyBorder="1" applyAlignment="1">
      <alignment horizontal="center" vertical="center"/>
    </xf>
    <xf numFmtId="40" fontId="1" fillId="25" borderId="9" xfId="0" applyNumberFormat="1" applyFont="1" applyFill="1" applyBorder="1" applyAlignment="1">
      <alignment vertical="center"/>
    </xf>
    <xf numFmtId="176" fontId="2" fillId="0" borderId="58" xfId="195" applyNumberFormat="1" applyFont="1" applyBorder="1" applyAlignment="1">
      <alignment horizontal="center" vertical="center"/>
    </xf>
    <xf numFmtId="176" fontId="2" fillId="0" borderId="15" xfId="195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175" fontId="2" fillId="0" borderId="58" xfId="195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5" fontId="2" fillId="0" borderId="15" xfId="195" applyNumberFormat="1" applyFont="1" applyBorder="1" applyAlignment="1">
      <alignment horizontal="center" vertical="center"/>
    </xf>
    <xf numFmtId="191" fontId="2" fillId="22" borderId="9" xfId="344" applyNumberFormat="1" applyFont="1" applyFill="1" applyBorder="1" applyAlignment="1">
      <alignment horizontal="center" vertical="center"/>
    </xf>
    <xf numFmtId="191" fontId="2" fillId="22" borderId="0" xfId="344" applyNumberFormat="1" applyFont="1" applyFill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shrinkToFit="1"/>
    </xf>
    <xf numFmtId="175" fontId="0" fillId="0" borderId="0" xfId="195" applyNumberFormat="1" applyFont="1" applyBorder="1" applyAlignment="1">
      <alignment vertical="center" shrinkToFit="1"/>
    </xf>
    <xf numFmtId="176" fontId="0" fillId="0" borderId="0" xfId="195" applyNumberFormat="1" applyFont="1" applyBorder="1" applyAlignment="1">
      <alignment vertical="center" shrinkToFit="1"/>
    </xf>
    <xf numFmtId="194" fontId="126" fillId="0" borderId="20" xfId="370" applyNumberFormat="1" applyFont="1" applyBorder="1"/>
    <xf numFmtId="0" fontId="127" fillId="0" borderId="0" xfId="349" applyFont="1"/>
    <xf numFmtId="49" fontId="44" fillId="0" borderId="0" xfId="349" applyNumberFormat="1" applyFont="1" applyAlignment="1">
      <alignment horizontal="right"/>
    </xf>
    <xf numFmtId="49" fontId="127" fillId="0" borderId="0" xfId="349" applyNumberFormat="1" applyFont="1" applyAlignment="1">
      <alignment horizontal="center"/>
    </xf>
    <xf numFmtId="175" fontId="2" fillId="22" borderId="0" xfId="195" applyNumberFormat="1" applyFont="1" applyFill="1" applyBorder="1" applyAlignment="1">
      <alignment horizontal="center" vertical="center"/>
    </xf>
    <xf numFmtId="9" fontId="2" fillId="22" borderId="0" xfId="249" applyFont="1" applyFill="1" applyBorder="1" applyAlignment="1">
      <alignment horizontal="center" vertical="center"/>
    </xf>
    <xf numFmtId="49" fontId="48" fillId="0" borderId="0" xfId="351" applyNumberFormat="1" applyFont="1" applyAlignment="1">
      <alignment horizontal="center" vertical="center"/>
    </xf>
    <xf numFmtId="0" fontId="48" fillId="0" borderId="0" xfId="351" applyFont="1" applyAlignment="1">
      <alignment vertical="center"/>
    </xf>
    <xf numFmtId="0" fontId="48" fillId="0" borderId="0" xfId="351" applyFont="1" applyAlignment="1">
      <alignment horizontal="center" vertical="center"/>
    </xf>
    <xf numFmtId="0" fontId="1" fillId="0" borderId="0" xfId="351" applyAlignment="1">
      <alignment vertical="center"/>
    </xf>
    <xf numFmtId="49" fontId="48" fillId="0" borderId="0" xfId="351" applyNumberFormat="1" applyFont="1" applyAlignment="1">
      <alignment horizontal="left" vertical="center"/>
    </xf>
    <xf numFmtId="49" fontId="48" fillId="0" borderId="59" xfId="351" applyNumberFormat="1" applyFont="1" applyBorder="1" applyAlignment="1">
      <alignment horizontal="center" vertical="center"/>
    </xf>
    <xf numFmtId="0" fontId="48" fillId="0" borderId="59" xfId="351" applyFont="1" applyBorder="1" applyAlignment="1">
      <alignment horizontal="center" vertical="center"/>
    </xf>
    <xf numFmtId="49" fontId="44" fillId="0" borderId="15" xfId="351" applyNumberFormat="1" applyFont="1" applyBorder="1" applyAlignment="1">
      <alignment horizontal="center" vertical="center"/>
    </xf>
    <xf numFmtId="0" fontId="48" fillId="0" borderId="15" xfId="351" applyFont="1" applyBorder="1" applyAlignment="1">
      <alignment horizontal="center" vertical="center"/>
    </xf>
    <xf numFmtId="0" fontId="44" fillId="0" borderId="15" xfId="351" applyFont="1" applyBorder="1" applyAlignment="1">
      <alignment vertical="center"/>
    </xf>
    <xf numFmtId="49" fontId="44" fillId="0" borderId="58" xfId="351" applyNumberFormat="1" applyFont="1" applyBorder="1" applyAlignment="1">
      <alignment horizontal="center" vertical="center"/>
    </xf>
    <xf numFmtId="0" fontId="44" fillId="0" borderId="60" xfId="351" applyFont="1" applyBorder="1" applyAlignment="1">
      <alignment vertical="center"/>
    </xf>
    <xf numFmtId="0" fontId="123" fillId="0" borderId="58" xfId="351" quotePrefix="1" applyFont="1" applyBorder="1" applyAlignment="1">
      <alignment horizontal="center" vertical="center"/>
    </xf>
    <xf numFmtId="0" fontId="44" fillId="0" borderId="58" xfId="351" applyFont="1" applyBorder="1" applyAlignment="1">
      <alignment vertical="center"/>
    </xf>
    <xf numFmtId="0" fontId="123" fillId="0" borderId="15" xfId="351" quotePrefix="1" applyFont="1" applyBorder="1" applyAlignment="1">
      <alignment horizontal="center" vertical="center"/>
    </xf>
    <xf numFmtId="0" fontId="120" fillId="0" borderId="58" xfId="351" applyFont="1" applyBorder="1" applyAlignment="1">
      <alignment horizontal="center" vertical="center"/>
    </xf>
    <xf numFmtId="0" fontId="48" fillId="0" borderId="58" xfId="351" applyFont="1" applyBorder="1" applyAlignment="1">
      <alignment horizontal="center" vertical="center"/>
    </xf>
    <xf numFmtId="49" fontId="44" fillId="0" borderId="9" xfId="351" applyNumberFormat="1" applyFont="1" applyBorder="1" applyAlignment="1">
      <alignment horizontal="center" vertical="center"/>
    </xf>
    <xf numFmtId="0" fontId="44" fillId="0" borderId="61" xfId="351" applyFont="1" applyBorder="1" applyAlignment="1">
      <alignment vertical="center"/>
    </xf>
    <xf numFmtId="0" fontId="48" fillId="0" borderId="9" xfId="351" applyFont="1" applyBorder="1" applyAlignment="1">
      <alignment horizontal="center" vertical="center"/>
    </xf>
    <xf numFmtId="0" fontId="44" fillId="0" borderId="9" xfId="351" applyFont="1" applyBorder="1" applyAlignment="1">
      <alignment vertical="center"/>
    </xf>
    <xf numFmtId="0" fontId="48" fillId="0" borderId="23" xfId="351" applyFont="1" applyBorder="1" applyAlignment="1">
      <alignment horizontal="center" vertical="center"/>
    </xf>
    <xf numFmtId="0" fontId="122" fillId="0" borderId="58" xfId="351" applyFont="1" applyBorder="1" applyAlignment="1">
      <alignment vertical="center" wrapText="1"/>
    </xf>
    <xf numFmtId="0" fontId="120" fillId="0" borderId="23" xfId="351" applyFont="1" applyBorder="1" applyAlignment="1">
      <alignment horizontal="center" vertical="center"/>
    </xf>
    <xf numFmtId="0" fontId="122" fillId="0" borderId="15" xfId="351" applyFont="1" applyBorder="1" applyAlignment="1">
      <alignment vertical="center" wrapText="1"/>
    </xf>
    <xf numFmtId="49" fontId="44" fillId="0" borderId="23" xfId="351" applyNumberFormat="1" applyFont="1" applyBorder="1" applyAlignment="1">
      <alignment horizontal="center" vertical="center"/>
    </xf>
    <xf numFmtId="0" fontId="44" fillId="0" borderId="23" xfId="351" applyFont="1" applyBorder="1" applyAlignment="1">
      <alignment vertical="center"/>
    </xf>
    <xf numFmtId="0" fontId="122" fillId="0" borderId="23" xfId="351" applyFont="1" applyBorder="1" applyAlignment="1">
      <alignment vertical="center"/>
    </xf>
    <xf numFmtId="49" fontId="48" fillId="0" borderId="58" xfId="351" applyNumberFormat="1" applyFont="1" applyBorder="1" applyAlignment="1">
      <alignment horizontal="center" vertical="center"/>
    </xf>
    <xf numFmtId="0" fontId="44" fillId="0" borderId="58" xfId="351" applyFont="1" applyBorder="1" applyAlignment="1">
      <alignment vertical="center" wrapText="1"/>
    </xf>
    <xf numFmtId="49" fontId="48" fillId="0" borderId="15" xfId="351" applyNumberFormat="1" applyFont="1" applyBorder="1" applyAlignment="1">
      <alignment horizontal="center" vertical="center"/>
    </xf>
    <xf numFmtId="0" fontId="44" fillId="0" borderId="15" xfId="351" applyFont="1" applyBorder="1" applyAlignment="1">
      <alignment vertical="center" wrapText="1"/>
    </xf>
    <xf numFmtId="0" fontId="120" fillId="0" borderId="15" xfId="351" applyFont="1" applyBorder="1" applyAlignment="1">
      <alignment horizontal="center" vertical="center"/>
    </xf>
    <xf numFmtId="0" fontId="122" fillId="0" borderId="23" xfId="351" applyFont="1" applyBorder="1" applyAlignment="1">
      <alignment vertical="center" wrapText="1"/>
    </xf>
    <xf numFmtId="0" fontId="44" fillId="0" borderId="23" xfId="351" applyFont="1" applyBorder="1" applyAlignment="1">
      <alignment vertical="center" wrapText="1"/>
    </xf>
    <xf numFmtId="0" fontId="48" fillId="0" borderId="62" xfId="351" applyFont="1" applyBorder="1" applyAlignment="1">
      <alignment horizontal="center" vertical="center"/>
    </xf>
    <xf numFmtId="0" fontId="48" fillId="0" borderId="22" xfId="351" applyFont="1" applyBorder="1" applyAlignment="1">
      <alignment horizontal="center" vertical="center"/>
    </xf>
    <xf numFmtId="49" fontId="44" fillId="0" borderId="62" xfId="351" applyNumberFormat="1" applyFont="1" applyBorder="1" applyAlignment="1">
      <alignment horizontal="center" vertical="center"/>
    </xf>
    <xf numFmtId="49" fontId="44" fillId="0" borderId="1" xfId="351" applyNumberFormat="1" applyFont="1" applyBorder="1" applyAlignment="1">
      <alignment horizontal="center" vertical="center"/>
    </xf>
    <xf numFmtId="49" fontId="48" fillId="0" borderId="23" xfId="351" applyNumberFormat="1" applyFont="1" applyBorder="1" applyAlignment="1">
      <alignment horizontal="center" vertical="center"/>
    </xf>
    <xf numFmtId="49" fontId="44" fillId="0" borderId="63" xfId="351" applyNumberFormat="1" applyFont="1" applyBorder="1" applyAlignment="1">
      <alignment horizontal="center" vertical="center"/>
    </xf>
    <xf numFmtId="0" fontId="120" fillId="0" borderId="63" xfId="351" applyFont="1" applyBorder="1" applyAlignment="1">
      <alignment horizontal="center" vertical="center"/>
    </xf>
    <xf numFmtId="0" fontId="44" fillId="0" borderId="63" xfId="351" applyFont="1" applyBorder="1" applyAlignment="1">
      <alignment vertical="center"/>
    </xf>
    <xf numFmtId="49" fontId="44" fillId="0" borderId="64" xfId="351" applyNumberFormat="1" applyFont="1" applyBorder="1" applyAlignment="1">
      <alignment vertical="top"/>
    </xf>
    <xf numFmtId="176" fontId="4" fillId="0" borderId="24" xfId="195" applyNumberFormat="1" applyFont="1" applyBorder="1" applyAlignment="1">
      <alignment vertical="center" shrinkToFit="1"/>
    </xf>
    <xf numFmtId="49" fontId="131" fillId="0" borderId="20" xfId="0" applyNumberFormat="1" applyFont="1" applyBorder="1" applyAlignment="1">
      <alignment horizontal="center" vertical="center" shrinkToFit="1"/>
    </xf>
    <xf numFmtId="0" fontId="131" fillId="0" borderId="65" xfId="0" applyFont="1" applyBorder="1" applyAlignment="1">
      <alignment vertical="center"/>
    </xf>
    <xf numFmtId="49" fontId="132" fillId="0" borderId="20" xfId="0" applyNumberFormat="1" applyFont="1" applyBorder="1" applyAlignment="1">
      <alignment horizontal="center" vertical="center" shrinkToFit="1"/>
    </xf>
    <xf numFmtId="0" fontId="131" fillId="0" borderId="66" xfId="0" applyFont="1" applyBorder="1" applyAlignment="1">
      <alignment vertical="center"/>
    </xf>
    <xf numFmtId="0" fontId="0" fillId="0" borderId="55" xfId="0" applyFill="1" applyBorder="1" applyAlignment="1">
      <alignment vertical="center"/>
    </xf>
    <xf numFmtId="0" fontId="0" fillId="0" borderId="66" xfId="0" applyFill="1" applyBorder="1" applyAlignment="1">
      <alignment vertical="center"/>
    </xf>
    <xf numFmtId="1" fontId="0" fillId="0" borderId="23" xfId="0" applyNumberFormat="1" applyBorder="1" applyAlignment="1">
      <alignment horizontal="center" vertical="center" shrinkToFit="1"/>
    </xf>
    <xf numFmtId="0" fontId="0" fillId="0" borderId="22" xfId="0" applyBorder="1" applyAlignment="1">
      <alignment vertical="center"/>
    </xf>
    <xf numFmtId="0" fontId="0" fillId="0" borderId="25" xfId="0" applyBorder="1" applyAlignment="1">
      <alignment vertical="center"/>
    </xf>
    <xf numFmtId="0" fontId="4" fillId="0" borderId="23" xfId="244" applyFont="1" applyBorder="1" applyAlignment="1">
      <alignment horizontal="center" vertical="center"/>
    </xf>
    <xf numFmtId="176" fontId="4" fillId="0" borderId="23" xfId="195" applyNumberFormat="1" applyFont="1" applyBorder="1" applyAlignment="1">
      <alignment vertical="center" shrinkToFit="1"/>
    </xf>
    <xf numFmtId="0" fontId="0" fillId="0" borderId="67" xfId="0" applyBorder="1" applyAlignment="1">
      <alignment vertical="center"/>
    </xf>
    <xf numFmtId="0" fontId="13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23" xfId="0" applyFont="1" applyFill="1" applyBorder="1" applyAlignment="1">
      <alignment vertical="center"/>
    </xf>
    <xf numFmtId="9" fontId="0" fillId="0" borderId="0" xfId="249" applyFont="1" applyFill="1" applyBorder="1" applyAlignment="1">
      <alignment horizontal="center" vertical="center"/>
    </xf>
    <xf numFmtId="40" fontId="0" fillId="0" borderId="23" xfId="0" applyNumberFormat="1" applyFont="1" applyFill="1" applyBorder="1" applyAlignment="1">
      <alignment horizontal="center" vertical="center"/>
    </xf>
    <xf numFmtId="49" fontId="4" fillId="0" borderId="22" xfId="195" applyNumberFormat="1" applyFont="1" applyFill="1" applyBorder="1" applyAlignment="1">
      <alignment horizontal="center" vertical="center"/>
    </xf>
    <xf numFmtId="4" fontId="0" fillId="0" borderId="46" xfId="0" applyNumberFormat="1" applyFont="1" applyBorder="1" applyAlignment="1">
      <alignment vertical="center"/>
    </xf>
    <xf numFmtId="179" fontId="0" fillId="0" borderId="46" xfId="0" applyNumberFormat="1" applyFont="1" applyBorder="1" applyAlignment="1">
      <alignment vertical="center"/>
    </xf>
    <xf numFmtId="4" fontId="0" fillId="0" borderId="20" xfId="0" applyNumberFormat="1" applyFont="1" applyBorder="1" applyAlignment="1">
      <alignment vertical="center"/>
    </xf>
    <xf numFmtId="179" fontId="0" fillId="0" borderId="20" xfId="0" applyNumberFormat="1" applyFont="1" applyBorder="1" applyAlignment="1">
      <alignment vertical="center"/>
    </xf>
    <xf numFmtId="4" fontId="0" fillId="0" borderId="37" xfId="0" applyNumberFormat="1" applyFont="1" applyBorder="1" applyAlignment="1">
      <alignment vertical="center"/>
    </xf>
    <xf numFmtId="179" fontId="0" fillId="0" borderId="37" xfId="0" applyNumberFormat="1" applyFont="1" applyBorder="1" applyAlignment="1">
      <alignment vertical="center"/>
    </xf>
    <xf numFmtId="40" fontId="0" fillId="0" borderId="23" xfId="0" applyNumberFormat="1" applyFont="1" applyFill="1" applyBorder="1" applyAlignment="1">
      <alignment vertical="center"/>
    </xf>
    <xf numFmtId="15" fontId="134" fillId="0" borderId="41" xfId="349" quotePrefix="1" applyNumberFormat="1" applyFont="1" applyBorder="1"/>
    <xf numFmtId="0" fontId="134" fillId="0" borderId="41" xfId="349" applyFont="1" applyBorder="1"/>
    <xf numFmtId="0" fontId="134" fillId="0" borderId="0" xfId="349" applyFont="1"/>
    <xf numFmtId="176" fontId="4" fillId="0" borderId="0" xfId="198" applyNumberFormat="1" applyFont="1" applyFill="1" applyBorder="1" applyAlignment="1">
      <alignment vertical="center" shrinkToFit="1"/>
    </xf>
    <xf numFmtId="0" fontId="4" fillId="0" borderId="0" xfId="344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176" fontId="4" fillId="0" borderId="20" xfId="195" applyNumberFormat="1" applyFont="1" applyFill="1" applyBorder="1" applyAlignment="1">
      <alignment vertical="center" shrinkToFit="1"/>
    </xf>
    <xf numFmtId="1" fontId="0" fillId="0" borderId="20" xfId="0" applyNumberFormat="1" applyFill="1" applyBorder="1" applyAlignment="1">
      <alignment horizontal="center" vertical="center" shrinkToFit="1"/>
    </xf>
    <xf numFmtId="0" fontId="4" fillId="0" borderId="20" xfId="244" applyFont="1" applyFill="1" applyBorder="1" applyAlignment="1">
      <alignment horizontal="center" vertical="center"/>
    </xf>
    <xf numFmtId="176" fontId="0" fillId="0" borderId="20" xfId="195" applyNumberFormat="1" applyFont="1" applyFill="1" applyBorder="1" applyAlignment="1">
      <alignment vertical="center" shrinkToFit="1"/>
    </xf>
    <xf numFmtId="176" fontId="135" fillId="0" borderId="20" xfId="195" applyNumberFormat="1" applyFont="1" applyFill="1" applyBorder="1" applyAlignment="1">
      <alignment horizontal="center" vertical="center" shrinkToFit="1"/>
    </xf>
    <xf numFmtId="176" fontId="0" fillId="0" borderId="24" xfId="195" applyNumberFormat="1" applyFont="1" applyFill="1" applyBorder="1" applyAlignment="1">
      <alignment vertical="center" shrinkToFit="1"/>
    </xf>
    <xf numFmtId="0" fontId="1" fillId="0" borderId="55" xfId="344" applyFont="1" applyFill="1" applyBorder="1" applyAlignment="1">
      <alignment vertical="center"/>
    </xf>
    <xf numFmtId="9" fontId="135" fillId="0" borderId="0" xfId="249" applyFont="1" applyFill="1" applyBorder="1" applyAlignment="1">
      <alignment horizontal="center" vertical="center"/>
    </xf>
    <xf numFmtId="9" fontId="0" fillId="0" borderId="0" xfId="249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172" fontId="0" fillId="0" borderId="20" xfId="195" applyFont="1" applyBorder="1" applyAlignment="1">
      <alignment vertical="center" shrinkToFit="1"/>
    </xf>
    <xf numFmtId="172" fontId="4" fillId="0" borderId="20" xfId="195" applyFont="1" applyFill="1" applyBorder="1" applyAlignment="1">
      <alignment vertical="center" shrinkToFit="1"/>
    </xf>
    <xf numFmtId="172" fontId="0" fillId="0" borderId="24" xfId="195" applyFont="1" applyBorder="1" applyAlignment="1">
      <alignment vertical="center" shrinkToFit="1"/>
    </xf>
    <xf numFmtId="172" fontId="0" fillId="0" borderId="23" xfId="195" applyFont="1" applyBorder="1" applyAlignment="1">
      <alignment vertical="center" shrinkToFit="1"/>
    </xf>
    <xf numFmtId="4" fontId="133" fillId="28" borderId="9" xfId="198" applyNumberFormat="1" applyFont="1" applyFill="1" applyBorder="1" applyAlignment="1">
      <alignment vertical="center" shrinkToFit="1"/>
    </xf>
    <xf numFmtId="4" fontId="133" fillId="28" borderId="9" xfId="0" applyNumberFormat="1" applyFont="1" applyFill="1" applyBorder="1" applyAlignment="1">
      <alignment vertical="center"/>
    </xf>
    <xf numFmtId="49" fontId="111" fillId="0" borderId="39" xfId="344" applyNumberFormat="1" applyFont="1" applyFill="1" applyBorder="1" applyAlignment="1">
      <alignment vertical="center"/>
    </xf>
    <xf numFmtId="0" fontId="111" fillId="0" borderId="41" xfId="344" applyFont="1" applyFill="1" applyBorder="1" applyAlignment="1">
      <alignment vertical="center"/>
    </xf>
    <xf numFmtId="0" fontId="111" fillId="0" borderId="41" xfId="344" applyFont="1" applyFill="1" applyBorder="1" applyAlignment="1">
      <alignment vertical="center" wrapText="1"/>
    </xf>
    <xf numFmtId="40" fontId="111" fillId="0" borderId="40" xfId="344" applyNumberFormat="1" applyFont="1" applyFill="1" applyBorder="1" applyAlignment="1">
      <alignment vertical="center"/>
    </xf>
    <xf numFmtId="176" fontId="109" fillId="0" borderId="15" xfId="195" applyNumberFormat="1" applyFont="1" applyFill="1" applyBorder="1" applyAlignment="1">
      <alignment vertical="center" shrinkToFit="1"/>
    </xf>
    <xf numFmtId="0" fontId="2" fillId="0" borderId="62" xfId="344" applyFont="1" applyFill="1" applyBorder="1" applyAlignment="1">
      <alignment horizontal="center" vertical="center"/>
    </xf>
    <xf numFmtId="0" fontId="2" fillId="0" borderId="68" xfId="344" applyFont="1" applyFill="1" applyBorder="1" applyAlignment="1">
      <alignment horizontal="center" vertical="center"/>
    </xf>
    <xf numFmtId="0" fontId="1" fillId="0" borderId="60" xfId="344" applyFont="1" applyFill="1" applyBorder="1" applyAlignment="1">
      <alignment vertical="center"/>
    </xf>
    <xf numFmtId="40" fontId="2" fillId="0" borderId="60" xfId="344" applyNumberFormat="1" applyFont="1" applyFill="1" applyBorder="1" applyAlignment="1">
      <alignment vertical="center"/>
    </xf>
    <xf numFmtId="176" fontId="0" fillId="0" borderId="58" xfId="195" applyNumberFormat="1" applyFont="1" applyFill="1" applyBorder="1" applyAlignment="1">
      <alignment vertical="center" shrinkToFit="1"/>
    </xf>
    <xf numFmtId="0" fontId="109" fillId="0" borderId="15" xfId="344" applyFont="1" applyFill="1" applyBorder="1" applyAlignment="1">
      <alignment horizontal="center" vertical="center"/>
    </xf>
    <xf numFmtId="176" fontId="109" fillId="0" borderId="40" xfId="195" applyNumberFormat="1" applyFont="1" applyFill="1" applyBorder="1" applyAlignment="1">
      <alignment vertical="center" shrinkToFit="1"/>
    </xf>
    <xf numFmtId="0" fontId="1" fillId="0" borderId="58" xfId="344" applyFont="1" applyFill="1" applyBorder="1" applyAlignment="1">
      <alignment vertical="center"/>
    </xf>
    <xf numFmtId="0" fontId="109" fillId="0" borderId="15" xfId="344" applyFont="1" applyFill="1" applyBorder="1" applyAlignment="1">
      <alignment vertical="center"/>
    </xf>
    <xf numFmtId="0" fontId="2" fillId="0" borderId="22" xfId="344" applyFont="1" applyFill="1" applyBorder="1" applyAlignment="1">
      <alignment horizontal="center" vertical="center"/>
    </xf>
    <xf numFmtId="0" fontId="2" fillId="0" borderId="0" xfId="344" applyFont="1" applyFill="1" applyBorder="1" applyAlignment="1">
      <alignment horizontal="center" vertical="center"/>
    </xf>
    <xf numFmtId="0" fontId="1" fillId="0" borderId="23" xfId="344" applyFont="1" applyFill="1" applyBorder="1" applyAlignment="1">
      <alignment vertical="center"/>
    </xf>
    <xf numFmtId="40" fontId="2" fillId="0" borderId="25" xfId="344" applyNumberFormat="1" applyFont="1" applyFill="1" applyBorder="1" applyAlignment="1">
      <alignment vertical="center"/>
    </xf>
    <xf numFmtId="176" fontId="0" fillId="0" borderId="23" xfId="195" applyNumberFormat="1" applyFont="1" applyFill="1" applyBorder="1" applyAlignment="1">
      <alignment vertical="center" shrinkToFit="1"/>
    </xf>
    <xf numFmtId="0" fontId="2" fillId="0" borderId="0" xfId="344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97" fontId="0" fillId="0" borderId="0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0" fillId="0" borderId="0" xfId="0" applyNumberFormat="1" applyAlignment="1">
      <alignment vertical="center"/>
    </xf>
    <xf numFmtId="176" fontId="0" fillId="0" borderId="0" xfId="0" applyNumberFormat="1" applyFont="1" applyAlignment="1">
      <alignment vertical="center"/>
    </xf>
    <xf numFmtId="49" fontId="44" fillId="0" borderId="58" xfId="351" applyNumberFormat="1" applyFont="1" applyFill="1" applyBorder="1" applyAlignment="1">
      <alignment horizontal="center" vertical="center"/>
    </xf>
    <xf numFmtId="0" fontId="44" fillId="0" borderId="58" xfId="351" applyFont="1" applyFill="1" applyBorder="1" applyAlignment="1">
      <alignment vertical="center"/>
    </xf>
    <xf numFmtId="0" fontId="1" fillId="0" borderId="0" xfId="351" applyFill="1" applyAlignment="1">
      <alignment vertical="center"/>
    </xf>
    <xf numFmtId="49" fontId="44" fillId="0" borderId="15" xfId="351" applyNumberFormat="1" applyFont="1" applyFill="1" applyBorder="1" applyAlignment="1">
      <alignment horizontal="center" vertical="center"/>
    </xf>
    <xf numFmtId="0" fontId="120" fillId="0" borderId="15" xfId="351" applyFont="1" applyFill="1" applyBorder="1" applyAlignment="1">
      <alignment horizontal="center" vertical="center"/>
    </xf>
    <xf numFmtId="0" fontId="122" fillId="0" borderId="15" xfId="351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176" fontId="0" fillId="0" borderId="23" xfId="0" applyNumberFormat="1" applyFill="1" applyBorder="1" applyAlignment="1">
      <alignment vertical="center"/>
    </xf>
    <xf numFmtId="9" fontId="0" fillId="0" borderId="23" xfId="249" applyFont="1" applyFill="1" applyBorder="1" applyAlignment="1">
      <alignment vertical="center"/>
    </xf>
    <xf numFmtId="176" fontId="0" fillId="0" borderId="23" xfId="195" applyNumberFormat="1" applyFont="1" applyFill="1" applyBorder="1" applyAlignment="1">
      <alignment vertical="center"/>
    </xf>
    <xf numFmtId="0" fontId="1" fillId="0" borderId="20" xfId="344" applyFont="1" applyFill="1" applyBorder="1" applyAlignment="1">
      <alignment horizontal="center" vertical="center"/>
    </xf>
    <xf numFmtId="49" fontId="2" fillId="0" borderId="66" xfId="344" applyNumberFormat="1" applyFont="1" applyFill="1" applyBorder="1" applyAlignment="1">
      <alignment horizontal="center" vertical="center"/>
    </xf>
    <xf numFmtId="40" fontId="1" fillId="0" borderId="55" xfId="195" applyNumberFormat="1" applyFont="1" applyFill="1" applyBorder="1" applyAlignment="1">
      <alignment vertical="center"/>
    </xf>
    <xf numFmtId="0" fontId="2" fillId="0" borderId="69" xfId="0" applyFont="1" applyFill="1" applyBorder="1" applyAlignment="1">
      <alignment horizontal="center" vertical="center" shrinkToFit="1"/>
    </xf>
    <xf numFmtId="176" fontId="2" fillId="0" borderId="70" xfId="198" applyNumberFormat="1" applyFont="1" applyFill="1" applyBorder="1" applyAlignment="1">
      <alignment horizontal="center" vertical="center" shrinkToFit="1"/>
    </xf>
    <xf numFmtId="40" fontId="0" fillId="0" borderId="0" xfId="0" applyNumberFormat="1" applyFont="1" applyFill="1" applyBorder="1" applyAlignment="1">
      <alignment vertical="center" shrinkToFit="1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" fontId="133" fillId="0" borderId="0" xfId="198" applyNumberFormat="1" applyFont="1" applyFill="1" applyBorder="1" applyAlignment="1">
      <alignment vertical="center" shrinkToFit="1"/>
    </xf>
    <xf numFmtId="197" fontId="97" fillId="25" borderId="71" xfId="354" applyNumberFormat="1" applyFont="1" applyFill="1" applyBorder="1"/>
    <xf numFmtId="4" fontId="133" fillId="28" borderId="61" xfId="198" applyNumberFormat="1" applyFont="1" applyFill="1" applyBorder="1" applyAlignment="1">
      <alignment vertical="center" shrinkToFit="1"/>
    </xf>
    <xf numFmtId="1" fontId="0" fillId="0" borderId="0" xfId="0" applyNumberFormat="1" applyFill="1" applyBorder="1" applyAlignment="1">
      <alignment horizontal="center" vertical="center" shrinkToFit="1"/>
    </xf>
    <xf numFmtId="0" fontId="4" fillId="0" borderId="0" xfId="344" applyFont="1" applyFill="1" applyBorder="1" applyAlignment="1">
      <alignment horizontal="center" vertical="center"/>
    </xf>
    <xf numFmtId="176" fontId="135" fillId="0" borderId="0" xfId="198" applyNumberFormat="1" applyFont="1" applyFill="1" applyBorder="1" applyAlignment="1">
      <alignment horizontal="left" vertical="center"/>
    </xf>
    <xf numFmtId="4" fontId="135" fillId="0" borderId="0" xfId="194" applyNumberFormat="1" applyFont="1" applyFill="1" applyBorder="1" applyAlignment="1">
      <alignment vertical="center" shrinkToFit="1"/>
    </xf>
    <xf numFmtId="176" fontId="4" fillId="0" borderId="0" xfId="198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176" fontId="2" fillId="0" borderId="0" xfId="198" applyNumberFormat="1" applyFont="1" applyFill="1" applyBorder="1" applyAlignment="1">
      <alignment horizontal="center" vertical="center"/>
    </xf>
    <xf numFmtId="0" fontId="137" fillId="0" borderId="0" xfId="0" applyFont="1" applyFill="1" applyBorder="1" applyAlignment="1">
      <alignment vertical="center"/>
    </xf>
    <xf numFmtId="1" fontId="0" fillId="0" borderId="0" xfId="0" applyNumberFormat="1" applyFont="1" applyFill="1" applyBorder="1" applyAlignment="1">
      <alignment horizontal="center" vertical="center" shrinkToFit="1"/>
    </xf>
    <xf numFmtId="0" fontId="4" fillId="0" borderId="0" xfId="244" applyFont="1" applyFill="1" applyBorder="1" applyAlignment="1">
      <alignment horizontal="center" vertical="center"/>
    </xf>
    <xf numFmtId="175" fontId="0" fillId="0" borderId="0" xfId="198" applyNumberFormat="1" applyFont="1" applyFill="1" applyBorder="1" applyAlignment="1">
      <alignment vertical="center" shrinkToFit="1"/>
    </xf>
    <xf numFmtId="176" fontId="0" fillId="0" borderId="0" xfId="198" applyNumberFormat="1" applyFont="1" applyFill="1" applyBorder="1" applyAlignment="1">
      <alignment vertical="center" shrinkToFit="1"/>
    </xf>
    <xf numFmtId="4" fontId="0" fillId="0" borderId="0" xfId="0" applyNumberFormat="1" applyFont="1" applyFill="1" applyBorder="1" applyAlignment="1">
      <alignment vertical="center"/>
    </xf>
    <xf numFmtId="179" fontId="0" fillId="0" borderId="0" xfId="0" applyNumberFormat="1" applyFon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 shrinkToFit="1"/>
    </xf>
    <xf numFmtId="176" fontId="0" fillId="0" borderId="0" xfId="198" applyNumberFormat="1" applyFont="1" applyFill="1" applyBorder="1" applyAlignment="1">
      <alignment horizontal="center" vertical="center" shrinkToFit="1"/>
    </xf>
    <xf numFmtId="4" fontId="135" fillId="0" borderId="0" xfId="0" applyNumberFormat="1" applyFont="1" applyFill="1" applyBorder="1" applyAlignment="1">
      <alignment vertical="center"/>
    </xf>
    <xf numFmtId="179" fontId="135" fillId="0" borderId="0" xfId="0" applyNumberFormat="1" applyFont="1" applyFill="1" applyBorder="1" applyAlignment="1">
      <alignment vertical="center"/>
    </xf>
    <xf numFmtId="176" fontId="135" fillId="0" borderId="0" xfId="198" applyNumberFormat="1" applyFont="1" applyFill="1" applyBorder="1" applyAlignment="1">
      <alignment horizontal="center" vertical="center" shrinkToFit="1"/>
    </xf>
    <xf numFmtId="4" fontId="132" fillId="0" borderId="0" xfId="0" applyNumberFormat="1" applyFont="1" applyFill="1" applyBorder="1" applyAlignment="1">
      <alignment vertical="center"/>
    </xf>
    <xf numFmtId="179" fontId="132" fillId="0" borderId="0" xfId="0" applyNumberFormat="1" applyFont="1" applyFill="1" applyBorder="1" applyAlignment="1">
      <alignment vertical="center"/>
    </xf>
    <xf numFmtId="0" fontId="135" fillId="0" borderId="0" xfId="0" applyFont="1" applyFill="1" applyBorder="1" applyAlignment="1">
      <alignment vertical="center"/>
    </xf>
    <xf numFmtId="175" fontId="4" fillId="0" borderId="0" xfId="198" applyNumberFormat="1" applyFont="1" applyFill="1" applyBorder="1" applyAlignment="1">
      <alignment vertical="center" shrinkToFit="1"/>
    </xf>
    <xf numFmtId="0" fontId="128" fillId="0" borderId="0" xfId="0" applyNumberFormat="1" applyFont="1" applyFill="1" applyBorder="1" applyAlignment="1">
      <alignment horizontal="center" vertical="center" shrinkToFit="1"/>
    </xf>
    <xf numFmtId="0" fontId="128" fillId="0" borderId="0" xfId="0" applyFont="1" applyFill="1" applyBorder="1" applyAlignment="1">
      <alignment vertical="center"/>
    </xf>
    <xf numFmtId="0" fontId="128" fillId="0" borderId="0" xfId="344" applyFont="1" applyFill="1" applyBorder="1" applyAlignment="1">
      <alignment horizontal="center" vertical="center"/>
    </xf>
    <xf numFmtId="0" fontId="128" fillId="0" borderId="0" xfId="344" applyFont="1" applyFill="1" applyBorder="1" applyAlignment="1">
      <alignment vertical="center"/>
    </xf>
    <xf numFmtId="176" fontId="128" fillId="0" borderId="0" xfId="198" applyNumberFormat="1" applyFont="1" applyFill="1" applyBorder="1" applyAlignment="1">
      <alignment vertical="center" shrinkToFit="1"/>
    </xf>
    <xf numFmtId="4" fontId="0" fillId="0" borderId="0" xfId="198" applyNumberFormat="1" applyFont="1" applyFill="1" applyBorder="1" applyAlignment="1">
      <alignment vertical="center" shrinkToFit="1"/>
    </xf>
    <xf numFmtId="0" fontId="132" fillId="0" borderId="0" xfId="0" applyFont="1" applyFill="1" applyBorder="1" applyAlignment="1">
      <alignment vertical="center"/>
    </xf>
    <xf numFmtId="176" fontId="132" fillId="0" borderId="0" xfId="198" applyNumberFormat="1" applyFont="1" applyFill="1" applyBorder="1" applyAlignment="1">
      <alignment horizontal="center" vertical="center" shrinkToFit="1"/>
    </xf>
    <xf numFmtId="176" fontId="131" fillId="0" borderId="0" xfId="198" applyNumberFormat="1" applyFont="1" applyFill="1" applyBorder="1" applyAlignment="1">
      <alignment vertical="center" shrinkToFit="1"/>
    </xf>
    <xf numFmtId="4" fontId="131" fillId="0" borderId="0" xfId="0" applyNumberFormat="1" applyFont="1" applyFill="1" applyBorder="1" applyAlignment="1">
      <alignment vertical="center"/>
    </xf>
    <xf numFmtId="179" fontId="131" fillId="0" borderId="0" xfId="0" applyNumberFormat="1" applyFont="1" applyFill="1" applyBorder="1" applyAlignment="1">
      <alignment vertical="center"/>
    </xf>
    <xf numFmtId="4" fontId="133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 shrinkToFit="1"/>
    </xf>
    <xf numFmtId="0" fontId="13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 shrinkToFit="1"/>
    </xf>
    <xf numFmtId="175" fontId="0" fillId="0" borderId="0" xfId="195" applyNumberFormat="1" applyFont="1" applyFill="1" applyBorder="1" applyAlignment="1">
      <alignment vertical="center" shrinkToFit="1"/>
    </xf>
    <xf numFmtId="176" fontId="0" fillId="0" borderId="0" xfId="195" applyNumberFormat="1" applyFont="1" applyFill="1" applyBorder="1" applyAlignment="1">
      <alignment vertical="center" shrinkToFit="1"/>
    </xf>
    <xf numFmtId="176" fontId="0" fillId="0" borderId="0" xfId="195" applyNumberFormat="1" applyFont="1" applyFill="1" applyBorder="1" applyAlignment="1">
      <alignment vertical="center"/>
    </xf>
    <xf numFmtId="0" fontId="0" fillId="0" borderId="69" xfId="0" applyFont="1" applyFill="1" applyBorder="1" applyAlignment="1">
      <alignment vertical="center" wrapText="1"/>
    </xf>
    <xf numFmtId="0" fontId="138" fillId="0" borderId="0" xfId="352" applyFont="1" applyFill="1" applyAlignment="1">
      <alignment vertical="center"/>
    </xf>
    <xf numFmtId="0" fontId="140" fillId="0" borderId="0" xfId="352" applyFont="1" applyFill="1" applyAlignment="1">
      <alignment horizontal="right" vertical="center"/>
    </xf>
    <xf numFmtId="0" fontId="138" fillId="0" borderId="0" xfId="352" applyFont="1" applyFill="1" applyAlignment="1">
      <alignment horizontal="left" vertical="center"/>
    </xf>
    <xf numFmtId="0" fontId="138" fillId="0" borderId="60" xfId="352" applyFont="1" applyFill="1" applyBorder="1" applyAlignment="1">
      <alignment horizontal="center" vertical="center"/>
    </xf>
    <xf numFmtId="0" fontId="138" fillId="0" borderId="40" xfId="352" applyFont="1" applyFill="1" applyBorder="1" applyAlignment="1">
      <alignment horizontal="center" vertical="center"/>
    </xf>
    <xf numFmtId="49" fontId="141" fillId="0" borderId="0" xfId="0" applyNumberFormat="1" applyFont="1" applyFill="1" applyBorder="1" applyAlignment="1">
      <alignment horizontal="left" vertical="center"/>
    </xf>
    <xf numFmtId="1" fontId="0" fillId="0" borderId="24" xfId="0" applyNumberFormat="1" applyFill="1" applyBorder="1" applyAlignment="1">
      <alignment horizontal="center" vertical="center" shrinkToFit="1"/>
    </xf>
    <xf numFmtId="0" fontId="0" fillId="0" borderId="56" xfId="0" applyFill="1" applyBorder="1" applyAlignment="1">
      <alignment vertical="center"/>
    </xf>
    <xf numFmtId="0" fontId="0" fillId="0" borderId="57" xfId="0" applyFill="1" applyBorder="1" applyAlignment="1">
      <alignment vertical="center"/>
    </xf>
    <xf numFmtId="0" fontId="4" fillId="0" borderId="24" xfId="244" applyFont="1" applyFill="1" applyBorder="1" applyAlignment="1">
      <alignment horizontal="center" vertical="center"/>
    </xf>
    <xf numFmtId="172" fontId="0" fillId="0" borderId="24" xfId="195" applyFont="1" applyFill="1" applyBorder="1" applyAlignment="1">
      <alignment vertical="center" shrinkToFit="1"/>
    </xf>
    <xf numFmtId="176" fontId="4" fillId="0" borderId="24" xfId="195" applyNumberFormat="1" applyFont="1" applyFill="1" applyBorder="1" applyAlignment="1">
      <alignment vertical="center" shrinkToFit="1"/>
    </xf>
    <xf numFmtId="49" fontId="0" fillId="0" borderId="0" xfId="0" applyNumberFormat="1" applyFont="1" applyFill="1" applyBorder="1" applyAlignment="1">
      <alignment horizontal="center" vertical="center"/>
    </xf>
    <xf numFmtId="40" fontId="135" fillId="22" borderId="0" xfId="0" applyNumberFormat="1" applyFont="1" applyFill="1" applyAlignment="1">
      <alignment vertical="center"/>
    </xf>
    <xf numFmtId="176" fontId="133" fillId="22" borderId="46" xfId="198" applyNumberFormat="1" applyFont="1" applyFill="1" applyBorder="1" applyAlignment="1">
      <alignment horizontal="center" vertical="center"/>
    </xf>
    <xf numFmtId="40" fontId="135" fillId="22" borderId="0" xfId="0" applyNumberFormat="1" applyFont="1" applyFill="1" applyBorder="1" applyAlignment="1">
      <alignment vertical="center"/>
    </xf>
    <xf numFmtId="9" fontId="136" fillId="0" borderId="69" xfId="252" applyFont="1" applyFill="1" applyBorder="1" applyAlignment="1">
      <alignment horizontal="center" vertical="center" wrapText="1"/>
    </xf>
    <xf numFmtId="4" fontId="136" fillId="0" borderId="69" xfId="0" applyNumberFormat="1" applyFont="1" applyFill="1" applyBorder="1" applyAlignment="1">
      <alignment horizontal="center" vertical="center" wrapText="1"/>
    </xf>
    <xf numFmtId="4" fontId="136" fillId="0" borderId="69" xfId="252" applyNumberFormat="1" applyFont="1" applyFill="1" applyBorder="1" applyAlignment="1">
      <alignment horizontal="center" vertical="center" wrapText="1"/>
    </xf>
    <xf numFmtId="0" fontId="136" fillId="0" borderId="69" xfId="0" applyFont="1" applyFill="1" applyBorder="1" applyAlignment="1">
      <alignment vertical="center" wrapText="1"/>
    </xf>
    <xf numFmtId="4" fontId="136" fillId="0" borderId="0" xfId="0" applyNumberFormat="1" applyFont="1" applyFill="1" applyBorder="1" applyAlignment="1">
      <alignment vertical="center" wrapText="1"/>
    </xf>
    <xf numFmtId="0" fontId="136" fillId="0" borderId="0" xfId="0" applyFont="1" applyFill="1" applyBorder="1" applyAlignment="1">
      <alignment vertical="center" wrapText="1"/>
    </xf>
    <xf numFmtId="0" fontId="136" fillId="0" borderId="23" xfId="0" applyFont="1" applyFill="1" applyBorder="1" applyAlignment="1">
      <alignment vertical="center"/>
    </xf>
    <xf numFmtId="0" fontId="136" fillId="0" borderId="0" xfId="0" applyFont="1" applyFill="1" applyBorder="1" applyAlignment="1">
      <alignment vertical="center"/>
    </xf>
    <xf numFmtId="0" fontId="136" fillId="0" borderId="0" xfId="0" applyFont="1" applyFill="1" applyBorder="1" applyAlignment="1">
      <alignment horizontal="center" vertical="center"/>
    </xf>
    <xf numFmtId="4" fontId="136" fillId="0" borderId="0" xfId="198" applyNumberFormat="1" applyFont="1" applyFill="1" applyBorder="1" applyAlignment="1">
      <alignment vertical="center" wrapText="1"/>
    </xf>
    <xf numFmtId="0" fontId="142" fillId="22" borderId="58" xfId="0" applyFont="1" applyFill="1" applyBorder="1" applyAlignment="1">
      <alignment horizontal="center" vertical="center"/>
    </xf>
    <xf numFmtId="4" fontId="142" fillId="22" borderId="58" xfId="198" applyNumberFormat="1" applyFont="1" applyFill="1" applyBorder="1" applyAlignment="1">
      <alignment horizontal="center" vertical="center" shrinkToFit="1"/>
    </xf>
    <xf numFmtId="176" fontId="142" fillId="0" borderId="0" xfId="198" applyNumberFormat="1" applyFont="1" applyFill="1" applyBorder="1" applyAlignment="1">
      <alignment horizontal="center" vertical="center" shrinkToFit="1"/>
    </xf>
    <xf numFmtId="4" fontId="136" fillId="0" borderId="1" xfId="0" applyNumberFormat="1" applyFont="1" applyFill="1" applyBorder="1" applyAlignment="1">
      <alignment horizontal="center" vertical="center" wrapText="1"/>
    </xf>
    <xf numFmtId="9" fontId="136" fillId="0" borderId="9" xfId="252" applyFont="1" applyFill="1" applyBorder="1" applyAlignment="1">
      <alignment horizontal="center" vertical="center" wrapText="1"/>
    </xf>
    <xf numFmtId="4" fontId="136" fillId="0" borderId="9" xfId="0" applyNumberFormat="1" applyFont="1" applyFill="1" applyBorder="1" applyAlignment="1">
      <alignment horizontal="center" vertical="center" wrapText="1"/>
    </xf>
    <xf numFmtId="4" fontId="136" fillId="26" borderId="1" xfId="0" applyNumberFormat="1" applyFont="1" applyFill="1" applyBorder="1" applyAlignment="1">
      <alignment horizontal="center" vertical="center" wrapText="1"/>
    </xf>
    <xf numFmtId="4" fontId="136" fillId="0" borderId="58" xfId="0" applyNumberFormat="1" applyFont="1" applyFill="1" applyBorder="1" applyAlignment="1">
      <alignment horizontal="center" vertical="center" wrapText="1"/>
    </xf>
    <xf numFmtId="4" fontId="136" fillId="0" borderId="60" xfId="0" applyNumberFormat="1" applyFont="1" applyFill="1" applyBorder="1" applyAlignment="1">
      <alignment horizontal="center" vertical="center" wrapText="1"/>
    </xf>
    <xf numFmtId="0" fontId="142" fillId="22" borderId="15" xfId="0" applyFont="1" applyFill="1" applyBorder="1" applyAlignment="1">
      <alignment horizontal="center" vertical="center"/>
    </xf>
    <xf numFmtId="4" fontId="142" fillId="22" borderId="15" xfId="198" applyNumberFormat="1" applyFont="1" applyFill="1" applyBorder="1" applyAlignment="1">
      <alignment horizontal="center" vertical="center" shrinkToFit="1"/>
    </xf>
    <xf numFmtId="4" fontId="136" fillId="0" borderId="61" xfId="0" applyNumberFormat="1" applyFont="1" applyFill="1" applyBorder="1" applyAlignment="1">
      <alignment horizontal="center" vertical="center" wrapText="1"/>
    </xf>
    <xf numFmtId="4" fontId="136" fillId="0" borderId="15" xfId="252" applyNumberFormat="1" applyFont="1" applyFill="1" applyBorder="1" applyAlignment="1">
      <alignment horizontal="center" vertical="center" wrapText="1"/>
    </xf>
    <xf numFmtId="4" fontId="136" fillId="0" borderId="9" xfId="252" applyNumberFormat="1" applyFont="1" applyFill="1" applyBorder="1" applyAlignment="1">
      <alignment horizontal="center" vertical="center" wrapText="1"/>
    </xf>
    <xf numFmtId="4" fontId="136" fillId="0" borderId="1" xfId="252" applyNumberFormat="1" applyFont="1" applyFill="1" applyBorder="1" applyAlignment="1">
      <alignment horizontal="center" vertical="center" wrapText="1"/>
    </xf>
    <xf numFmtId="0" fontId="136" fillId="0" borderId="15" xfId="0" applyFont="1" applyFill="1" applyBorder="1" applyAlignment="1">
      <alignment vertical="center" wrapText="1"/>
    </xf>
    <xf numFmtId="0" fontId="136" fillId="0" borderId="40" xfId="0" applyFont="1" applyFill="1" applyBorder="1" applyAlignment="1">
      <alignment vertical="center" wrapText="1"/>
    </xf>
    <xf numFmtId="40" fontId="0" fillId="0" borderId="0" xfId="0" applyNumberFormat="1" applyFont="1" applyFill="1" applyAlignment="1">
      <alignment vertical="center" shrinkToFit="1"/>
    </xf>
    <xf numFmtId="0" fontId="146" fillId="0" borderId="0" xfId="0" applyFont="1" applyFill="1" applyBorder="1" applyAlignment="1">
      <alignment vertical="center"/>
    </xf>
    <xf numFmtId="4" fontId="0" fillId="0" borderId="23" xfId="0" applyNumberFormat="1" applyFont="1" applyFill="1" applyBorder="1" applyAlignment="1">
      <alignment vertical="center"/>
    </xf>
    <xf numFmtId="179" fontId="0" fillId="0" borderId="23" xfId="0" applyNumberFormat="1" applyFont="1" applyFill="1" applyBorder="1" applyAlignment="1">
      <alignment vertical="center"/>
    </xf>
    <xf numFmtId="0" fontId="13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2" fontId="0" fillId="0" borderId="20" xfId="0" applyNumberFormat="1" applyFill="1" applyBorder="1" applyAlignment="1">
      <alignment horizontal="center" vertical="center" shrinkToFit="1"/>
    </xf>
    <xf numFmtId="0" fontId="6" fillId="0" borderId="0" xfId="351" applyFont="1" applyAlignment="1">
      <alignment vertical="center"/>
    </xf>
    <xf numFmtId="0" fontId="23" fillId="0" borderId="0" xfId="351" applyFont="1" applyAlignment="1">
      <alignment vertical="center"/>
    </xf>
    <xf numFmtId="0" fontId="47" fillId="0" borderId="0" xfId="351" applyFont="1" applyAlignment="1">
      <alignment vertical="center"/>
    </xf>
    <xf numFmtId="0" fontId="23" fillId="0" borderId="0" xfId="351" applyFont="1" applyAlignment="1">
      <alignment horizontal="right" vertical="center"/>
    </xf>
    <xf numFmtId="0" fontId="4" fillId="0" borderId="0" xfId="351" applyFont="1" applyAlignment="1">
      <alignment vertical="center"/>
    </xf>
    <xf numFmtId="0" fontId="4" fillId="0" borderId="62" xfId="351" applyFont="1" applyBorder="1" applyAlignment="1">
      <alignment vertical="center"/>
    </xf>
    <xf numFmtId="0" fontId="4" fillId="0" borderId="68" xfId="351" applyFont="1" applyBorder="1" applyAlignment="1">
      <alignment vertical="center"/>
    </xf>
    <xf numFmtId="0" fontId="4" fillId="0" borderId="60" xfId="351" applyFont="1" applyBorder="1" applyAlignment="1">
      <alignment vertical="center"/>
    </xf>
    <xf numFmtId="0" fontId="4" fillId="0" borderId="39" xfId="351" applyFont="1" applyBorder="1" applyAlignment="1">
      <alignment vertical="center"/>
    </xf>
    <xf numFmtId="0" fontId="4" fillId="0" borderId="41" xfId="351" applyFont="1" applyBorder="1" applyAlignment="1">
      <alignment vertical="center"/>
    </xf>
    <xf numFmtId="0" fontId="4" fillId="0" borderId="40" xfId="351" applyFont="1" applyBorder="1" applyAlignment="1">
      <alignment vertical="center"/>
    </xf>
    <xf numFmtId="0" fontId="4" fillId="0" borderId="1" xfId="351" applyFont="1" applyBorder="1" applyAlignment="1">
      <alignment vertical="center"/>
    </xf>
    <xf numFmtId="0" fontId="4" fillId="0" borderId="7" xfId="351" applyFont="1" applyBorder="1" applyAlignment="1">
      <alignment vertical="center"/>
    </xf>
    <xf numFmtId="0" fontId="4" fillId="0" borderId="61" xfId="351" applyFont="1" applyBorder="1" applyAlignment="1">
      <alignment vertical="center"/>
    </xf>
    <xf numFmtId="0" fontId="4" fillId="0" borderId="22" xfId="351" applyFont="1" applyBorder="1" applyAlignment="1">
      <alignment vertical="center"/>
    </xf>
    <xf numFmtId="0" fontId="4" fillId="0" borderId="0" xfId="351" applyFont="1" applyBorder="1" applyAlignment="1">
      <alignment vertical="center"/>
    </xf>
    <xf numFmtId="0" fontId="4" fillId="0" borderId="25" xfId="351" applyFont="1" applyBorder="1" applyAlignment="1">
      <alignment vertical="center"/>
    </xf>
    <xf numFmtId="0" fontId="4" fillId="0" borderId="23" xfId="351" applyFont="1" applyBorder="1" applyAlignment="1">
      <alignment vertical="center"/>
    </xf>
    <xf numFmtId="0" fontId="4" fillId="0" borderId="41" xfId="351" applyFont="1" applyBorder="1" applyAlignment="1">
      <alignment vertical="center" wrapText="1"/>
    </xf>
    <xf numFmtId="0" fontId="4" fillId="0" borderId="40" xfId="351" applyFont="1" applyBorder="1" applyAlignment="1">
      <alignment vertical="center" wrapText="1"/>
    </xf>
    <xf numFmtId="0" fontId="23" fillId="0" borderId="25" xfId="351" applyFont="1" applyBorder="1" applyAlignment="1">
      <alignment horizontal="center" vertical="center"/>
    </xf>
    <xf numFmtId="0" fontId="23" fillId="0" borderId="22" xfId="351" applyFont="1" applyBorder="1" applyAlignment="1">
      <alignment horizontal="center" vertical="center"/>
    </xf>
    <xf numFmtId="0" fontId="4" fillId="0" borderId="62" xfId="351" applyFont="1" applyFill="1" applyBorder="1" applyAlignment="1">
      <alignment vertical="center"/>
    </xf>
    <xf numFmtId="0" fontId="4" fillId="0" borderId="68" xfId="351" applyFont="1" applyFill="1" applyBorder="1" applyAlignment="1">
      <alignment vertical="center"/>
    </xf>
    <xf numFmtId="0" fontId="4" fillId="0" borderId="60" xfId="351" applyFont="1" applyFill="1" applyBorder="1" applyAlignment="1">
      <alignment vertical="center"/>
    </xf>
    <xf numFmtId="0" fontId="4" fillId="0" borderId="39" xfId="351" applyFont="1" applyFill="1" applyBorder="1" applyAlignment="1">
      <alignment vertical="center"/>
    </xf>
    <xf numFmtId="0" fontId="4" fillId="0" borderId="41" xfId="351" applyFont="1" applyFill="1" applyBorder="1" applyAlignment="1">
      <alignment vertical="center"/>
    </xf>
    <xf numFmtId="0" fontId="4" fillId="0" borderId="40" xfId="351" applyFont="1" applyFill="1" applyBorder="1" applyAlignment="1">
      <alignment vertical="center"/>
    </xf>
    <xf numFmtId="0" fontId="23" fillId="0" borderId="68" xfId="351" applyFont="1" applyBorder="1" applyAlignment="1">
      <alignment horizontal="center" vertical="center"/>
    </xf>
    <xf numFmtId="0" fontId="4" fillId="0" borderId="9" xfId="351" applyFont="1" applyBorder="1" applyAlignment="1">
      <alignment horizontal="center" vertical="center"/>
    </xf>
    <xf numFmtId="0" fontId="4" fillId="0" borderId="9" xfId="351" applyFont="1" applyBorder="1" applyAlignment="1">
      <alignment horizontal="center" vertical="center" wrapText="1"/>
    </xf>
    <xf numFmtId="0" fontId="46" fillId="0" borderId="9" xfId="351" applyFont="1" applyBorder="1" applyAlignment="1">
      <alignment horizontal="left" vertical="center" wrapText="1"/>
    </xf>
    <xf numFmtId="0" fontId="4" fillId="0" borderId="9" xfId="351" applyFont="1" applyBorder="1" applyAlignment="1">
      <alignment horizontal="left" vertical="center" wrapText="1"/>
    </xf>
    <xf numFmtId="0" fontId="4" fillId="0" borderId="58" xfId="351" applyFont="1" applyBorder="1" applyAlignment="1">
      <alignment horizontal="center" vertical="center"/>
    </xf>
    <xf numFmtId="0" fontId="46" fillId="0" borderId="58" xfId="351" applyFont="1" applyBorder="1" applyAlignment="1">
      <alignment horizontal="left" vertical="center" wrapText="1"/>
    </xf>
    <xf numFmtId="0" fontId="4" fillId="0" borderId="58" xfId="351" applyFont="1" applyBorder="1" applyAlignment="1">
      <alignment horizontal="left" vertical="center" wrapText="1"/>
    </xf>
    <xf numFmtId="0" fontId="4" fillId="0" borderId="41" xfId="351" applyFont="1" applyBorder="1" applyAlignment="1">
      <alignment horizontal="center" vertical="center"/>
    </xf>
    <xf numFmtId="0" fontId="4" fillId="0" borderId="75" xfId="351" applyFont="1" applyBorder="1" applyAlignment="1">
      <alignment vertical="center"/>
    </xf>
    <xf numFmtId="0" fontId="4" fillId="0" borderId="11" xfId="351" applyFont="1" applyBorder="1" applyAlignment="1">
      <alignment vertical="center"/>
    </xf>
    <xf numFmtId="0" fontId="4" fillId="0" borderId="76" xfId="351" applyFont="1" applyBorder="1" applyAlignment="1">
      <alignment vertical="center"/>
    </xf>
    <xf numFmtId="197" fontId="95" fillId="0" borderId="23" xfId="354" applyNumberFormat="1" applyFont="1" applyFill="1" applyBorder="1"/>
    <xf numFmtId="196" fontId="95" fillId="0" borderId="20" xfId="354" applyNumberFormat="1" applyFont="1" applyFill="1" applyBorder="1" applyAlignment="1">
      <alignment shrinkToFit="1"/>
    </xf>
    <xf numFmtId="197" fontId="95" fillId="0" borderId="20" xfId="354" applyNumberFormat="1" applyFont="1" applyFill="1" applyBorder="1"/>
    <xf numFmtId="197" fontId="95" fillId="0" borderId="20" xfId="354" applyNumberFormat="1" applyFont="1" applyFill="1" applyBorder="1" applyAlignment="1">
      <alignment horizontal="center"/>
    </xf>
    <xf numFmtId="196" fontId="98" fillId="0" borderId="20" xfId="354" applyNumberFormat="1" applyFont="1" applyFill="1" applyBorder="1" applyAlignment="1">
      <alignment shrinkToFit="1"/>
    </xf>
    <xf numFmtId="0" fontId="95" fillId="0" borderId="20" xfId="354" applyFont="1" applyFill="1" applyBorder="1" applyAlignment="1">
      <alignment horizontal="center"/>
    </xf>
    <xf numFmtId="197" fontId="92" fillId="0" borderId="20" xfId="354" applyNumberFormat="1" applyFont="1" applyFill="1" applyBorder="1" applyAlignment="1">
      <alignment shrinkToFit="1"/>
    </xf>
    <xf numFmtId="197" fontId="92" fillId="0" borderId="20" xfId="354" applyNumberFormat="1" applyFont="1" applyFill="1" applyBorder="1" applyAlignment="1">
      <alignment horizontal="center"/>
    </xf>
    <xf numFmtId="197" fontId="92" fillId="0" borderId="20" xfId="354" applyNumberFormat="1" applyFont="1" applyFill="1" applyBorder="1" applyAlignment="1"/>
    <xf numFmtId="197" fontId="100" fillId="0" borderId="15" xfId="354" applyNumberFormat="1" applyFont="1" applyFill="1" applyBorder="1"/>
    <xf numFmtId="0" fontId="4" fillId="0" borderId="0" xfId="354" applyFont="1" applyFill="1"/>
    <xf numFmtId="0" fontId="4" fillId="0" borderId="46" xfId="354" applyFont="1" applyFill="1" applyBorder="1"/>
    <xf numFmtId="0" fontId="4" fillId="0" borderId="20" xfId="354" applyFont="1" applyFill="1" applyBorder="1"/>
    <xf numFmtId="0" fontId="4" fillId="0" borderId="24" xfId="354" applyFont="1" applyFill="1" applyBorder="1"/>
    <xf numFmtId="0" fontId="4" fillId="0" borderId="37" xfId="354" applyFont="1" applyFill="1" applyBorder="1"/>
    <xf numFmtId="217" fontId="52" fillId="25" borderId="73" xfId="206" applyNumberFormat="1" applyFont="1" applyFill="1" applyBorder="1" applyAlignment="1">
      <alignment vertical="center"/>
    </xf>
    <xf numFmtId="4" fontId="136" fillId="26" borderId="69" xfId="0" applyNumberFormat="1" applyFont="1" applyFill="1" applyBorder="1" applyAlignment="1">
      <alignment horizontal="center" vertical="center" wrapText="1"/>
    </xf>
    <xf numFmtId="4" fontId="136" fillId="0" borderId="25" xfId="0" applyNumberFormat="1" applyFont="1" applyFill="1" applyBorder="1" applyAlignment="1">
      <alignment vertical="center" wrapText="1"/>
    </xf>
    <xf numFmtId="174" fontId="136" fillId="0" borderId="0" xfId="194" applyFont="1" applyFill="1" applyBorder="1" applyAlignment="1">
      <alignment horizontal="center" vertical="center" wrapText="1"/>
    </xf>
    <xf numFmtId="174" fontId="136" fillId="0" borderId="22" xfId="194" applyFont="1" applyFill="1" applyBorder="1" applyAlignment="1">
      <alignment horizontal="center" vertical="center" wrapText="1"/>
    </xf>
    <xf numFmtId="4" fontId="136" fillId="31" borderId="9" xfId="0" applyNumberFormat="1" applyFont="1" applyFill="1" applyBorder="1" applyAlignment="1">
      <alignment horizontal="center" vertical="center" wrapText="1"/>
    </xf>
    <xf numFmtId="3" fontId="136" fillId="31" borderId="1" xfId="206" applyNumberFormat="1" applyFont="1" applyFill="1" applyBorder="1" applyAlignment="1">
      <alignment horizontal="center" vertical="center" wrapText="1"/>
    </xf>
    <xf numFmtId="4" fontId="136" fillId="31" borderId="69" xfId="0" applyNumberFormat="1" applyFont="1" applyFill="1" applyBorder="1" applyAlignment="1">
      <alignment horizontal="center" vertical="center" wrapText="1"/>
    </xf>
    <xf numFmtId="9" fontId="146" fillId="30" borderId="58" xfId="252" applyFont="1" applyFill="1" applyBorder="1" applyAlignment="1">
      <alignment horizontal="center" vertical="center"/>
    </xf>
    <xf numFmtId="9" fontId="146" fillId="30" borderId="15" xfId="252" applyFont="1" applyFill="1" applyBorder="1" applyAlignment="1">
      <alignment horizontal="center" vertical="center"/>
    </xf>
    <xf numFmtId="9" fontId="146" fillId="30" borderId="69" xfId="252" applyFont="1" applyFill="1" applyBorder="1" applyAlignment="1">
      <alignment horizontal="center" vertical="center"/>
    </xf>
    <xf numFmtId="4" fontId="136" fillId="30" borderId="69" xfId="0" applyNumberFormat="1" applyFont="1" applyFill="1" applyBorder="1" applyAlignment="1">
      <alignment horizontal="center" vertical="center" wrapText="1"/>
    </xf>
    <xf numFmtId="9" fontId="136" fillId="32" borderId="9" xfId="252" applyFont="1" applyFill="1" applyBorder="1" applyAlignment="1">
      <alignment horizontal="center" vertical="center" wrapText="1"/>
    </xf>
    <xf numFmtId="9" fontId="136" fillId="32" borderId="69" xfId="252" applyFont="1" applyFill="1" applyBorder="1" applyAlignment="1">
      <alignment horizontal="center" vertical="center" wrapText="1"/>
    </xf>
    <xf numFmtId="4" fontId="136" fillId="29" borderId="9" xfId="0" applyNumberFormat="1" applyFont="1" applyFill="1" applyBorder="1" applyAlignment="1">
      <alignment horizontal="center" vertical="center" wrapText="1"/>
    </xf>
    <xf numFmtId="49" fontId="136" fillId="29" borderId="9" xfId="0" applyNumberFormat="1" applyFont="1" applyFill="1" applyBorder="1" applyAlignment="1">
      <alignment horizontal="center" vertical="center" wrapText="1"/>
    </xf>
    <xf numFmtId="49" fontId="136" fillId="29" borderId="69" xfId="0" applyNumberFormat="1" applyFont="1" applyFill="1" applyBorder="1" applyAlignment="1">
      <alignment horizontal="center" vertical="center" wrapText="1"/>
    </xf>
    <xf numFmtId="174" fontId="136" fillId="29" borderId="69" xfId="194" applyFont="1" applyFill="1" applyBorder="1" applyAlignment="1">
      <alignment horizontal="center" vertical="center" wrapText="1"/>
    </xf>
    <xf numFmtId="0" fontId="136" fillId="0" borderId="9" xfId="0" applyFont="1" applyFill="1" applyBorder="1" applyAlignment="1">
      <alignment vertical="center"/>
    </xf>
    <xf numFmtId="9" fontId="136" fillId="33" borderId="9" xfId="252" applyNumberFormat="1" applyFont="1" applyFill="1" applyBorder="1" applyAlignment="1">
      <alignment horizontal="center" vertical="center" wrapText="1"/>
    </xf>
    <xf numFmtId="9" fontId="136" fillId="33" borderId="9" xfId="252" applyNumberFormat="1" applyFont="1" applyFill="1" applyBorder="1" applyAlignment="1">
      <alignment vertical="center" wrapText="1"/>
    </xf>
    <xf numFmtId="9" fontId="136" fillId="33" borderId="69" xfId="252" applyNumberFormat="1" applyFont="1" applyFill="1" applyBorder="1" applyAlignment="1">
      <alignment vertical="center" wrapText="1"/>
    </xf>
    <xf numFmtId="9" fontId="136" fillId="33" borderId="58" xfId="0" applyNumberFormat="1" applyFont="1" applyFill="1" applyBorder="1" applyAlignment="1">
      <alignment vertical="center" wrapText="1"/>
    </xf>
    <xf numFmtId="9" fontId="136" fillId="33" borderId="15" xfId="0" applyNumberFormat="1" applyFont="1" applyFill="1" applyBorder="1" applyAlignment="1">
      <alignment horizontal="center" vertical="center" wrapText="1"/>
    </xf>
    <xf numFmtId="9" fontId="136" fillId="33" borderId="69" xfId="0" applyNumberFormat="1" applyFont="1" applyFill="1" applyBorder="1" applyAlignment="1">
      <alignment horizontal="center" vertical="center" wrapText="1"/>
    </xf>
    <xf numFmtId="176" fontId="148" fillId="22" borderId="20" xfId="198" applyNumberFormat="1" applyFont="1" applyFill="1" applyBorder="1" applyAlignment="1">
      <alignment horizontal="center" vertical="center"/>
    </xf>
    <xf numFmtId="4" fontId="0" fillId="0" borderId="20" xfId="0" applyNumberFormat="1" applyFont="1" applyFill="1" applyBorder="1" applyAlignment="1">
      <alignment vertical="center"/>
    </xf>
    <xf numFmtId="179" fontId="0" fillId="0" borderId="20" xfId="0" applyNumberFormat="1" applyFont="1" applyFill="1" applyBorder="1" applyAlignment="1">
      <alignment vertical="center"/>
    </xf>
    <xf numFmtId="0" fontId="136" fillId="0" borderId="57" xfId="0" applyFont="1" applyBorder="1" applyAlignment="1">
      <alignment vertical="center"/>
    </xf>
    <xf numFmtId="0" fontId="136" fillId="0" borderId="24" xfId="244" applyFont="1" applyBorder="1" applyAlignment="1">
      <alignment horizontal="center" vertical="center"/>
    </xf>
    <xf numFmtId="172" fontId="136" fillId="0" borderId="24" xfId="195" applyFont="1" applyBorder="1" applyAlignment="1">
      <alignment vertical="center" shrinkToFit="1"/>
    </xf>
    <xf numFmtId="176" fontId="136" fillId="0" borderId="24" xfId="195" applyNumberFormat="1" applyFont="1" applyBorder="1" applyAlignment="1">
      <alignment vertical="center" shrinkToFit="1"/>
    </xf>
    <xf numFmtId="176" fontId="136" fillId="0" borderId="24" xfId="195" applyNumberFormat="1" applyFont="1" applyFill="1" applyBorder="1" applyAlignment="1">
      <alignment horizontal="center" vertical="center" shrinkToFit="1"/>
    </xf>
    <xf numFmtId="1" fontId="136" fillId="0" borderId="24" xfId="0" applyNumberFormat="1" applyFont="1" applyBorder="1" applyAlignment="1">
      <alignment horizontal="center" vertical="center" shrinkToFit="1"/>
    </xf>
    <xf numFmtId="0" fontId="136" fillId="0" borderId="56" xfId="0" applyFont="1" applyBorder="1" applyAlignment="1">
      <alignment vertical="center"/>
    </xf>
    <xf numFmtId="49" fontId="136" fillId="0" borderId="24" xfId="0" applyNumberFormat="1" applyFont="1" applyBorder="1" applyAlignment="1">
      <alignment horizontal="center" vertical="center" shrinkToFit="1"/>
    </xf>
    <xf numFmtId="0" fontId="136" fillId="0" borderId="67" xfId="0" applyFont="1" applyBorder="1" applyAlignment="1">
      <alignment vertical="center"/>
    </xf>
    <xf numFmtId="1" fontId="135" fillId="0" borderId="9" xfId="0" applyNumberFormat="1" applyFont="1" applyFill="1" applyBorder="1" applyAlignment="1">
      <alignment horizontal="center" vertical="center" shrinkToFit="1"/>
    </xf>
    <xf numFmtId="0" fontId="133" fillId="0" borderId="1" xfId="0" applyFont="1" applyFill="1" applyBorder="1" applyAlignment="1">
      <alignment vertical="center"/>
    </xf>
    <xf numFmtId="0" fontId="135" fillId="0" borderId="61" xfId="0" applyFont="1" applyFill="1" applyBorder="1" applyAlignment="1">
      <alignment vertical="center"/>
    </xf>
    <xf numFmtId="0" fontId="135" fillId="0" borderId="9" xfId="244" applyFont="1" applyFill="1" applyBorder="1" applyAlignment="1">
      <alignment horizontal="center" vertical="center"/>
    </xf>
    <xf numFmtId="175" fontId="135" fillId="0" borderId="9" xfId="195" applyNumberFormat="1" applyFont="1" applyFill="1" applyBorder="1" applyAlignment="1">
      <alignment vertical="center" shrinkToFit="1"/>
    </xf>
    <xf numFmtId="176" fontId="135" fillId="0" borderId="9" xfId="195" applyNumberFormat="1" applyFont="1" applyFill="1" applyBorder="1" applyAlignment="1">
      <alignment vertical="center" shrinkToFit="1"/>
    </xf>
    <xf numFmtId="176" fontId="133" fillId="0" borderId="9" xfId="195" applyNumberFormat="1" applyFont="1" applyFill="1" applyBorder="1" applyAlignment="1">
      <alignment vertical="center" shrinkToFit="1"/>
    </xf>
    <xf numFmtId="176" fontId="135" fillId="0" borderId="61" xfId="195" applyNumberFormat="1" applyFont="1" applyFill="1" applyBorder="1" applyAlignment="1">
      <alignment vertical="center" shrinkToFit="1"/>
    </xf>
    <xf numFmtId="0" fontId="135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49" fontId="2" fillId="34" borderId="9" xfId="0" applyNumberFormat="1" applyFont="1" applyFill="1" applyBorder="1" applyAlignment="1">
      <alignment horizontal="center" vertical="center" shrinkToFit="1"/>
    </xf>
    <xf numFmtId="0" fontId="2" fillId="34" borderId="9" xfId="0" applyFont="1" applyFill="1" applyBorder="1" applyAlignment="1">
      <alignment vertical="center" shrinkToFit="1"/>
    </xf>
    <xf numFmtId="175" fontId="2" fillId="34" borderId="9" xfId="195" applyNumberFormat="1" applyFont="1" applyFill="1" applyBorder="1" applyAlignment="1">
      <alignment vertical="center" shrinkToFit="1"/>
    </xf>
    <xf numFmtId="176" fontId="2" fillId="34" borderId="9" xfId="195" applyNumberFormat="1" applyFont="1" applyFill="1" applyBorder="1" applyAlignment="1">
      <alignment vertical="center" shrinkToFit="1"/>
    </xf>
    <xf numFmtId="176" fontId="2" fillId="34" borderId="61" xfId="195" applyNumberFormat="1" applyFont="1" applyFill="1" applyBorder="1" applyAlignment="1">
      <alignment vertical="center" shrinkToFit="1"/>
    </xf>
    <xf numFmtId="176" fontId="2" fillId="34" borderId="9" xfId="195" applyNumberFormat="1" applyFont="1" applyFill="1" applyBorder="1" applyAlignment="1">
      <alignment vertical="center"/>
    </xf>
    <xf numFmtId="0" fontId="2" fillId="34" borderId="7" xfId="344" applyFont="1" applyFill="1" applyBorder="1" applyAlignment="1">
      <alignment vertical="center"/>
    </xf>
    <xf numFmtId="0" fontId="2" fillId="34" borderId="61" xfId="344" applyFont="1" applyFill="1" applyBorder="1" applyAlignment="1">
      <alignment vertical="center"/>
    </xf>
    <xf numFmtId="40" fontId="2" fillId="34" borderId="61" xfId="344" applyNumberFormat="1" applyFont="1" applyFill="1" applyBorder="1" applyAlignment="1">
      <alignment vertical="center"/>
    </xf>
    <xf numFmtId="176" fontId="1" fillId="34" borderId="9" xfId="195" applyNumberFormat="1" applyFont="1" applyFill="1" applyBorder="1" applyAlignment="1">
      <alignment vertical="center" shrinkToFit="1"/>
    </xf>
    <xf numFmtId="0" fontId="1" fillId="34" borderId="1" xfId="344" applyFont="1" applyFill="1" applyBorder="1" applyAlignment="1">
      <alignment vertical="center"/>
    </xf>
    <xf numFmtId="0" fontId="1" fillId="34" borderId="61" xfId="344" applyFont="1" applyFill="1" applyBorder="1" applyAlignment="1">
      <alignment vertical="center"/>
    </xf>
    <xf numFmtId="0" fontId="136" fillId="22" borderId="0" xfId="0" applyFont="1" applyFill="1" applyBorder="1" applyAlignment="1">
      <alignment vertical="center"/>
    </xf>
    <xf numFmtId="0" fontId="136" fillId="22" borderId="0" xfId="0" applyFont="1" applyFill="1" applyAlignment="1">
      <alignment horizontal="center" vertical="center"/>
    </xf>
    <xf numFmtId="4" fontId="136" fillId="22" borderId="0" xfId="198" applyNumberFormat="1" applyFont="1" applyFill="1" applyBorder="1" applyAlignment="1">
      <alignment vertical="center"/>
    </xf>
    <xf numFmtId="0" fontId="142" fillId="22" borderId="70" xfId="0" applyFont="1" applyFill="1" applyBorder="1" applyAlignment="1">
      <alignment horizontal="center" vertical="center"/>
    </xf>
    <xf numFmtId="0" fontId="142" fillId="22" borderId="69" xfId="0" applyFont="1" applyFill="1" applyBorder="1" applyAlignment="1">
      <alignment horizontal="center" vertical="center"/>
    </xf>
    <xf numFmtId="0" fontId="142" fillId="22" borderId="73" xfId="0" applyFont="1" applyFill="1" applyBorder="1" applyAlignment="1">
      <alignment horizontal="center" vertical="center" shrinkToFit="1"/>
    </xf>
    <xf numFmtId="4" fontId="142" fillId="22" borderId="46" xfId="198" applyNumberFormat="1" applyFont="1" applyFill="1" applyBorder="1" applyAlignment="1">
      <alignment horizontal="center" vertical="center" shrinkToFit="1"/>
    </xf>
    <xf numFmtId="0" fontId="136" fillId="22" borderId="0" xfId="0" applyFont="1" applyFill="1" applyBorder="1" applyAlignment="1">
      <alignment horizontal="center" vertical="center"/>
    </xf>
    <xf numFmtId="0" fontId="142" fillId="34" borderId="1" xfId="0" applyFont="1" applyFill="1" applyBorder="1" applyAlignment="1">
      <alignment vertical="center"/>
    </xf>
    <xf numFmtId="49" fontId="2" fillId="0" borderId="74" xfId="344" applyNumberFormat="1" applyFont="1" applyFill="1" applyBorder="1" applyAlignment="1">
      <alignment horizontal="center" vertical="center"/>
    </xf>
    <xf numFmtId="0" fontId="0" fillId="0" borderId="74" xfId="344" applyFont="1" applyFill="1" applyBorder="1" applyAlignment="1">
      <alignment horizontal="center" vertical="center" wrapText="1"/>
    </xf>
    <xf numFmtId="0" fontId="1" fillId="0" borderId="73" xfId="344" applyFont="1" applyFill="1" applyBorder="1" applyAlignment="1">
      <alignment horizontal="center" vertical="center" wrapText="1"/>
    </xf>
    <xf numFmtId="0" fontId="1" fillId="0" borderId="46" xfId="344" applyFont="1" applyFill="1" applyBorder="1" applyAlignment="1">
      <alignment horizontal="center" vertical="center"/>
    </xf>
    <xf numFmtId="0" fontId="1" fillId="0" borderId="73" xfId="344" applyFont="1" applyFill="1" applyBorder="1" applyAlignment="1">
      <alignment vertical="center"/>
    </xf>
    <xf numFmtId="176" fontId="1" fillId="0" borderId="73" xfId="344" applyNumberFormat="1" applyFont="1" applyFill="1" applyBorder="1" applyAlignment="1">
      <alignment vertical="center"/>
    </xf>
    <xf numFmtId="176" fontId="0" fillId="0" borderId="46" xfId="195" applyNumberFormat="1" applyFont="1" applyFill="1" applyBorder="1" applyAlignment="1">
      <alignment horizontal="center" vertical="center" shrinkToFit="1"/>
    </xf>
    <xf numFmtId="176" fontId="0" fillId="0" borderId="46" xfId="195" applyNumberFormat="1" applyFont="1" applyFill="1" applyBorder="1" applyAlignment="1">
      <alignment vertical="center" shrinkToFit="1"/>
    </xf>
    <xf numFmtId="49" fontId="1" fillId="0" borderId="66" xfId="344" applyNumberFormat="1" applyFont="1" applyFill="1" applyBorder="1" applyAlignment="1">
      <alignment horizontal="center" vertical="center"/>
    </xf>
    <xf numFmtId="176" fontId="135" fillId="0" borderId="20" xfId="195" applyNumberFormat="1" applyFont="1" applyFill="1" applyBorder="1" applyAlignment="1">
      <alignment vertical="center" shrinkToFit="1"/>
    </xf>
    <xf numFmtId="49" fontId="2" fillId="0" borderId="77" xfId="344" applyNumberFormat="1" applyFont="1" applyFill="1" applyBorder="1" applyAlignment="1">
      <alignment horizontal="center" vertical="center"/>
    </xf>
    <xf numFmtId="0" fontId="1" fillId="0" borderId="77" xfId="344" applyFont="1" applyFill="1" applyBorder="1" applyAlignment="1">
      <alignment horizontal="center" vertical="center" wrapText="1"/>
    </xf>
    <xf numFmtId="0" fontId="1" fillId="0" borderId="71" xfId="344" applyFont="1" applyFill="1" applyBorder="1" applyAlignment="1">
      <alignment horizontal="center" vertical="center" wrapText="1"/>
    </xf>
    <xf numFmtId="0" fontId="1" fillId="0" borderId="37" xfId="344" applyFont="1" applyFill="1" applyBorder="1" applyAlignment="1">
      <alignment vertical="center"/>
    </xf>
    <xf numFmtId="0" fontId="1" fillId="0" borderId="71" xfId="344" applyFont="1" applyFill="1" applyBorder="1" applyAlignment="1">
      <alignment vertical="center"/>
    </xf>
    <xf numFmtId="176" fontId="0" fillId="0" borderId="37" xfId="195" applyNumberFormat="1" applyFont="1" applyFill="1" applyBorder="1" applyAlignment="1">
      <alignment vertical="center" shrinkToFit="1"/>
    </xf>
    <xf numFmtId="0" fontId="1" fillId="25" borderId="74" xfId="353" applyFont="1" applyFill="1" applyBorder="1" applyAlignment="1" applyProtection="1">
      <alignment vertical="center"/>
    </xf>
    <xf numFmtId="0" fontId="1" fillId="25" borderId="73" xfId="344" applyFont="1" applyFill="1" applyBorder="1" applyAlignment="1">
      <alignment vertical="center"/>
    </xf>
    <xf numFmtId="0" fontId="1" fillId="25" borderId="66" xfId="353" applyFont="1" applyFill="1" applyBorder="1" applyAlignment="1" applyProtection="1">
      <alignment vertical="center"/>
    </xf>
    <xf numFmtId="0" fontId="1" fillId="25" borderId="55" xfId="344" applyFont="1" applyFill="1" applyBorder="1" applyAlignment="1">
      <alignment vertical="center"/>
    </xf>
    <xf numFmtId="217" fontId="52" fillId="25" borderId="55" xfId="206" applyNumberFormat="1" applyFont="1" applyFill="1" applyBorder="1" applyAlignment="1">
      <alignment vertical="center"/>
    </xf>
    <xf numFmtId="40" fontId="52" fillId="25" borderId="55" xfId="334" applyNumberFormat="1" applyFont="1" applyFill="1" applyBorder="1" applyAlignment="1">
      <alignment vertical="center"/>
    </xf>
    <xf numFmtId="192" fontId="52" fillId="25" borderId="55" xfId="195" applyNumberFormat="1" applyFont="1" applyFill="1" applyBorder="1" applyAlignment="1">
      <alignment vertical="center"/>
    </xf>
    <xf numFmtId="0" fontId="142" fillId="0" borderId="0" xfId="0" applyFont="1" applyFill="1" applyAlignment="1">
      <alignment vertical="center"/>
    </xf>
    <xf numFmtId="0" fontId="142" fillId="0" borderId="0" xfId="0" applyFont="1" applyAlignment="1">
      <alignment vertical="center"/>
    </xf>
    <xf numFmtId="49" fontId="136" fillId="0" borderId="22" xfId="195" applyNumberFormat="1" applyFont="1" applyFill="1" applyBorder="1" applyAlignment="1">
      <alignment horizontal="center" vertical="center"/>
    </xf>
    <xf numFmtId="0" fontId="136" fillId="0" borderId="0" xfId="0" applyFont="1" applyAlignment="1">
      <alignment vertical="center"/>
    </xf>
    <xf numFmtId="0" fontId="136" fillId="0" borderId="0" xfId="0" applyFont="1" applyFill="1" applyAlignment="1">
      <alignment vertical="center"/>
    </xf>
    <xf numFmtId="1" fontId="142" fillId="34" borderId="9" xfId="0" applyNumberFormat="1" applyFont="1" applyFill="1" applyBorder="1" applyAlignment="1">
      <alignment horizontal="center" vertical="center" shrinkToFit="1"/>
    </xf>
    <xf numFmtId="0" fontId="142" fillId="34" borderId="61" xfId="0" applyFont="1" applyFill="1" applyBorder="1" applyAlignment="1">
      <alignment vertical="center"/>
    </xf>
    <xf numFmtId="0" fontId="142" fillId="34" borderId="9" xfId="244" applyFont="1" applyFill="1" applyBorder="1" applyAlignment="1">
      <alignment horizontal="center" vertical="center"/>
    </xf>
    <xf numFmtId="176" fontId="142" fillId="34" borderId="9" xfId="195" applyNumberFormat="1" applyFont="1" applyFill="1" applyBorder="1" applyAlignment="1">
      <alignment vertical="center" shrinkToFit="1"/>
    </xf>
    <xf numFmtId="49" fontId="136" fillId="0" borderId="9" xfId="195" applyNumberFormat="1" applyFont="1" applyFill="1" applyBorder="1" applyAlignment="1">
      <alignment horizontal="center" vertical="center"/>
    </xf>
    <xf numFmtId="9" fontId="136" fillId="0" borderId="7" xfId="249" applyFont="1" applyFill="1" applyBorder="1" applyAlignment="1">
      <alignment horizontal="center" vertical="center"/>
    </xf>
    <xf numFmtId="40" fontId="136" fillId="25" borderId="9" xfId="0" applyNumberFormat="1" applyFont="1" applyFill="1" applyBorder="1" applyAlignment="1">
      <alignment vertical="center"/>
    </xf>
    <xf numFmtId="172" fontId="142" fillId="34" borderId="9" xfId="195" applyFont="1" applyFill="1" applyBorder="1" applyAlignment="1">
      <alignment vertical="center" shrinkToFit="1"/>
    </xf>
    <xf numFmtId="176" fontId="142" fillId="0" borderId="9" xfId="195" applyNumberFormat="1" applyFont="1" applyBorder="1" applyAlignment="1">
      <alignment vertical="center" shrinkToFit="1"/>
    </xf>
    <xf numFmtId="49" fontId="147" fillId="0" borderId="22" xfId="195" applyNumberFormat="1" applyFont="1" applyFill="1" applyBorder="1" applyAlignment="1">
      <alignment horizontal="center" vertical="center"/>
    </xf>
    <xf numFmtId="176" fontId="142" fillId="0" borderId="61" xfId="198" applyNumberFormat="1" applyFont="1" applyFill="1" applyBorder="1" applyAlignment="1">
      <alignment horizontal="center" vertical="center" shrinkToFit="1"/>
    </xf>
    <xf numFmtId="40" fontId="136" fillId="0" borderId="0" xfId="0" applyNumberFormat="1" applyFont="1" applyFill="1" applyAlignment="1">
      <alignment vertical="center" shrinkToFit="1"/>
    </xf>
    <xf numFmtId="40" fontId="1" fillId="0" borderId="0" xfId="195" applyNumberFormat="1" applyFont="1" applyFill="1" applyBorder="1" applyAlignment="1">
      <alignment vertical="center"/>
    </xf>
    <xf numFmtId="9" fontId="146" fillId="0" borderId="0" xfId="252" applyFont="1" applyFill="1" applyBorder="1" applyAlignment="1">
      <alignment horizontal="center" vertical="center"/>
    </xf>
    <xf numFmtId="40" fontId="136" fillId="0" borderId="0" xfId="0" applyNumberFormat="1" applyFont="1" applyFill="1" applyBorder="1" applyAlignment="1">
      <alignment vertical="center" shrinkToFit="1"/>
    </xf>
    <xf numFmtId="174" fontId="136" fillId="0" borderId="0" xfId="194" applyFont="1" applyFill="1" applyBorder="1" applyAlignment="1">
      <alignment vertical="center"/>
    </xf>
    <xf numFmtId="40" fontId="136" fillId="0" borderId="41" xfId="0" applyNumberFormat="1" applyFont="1" applyFill="1" applyBorder="1" applyAlignment="1">
      <alignment vertical="center" shrinkToFit="1"/>
    </xf>
    <xf numFmtId="176" fontId="142" fillId="0" borderId="72" xfId="198" applyNumberFormat="1" applyFont="1" applyFill="1" applyBorder="1" applyAlignment="1">
      <alignment horizontal="center" vertical="center" shrinkToFit="1"/>
    </xf>
    <xf numFmtId="0" fontId="148" fillId="0" borderId="0" xfId="348" applyFont="1" applyAlignment="1">
      <alignment vertical="center"/>
    </xf>
    <xf numFmtId="0" fontId="142" fillId="0" borderId="0" xfId="348" applyFont="1" applyAlignment="1">
      <alignment vertical="center"/>
    </xf>
    <xf numFmtId="174" fontId="136" fillId="0" borderId="0" xfId="194" applyFont="1" applyFill="1" applyAlignment="1">
      <alignment vertical="center"/>
    </xf>
    <xf numFmtId="176" fontId="142" fillId="0" borderId="70" xfId="198" applyNumberFormat="1" applyFont="1" applyFill="1" applyBorder="1" applyAlignment="1">
      <alignment horizontal="center" vertical="center" shrinkToFit="1"/>
    </xf>
    <xf numFmtId="0" fontId="136" fillId="30" borderId="69" xfId="0" applyFont="1" applyFill="1" applyBorder="1" applyAlignment="1">
      <alignment horizontal="center" vertical="center"/>
    </xf>
    <xf numFmtId="0" fontId="136" fillId="0" borderId="0" xfId="348" applyFont="1" applyAlignment="1">
      <alignment vertical="center"/>
    </xf>
    <xf numFmtId="0" fontId="145" fillId="0" borderId="0" xfId="348" applyFont="1" applyAlignment="1">
      <alignment vertical="center"/>
    </xf>
    <xf numFmtId="49" fontId="147" fillId="0" borderId="58" xfId="351" applyNumberFormat="1" applyFont="1" applyBorder="1" applyAlignment="1">
      <alignment horizontal="center" vertical="center"/>
    </xf>
    <xf numFmtId="0" fontId="149" fillId="0" borderId="58" xfId="351" applyFont="1" applyBorder="1" applyAlignment="1">
      <alignment horizontal="center" vertical="center"/>
    </xf>
    <xf numFmtId="0" fontId="150" fillId="0" borderId="58" xfId="351" applyFont="1" applyBorder="1" applyAlignment="1">
      <alignment horizontal="center" vertical="center"/>
    </xf>
    <xf numFmtId="0" fontId="147" fillId="0" borderId="58" xfId="351" applyFont="1" applyBorder="1" applyAlignment="1">
      <alignment vertical="center" wrapText="1"/>
    </xf>
    <xf numFmtId="0" fontId="136" fillId="0" borderId="0" xfId="351" applyFont="1" applyAlignment="1">
      <alignment vertical="center"/>
    </xf>
    <xf numFmtId="49" fontId="147" fillId="0" borderId="15" xfId="351" applyNumberFormat="1" applyFont="1" applyBorder="1" applyAlignment="1">
      <alignment horizontal="center" vertical="center"/>
    </xf>
    <xf numFmtId="0" fontId="136" fillId="0" borderId="39" xfId="351" applyFont="1" applyBorder="1" applyAlignment="1">
      <alignment vertical="center"/>
    </xf>
    <xf numFmtId="0" fontId="136" fillId="0" borderId="41" xfId="351" applyFont="1" applyBorder="1" applyAlignment="1">
      <alignment vertical="center"/>
    </xf>
    <xf numFmtId="0" fontId="136" fillId="0" borderId="40" xfId="351" applyFont="1" applyBorder="1" applyAlignment="1">
      <alignment vertical="center"/>
    </xf>
    <xf numFmtId="0" fontId="150" fillId="0" borderId="15" xfId="351" applyFont="1" applyBorder="1" applyAlignment="1">
      <alignment horizontal="center" vertical="center"/>
    </xf>
    <xf numFmtId="0" fontId="149" fillId="0" borderId="15" xfId="351" applyFont="1" applyBorder="1" applyAlignment="1">
      <alignment horizontal="center" vertical="center"/>
    </xf>
    <xf numFmtId="0" fontId="147" fillId="0" borderId="15" xfId="351" applyFont="1" applyBorder="1" applyAlignment="1">
      <alignment vertical="center"/>
    </xf>
    <xf numFmtId="49" fontId="136" fillId="0" borderId="58" xfId="350" applyNumberFormat="1" applyFont="1" applyBorder="1" applyAlignment="1">
      <alignment horizontal="center" vertical="center"/>
    </xf>
    <xf numFmtId="0" fontId="151" fillId="0" borderId="58" xfId="350" applyFont="1" applyBorder="1" applyAlignment="1">
      <alignment horizontal="center" vertical="center"/>
    </xf>
    <xf numFmtId="0" fontId="150" fillId="0" borderId="58" xfId="350" applyFont="1" applyBorder="1" applyAlignment="1">
      <alignment horizontal="center" vertical="center"/>
    </xf>
    <xf numFmtId="0" fontId="136" fillId="0" borderId="58" xfId="350" applyFont="1" applyBorder="1" applyAlignment="1">
      <alignment vertical="center" wrapText="1"/>
    </xf>
    <xf numFmtId="0" fontId="136" fillId="0" borderId="0" xfId="350" applyFont="1" applyAlignment="1">
      <alignment vertical="center"/>
    </xf>
    <xf numFmtId="49" fontId="136" fillId="0" borderId="15" xfId="350" applyNumberFormat="1" applyFont="1" applyBorder="1" applyAlignment="1">
      <alignment horizontal="center" vertical="center"/>
    </xf>
    <xf numFmtId="0" fontId="136" fillId="0" borderId="39" xfId="350" applyFont="1" applyBorder="1" applyAlignment="1">
      <alignment vertical="center"/>
    </xf>
    <xf numFmtId="0" fontId="136" fillId="0" borderId="41" xfId="350" applyFont="1" applyBorder="1" applyAlignment="1">
      <alignment vertical="center"/>
    </xf>
    <xf numFmtId="0" fontId="136" fillId="0" borderId="40" xfId="350" applyFont="1" applyBorder="1" applyAlignment="1">
      <alignment vertical="center"/>
    </xf>
    <xf numFmtId="0" fontId="151" fillId="0" borderId="15" xfId="350" applyFont="1" applyBorder="1" applyAlignment="1">
      <alignment horizontal="center" vertical="center"/>
    </xf>
    <xf numFmtId="0" fontId="150" fillId="0" borderId="15" xfId="350" applyFont="1" applyBorder="1" applyAlignment="1">
      <alignment horizontal="center" vertical="center"/>
    </xf>
    <xf numFmtId="0" fontId="136" fillId="0" borderId="15" xfId="350" applyFont="1" applyBorder="1" applyAlignment="1">
      <alignment vertical="center" wrapText="1"/>
    </xf>
    <xf numFmtId="0" fontId="136" fillId="0" borderId="58" xfId="350" applyFont="1" applyBorder="1" applyAlignment="1">
      <alignment horizontal="center" vertical="center" wrapText="1"/>
    </xf>
    <xf numFmtId="216" fontId="1" fillId="0" borderId="0" xfId="194" applyNumberFormat="1" applyFont="1" applyFill="1" applyBorder="1" applyAlignment="1">
      <alignment horizontal="center" vertical="center"/>
    </xf>
    <xf numFmtId="216" fontId="1" fillId="0" borderId="41" xfId="194" applyNumberFormat="1" applyFont="1" applyFill="1" applyBorder="1" applyAlignment="1">
      <alignment horizontal="center" vertical="center"/>
    </xf>
    <xf numFmtId="216" fontId="2" fillId="0" borderId="69" xfId="194" applyNumberFormat="1" applyFont="1" applyFill="1" applyBorder="1" applyAlignment="1">
      <alignment horizontal="center" vertical="center" shrinkToFit="1"/>
    </xf>
    <xf numFmtId="216" fontId="1" fillId="0" borderId="0" xfId="194" applyNumberFormat="1" applyFont="1" applyFill="1" applyBorder="1" applyAlignment="1">
      <alignment vertical="center"/>
    </xf>
    <xf numFmtId="10" fontId="0" fillId="0" borderId="20" xfId="195" applyNumberFormat="1" applyFont="1" applyFill="1" applyBorder="1" applyAlignment="1">
      <alignment vertical="center" shrinkToFit="1"/>
    </xf>
    <xf numFmtId="40" fontId="0" fillId="0" borderId="9" xfId="0" applyNumberFormat="1" applyFont="1" applyFill="1" applyBorder="1" applyAlignment="1">
      <alignment horizontal="center" vertical="center"/>
    </xf>
    <xf numFmtId="40" fontId="1" fillId="0" borderId="23" xfId="0" applyNumberFormat="1" applyFont="1" applyFill="1" applyBorder="1" applyAlignment="1">
      <alignment vertical="center"/>
    </xf>
    <xf numFmtId="0" fontId="135" fillId="0" borderId="23" xfId="0" applyFont="1" applyFill="1" applyBorder="1" applyAlignment="1">
      <alignment vertical="center"/>
    </xf>
    <xf numFmtId="0" fontId="135" fillId="0" borderId="9" xfId="0" applyFont="1" applyFill="1" applyBorder="1" applyAlignment="1">
      <alignment vertical="center"/>
    </xf>
    <xf numFmtId="0" fontId="0" fillId="0" borderId="23" xfId="0" quotePrefix="1" applyFont="1" applyFill="1" applyBorder="1" applyAlignment="1">
      <alignment vertical="center"/>
    </xf>
    <xf numFmtId="191" fontId="2" fillId="22" borderId="0" xfId="344" applyNumberFormat="1" applyFont="1" applyFill="1" applyBorder="1" applyAlignment="1">
      <alignment vertical="center"/>
    </xf>
    <xf numFmtId="174" fontId="136" fillId="29" borderId="9" xfId="194" applyFont="1" applyFill="1" applyBorder="1" applyAlignment="1">
      <alignment horizontal="center" vertical="center" wrapText="1"/>
    </xf>
    <xf numFmtId="176" fontId="142" fillId="0" borderId="9" xfId="198" applyNumberFormat="1" applyFont="1" applyFill="1" applyBorder="1" applyAlignment="1">
      <alignment horizontal="center" vertical="center" shrinkToFit="1"/>
    </xf>
    <xf numFmtId="4" fontId="136" fillId="30" borderId="9" xfId="0" applyNumberFormat="1" applyFont="1" applyFill="1" applyBorder="1" applyAlignment="1">
      <alignment horizontal="center" vertical="center" wrapText="1"/>
    </xf>
    <xf numFmtId="0" fontId="152" fillId="0" borderId="0" xfId="0" applyFont="1" applyFill="1" applyBorder="1" applyAlignment="1">
      <alignment horizontal="left" vertical="center"/>
    </xf>
    <xf numFmtId="0" fontId="130" fillId="0" borderId="0" xfId="0" applyFont="1" applyFill="1" applyBorder="1" applyAlignment="1">
      <alignment horizontal="center" vertical="center"/>
    </xf>
    <xf numFmtId="49" fontId="144" fillId="0" borderId="0" xfId="0" applyNumberFormat="1" applyFont="1" applyFill="1" applyBorder="1" applyAlignment="1">
      <alignment vertical="center"/>
    </xf>
    <xf numFmtId="174" fontId="0" fillId="0" borderId="0" xfId="194" applyFont="1" applyFill="1" applyBorder="1" applyAlignment="1">
      <alignment vertical="center"/>
    </xf>
    <xf numFmtId="40" fontId="1" fillId="0" borderId="0" xfId="344" applyNumberFormat="1" applyFont="1" applyFill="1" applyBorder="1" applyAlignment="1">
      <alignment horizontal="center" vertical="center" wrapText="1"/>
    </xf>
    <xf numFmtId="38" fontId="1" fillId="0" borderId="0" xfId="344" applyNumberFormat="1" applyFont="1" applyFill="1" applyBorder="1" applyAlignment="1">
      <alignment horizontal="center" vertical="center" wrapText="1"/>
    </xf>
    <xf numFmtId="0" fontId="138" fillId="0" borderId="58" xfId="352" applyFont="1" applyFill="1" applyBorder="1" applyAlignment="1">
      <alignment horizontal="center" vertical="center"/>
    </xf>
    <xf numFmtId="0" fontId="138" fillId="0" borderId="15" xfId="352" applyFont="1" applyFill="1" applyBorder="1" applyAlignment="1">
      <alignment horizontal="center" vertical="center"/>
    </xf>
    <xf numFmtId="0" fontId="139" fillId="0" borderId="62" xfId="352" applyFont="1" applyFill="1" applyBorder="1" applyAlignment="1">
      <alignment horizontal="center" vertical="center"/>
    </xf>
    <xf numFmtId="0" fontId="138" fillId="0" borderId="41" xfId="352" applyFont="1" applyFill="1" applyBorder="1" applyAlignment="1">
      <alignment horizontal="center" vertical="center"/>
    </xf>
    <xf numFmtId="0" fontId="139" fillId="0" borderId="0" xfId="352" applyFont="1" applyFill="1" applyAlignment="1">
      <alignment vertical="center"/>
    </xf>
    <xf numFmtId="0" fontId="138" fillId="0" borderId="0" xfId="352" applyFont="1" applyFill="1" applyBorder="1" applyAlignment="1">
      <alignment vertical="center"/>
    </xf>
    <xf numFmtId="0" fontId="117" fillId="0" borderId="0" xfId="352" applyFont="1" applyFill="1" applyAlignment="1">
      <alignment vertical="center"/>
    </xf>
    <xf numFmtId="0" fontId="138" fillId="0" borderId="41" xfId="352" applyFont="1" applyFill="1" applyBorder="1" applyAlignment="1">
      <alignment vertical="center"/>
    </xf>
    <xf numFmtId="0" fontId="3" fillId="0" borderId="22" xfId="352" applyFont="1" applyFill="1" applyBorder="1" applyAlignment="1">
      <alignment vertical="center"/>
    </xf>
    <xf numFmtId="0" fontId="3" fillId="0" borderId="0" xfId="352" applyFont="1" applyFill="1" applyBorder="1" applyAlignment="1">
      <alignment vertical="center"/>
    </xf>
    <xf numFmtId="0" fontId="139" fillId="0" borderId="0" xfId="352" applyFont="1" applyFill="1" applyBorder="1" applyAlignment="1">
      <alignment vertical="center"/>
    </xf>
    <xf numFmtId="0" fontId="117" fillId="0" borderId="0" xfId="352" applyFont="1" applyFill="1" applyBorder="1" applyAlignment="1">
      <alignment vertical="center"/>
    </xf>
    <xf numFmtId="216" fontId="92" fillId="0" borderId="0" xfId="194" applyNumberFormat="1" applyFont="1"/>
    <xf numFmtId="0" fontId="1" fillId="25" borderId="56" xfId="353" applyFont="1" applyFill="1" applyBorder="1" applyAlignment="1" applyProtection="1">
      <alignment vertical="center"/>
    </xf>
    <xf numFmtId="0" fontId="1" fillId="25" borderId="57" xfId="344" applyFont="1" applyFill="1" applyBorder="1" applyAlignment="1">
      <alignment vertical="center"/>
    </xf>
    <xf numFmtId="38" fontId="52" fillId="25" borderId="57" xfId="334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195" applyNumberFormat="1" applyFont="1" applyFill="1" applyBorder="1" applyAlignment="1">
      <alignment horizontal="center" vertical="center"/>
    </xf>
    <xf numFmtId="0" fontId="153" fillId="0" borderId="0" xfId="0" applyFont="1" applyFill="1" applyBorder="1" applyAlignment="1">
      <alignment vertical="center"/>
    </xf>
    <xf numFmtId="0" fontId="136" fillId="0" borderId="0" xfId="0" applyFont="1" applyFill="1" applyBorder="1" applyAlignment="1">
      <alignment horizontal="center" vertical="center" wrapText="1"/>
    </xf>
    <xf numFmtId="179" fontId="2" fillId="0" borderId="0" xfId="0" applyNumberFormat="1" applyFont="1" applyFill="1" applyBorder="1" applyAlignment="1">
      <alignment vertical="center"/>
    </xf>
    <xf numFmtId="0" fontId="136" fillId="0" borderId="0" xfId="0" applyNumberFormat="1" applyFont="1" applyFill="1" applyBorder="1" applyAlignment="1">
      <alignment horizontal="left" vertical="center" wrapText="1"/>
    </xf>
    <xf numFmtId="38" fontId="136" fillId="0" borderId="0" xfId="203" applyNumberFormat="1" applyFont="1" applyFill="1" applyBorder="1" applyProtection="1">
      <alignment vertical="center"/>
    </xf>
    <xf numFmtId="40" fontId="136" fillId="0" borderId="0" xfId="0" applyNumberFormat="1" applyFont="1" applyFill="1" applyBorder="1" applyAlignment="1">
      <alignment vertical="center"/>
    </xf>
    <xf numFmtId="40" fontId="136" fillId="0" borderId="0" xfId="194" applyNumberFormat="1" applyFont="1" applyFill="1" applyBorder="1" applyAlignment="1">
      <alignment horizontal="right" vertical="center" wrapText="1"/>
    </xf>
    <xf numFmtId="174" fontId="136" fillId="0" borderId="0" xfId="194" applyFont="1" applyFill="1" applyBorder="1" applyAlignment="1">
      <alignment horizontal="right" vertical="center" wrapText="1"/>
    </xf>
    <xf numFmtId="40" fontId="0" fillId="0" borderId="0" xfId="194" applyNumberFormat="1" applyFont="1" applyFill="1" applyBorder="1" applyAlignment="1">
      <alignment vertical="center"/>
    </xf>
    <xf numFmtId="0" fontId="136" fillId="0" borderId="0" xfId="0" applyNumberFormat="1" applyFont="1" applyFill="1" applyBorder="1" applyAlignment="1">
      <alignment horizontal="left" vertical="center"/>
    </xf>
    <xf numFmtId="40" fontId="136" fillId="0" borderId="0" xfId="200" applyNumberFormat="1" applyFont="1" applyFill="1" applyBorder="1" applyAlignment="1">
      <alignment horizontal="right" vertical="center" wrapText="1"/>
    </xf>
    <xf numFmtId="40" fontId="136" fillId="0" borderId="0" xfId="0" applyNumberFormat="1" applyFont="1" applyFill="1" applyBorder="1" applyAlignment="1">
      <alignment horizontal="center" vertical="center"/>
    </xf>
    <xf numFmtId="176" fontId="1" fillId="0" borderId="0" xfId="198" applyNumberFormat="1" applyFont="1" applyFill="1" applyBorder="1" applyAlignment="1">
      <alignment vertical="center" shrinkToFit="1"/>
    </xf>
    <xf numFmtId="0" fontId="135" fillId="0" borderId="0" xfId="0" applyNumberFormat="1" applyFont="1" applyFill="1" applyBorder="1" applyAlignment="1">
      <alignment horizontal="left" vertical="center"/>
    </xf>
    <xf numFmtId="40" fontId="142" fillId="0" borderId="0" xfId="201" applyNumberFormat="1" applyFont="1" applyFill="1" applyBorder="1" applyAlignment="1">
      <alignment horizontal="right" vertical="center"/>
    </xf>
    <xf numFmtId="40" fontId="142" fillId="0" borderId="0" xfId="200" applyNumberFormat="1" applyFont="1" applyFill="1" applyBorder="1" applyAlignment="1">
      <alignment horizontal="right" vertical="center"/>
    </xf>
    <xf numFmtId="40" fontId="142" fillId="0" borderId="0" xfId="200" applyNumberFormat="1" applyFont="1" applyFill="1" applyBorder="1" applyAlignment="1">
      <alignment horizontal="left" vertical="center"/>
    </xf>
    <xf numFmtId="4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shrinkToFit="1"/>
    </xf>
    <xf numFmtId="216" fontId="2" fillId="0" borderId="0" xfId="206" applyNumberFormat="1" applyFont="1" applyFill="1" applyBorder="1" applyAlignment="1">
      <alignment vertical="center" shrinkToFit="1"/>
    </xf>
    <xf numFmtId="38" fontId="2" fillId="0" borderId="0" xfId="0" applyNumberFormat="1" applyFont="1" applyFill="1" applyBorder="1" applyAlignment="1">
      <alignment vertical="center" wrapText="1"/>
    </xf>
    <xf numFmtId="40" fontId="1" fillId="0" borderId="0" xfId="344" applyNumberFormat="1" applyFont="1" applyFill="1" applyBorder="1" applyAlignment="1">
      <alignment vertical="center" wrapText="1"/>
    </xf>
    <xf numFmtId="38" fontId="1" fillId="0" borderId="0" xfId="344" applyNumberFormat="1" applyFont="1" applyFill="1" applyBorder="1" applyAlignment="1">
      <alignment vertical="center" wrapText="1"/>
    </xf>
    <xf numFmtId="218" fontId="0" fillId="0" borderId="0" xfId="195" applyNumberFormat="1" applyFont="1" applyAlignment="1">
      <alignment horizontal="right" vertical="center" shrinkToFit="1"/>
    </xf>
    <xf numFmtId="217" fontId="136" fillId="22" borderId="0" xfId="194" applyNumberFormat="1" applyFont="1" applyFill="1" applyBorder="1" applyAlignment="1">
      <alignment horizontal="center" vertical="center"/>
    </xf>
    <xf numFmtId="217" fontId="142" fillId="22" borderId="46" xfId="194" applyNumberFormat="1" applyFont="1" applyFill="1" applyBorder="1" applyAlignment="1">
      <alignment horizontal="center" vertical="center" shrinkToFit="1"/>
    </xf>
    <xf numFmtId="217" fontId="136" fillId="0" borderId="0" xfId="194" applyNumberFormat="1" applyFont="1" applyFill="1" applyBorder="1" applyAlignment="1">
      <alignment vertical="center"/>
    </xf>
    <xf numFmtId="0" fontId="150" fillId="0" borderId="0" xfId="351" applyFont="1" applyAlignment="1">
      <alignment horizontal="center" vertical="center"/>
    </xf>
    <xf numFmtId="0" fontId="150" fillId="0" borderId="0" xfId="351" applyFont="1" applyAlignment="1">
      <alignment vertical="center"/>
    </xf>
    <xf numFmtId="0" fontId="150" fillId="0" borderId="59" xfId="351" applyFont="1" applyBorder="1" applyAlignment="1">
      <alignment horizontal="center" vertical="center"/>
    </xf>
    <xf numFmtId="0" fontId="156" fillId="0" borderId="58" xfId="351" quotePrefix="1" applyFont="1" applyBorder="1" applyAlignment="1">
      <alignment horizontal="center" vertical="center"/>
    </xf>
    <xf numFmtId="0" fontId="156" fillId="0" borderId="15" xfId="351" quotePrefix="1" applyFont="1" applyBorder="1" applyAlignment="1">
      <alignment horizontal="center" vertical="center"/>
    </xf>
    <xf numFmtId="0" fontId="150" fillId="0" borderId="9" xfId="351" applyFont="1" applyBorder="1" applyAlignment="1">
      <alignment horizontal="center" vertical="center"/>
    </xf>
    <xf numFmtId="0" fontId="150" fillId="0" borderId="23" xfId="351" applyFont="1" applyBorder="1" applyAlignment="1">
      <alignment horizontal="center" vertical="center"/>
    </xf>
    <xf numFmtId="0" fontId="149" fillId="0" borderId="23" xfId="351" applyFont="1" applyBorder="1" applyAlignment="1">
      <alignment horizontal="center" vertical="center"/>
    </xf>
    <xf numFmtId="0" fontId="150" fillId="0" borderId="25" xfId="351" applyFont="1" applyBorder="1" applyAlignment="1">
      <alignment horizontal="center" vertical="center"/>
    </xf>
    <xf numFmtId="0" fontId="150" fillId="0" borderId="40" xfId="351" applyFont="1" applyBorder="1" applyAlignment="1">
      <alignment horizontal="center" vertical="center"/>
    </xf>
    <xf numFmtId="0" fontId="150" fillId="0" borderId="60" xfId="351" applyFont="1" applyBorder="1" applyAlignment="1">
      <alignment horizontal="center" vertical="center"/>
    </xf>
    <xf numFmtId="0" fontId="149" fillId="0" borderId="9" xfId="351" applyFont="1" applyBorder="1" applyAlignment="1">
      <alignment horizontal="center" vertical="center"/>
    </xf>
    <xf numFmtId="0" fontId="150" fillId="0" borderId="9" xfId="351" quotePrefix="1" applyFont="1" applyBorder="1" applyAlignment="1">
      <alignment horizontal="center" vertical="center"/>
    </xf>
    <xf numFmtId="0" fontId="150" fillId="0" borderId="60" xfId="351" quotePrefix="1" applyFont="1" applyBorder="1" applyAlignment="1">
      <alignment horizontal="center" vertical="center"/>
    </xf>
    <xf numFmtId="0" fontId="149" fillId="0" borderId="58" xfId="351" applyFont="1" applyFill="1" applyBorder="1" applyAlignment="1">
      <alignment horizontal="center" vertical="center"/>
    </xf>
    <xf numFmtId="0" fontId="150" fillId="0" borderId="58" xfId="351" applyFont="1" applyFill="1" applyBorder="1" applyAlignment="1">
      <alignment horizontal="center" vertical="center"/>
    </xf>
    <xf numFmtId="0" fontId="149" fillId="0" borderId="15" xfId="351" applyFont="1" applyFill="1" applyBorder="1" applyAlignment="1">
      <alignment horizontal="center" vertical="center"/>
    </xf>
    <xf numFmtId="0" fontId="150" fillId="0" borderId="15" xfId="351" applyFont="1" applyFill="1" applyBorder="1" applyAlignment="1">
      <alignment horizontal="center" vertical="center"/>
    </xf>
    <xf numFmtId="0" fontId="150" fillId="0" borderId="63" xfId="351" applyFont="1" applyBorder="1" applyAlignment="1">
      <alignment horizontal="center" vertical="center"/>
    </xf>
    <xf numFmtId="176" fontId="135" fillId="0" borderId="20" xfId="195" applyNumberFormat="1" applyFont="1" applyFill="1" applyBorder="1" applyAlignment="1">
      <alignment horizontal="right" vertical="center" shrinkToFit="1"/>
    </xf>
    <xf numFmtId="0" fontId="157" fillId="0" borderId="58" xfId="351" applyFont="1" applyFill="1" applyBorder="1" applyAlignment="1">
      <alignment horizontal="center" vertical="center"/>
    </xf>
    <xf numFmtId="0" fontId="135" fillId="0" borderId="0" xfId="348" applyFont="1" applyAlignment="1">
      <alignment vertical="center"/>
    </xf>
    <xf numFmtId="216" fontId="136" fillId="0" borderId="0" xfId="194" applyNumberFormat="1" applyFont="1" applyFill="1" applyBorder="1" applyAlignment="1">
      <alignment vertical="center"/>
    </xf>
    <xf numFmtId="0" fontId="4" fillId="35" borderId="0" xfId="354" applyFont="1" applyFill="1"/>
    <xf numFmtId="177" fontId="4" fillId="35" borderId="0" xfId="336" applyNumberFormat="1" applyFont="1" applyFill="1" applyAlignment="1"/>
    <xf numFmtId="0" fontId="92" fillId="35" borderId="23" xfId="354" applyFont="1" applyFill="1" applyBorder="1" applyAlignment="1">
      <alignment horizontal="center"/>
    </xf>
    <xf numFmtId="177" fontId="92" fillId="35" borderId="23" xfId="336" applyNumberFormat="1" applyFont="1" applyFill="1" applyBorder="1" applyAlignment="1"/>
    <xf numFmtId="0" fontId="92" fillId="35" borderId="20" xfId="354" applyFont="1" applyFill="1" applyBorder="1" applyAlignment="1">
      <alignment horizontal="center"/>
    </xf>
    <xf numFmtId="177" fontId="92" fillId="35" borderId="20" xfId="336" applyNumberFormat="1" applyFont="1" applyFill="1" applyBorder="1" applyAlignment="1"/>
    <xf numFmtId="0" fontId="96" fillId="35" borderId="20" xfId="354" applyFont="1" applyFill="1" applyBorder="1" applyAlignment="1">
      <alignment horizontal="center"/>
    </xf>
    <xf numFmtId="177" fontId="96" fillId="35" borderId="20" xfId="336" applyNumberFormat="1" applyFont="1" applyFill="1" applyBorder="1" applyAlignment="1"/>
    <xf numFmtId="177" fontId="125" fillId="35" borderId="20" xfId="336" applyNumberFormat="1" applyFont="1" applyFill="1" applyBorder="1" applyAlignment="1"/>
    <xf numFmtId="177" fontId="143" fillId="35" borderId="20" xfId="336" applyNumberFormat="1" applyFont="1" applyFill="1" applyBorder="1" applyAlignment="1"/>
    <xf numFmtId="0" fontId="155" fillId="35" borderId="20" xfId="354" applyFont="1" applyFill="1" applyBorder="1" applyAlignment="1">
      <alignment horizontal="center"/>
    </xf>
    <xf numFmtId="177" fontId="92" fillId="35" borderId="20" xfId="336" applyNumberFormat="1" applyFont="1" applyFill="1" applyBorder="1" applyAlignment="1">
      <alignment horizontal="right"/>
    </xf>
    <xf numFmtId="0" fontId="92" fillId="35" borderId="15" xfId="354" applyFont="1" applyFill="1" applyBorder="1" applyAlignment="1">
      <alignment horizontal="center"/>
    </xf>
    <xf numFmtId="177" fontId="92" fillId="35" borderId="15" xfId="336" applyNumberFormat="1" applyFont="1" applyFill="1" applyBorder="1" applyAlignment="1"/>
    <xf numFmtId="0" fontId="4" fillId="35" borderId="46" xfId="354" applyFont="1" applyFill="1" applyBorder="1"/>
    <xf numFmtId="177" fontId="4" fillId="35" borderId="46" xfId="336" applyNumberFormat="1" applyFont="1" applyFill="1" applyBorder="1" applyAlignment="1"/>
    <xf numFmtId="0" fontId="4" fillId="35" borderId="20" xfId="354" applyFont="1" applyFill="1" applyBorder="1"/>
    <xf numFmtId="177" fontId="4" fillId="35" borderId="20" xfId="336" applyNumberFormat="1" applyFont="1" applyFill="1" applyBorder="1" applyAlignment="1"/>
    <xf numFmtId="177" fontId="4" fillId="35" borderId="20" xfId="334" applyNumberFormat="1" applyFont="1" applyFill="1" applyBorder="1" applyAlignment="1"/>
    <xf numFmtId="199" fontId="4" fillId="35" borderId="20" xfId="323" applyNumberFormat="1" applyFont="1" applyFill="1" applyBorder="1" applyAlignment="1"/>
    <xf numFmtId="199" fontId="4" fillId="35" borderId="20" xfId="354" applyNumberFormat="1" applyFont="1" applyFill="1" applyBorder="1"/>
    <xf numFmtId="199" fontId="4" fillId="35" borderId="24" xfId="354" applyNumberFormat="1" applyFont="1" applyFill="1" applyBorder="1"/>
    <xf numFmtId="199" fontId="4" fillId="35" borderId="37" xfId="354" applyNumberFormat="1" applyFont="1" applyFill="1" applyBorder="1"/>
    <xf numFmtId="0" fontId="0" fillId="0" borderId="7" xfId="348" applyFont="1" applyBorder="1" applyAlignment="1">
      <alignment vertical="center"/>
    </xf>
    <xf numFmtId="0" fontId="139" fillId="0" borderId="60" xfId="352" applyFont="1" applyFill="1" applyBorder="1" applyAlignment="1">
      <alignment horizontal="center" vertical="center"/>
    </xf>
    <xf numFmtId="0" fontId="158" fillId="22" borderId="66" xfId="0" applyFont="1" applyFill="1" applyBorder="1" applyAlignment="1">
      <alignment vertical="center"/>
    </xf>
    <xf numFmtId="0" fontId="142" fillId="0" borderId="23" xfId="0" applyFont="1" applyFill="1" applyBorder="1" applyAlignment="1">
      <alignment horizontal="center" vertical="center" shrinkToFit="1"/>
    </xf>
    <xf numFmtId="0" fontId="142" fillId="22" borderId="22" xfId="0" applyFont="1" applyFill="1" applyBorder="1" applyAlignment="1">
      <alignment horizontal="center" vertical="center"/>
    </xf>
    <xf numFmtId="0" fontId="142" fillId="22" borderId="0" xfId="0" applyFont="1" applyFill="1" applyBorder="1" applyAlignment="1">
      <alignment horizontal="center" vertical="center"/>
    </xf>
    <xf numFmtId="0" fontId="142" fillId="22" borderId="23" xfId="0" applyFont="1" applyFill="1" applyBorder="1" applyAlignment="1">
      <alignment horizontal="center" vertical="center"/>
    </xf>
    <xf numFmtId="0" fontId="142" fillId="22" borderId="25" xfId="0" applyFont="1" applyFill="1" applyBorder="1" applyAlignment="1">
      <alignment horizontal="center" vertical="center" shrinkToFit="1"/>
    </xf>
    <xf numFmtId="217" fontId="142" fillId="22" borderId="23" xfId="194" applyNumberFormat="1" applyFont="1" applyFill="1" applyBorder="1" applyAlignment="1">
      <alignment horizontal="center" vertical="center" shrinkToFit="1"/>
    </xf>
    <xf numFmtId="4" fontId="142" fillId="22" borderId="23" xfId="198" applyNumberFormat="1" applyFont="1" applyFill="1" applyBorder="1" applyAlignment="1">
      <alignment horizontal="center" vertical="center" shrinkToFit="1"/>
    </xf>
    <xf numFmtId="176" fontId="142" fillId="22" borderId="23" xfId="198" applyNumberFormat="1" applyFont="1" applyFill="1" applyBorder="1" applyAlignment="1">
      <alignment horizontal="center" vertical="center"/>
    </xf>
    <xf numFmtId="216" fontId="2" fillId="0" borderId="23" xfId="194" applyNumberFormat="1" applyFont="1" applyFill="1" applyBorder="1" applyAlignment="1">
      <alignment horizontal="center" vertical="center" shrinkToFit="1"/>
    </xf>
    <xf numFmtId="176" fontId="142" fillId="0" borderId="25" xfId="198" applyNumberFormat="1" applyFont="1" applyFill="1" applyBorder="1" applyAlignment="1">
      <alignment horizontal="center" vertical="center" shrinkToFit="1"/>
    </xf>
    <xf numFmtId="0" fontId="136" fillId="30" borderId="23" xfId="0" applyFont="1" applyFill="1" applyBorder="1" applyAlignment="1">
      <alignment horizontal="center" vertical="center"/>
    </xf>
    <xf numFmtId="9" fontId="146" fillId="30" borderId="23" xfId="252" applyFont="1" applyFill="1" applyBorder="1" applyAlignment="1">
      <alignment horizontal="center" vertical="center"/>
    </xf>
    <xf numFmtId="4" fontId="136" fillId="31" borderId="23" xfId="0" applyNumberFormat="1" applyFont="1" applyFill="1" applyBorder="1" applyAlignment="1">
      <alignment horizontal="center" vertical="center" wrapText="1"/>
    </xf>
    <xf numFmtId="4" fontId="136" fillId="30" borderId="23" xfId="0" applyNumberFormat="1" applyFont="1" applyFill="1" applyBorder="1" applyAlignment="1">
      <alignment horizontal="center" vertical="center" wrapText="1"/>
    </xf>
    <xf numFmtId="9" fontId="136" fillId="32" borderId="23" xfId="252" applyFont="1" applyFill="1" applyBorder="1" applyAlignment="1">
      <alignment horizontal="center" vertical="center" wrapText="1"/>
    </xf>
    <xf numFmtId="9" fontId="136" fillId="33" borderId="23" xfId="252" applyNumberFormat="1" applyFont="1" applyFill="1" applyBorder="1" applyAlignment="1">
      <alignment vertical="center" wrapText="1"/>
    </xf>
    <xf numFmtId="4" fontId="136" fillId="0" borderId="25" xfId="0" applyNumberFormat="1" applyFont="1" applyFill="1" applyBorder="1" applyAlignment="1">
      <alignment horizontal="center" vertical="center" wrapText="1"/>
    </xf>
    <xf numFmtId="9" fontId="136" fillId="33" borderId="23" xfId="0" applyNumberFormat="1" applyFont="1" applyFill="1" applyBorder="1" applyAlignment="1">
      <alignment horizontal="center" vertical="center" wrapText="1"/>
    </xf>
    <xf numFmtId="49" fontId="136" fillId="29" borderId="23" xfId="0" applyNumberFormat="1" applyFont="1" applyFill="1" applyBorder="1" applyAlignment="1">
      <alignment horizontal="center" vertical="center" wrapText="1"/>
    </xf>
    <xf numFmtId="9" fontId="136" fillId="0" borderId="23" xfId="252" applyFont="1" applyFill="1" applyBorder="1" applyAlignment="1">
      <alignment horizontal="center" vertical="center" wrapText="1"/>
    </xf>
    <xf numFmtId="4" fontId="136" fillId="0" borderId="23" xfId="0" applyNumberFormat="1" applyFont="1" applyFill="1" applyBorder="1" applyAlignment="1">
      <alignment horizontal="center" vertical="center" wrapText="1"/>
    </xf>
    <xf numFmtId="4" fontId="136" fillId="26" borderId="22" xfId="0" applyNumberFormat="1" applyFont="1" applyFill="1" applyBorder="1" applyAlignment="1">
      <alignment horizontal="center" vertical="center" wrapText="1"/>
    </xf>
    <xf numFmtId="174" fontId="136" fillId="29" borderId="23" xfId="194" applyFont="1" applyFill="1" applyBorder="1" applyAlignment="1">
      <alignment horizontal="center" vertical="center" wrapText="1"/>
    </xf>
    <xf numFmtId="4" fontId="136" fillId="0" borderId="23" xfId="252" applyNumberFormat="1" applyFont="1" applyFill="1" applyBorder="1" applyAlignment="1">
      <alignment horizontal="center" vertical="center" wrapText="1"/>
    </xf>
    <xf numFmtId="4" fontId="136" fillId="0" borderId="22" xfId="252" applyNumberFormat="1" applyFont="1" applyFill="1" applyBorder="1" applyAlignment="1">
      <alignment horizontal="center" vertical="center" wrapText="1"/>
    </xf>
    <xf numFmtId="0" fontId="136" fillId="0" borderId="23" xfId="0" applyFont="1" applyFill="1" applyBorder="1" applyAlignment="1">
      <alignment vertical="center" wrapText="1"/>
    </xf>
    <xf numFmtId="0" fontId="136" fillId="0" borderId="25" xfId="0" applyFont="1" applyFill="1" applyBorder="1" applyAlignment="1">
      <alignment vertical="center" wrapText="1"/>
    </xf>
    <xf numFmtId="49" fontId="118" fillId="0" borderId="0" xfId="349" applyNumberFormat="1" applyFont="1" applyAlignment="1">
      <alignment horizontal="center"/>
    </xf>
    <xf numFmtId="0" fontId="154" fillId="0" borderId="0" xfId="349" applyFont="1" applyAlignment="1">
      <alignment vertical="center" wrapText="1"/>
    </xf>
    <xf numFmtId="0" fontId="44" fillId="0" borderId="0" xfId="349" applyFont="1" applyAlignment="1">
      <alignment vertical="center" wrapText="1"/>
    </xf>
    <xf numFmtId="0" fontId="136" fillId="0" borderId="62" xfId="350" applyFont="1" applyBorder="1" applyAlignment="1">
      <alignment vertical="center" wrapText="1"/>
    </xf>
    <xf numFmtId="0" fontId="136" fillId="0" borderId="68" xfId="350" applyFont="1" applyBorder="1" applyAlignment="1">
      <alignment vertical="center" wrapText="1"/>
    </xf>
    <xf numFmtId="0" fontId="136" fillId="0" borderId="60" xfId="350" applyFont="1" applyBorder="1" applyAlignment="1">
      <alignment vertical="center" wrapText="1"/>
    </xf>
    <xf numFmtId="0" fontId="4" fillId="0" borderId="62" xfId="351" applyFont="1" applyBorder="1" applyAlignment="1">
      <alignment vertical="center" wrapText="1"/>
    </xf>
    <xf numFmtId="0" fontId="4" fillId="0" borderId="68" xfId="351" applyFont="1" applyBorder="1" applyAlignment="1">
      <alignment vertical="center" wrapText="1"/>
    </xf>
    <xf numFmtId="0" fontId="4" fillId="0" borderId="60" xfId="351" applyFont="1" applyBorder="1" applyAlignment="1">
      <alignment vertical="center" wrapText="1"/>
    </xf>
    <xf numFmtId="0" fontId="44" fillId="0" borderId="64" xfId="351" applyFont="1" applyBorder="1" applyAlignment="1">
      <alignment vertical="top" wrapText="1"/>
    </xf>
    <xf numFmtId="0" fontId="136" fillId="0" borderId="62" xfId="351" applyFont="1" applyBorder="1" applyAlignment="1">
      <alignment vertical="center" wrapText="1"/>
    </xf>
    <xf numFmtId="0" fontId="136" fillId="0" borderId="68" xfId="351" applyFont="1" applyBorder="1" applyAlignment="1">
      <alignment vertical="center" wrapText="1"/>
    </xf>
    <xf numFmtId="0" fontId="136" fillId="0" borderId="60" xfId="351" applyFont="1" applyBorder="1" applyAlignment="1">
      <alignment vertical="center" wrapText="1"/>
    </xf>
    <xf numFmtId="0" fontId="44" fillId="0" borderId="1" xfId="351" applyFont="1" applyBorder="1" applyAlignment="1">
      <alignment vertical="center" wrapText="1"/>
    </xf>
    <xf numFmtId="0" fontId="44" fillId="0" borderId="7" xfId="351" applyFont="1" applyBorder="1" applyAlignment="1">
      <alignment vertical="center" wrapText="1"/>
    </xf>
    <xf numFmtId="0" fontId="44" fillId="0" borderId="61" xfId="351" applyFont="1" applyBorder="1" applyAlignment="1">
      <alignment vertical="center" wrapText="1"/>
    </xf>
    <xf numFmtId="0" fontId="4" fillId="0" borderId="22" xfId="351" applyFont="1" applyBorder="1" applyAlignment="1">
      <alignment vertical="center" wrapText="1"/>
    </xf>
    <xf numFmtId="0" fontId="4" fillId="0" borderId="0" xfId="351" applyFont="1" applyBorder="1" applyAlignment="1">
      <alignment vertical="center" wrapText="1"/>
    </xf>
    <xf numFmtId="0" fontId="4" fillId="0" borderId="25" xfId="351" applyFont="1" applyBorder="1" applyAlignment="1">
      <alignment vertical="center" wrapText="1"/>
    </xf>
    <xf numFmtId="0" fontId="48" fillId="0" borderId="0" xfId="351" applyFont="1" applyAlignment="1">
      <alignment shrinkToFit="1"/>
    </xf>
    <xf numFmtId="0" fontId="23" fillId="0" borderId="78" xfId="351" applyFont="1" applyBorder="1" applyAlignment="1">
      <alignment horizontal="center" vertical="center"/>
    </xf>
    <xf numFmtId="0" fontId="23" fillId="0" borderId="79" xfId="351" applyFont="1" applyBorder="1" applyAlignment="1">
      <alignment horizontal="center" vertical="center"/>
    </xf>
    <xf numFmtId="0" fontId="23" fillId="0" borderId="80" xfId="351" applyFont="1" applyBorder="1" applyAlignment="1">
      <alignment horizontal="center" vertical="center"/>
    </xf>
    <xf numFmtId="0" fontId="4" fillId="0" borderId="81" xfId="351" applyFont="1" applyBorder="1" applyAlignment="1">
      <alignment vertical="center" wrapText="1"/>
    </xf>
    <xf numFmtId="0" fontId="4" fillId="0" borderId="82" xfId="351" applyFont="1" applyBorder="1" applyAlignment="1">
      <alignment vertical="center" wrapText="1"/>
    </xf>
    <xf numFmtId="0" fontId="4" fillId="0" borderId="83" xfId="351" applyFont="1" applyBorder="1" applyAlignment="1">
      <alignment vertical="center" wrapText="1"/>
    </xf>
    <xf numFmtId="0" fontId="122" fillId="0" borderId="58" xfId="351" applyFont="1" applyBorder="1" applyAlignment="1">
      <alignment vertical="center" wrapText="1"/>
    </xf>
    <xf numFmtId="0" fontId="122" fillId="0" borderId="15" xfId="351" applyFont="1" applyBorder="1" applyAlignment="1">
      <alignment vertical="center" wrapText="1"/>
    </xf>
    <xf numFmtId="0" fontId="89" fillId="0" borderId="84" xfId="354" applyFont="1" applyBorder="1" applyAlignment="1">
      <alignment horizontal="center" vertical="center" wrapText="1"/>
    </xf>
    <xf numFmtId="0" fontId="89" fillId="0" borderId="27" xfId="354" applyFont="1" applyBorder="1" applyAlignment="1">
      <alignment horizontal="center" vertical="center" wrapText="1"/>
    </xf>
    <xf numFmtId="0" fontId="90" fillId="0" borderId="27" xfId="354" applyFont="1" applyBorder="1" applyAlignment="1">
      <alignment horizontal="center" vertical="center" wrapText="1"/>
    </xf>
    <xf numFmtId="0" fontId="90" fillId="0" borderId="28" xfId="354" applyFont="1" applyBorder="1" applyAlignment="1">
      <alignment horizontal="center" vertical="center" wrapText="1"/>
    </xf>
    <xf numFmtId="0" fontId="90" fillId="0" borderId="85" xfId="354" applyFont="1" applyBorder="1" applyAlignment="1">
      <alignment horizontal="center" vertical="center" wrapText="1"/>
    </xf>
    <xf numFmtId="0" fontId="90" fillId="0" borderId="6" xfId="354" applyFont="1" applyBorder="1" applyAlignment="1">
      <alignment horizontal="center" vertical="center" wrapText="1"/>
    </xf>
    <xf numFmtId="0" fontId="90" fillId="0" borderId="86" xfId="354" applyFont="1" applyBorder="1" applyAlignment="1">
      <alignment horizontal="center" vertical="center" wrapText="1"/>
    </xf>
    <xf numFmtId="40" fontId="0" fillId="0" borderId="9" xfId="0" applyNumberFormat="1" applyFill="1" applyBorder="1" applyAlignment="1">
      <alignment horizontal="center" vertical="center"/>
    </xf>
    <xf numFmtId="40" fontId="1" fillId="0" borderId="9" xfId="0" applyNumberFormat="1" applyFont="1" applyFill="1" applyBorder="1" applyAlignment="1">
      <alignment horizontal="center" vertical="center"/>
    </xf>
    <xf numFmtId="0" fontId="47" fillId="27" borderId="0" xfId="344" applyFont="1" applyFill="1" applyBorder="1" applyAlignment="1">
      <alignment horizontal="center" vertical="center"/>
    </xf>
    <xf numFmtId="40" fontId="1" fillId="27" borderId="9" xfId="344" applyNumberFormat="1" applyFont="1" applyFill="1" applyBorder="1" applyAlignment="1">
      <alignment horizontal="center" vertical="center" wrapText="1"/>
    </xf>
    <xf numFmtId="38" fontId="1" fillId="27" borderId="9" xfId="344" applyNumberFormat="1" applyFont="1" applyFill="1" applyBorder="1" applyAlignment="1">
      <alignment horizontal="center" vertical="center" wrapText="1"/>
    </xf>
    <xf numFmtId="0" fontId="2" fillId="34" borderId="1" xfId="344" applyFont="1" applyFill="1" applyBorder="1" applyAlignment="1">
      <alignment horizontal="center" vertical="center"/>
    </xf>
    <xf numFmtId="0" fontId="2" fillId="34" borderId="7" xfId="344" applyFont="1" applyFill="1" applyBorder="1" applyAlignment="1">
      <alignment horizontal="center" vertical="center"/>
    </xf>
    <xf numFmtId="0" fontId="2" fillId="34" borderId="61" xfId="344" applyFont="1" applyFill="1" applyBorder="1" applyAlignment="1">
      <alignment horizontal="center" vertical="center"/>
    </xf>
    <xf numFmtId="0" fontId="1" fillId="0" borderId="0" xfId="355" applyFont="1" applyFill="1" applyBorder="1" applyAlignment="1">
      <alignment horizontal="left" vertical="center" wrapText="1"/>
    </xf>
    <xf numFmtId="0" fontId="2" fillId="34" borderId="1" xfId="0" applyFont="1" applyFill="1" applyBorder="1" applyAlignment="1">
      <alignment horizontal="left" vertical="center"/>
    </xf>
    <xf numFmtId="0" fontId="2" fillId="34" borderId="61" xfId="0" applyFont="1" applyFill="1" applyBorder="1" applyAlignment="1">
      <alignment horizontal="left" vertical="center"/>
    </xf>
    <xf numFmtId="0" fontId="4" fillId="0" borderId="1" xfId="344" applyFont="1" applyFill="1" applyBorder="1" applyAlignment="1">
      <alignment horizontal="center" vertical="center" wrapText="1"/>
    </xf>
    <xf numFmtId="0" fontId="4" fillId="0" borderId="7" xfId="344" applyFont="1" applyFill="1" applyBorder="1" applyAlignment="1">
      <alignment horizontal="center" vertical="center" wrapText="1"/>
    </xf>
    <xf numFmtId="0" fontId="4" fillId="0" borderId="61" xfId="344" applyFont="1" applyFill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0" fillId="0" borderId="66" xfId="344" applyFont="1" applyFill="1" applyBorder="1" applyAlignment="1">
      <alignment horizontal="center" vertical="center" wrapText="1"/>
    </xf>
    <xf numFmtId="0" fontId="0" fillId="0" borderId="55" xfId="344" applyFont="1" applyFill="1" applyBorder="1" applyAlignment="1">
      <alignment horizontal="center" vertical="center" wrapText="1"/>
    </xf>
    <xf numFmtId="0" fontId="135" fillId="0" borderId="66" xfId="344" applyFont="1" applyFill="1" applyBorder="1" applyAlignment="1">
      <alignment horizontal="center" vertical="center" wrapText="1"/>
    </xf>
    <xf numFmtId="0" fontId="135" fillId="0" borderId="55" xfId="344" applyFont="1" applyFill="1" applyBorder="1" applyAlignment="1">
      <alignment horizontal="center" vertical="center" wrapText="1"/>
    </xf>
    <xf numFmtId="0" fontId="2" fillId="34" borderId="1" xfId="344" applyFont="1" applyFill="1" applyBorder="1" applyAlignment="1">
      <alignment horizontal="center" vertical="center" wrapText="1"/>
    </xf>
    <xf numFmtId="0" fontId="2" fillId="34" borderId="7" xfId="344" applyFont="1" applyFill="1" applyBorder="1" applyAlignment="1">
      <alignment horizontal="center" vertical="center" wrapText="1"/>
    </xf>
    <xf numFmtId="0" fontId="2" fillId="34" borderId="61" xfId="344" applyFont="1" applyFill="1" applyBorder="1" applyAlignment="1">
      <alignment horizontal="center" vertical="center" wrapText="1"/>
    </xf>
    <xf numFmtId="0" fontId="1" fillId="0" borderId="66" xfId="344" applyFont="1" applyFill="1" applyBorder="1" applyAlignment="1">
      <alignment horizontal="center" vertical="center" wrapText="1"/>
    </xf>
    <xf numFmtId="0" fontId="1" fillId="0" borderId="55" xfId="344" applyFont="1" applyFill="1" applyBorder="1" applyAlignment="1">
      <alignment horizontal="center" vertical="center" wrapText="1"/>
    </xf>
    <xf numFmtId="0" fontId="142" fillId="0" borderId="58" xfId="0" applyFont="1" applyFill="1" applyBorder="1" applyAlignment="1">
      <alignment horizontal="center" vertical="center" shrinkToFit="1"/>
    </xf>
    <xf numFmtId="0" fontId="142" fillId="0" borderId="15" xfId="0" applyFont="1" applyFill="1" applyBorder="1" applyAlignment="1">
      <alignment horizontal="center" vertical="center" shrinkToFit="1"/>
    </xf>
    <xf numFmtId="0" fontId="142" fillId="22" borderId="60" xfId="0" applyFont="1" applyFill="1" applyBorder="1" applyAlignment="1">
      <alignment horizontal="center" vertical="center" shrinkToFit="1"/>
    </xf>
    <xf numFmtId="0" fontId="142" fillId="22" borderId="40" xfId="0" applyFont="1" applyFill="1" applyBorder="1" applyAlignment="1">
      <alignment horizontal="center" vertical="center" shrinkToFit="1"/>
    </xf>
    <xf numFmtId="217" fontId="142" fillId="22" borderId="58" xfId="194" applyNumberFormat="1" applyFont="1" applyFill="1" applyBorder="1" applyAlignment="1">
      <alignment horizontal="center" vertical="center" shrinkToFit="1"/>
    </xf>
    <xf numFmtId="217" fontId="142" fillId="22" borderId="15" xfId="194" applyNumberFormat="1" applyFont="1" applyFill="1" applyBorder="1" applyAlignment="1">
      <alignment horizontal="center" vertical="center" shrinkToFit="1"/>
    </xf>
    <xf numFmtId="176" fontId="142" fillId="22" borderId="58" xfId="198" applyNumberFormat="1" applyFont="1" applyFill="1" applyBorder="1" applyAlignment="1">
      <alignment horizontal="center" vertical="center"/>
    </xf>
    <xf numFmtId="176" fontId="142" fillId="22" borderId="15" xfId="198" applyNumberFormat="1" applyFont="1" applyFill="1" applyBorder="1" applyAlignment="1">
      <alignment horizontal="center" vertical="center"/>
    </xf>
    <xf numFmtId="216" fontId="2" fillId="0" borderId="58" xfId="194" applyNumberFormat="1" applyFont="1" applyFill="1" applyBorder="1" applyAlignment="1">
      <alignment horizontal="center" vertical="center" shrinkToFit="1"/>
    </xf>
    <xf numFmtId="216" fontId="2" fillId="0" borderId="15" xfId="194" applyNumberFormat="1" applyFont="1" applyFill="1" applyBorder="1" applyAlignment="1">
      <alignment horizontal="center" vertical="center" shrinkToFit="1"/>
    </xf>
    <xf numFmtId="0" fontId="142" fillId="22" borderId="62" xfId="0" applyFont="1" applyFill="1" applyBorder="1" applyAlignment="1">
      <alignment horizontal="center" vertical="center"/>
    </xf>
    <xf numFmtId="0" fontId="142" fillId="22" borderId="60" xfId="0" applyFont="1" applyFill="1" applyBorder="1" applyAlignment="1">
      <alignment horizontal="center" vertical="center"/>
    </xf>
    <xf numFmtId="0" fontId="142" fillId="22" borderId="39" xfId="0" applyFont="1" applyFill="1" applyBorder="1" applyAlignment="1">
      <alignment horizontal="center" vertical="center"/>
    </xf>
    <xf numFmtId="0" fontId="142" fillId="22" borderId="40" xfId="0" applyFont="1" applyFill="1" applyBorder="1" applyAlignment="1">
      <alignment horizontal="center" vertical="center"/>
    </xf>
    <xf numFmtId="4" fontId="136" fillId="26" borderId="9" xfId="0" applyNumberFormat="1" applyFont="1" applyFill="1" applyBorder="1" applyAlignment="1">
      <alignment horizontal="center" vertical="center" wrapText="1"/>
    </xf>
    <xf numFmtId="4" fontId="136" fillId="27" borderId="9" xfId="0" applyNumberFormat="1" applyFont="1" applyFill="1" applyBorder="1" applyAlignment="1">
      <alignment horizontal="center" vertical="center" wrapText="1"/>
    </xf>
    <xf numFmtId="176" fontId="142" fillId="0" borderId="9" xfId="198" applyNumberFormat="1" applyFont="1" applyFill="1" applyBorder="1" applyAlignment="1">
      <alignment horizontal="center" vertical="center" shrinkToFit="1"/>
    </xf>
    <xf numFmtId="0" fontId="136" fillId="30" borderId="58" xfId="0" applyFont="1" applyFill="1" applyBorder="1" applyAlignment="1">
      <alignment horizontal="center" vertical="center"/>
    </xf>
    <xf numFmtId="0" fontId="136" fillId="30" borderId="15" xfId="0" applyFont="1" applyFill="1" applyBorder="1" applyAlignment="1">
      <alignment horizontal="center" vertical="center"/>
    </xf>
    <xf numFmtId="174" fontId="136" fillId="29" borderId="9" xfId="194" applyFont="1" applyFill="1" applyBorder="1" applyAlignment="1">
      <alignment horizontal="center" vertical="center" wrapText="1"/>
    </xf>
    <xf numFmtId="0" fontId="138" fillId="0" borderId="58" xfId="352" applyFont="1" applyFill="1" applyBorder="1" applyAlignment="1">
      <alignment horizontal="center" vertical="center"/>
    </xf>
    <xf numFmtId="0" fontId="138" fillId="0" borderId="15" xfId="352" applyFont="1" applyFill="1" applyBorder="1" applyAlignment="1">
      <alignment horizontal="center" vertical="center"/>
    </xf>
    <xf numFmtId="0" fontId="129" fillId="0" borderId="0" xfId="352" applyFont="1" applyFill="1" applyAlignment="1">
      <alignment horizontal="left" vertical="center"/>
    </xf>
  </cellXfs>
  <cellStyles count="373">
    <cellStyle name="_x0001_" xfId="1"/>
    <cellStyle name=",." xfId="2"/>
    <cellStyle name="､@ｯ・BQSUM" xfId="3"/>
    <cellStyle name="､@ｯ・BQSUM(D)" xfId="4"/>
    <cellStyle name="､@ｯ・BQSUM_exclude Sptic tank R2_2-6-PH1A-Cost M&amp;E 25MAY07" xfId="5"/>
    <cellStyle name="､d､ﾀｦ・BQSUM" xfId="6"/>
    <cellStyle name="､d､ﾀｦ・BQSUM(D)" xfId="7"/>
    <cellStyle name="?? [0.00]_ 2 weeks" xfId="8"/>
    <cellStyle name="?? [0]_1202" xfId="9"/>
    <cellStyle name="???" xfId="10"/>
    <cellStyle name="?_x001d_??%U©÷u&amp;H©÷9_x0008_?_x0009_s_x000a__x0007__x0001__x0001_" xfId="11"/>
    <cellStyle name="???? [0.00]_ 2 weeks" xfId="12"/>
    <cellStyle name="??????" xfId="13"/>
    <cellStyle name="???????" xfId="14"/>
    <cellStyle name="????????????" xfId="15"/>
    <cellStyle name="????????????DEC.4,97)-1_" xfId="16"/>
    <cellStyle name="????????????DEC.4,97)-1a" xfId="17"/>
    <cellStyle name="???????_Ojitex????" xfId="18"/>
    <cellStyle name="???????fcv1(DE" xfId="19"/>
    <cellStyle name="????_ 2 weeks" xfId="20"/>
    <cellStyle name="???_HOBONG" xfId="21"/>
    <cellStyle name="??_ 2 weeks" xfId="22"/>
    <cellStyle name="??·?`??" xfId="23"/>
    <cellStyle name="????`?" xfId="24"/>
    <cellStyle name="??e?`?f" xfId="25"/>
    <cellStyle name="??A? [0]_ÿÿÿÿÿÿ_1_¢¬???¢â? " xfId="26"/>
    <cellStyle name="??A?_ÿÿÿÿÿÿ_1_¢¬???¢â? " xfId="27"/>
    <cellStyle name="?@?ｷBQSUM" xfId="28"/>
    <cellStyle name="?@?ｷBQSUM(D)" xfId="29"/>
    <cellStyle name="?@?ｷBQSUM_?? study" xfId="30"/>
    <cellStyle name="?¡±¢¥?_?¨ù??¢´¢¥_¢¬???¢â? " xfId="31"/>
    <cellStyle name="?d???ｷBQSUM" xfId="32"/>
    <cellStyle name="?d???ｷBQSUM(D)" xfId="33"/>
    <cellStyle name="?ðÇ%U?&amp;H?_x0008_?s_x000a__x0007__x0001__x0001_" xfId="34"/>
    <cellStyle name="?f??BQSUM" xfId="35"/>
    <cellStyle name="?f??BQSUM(D)" xfId="36"/>
    <cellStyle name="_Book1" xfId="37"/>
    <cellStyle name="_Book1_1" xfId="38"/>
    <cellStyle name="_Book1_Book1" xfId="39"/>
    <cellStyle name="_Book1_HNI-93-0019 Taisei (Hanoi) Electronics Viet Nam Factory" xfId="40"/>
    <cellStyle name="_Book1_HNI-93-0019 Taisei (Hanoi) Electronics Vietnam factory" xfId="41"/>
    <cellStyle name="_Book1_HNI-93-0019 Taisei (Hanoi) Electronics Vietnam factory_Outline for CORONA" xfId="42"/>
    <cellStyle name="_Book1_HNI-93-0143 A Sewing Vietnam Factory(Cover Page)" xfId="43"/>
    <cellStyle name="_Book1_RHYTHM PHASE-2工事概要" xfId="44"/>
    <cellStyle name="_Book1_RHYTHM PHASE-2工事概要_Outline for CORONA" xfId="45"/>
    <cellStyle name="_FORM Scope of works_condition" xfId="46"/>
    <cellStyle name="_HNI-93-0019 Taisei (Hanoi) Electronics Viet Nam Factory" xfId="47"/>
    <cellStyle name="_HNI-93-0019 Taisei (Hanoi) Electronics Vietnam factory" xfId="48"/>
    <cellStyle name="_HNI-93-0019 Taisei (Hanoi) Electronics Vietnam factory_Outline for CORONA" xfId="49"/>
    <cellStyle name="_HNI-93-0143 A Sewing Vietnam Factory(Cover Page)" xfId="50"/>
    <cellStyle name="_JIKKOYOSAN-NET-R4-Maeda-Toyo Denso-26mar07（計算根拠）" xfId="51"/>
    <cellStyle name="_KT (2)" xfId="52"/>
    <cellStyle name="_KT (2)_1" xfId="53"/>
    <cellStyle name="_KT (2)_1_Book1" xfId="54"/>
    <cellStyle name="_KT (2)_1_HNI-93-0019 Taisei (Hanoi) Electronics Viet Nam Factory" xfId="55"/>
    <cellStyle name="_KT (2)_1_HNI-93-0019 Taisei (Hanoi) Electronics Vietnam factory" xfId="56"/>
    <cellStyle name="_KT (2)_1_HNI-93-0019 Taisei (Hanoi) Electronics Vietnam factory_Outline for CORONA" xfId="57"/>
    <cellStyle name="_KT (2)_1_HNI-93-0143 A Sewing Vietnam Factory(Cover Page)" xfId="58"/>
    <cellStyle name="_KT (2)_1_RHYTHM PHASE-2工事概要" xfId="59"/>
    <cellStyle name="_KT (2)_1_RHYTHM PHASE-2工事概要_Outline for CORONA" xfId="60"/>
    <cellStyle name="_KT (2)_2" xfId="61"/>
    <cellStyle name="_KT (2)_2_TG-TH" xfId="62"/>
    <cellStyle name="_KT (2)_2_TG-TH_Book1" xfId="63"/>
    <cellStyle name="_KT (2)_3" xfId="64"/>
    <cellStyle name="_KT (2)_3_TG-TH" xfId="65"/>
    <cellStyle name="_KT (2)_3_TG-TH_Book1" xfId="66"/>
    <cellStyle name="_KT (2)_3_TG-TH_Book1_1" xfId="67"/>
    <cellStyle name="_KT (2)_3_TG-TH_Book1_Book1" xfId="68"/>
    <cellStyle name="_KT (2)_3_TG-TH_Book1_HNI-93-0019 Taisei (Hanoi) Electronics Viet Nam Factory" xfId="69"/>
    <cellStyle name="_KT (2)_3_TG-TH_Book1_HNI-93-0019 Taisei (Hanoi) Electronics Vietnam factory" xfId="70"/>
    <cellStyle name="_KT (2)_3_TG-TH_Book1_HNI-93-0019 Taisei (Hanoi) Electronics Vietnam factory_Outline for CORONA" xfId="71"/>
    <cellStyle name="_KT (2)_3_TG-TH_Book1_HNI-93-0143 A Sewing Vietnam Factory(Cover Page)" xfId="72"/>
    <cellStyle name="_KT (2)_3_TG-TH_Book1_RHYTHM PHASE-2工事概要" xfId="73"/>
    <cellStyle name="_KT (2)_3_TG-TH_Book1_RHYTHM PHASE-2工事概要_Outline for CORONA" xfId="74"/>
    <cellStyle name="_KT (2)_3_TG-TH_HNI-93-0019 Taisei (Hanoi) Electronics Viet Nam Factory" xfId="75"/>
    <cellStyle name="_KT (2)_3_TG-TH_HNI-93-0019 Taisei (Hanoi) Electronics Vietnam factory" xfId="76"/>
    <cellStyle name="_KT (2)_3_TG-TH_HNI-93-0019 Taisei (Hanoi) Electronics Vietnam factory_Outline for CORONA" xfId="77"/>
    <cellStyle name="_KT (2)_3_TG-TH_HNI-93-0143 A Sewing Vietnam Factory(Cover Page)" xfId="78"/>
    <cellStyle name="_KT (2)_3_TG-TH_RHYTHM PHASE-2工事概要" xfId="79"/>
    <cellStyle name="_KT (2)_3_TG-TH_RHYTHM PHASE-2工事概要_Outline for CORONA" xfId="80"/>
    <cellStyle name="_KT (2)_4" xfId="81"/>
    <cellStyle name="_KT (2)_4_Book1" xfId="82"/>
    <cellStyle name="_KT (2)_4_TG-TH" xfId="83"/>
    <cellStyle name="_KT (2)_5" xfId="84"/>
    <cellStyle name="_KT (2)_5_Book1" xfId="85"/>
    <cellStyle name="_KT (2)_Book1" xfId="86"/>
    <cellStyle name="_KT (2)_Book1_1" xfId="87"/>
    <cellStyle name="_KT (2)_Book1_Book1" xfId="88"/>
    <cellStyle name="_KT (2)_Book1_HNI-93-0019 Taisei (Hanoi) Electronics Viet Nam Factory" xfId="89"/>
    <cellStyle name="_KT (2)_Book1_HNI-93-0019 Taisei (Hanoi) Electronics Vietnam factory" xfId="90"/>
    <cellStyle name="_KT (2)_Book1_HNI-93-0019 Taisei (Hanoi) Electronics Vietnam factory_Outline for CORONA" xfId="91"/>
    <cellStyle name="_KT (2)_Book1_HNI-93-0143 A Sewing Vietnam Factory(Cover Page)" xfId="92"/>
    <cellStyle name="_KT (2)_Book1_RHYTHM PHASE-2工事概要" xfId="93"/>
    <cellStyle name="_KT (2)_Book1_RHYTHM PHASE-2工事概要_Outline for CORONA" xfId="94"/>
    <cellStyle name="_KT (2)_HNI-93-0019 Taisei (Hanoi) Electronics Viet Nam Factory" xfId="95"/>
    <cellStyle name="_KT (2)_HNI-93-0019 Taisei (Hanoi) Electronics Vietnam factory" xfId="96"/>
    <cellStyle name="_KT (2)_HNI-93-0019 Taisei (Hanoi) Electronics Vietnam factory_Outline for CORONA" xfId="97"/>
    <cellStyle name="_KT (2)_HNI-93-0143 A Sewing Vietnam Factory(Cover Page)" xfId="98"/>
    <cellStyle name="_KT (2)_RHYTHM PHASE-2工事概要" xfId="99"/>
    <cellStyle name="_KT (2)_RHYTHM PHASE-2工事概要_Outline for CORONA" xfId="100"/>
    <cellStyle name="_KT (2)_TG-TH" xfId="101"/>
    <cellStyle name="_KT_TG" xfId="102"/>
    <cellStyle name="_KT_TG_1" xfId="103"/>
    <cellStyle name="_KT_TG_1_Book1" xfId="104"/>
    <cellStyle name="_KT_TG_2" xfId="105"/>
    <cellStyle name="_KT_TG_2_Book1" xfId="106"/>
    <cellStyle name="_KT_TG_3" xfId="107"/>
    <cellStyle name="_KT_TG_4" xfId="108"/>
    <cellStyle name="_KT_TG_4_Book1" xfId="109"/>
    <cellStyle name="_KT_TG_4_HNI-93-0019 Taisei (Hanoi) Electronics Viet Nam Factory" xfId="110"/>
    <cellStyle name="_KT_TG_4_HNI-93-0019 Taisei (Hanoi) Electronics Vietnam factory" xfId="111"/>
    <cellStyle name="_KT_TG_4_HNI-93-0019 Taisei (Hanoi) Electronics Vietnam factory_Outline for CORONA" xfId="112"/>
    <cellStyle name="_KT_TG_4_HNI-93-0143 A Sewing Vietnam Factory(Cover Page)" xfId="113"/>
    <cellStyle name="_KT_TG_4_RHYTHM PHASE-2工事概要" xfId="114"/>
    <cellStyle name="_KT_TG_4_RHYTHM PHASE-2工事概要_Outline for CORONA" xfId="115"/>
    <cellStyle name="_NET-R0-OMURON-2Jan06" xfId="116"/>
    <cellStyle name="_NET-R0-OMURON-2Jan06 (1)" xfId="117"/>
    <cellStyle name="_NET-R9-TOMIYA-15dec06-rev1" xfId="118"/>
    <cellStyle name="_x0001__Outline for CORONA" xfId="119"/>
    <cellStyle name="_Reference Outline" xfId="120"/>
    <cellStyle name="_RHYTHM PHASE-2工事概要" xfId="121"/>
    <cellStyle name="_RHYTHM PHASE-2工事概要_Outline for CORONA" xfId="122"/>
    <cellStyle name="_SUB-R1-AIDEN-16dec06-SUMMARY" xfId="123"/>
    <cellStyle name="_TG-TH" xfId="124"/>
    <cellStyle name="_TG-TH_1" xfId="125"/>
    <cellStyle name="_TG-TH_1_Book1" xfId="126"/>
    <cellStyle name="_TG-TH_2" xfId="127"/>
    <cellStyle name="_TG-TH_2_Book1" xfId="128"/>
    <cellStyle name="_TG-TH_3" xfId="129"/>
    <cellStyle name="_TG-TH_3_Book1" xfId="130"/>
    <cellStyle name="_TG-TH_3_HNI-93-0019 Taisei (Hanoi) Electronics Viet Nam Factory" xfId="131"/>
    <cellStyle name="_TG-TH_3_HNI-93-0019 Taisei (Hanoi) Electronics Vietnam factory" xfId="132"/>
    <cellStyle name="_TG-TH_3_HNI-93-0019 Taisei (Hanoi) Electronics Vietnam factory_Outline for CORONA" xfId="133"/>
    <cellStyle name="_TG-TH_3_HNI-93-0143 A Sewing Vietnam Factory(Cover Page)" xfId="134"/>
    <cellStyle name="_TG-TH_3_RHYTHM PHASE-2工事概要" xfId="135"/>
    <cellStyle name="_TG-TH_3_RHYTHM PHASE-2工事概要_Outline for CORONA" xfId="136"/>
    <cellStyle name="_TG-TH_4" xfId="137"/>
    <cellStyle name="_四変テック減額案（SEC-M&amp;E）-rev" xfId="138"/>
    <cellStyle name="’Ê‰Ý [0.00]_Add and Red2" xfId="139"/>
    <cellStyle name="’Ê‰Ý_Add and Red2" xfId="140"/>
    <cellStyle name="–¢’è‹`" xfId="141"/>
    <cellStyle name="•\Ž¦Ï‚Ý‚ÌƒnƒCƒp[ƒŠƒ“ƒN" xfId="142"/>
    <cellStyle name="•W€_’ •[01" xfId="143"/>
    <cellStyle name="•W_¯–ì" xfId="144"/>
    <cellStyle name="\¦ÏÝÌnCp[N" xfId="145"/>
    <cellStyle name="aOe [0.00]_s-ns-bq" xfId="146"/>
    <cellStyle name="aOe_s-ns-bq" xfId="147"/>
    <cellStyle name="ÊÝ [0.00]_ÝõO[v" xfId="148"/>
    <cellStyle name="EY [0.00]_CONDITION (2)" xfId="149"/>
    <cellStyle name="ÊÝ_ÝõO[v" xfId="150"/>
    <cellStyle name="EY_CONDITION (2)" xfId="151"/>
    <cellStyle name="nCp[N" xfId="152"/>
    <cellStyle name="W_ [01" xfId="153"/>
    <cellStyle name="¹éºÐÀ²_±âÅ¸" xfId="154"/>
    <cellStyle name="20% - 强调文字颜色 1" xfId="155"/>
    <cellStyle name="20% - 强调文字颜色 2" xfId="156"/>
    <cellStyle name="20% - 强调文字颜色 3" xfId="157"/>
    <cellStyle name="20% - 强调文字颜色 4" xfId="158"/>
    <cellStyle name="20% - 强调文字颜色 5" xfId="159"/>
    <cellStyle name="20% - 强调文字颜色 6" xfId="160"/>
    <cellStyle name="40% - 强调文字颜色 1" xfId="161"/>
    <cellStyle name="40% - 强调文字颜色 2" xfId="162"/>
    <cellStyle name="40% - 强调文字颜色 3" xfId="163"/>
    <cellStyle name="40% - 强调文字颜色 4" xfId="164"/>
    <cellStyle name="40% - 强调文字颜色 5" xfId="165"/>
    <cellStyle name="40% - 强调文字颜色 6" xfId="166"/>
    <cellStyle name="60% - 强调文字颜色 1" xfId="167"/>
    <cellStyle name="60% - 强调文字颜色 2" xfId="168"/>
    <cellStyle name="60% - 强调文字颜色 3" xfId="169"/>
    <cellStyle name="60% - 强调文字颜色 4" xfId="170"/>
    <cellStyle name="60% - 强调文字颜色 5" xfId="171"/>
    <cellStyle name="60% - 强调文字颜色 6" xfId="172"/>
    <cellStyle name="ÅëÈ­ [0]_±âÅ¸" xfId="173"/>
    <cellStyle name="AeE­ [0]_INQUIRY ¿μ¾÷AßAø " xfId="174"/>
    <cellStyle name="ÅëÈ­ [0]_ÿÿÿÿÿÿ" xfId="175"/>
    <cellStyle name="ÅëÈ­_±âÅ¸" xfId="176"/>
    <cellStyle name="AeE­_INQUIRY ¿µ¾÷AßAø " xfId="177"/>
    <cellStyle name="ÅëÈ­_ÿÿÿÿÿÿ" xfId="178"/>
    <cellStyle name="APPEAR" xfId="179"/>
    <cellStyle name="ÄÞ¸¶ [0]_±âÅ¸" xfId="180"/>
    <cellStyle name="AÞ¸¶ [0]_INQUIRY ¿?¾÷AßAø " xfId="181"/>
    <cellStyle name="ÄÞ¸¶ [0]_ÿÿÿÿÿÿ" xfId="182"/>
    <cellStyle name="ÄÞ¸¶_±âÅ¸" xfId="183"/>
    <cellStyle name="AÞ¸¶_INQUIRY ¿?¾÷AßAø " xfId="184"/>
    <cellStyle name="ÄÞ¸¶_ÿÿÿÿÿÿ" xfId="185"/>
    <cellStyle name="AutoFormat Options" xfId="186"/>
    <cellStyle name="C?AØ_¿?¾÷CoE² " xfId="187"/>
    <cellStyle name="Ç¥ÁØ_#2(M17)_1" xfId="188"/>
    <cellStyle name="C￥AØ_¿μ¾÷CoE² " xfId="189"/>
    <cellStyle name="Ç¥ÁØ_°èÈ¹" xfId="190"/>
    <cellStyle name="Calc Currency (0)" xfId="191"/>
    <cellStyle name="category" xfId="192"/>
    <cellStyle name="Cerrency_Sheet2_XANGDAU" xfId="193"/>
    <cellStyle name="Comma" xfId="194" builtinId="3"/>
    <cellStyle name="Comma [0]" xfId="195" builtinId="6"/>
    <cellStyle name="Comma [0] 2" xfId="196"/>
    <cellStyle name="Comma [0] 3" xfId="197"/>
    <cellStyle name="Comma [0] 4" xfId="198"/>
    <cellStyle name="Comma 10" xfId="199"/>
    <cellStyle name="Comma 14" xfId="200"/>
    <cellStyle name="Comma 2" xfId="201"/>
    <cellStyle name="Comma 2 2" xfId="202"/>
    <cellStyle name="Comma 2 3" xfId="203"/>
    <cellStyle name="Comma 3" xfId="204"/>
    <cellStyle name="Comma 3 2" xfId="205"/>
    <cellStyle name="Comma 4" xfId="206"/>
    <cellStyle name="Comma 4 2" xfId="207"/>
    <cellStyle name="Comma0" xfId="208"/>
    <cellStyle name="Currency 2" xfId="209"/>
    <cellStyle name="Currency0" xfId="210"/>
    <cellStyle name="Date" xfId="211"/>
    <cellStyle name="Extensions" xfId="212"/>
    <cellStyle name="Fixed" xfId="213"/>
    <cellStyle name="ƒnƒCƒp[ƒŠƒ“ƒN" xfId="214"/>
    <cellStyle name="Grey" xfId="215"/>
    <cellStyle name="HEADER" xfId="216"/>
    <cellStyle name="Header1" xfId="217"/>
    <cellStyle name="Header2" xfId="218"/>
    <cellStyle name="Heading 1" xfId="219"/>
    <cellStyle name="Heading 2" xfId="220"/>
    <cellStyle name="HIDE" xfId="221"/>
    <cellStyle name="i·0" xfId="222"/>
    <cellStyle name="Input [yellow]" xfId="223"/>
    <cellStyle name="MARK" xfId="224"/>
    <cellStyle name="Milliers [0]_      " xfId="225"/>
    <cellStyle name="Milliers_      " xfId="226"/>
    <cellStyle name="Model" xfId="227"/>
    <cellStyle name="Monétaire [0]_      " xfId="228"/>
    <cellStyle name="Monétaire_      " xfId="229"/>
    <cellStyle name="Mon騁aire [0]_AR1194" xfId="230"/>
    <cellStyle name="Mon騁aire_AR1194" xfId="231"/>
    <cellStyle name="n" xfId="232"/>
    <cellStyle name="Normal" xfId="0" builtinId="0"/>
    <cellStyle name="Normal - Style1" xfId="233"/>
    <cellStyle name="Normal - Style2" xfId="234"/>
    <cellStyle name="Normal - Style3" xfId="235"/>
    <cellStyle name="Normal - Style4" xfId="236"/>
    <cellStyle name="Normal - Style5" xfId="237"/>
    <cellStyle name="Normal - Style6" xfId="238"/>
    <cellStyle name="Normal - Style7" xfId="239"/>
    <cellStyle name="Normal - Style8" xfId="240"/>
    <cellStyle name="Normal 2" xfId="241"/>
    <cellStyle name="Normal 3" xfId="242"/>
    <cellStyle name="Normal 4" xfId="243"/>
    <cellStyle name="Normal_Quotation for building (Trung Nam Hai)_090714_Nippon Express_Quotation (R6)  (1)" xfId="244"/>
    <cellStyle name="Normalny_Format-20.06.02" xfId="245"/>
    <cellStyle name="Œ©Ï-1" xfId="246"/>
    <cellStyle name="Œ…‹æØ‚è [0.00]_Add and Red2" xfId="247"/>
    <cellStyle name="Œ…‹æØ‚è_Add and Red2" xfId="248"/>
    <cellStyle name="Percent" xfId="249" builtinId="5"/>
    <cellStyle name="Percent [2]" xfId="250"/>
    <cellStyle name="Percent 2" xfId="251"/>
    <cellStyle name="Percent 3" xfId="252"/>
    <cellStyle name="PERCENTAGE" xfId="253"/>
    <cellStyle name="Quants" xfId="254"/>
    <cellStyle name="S—_x0008_" xfId="255"/>
    <cellStyle name="subhead" xfId="256"/>
    <cellStyle name="T" xfId="257"/>
    <cellStyle name="th" xfId="258"/>
    <cellStyle name="tof" xfId="259"/>
    <cellStyle name="Tonnes" xfId="260"/>
    <cellStyle name="tot" xfId="261"/>
    <cellStyle name="Total" xfId="262"/>
    <cellStyle name="viet" xfId="263"/>
    <cellStyle name="viet2" xfId="264"/>
    <cellStyle name="ｳfｹBQSUM" xfId="265"/>
    <cellStyle name="ｳfｹBQSUM(D)" xfId="266"/>
    <cellStyle name="スタイル 1" xfId="267"/>
    <cellStyle name="スタイル 10" xfId="268"/>
    <cellStyle name="スタイル 11" xfId="269"/>
    <cellStyle name="スタイル 12" xfId="270"/>
    <cellStyle name="スタイル 13" xfId="271"/>
    <cellStyle name="スタイル 14" xfId="272"/>
    <cellStyle name="スタイル 15" xfId="273"/>
    <cellStyle name="スタイル 16" xfId="274"/>
    <cellStyle name="スタイル 17" xfId="275"/>
    <cellStyle name="スタイル 2" xfId="276"/>
    <cellStyle name="スタイル 3" xfId="277"/>
    <cellStyle name="スタイル 4" xfId="278"/>
    <cellStyle name="スタイル 5" xfId="279"/>
    <cellStyle name="スタイル 6" xfId="280"/>
    <cellStyle name="スタイル 7" xfId="281"/>
    <cellStyle name="スタイル 8" xfId="282"/>
    <cellStyle name="スタイル 9" xfId="283"/>
    <cellStyle name="パーセント 2" xfId="284"/>
    <cellStyle name="パーセント 3" xfId="285"/>
    <cellStyle name="パーセント 4" xfId="286"/>
    <cellStyle name="ハイパーリンク 2" xfId="287"/>
    <cellStyle name=" [0.00]_ Att. 1- Cover" xfId="288"/>
    <cellStyle name="_ Att. 1- Cover" xfId="289"/>
    <cellStyle name="?_ Att. 1- Cover" xfId="290"/>
    <cellStyle name="똿뗦먛귟 [0.00]_PRODUCT DETAIL Q1" xfId="291"/>
    <cellStyle name="똿뗦먛귟_PRODUCT DETAIL Q1" xfId="292"/>
    <cellStyle name="믅됞 [0.00]_PRODUCT DETAIL Q1" xfId="293"/>
    <cellStyle name="믅됞_PRODUCT DETAIL Q1" xfId="294"/>
    <cellStyle name="백분율_95" xfId="295"/>
    <cellStyle name="뷭?_BOOKSHIP" xfId="296"/>
    <cellStyle name="콤마 [0]_1202" xfId="297"/>
    <cellStyle name="콤마_1202" xfId="298"/>
    <cellStyle name="통화 [0]_1202" xfId="299"/>
    <cellStyle name="통화_1202" xfId="300"/>
    <cellStyle name="표준_(정보부문)월별인원계획" xfId="301"/>
    <cellStyle name="一般_00Q3902REV.1" xfId="302"/>
    <cellStyle name="千位分隔[0]_□FM■中国工場モデル内訳00■141005□社内NET提出□" xfId="303"/>
    <cellStyle name="千分位[0]_00Q3902REV.1" xfId="304"/>
    <cellStyle name="千分位_00Q3902REV.1" xfId="305"/>
    <cellStyle name="好" xfId="306"/>
    <cellStyle name="差" xfId="307"/>
    <cellStyle name="常规_Reference Bill of Quantity for TCZ Changings 2008-04-22(lixia)" xfId="308"/>
    <cellStyle name="强调文字颜色 1" xfId="309"/>
    <cellStyle name="强调文字颜色 2" xfId="310"/>
    <cellStyle name="强调文字颜色 3" xfId="311"/>
    <cellStyle name="强调文字颜色 4" xfId="312"/>
    <cellStyle name="强调文字颜色 5" xfId="313"/>
    <cellStyle name="强调文字颜色 6" xfId="314"/>
    <cellStyle name="未定義" xfId="315"/>
    <cellStyle name="标题" xfId="316"/>
    <cellStyle name="标题 1" xfId="317"/>
    <cellStyle name="标题 2" xfId="318"/>
    <cellStyle name="标题 3" xfId="319"/>
    <cellStyle name="标题 4" xfId="320"/>
    <cellStyle name="桁区切り [0.00] 2" xfId="321"/>
    <cellStyle name="桁区切り [0.00] 3" xfId="322"/>
    <cellStyle name="桁区切り [0.00]_New Jikoyosan ver VN-JPN01" xfId="323"/>
    <cellStyle name="桁区切り 2" xfId="324"/>
    <cellStyle name="桁区切り 2 2" xfId="325"/>
    <cellStyle name="桁区切り 2 3" xfId="326"/>
    <cellStyle name="桁区切り 2 4" xfId="327"/>
    <cellStyle name="桁区切り 2 4 2" xfId="328"/>
    <cellStyle name="桁区切り 3" xfId="329"/>
    <cellStyle name="桁区切り 3 2" xfId="330"/>
    <cellStyle name="桁区切り 4" xfId="331"/>
    <cellStyle name="桁区切り 5" xfId="332"/>
    <cellStyle name="桁区切り 6" xfId="333"/>
    <cellStyle name="桁区切り 7" xfId="334"/>
    <cellStyle name="桁区切り 8" xfId="335"/>
    <cellStyle name="桁区切り_Base sillicon trans Cost JP Building (8-Feb-2010)" xfId="336"/>
    <cellStyle name="桁蟻唇Ｆ [0.00]_s-ns-bq" xfId="337"/>
    <cellStyle name="桁蟻唇Ｆ_s-ns-bq" xfId="338"/>
    <cellStyle name="检查单元格" xfId="339"/>
    <cellStyle name="標準 2" xfId="340"/>
    <cellStyle name="標準 2 4" xfId="341"/>
    <cellStyle name="標準 3" xfId="342"/>
    <cellStyle name="標準 4" xfId="343"/>
    <cellStyle name="標準 5" xfId="344"/>
    <cellStyle name="標準_Base sillicon trans Cost JP Building (8-Feb-2010)" xfId="345"/>
    <cellStyle name="標準_Condition" xfId="346"/>
    <cellStyle name="標準_Condition-R3" xfId="347"/>
    <cellStyle name="標準_CP-3-29dec01" xfId="348"/>
    <cellStyle name="標準_CP-3-29dec01_Condition 1" xfId="349"/>
    <cellStyle name="標準_CP-3-29dec01_NET-GOKO 24Apr'08" xfId="350"/>
    <cellStyle name="標準_CP-3-29dec01_NET-GOKO 24Apr'08_R-0 Shimz Kewlie Elect (21-May-2010)" xfId="351"/>
    <cellStyle name="標準_Equipment List" xfId="352"/>
    <cellStyle name="標準_Form net" xfId="353"/>
    <cellStyle name="標準_New Jikoyosan ver VN-JPN01" xfId="354"/>
    <cellStyle name="標準_North Star BOQ(1404)" xfId="355"/>
    <cellStyle name="汇总" xfId="356"/>
    <cellStyle name="注释" xfId="357"/>
    <cellStyle name="脱浦 [0.00]_CONDITION (2)" xfId="358"/>
    <cellStyle name="脱浦_CONDITION (2)" xfId="359"/>
    <cellStyle name="解释性文本" xfId="360"/>
    <cellStyle name="警告文本" xfId="361"/>
    <cellStyle name="计算" xfId="362"/>
    <cellStyle name="貨幣 [0]_00Q3902REV.1" xfId="363"/>
    <cellStyle name="貨幣[0]_BRE" xfId="364"/>
    <cellStyle name="貨幣_00Q3902REV.1" xfId="365"/>
    <cellStyle name="输入" xfId="366"/>
    <cellStyle name="输出" xfId="367"/>
    <cellStyle name="适中" xfId="368"/>
    <cellStyle name="通貨 [0.00] 2" xfId="369"/>
    <cellStyle name="通貨 [0.00]_New Jikoyosan ver VN-JPN01" xfId="370"/>
    <cellStyle name="链接单元格" xfId="371"/>
    <cellStyle name="非表示" xfId="372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8</xdr:row>
      <xdr:rowOff>38100</xdr:rowOff>
    </xdr:from>
    <xdr:to>
      <xdr:col>4</xdr:col>
      <xdr:colOff>276225</xdr:colOff>
      <xdr:row>10</xdr:row>
      <xdr:rowOff>38100</xdr:rowOff>
    </xdr:to>
    <xdr:sp macro="" textlink="">
      <xdr:nvSpPr>
        <xdr:cNvPr id="1032" name="AutoShape 1"/>
        <xdr:cNvSpPr>
          <a:spLocks/>
        </xdr:cNvSpPr>
      </xdr:nvSpPr>
      <xdr:spPr bwMode="auto">
        <a:xfrm>
          <a:off x="2590800" y="1628775"/>
          <a:ext cx="180975" cy="457200"/>
        </a:xfrm>
        <a:prstGeom prst="rightBrace">
          <a:avLst>
            <a:gd name="adj1" fmla="val 2066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18" name="Text Box 4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9" name="Text Box 5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0" name="Text Box 6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1" name="Text Box 7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2" name="Text Box 8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3" name="Text Box 9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4" name="Text Box 10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25" name="Text Box 11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6" name="Text Box 1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7" name="Text Box 1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79</xdr:row>
      <xdr:rowOff>9525</xdr:rowOff>
    </xdr:to>
    <xdr:sp macro="" textlink="">
      <xdr:nvSpPr>
        <xdr:cNvPr id="3115" name="AutoShape 1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77</xdr:row>
      <xdr:rowOff>0</xdr:rowOff>
    </xdr:from>
    <xdr:to>
      <xdr:col>15</xdr:col>
      <xdr:colOff>295275</xdr:colOff>
      <xdr:row>79</xdr:row>
      <xdr:rowOff>9525</xdr:rowOff>
    </xdr:to>
    <xdr:sp macro="" textlink="">
      <xdr:nvSpPr>
        <xdr:cNvPr id="3116" name="AutoShape 2" descr="price_charts_director"/>
        <xdr:cNvSpPr>
          <a:spLocks noChangeAspect="1" noChangeArrowheads="1"/>
        </xdr:cNvSpPr>
      </xdr:nvSpPr>
      <xdr:spPr bwMode="auto">
        <a:xfrm>
          <a:off x="182784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79</xdr:row>
      <xdr:rowOff>9525</xdr:rowOff>
    </xdr:to>
    <xdr:sp macro="" textlink="">
      <xdr:nvSpPr>
        <xdr:cNvPr id="3117" name="AutoShape 3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78</xdr:row>
      <xdr:rowOff>76200</xdr:rowOff>
    </xdr:to>
    <xdr:sp macro="" textlink="">
      <xdr:nvSpPr>
        <xdr:cNvPr id="3118" name="AutoShape 4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77</xdr:row>
      <xdr:rowOff>0</xdr:rowOff>
    </xdr:from>
    <xdr:to>
      <xdr:col>15</xdr:col>
      <xdr:colOff>295275</xdr:colOff>
      <xdr:row>78</xdr:row>
      <xdr:rowOff>76200</xdr:rowOff>
    </xdr:to>
    <xdr:sp macro="" textlink="">
      <xdr:nvSpPr>
        <xdr:cNvPr id="3119" name="AutoShape 5" descr="price_charts_director"/>
        <xdr:cNvSpPr>
          <a:spLocks noChangeAspect="1" noChangeArrowheads="1"/>
        </xdr:cNvSpPr>
      </xdr:nvSpPr>
      <xdr:spPr bwMode="auto">
        <a:xfrm>
          <a:off x="182784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78</xdr:row>
      <xdr:rowOff>76200</xdr:rowOff>
    </xdr:to>
    <xdr:sp macro="" textlink="">
      <xdr:nvSpPr>
        <xdr:cNvPr id="3120" name="AutoShape 6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3"/>
  <sheetViews>
    <sheetView view="pageBreakPreview" topLeftCell="A7" zoomScaleNormal="75" workbookViewId="0">
      <selection activeCell="D19" sqref="D19"/>
    </sheetView>
  </sheetViews>
  <sheetFormatPr defaultRowHeight="14.25"/>
  <cols>
    <col min="1" max="1" width="21.42578125" style="95" customWidth="1"/>
    <col min="2" max="2" width="7.42578125" style="95" customWidth="1"/>
    <col min="3" max="3" width="12.42578125" style="95" customWidth="1"/>
    <col min="4" max="4" width="11.28515625" style="95" customWidth="1"/>
    <col min="5" max="5" width="9.140625" style="95"/>
    <col min="6" max="6" width="17.5703125" style="95" customWidth="1"/>
    <col min="7" max="11" width="9.140625" style="95"/>
    <col min="12" max="12" width="12.42578125" style="95" customWidth="1"/>
    <col min="13" max="16384" width="9.140625" style="95"/>
  </cols>
  <sheetData>
    <row r="1" spans="4:12" s="89" customFormat="1" ht="16.5" customHeight="1">
      <c r="I1" s="90" t="s">
        <v>138</v>
      </c>
      <c r="J1" s="91" t="s">
        <v>741</v>
      </c>
      <c r="K1" s="90"/>
      <c r="L1" s="90"/>
    </row>
    <row r="2" spans="4:12" s="89" customFormat="1" ht="16.5" customHeight="1">
      <c r="I2" s="90" t="s">
        <v>139</v>
      </c>
      <c r="J2" s="91" t="s">
        <v>742</v>
      </c>
      <c r="K2" s="90"/>
      <c r="L2" s="92"/>
    </row>
    <row r="3" spans="4:12" s="89" customFormat="1" ht="16.5" customHeight="1">
      <c r="I3" s="93" t="s">
        <v>140</v>
      </c>
      <c r="J3" s="753" t="s">
        <v>743</v>
      </c>
      <c r="K3" s="92"/>
      <c r="L3" s="92"/>
    </row>
    <row r="4" spans="4:12" s="89" customFormat="1" ht="16.5" customHeight="1">
      <c r="J4" s="94"/>
    </row>
    <row r="5" spans="4:12" s="89" customFormat="1" ht="16.5" customHeight="1">
      <c r="J5" s="94"/>
    </row>
    <row r="6" spans="4:12" s="89" customFormat="1" ht="16.5" customHeight="1">
      <c r="J6" s="94"/>
    </row>
    <row r="7" spans="4:12" s="89" customFormat="1" ht="16.5" customHeight="1">
      <c r="J7" s="94"/>
    </row>
    <row r="8" spans="4:12" s="89" customFormat="1" ht="16.5" customHeight="1">
      <c r="J8" s="94"/>
    </row>
    <row r="9" spans="4:12" s="89" customFormat="1" ht="16.5" customHeight="1">
      <c r="J9" s="94"/>
    </row>
    <row r="10" spans="4:12" s="89" customFormat="1" ht="16.5" customHeight="1">
      <c r="J10" s="94"/>
    </row>
    <row r="11" spans="4:12" s="89" customFormat="1" ht="16.5" customHeight="1"/>
    <row r="12" spans="4:12" ht="45">
      <c r="D12" s="96" t="s">
        <v>141</v>
      </c>
      <c r="K12" s="89"/>
      <c r="L12" s="89"/>
    </row>
    <row r="13" spans="4:12" s="89" customFormat="1" ht="12.75"/>
    <row r="14" spans="4:12" s="89" customFormat="1" ht="12.75"/>
    <row r="15" spans="4:12" s="89" customFormat="1" ht="12.75"/>
    <row r="16" spans="4:12" s="89" customFormat="1" ht="12.75"/>
    <row r="17" spans="3:12" s="89" customFormat="1" ht="12.75"/>
    <row r="18" spans="3:12" ht="24" customHeight="1">
      <c r="C18" s="89" t="s">
        <v>142</v>
      </c>
      <c r="D18" s="97" t="s">
        <v>738</v>
      </c>
    </row>
    <row r="19" spans="3:12" ht="24" customHeight="1">
      <c r="D19" s="97" t="s">
        <v>739</v>
      </c>
    </row>
    <row r="20" spans="3:12" ht="18" customHeight="1">
      <c r="D20" s="108"/>
    </row>
    <row r="21" spans="3:12" ht="19.5" customHeight="1">
      <c r="C21" s="89" t="s">
        <v>143</v>
      </c>
      <c r="D21" s="98" t="s">
        <v>740</v>
      </c>
    </row>
    <row r="22" spans="3:12" s="89" customFormat="1" ht="12.75"/>
    <row r="23" spans="3:12" s="89" customFormat="1" ht="12.75"/>
    <row r="24" spans="3:12" ht="18.75" customHeight="1">
      <c r="C24" s="89" t="s">
        <v>144</v>
      </c>
      <c r="D24" s="95" t="s">
        <v>721</v>
      </c>
      <c r="G24" s="95" t="s">
        <v>506</v>
      </c>
    </row>
    <row r="25" spans="3:12" ht="18.75" customHeight="1">
      <c r="C25" s="614"/>
      <c r="D25" s="615" t="str">
        <f>J1</f>
        <v>${reportDate}</v>
      </c>
      <c r="E25" s="615"/>
      <c r="F25" s="615"/>
      <c r="G25" s="609" t="s">
        <v>733</v>
      </c>
      <c r="H25" s="609"/>
      <c r="I25" s="609"/>
      <c r="J25" s="609"/>
      <c r="K25" s="609"/>
      <c r="L25" s="609"/>
    </row>
    <row r="26" spans="3:12" s="89" customFormat="1" ht="15.75" customHeight="1">
      <c r="D26" s="609"/>
      <c r="E26" s="100"/>
      <c r="F26" s="95"/>
      <c r="G26" s="609" t="s">
        <v>734</v>
      </c>
      <c r="H26" s="609"/>
      <c r="I26" s="609"/>
      <c r="J26" s="728"/>
      <c r="K26" s="728"/>
      <c r="L26" s="728"/>
    </row>
    <row r="27" spans="3:12" s="89" customFormat="1" ht="15.75" customHeight="1">
      <c r="D27" s="609"/>
      <c r="E27" s="100"/>
      <c r="F27" s="95"/>
      <c r="G27" s="95"/>
      <c r="H27" s="95"/>
      <c r="I27" s="95"/>
    </row>
    <row r="28" spans="3:12" s="89" customFormat="1" ht="15.75" customHeight="1">
      <c r="D28" s="609"/>
      <c r="E28" s="100"/>
      <c r="F28" s="95"/>
      <c r="G28" s="95"/>
      <c r="H28" s="95"/>
      <c r="I28" s="95"/>
    </row>
    <row r="29" spans="3:12" s="89" customFormat="1" ht="15.75" customHeight="1">
      <c r="D29" s="609"/>
      <c r="E29" s="100"/>
      <c r="F29" s="95"/>
      <c r="G29" s="95"/>
      <c r="H29" s="95"/>
      <c r="I29" s="95"/>
    </row>
    <row r="30" spans="3:12" s="89" customFormat="1" ht="15.75" customHeight="1">
      <c r="D30" s="609"/>
      <c r="E30" s="100"/>
      <c r="F30" s="95"/>
      <c r="G30" s="95"/>
      <c r="H30" s="95"/>
      <c r="I30" s="95"/>
    </row>
    <row r="31" spans="3:12" s="89" customFormat="1" ht="15.75" customHeight="1">
      <c r="D31" s="609"/>
      <c r="E31" s="100"/>
      <c r="F31" s="95"/>
      <c r="G31" s="95"/>
      <c r="H31" s="95"/>
      <c r="I31" s="95"/>
    </row>
    <row r="32" spans="3:12" s="89" customFormat="1" ht="15.75" customHeight="1">
      <c r="D32" s="609"/>
      <c r="E32" s="100"/>
      <c r="F32" s="95"/>
      <c r="G32" s="95"/>
      <c r="H32" s="95"/>
      <c r="I32" s="95"/>
    </row>
    <row r="33" spans="4:12" s="89" customFormat="1" ht="15.75" customHeight="1">
      <c r="D33" s="609"/>
      <c r="E33" s="100"/>
      <c r="F33" s="95"/>
      <c r="G33" s="95"/>
      <c r="H33" s="95"/>
      <c r="I33" s="95"/>
    </row>
    <row r="34" spans="4:12" s="89" customFormat="1" ht="15.75" customHeight="1">
      <c r="D34" s="609"/>
      <c r="E34" s="100"/>
      <c r="F34" s="95"/>
      <c r="G34" s="95"/>
      <c r="H34" s="95"/>
      <c r="I34" s="95"/>
    </row>
    <row r="35" spans="4:12" s="89" customFormat="1" ht="15.75" customHeight="1">
      <c r="D35" s="609"/>
      <c r="E35" s="100"/>
      <c r="F35" s="95"/>
      <c r="G35" s="95"/>
      <c r="H35" s="95"/>
      <c r="I35" s="95"/>
    </row>
    <row r="36" spans="4:12" s="89" customFormat="1" ht="15.75" customHeight="1">
      <c r="D36" s="609"/>
      <c r="E36" s="100"/>
      <c r="F36" s="95"/>
      <c r="G36" s="95"/>
      <c r="H36" s="95"/>
      <c r="I36" s="95"/>
    </row>
    <row r="37" spans="4:12" s="89" customFormat="1" ht="15.75" customHeight="1">
      <c r="D37" s="609"/>
      <c r="E37" s="100"/>
      <c r="F37" s="95"/>
      <c r="G37" s="95"/>
      <c r="H37" s="95"/>
      <c r="I37" s="95"/>
    </row>
    <row r="38" spans="4:12" s="89" customFormat="1" ht="15.75" customHeight="1">
      <c r="D38" s="609"/>
      <c r="E38" s="100"/>
      <c r="F38" s="95"/>
      <c r="G38" s="95"/>
      <c r="H38" s="95"/>
      <c r="I38" s="95"/>
    </row>
    <row r="39" spans="4:12" s="89" customFormat="1" ht="15.75" customHeight="1">
      <c r="D39" s="609"/>
      <c r="E39" s="100"/>
      <c r="F39" s="95"/>
      <c r="G39" s="95"/>
      <c r="H39" s="95"/>
      <c r="I39" s="95"/>
    </row>
    <row r="40" spans="4:12" s="89" customFormat="1" ht="15.75" customHeight="1">
      <c r="D40" s="609"/>
      <c r="E40" s="100"/>
      <c r="F40" s="95"/>
      <c r="G40" s="95"/>
      <c r="H40" s="95"/>
      <c r="I40" s="95"/>
    </row>
    <row r="41" spans="4:12" s="89" customFormat="1" ht="15.75" customHeight="1">
      <c r="D41" s="609"/>
      <c r="E41" s="100"/>
      <c r="F41" s="95"/>
      <c r="G41" s="95"/>
      <c r="H41" s="95"/>
      <c r="I41" s="95"/>
    </row>
    <row r="42" spans="4:12" s="89" customFormat="1" ht="15.75" customHeight="1">
      <c r="D42" s="609"/>
      <c r="E42" s="100"/>
      <c r="F42" s="95"/>
      <c r="G42" s="95"/>
      <c r="H42" s="95"/>
      <c r="I42" s="95"/>
    </row>
    <row r="43" spans="4:12" s="89" customFormat="1" ht="20.25" customHeight="1">
      <c r="D43" s="609"/>
      <c r="E43" s="100"/>
      <c r="F43" s="95"/>
      <c r="G43" s="95"/>
      <c r="H43" s="95"/>
      <c r="I43" s="95"/>
    </row>
    <row r="44" spans="4:12" s="89" customFormat="1" ht="15">
      <c r="D44" s="95"/>
      <c r="E44" s="100" t="s">
        <v>664</v>
      </c>
      <c r="F44" s="95"/>
      <c r="G44" s="95"/>
      <c r="H44" s="95"/>
      <c r="I44" s="95"/>
    </row>
    <row r="45" spans="4:12" s="101" customFormat="1" ht="21.75" customHeight="1">
      <c r="D45" s="99"/>
      <c r="E45" s="102"/>
      <c r="F45" s="99"/>
      <c r="G45" s="610" t="s">
        <v>732</v>
      </c>
      <c r="H45" s="99"/>
      <c r="I45" s="99"/>
    </row>
    <row r="46" spans="4:12" s="89" customFormat="1" ht="19.5" customHeight="1">
      <c r="G46" s="94" t="s">
        <v>145</v>
      </c>
      <c r="I46" s="94"/>
    </row>
    <row r="47" spans="4:12" s="89" customFormat="1" ht="19.5" customHeight="1">
      <c r="G47" s="103" t="s">
        <v>552</v>
      </c>
      <c r="I47" s="103"/>
      <c r="J47" s="103"/>
      <c r="K47" s="103"/>
      <c r="L47" s="103"/>
    </row>
    <row r="48" spans="4:12" s="89" customFormat="1" ht="19.5" customHeight="1">
      <c r="G48" s="103" t="s">
        <v>553</v>
      </c>
      <c r="H48" s="104"/>
      <c r="I48" s="104"/>
      <c r="J48" s="104"/>
    </row>
    <row r="49" spans="7:12" ht="19.5" customHeight="1">
      <c r="G49" s="95" t="s">
        <v>657</v>
      </c>
      <c r="H49" s="104"/>
      <c r="I49" s="104"/>
      <c r="J49" s="104"/>
      <c r="K49" s="104"/>
      <c r="L49" s="104"/>
    </row>
    <row r="50" spans="7:12" s="105" customFormat="1" ht="19.5" customHeight="1">
      <c r="G50" s="95" t="s">
        <v>658</v>
      </c>
      <c r="H50" s="104"/>
      <c r="I50" s="104"/>
      <c r="J50" s="104"/>
      <c r="K50" s="104"/>
      <c r="L50" s="104"/>
    </row>
    <row r="51" spans="7:12" ht="19.5" customHeight="1">
      <c r="G51" s="95" t="s">
        <v>659</v>
      </c>
      <c r="H51" s="104"/>
      <c r="I51" s="104"/>
      <c r="J51" s="104"/>
      <c r="K51" s="104"/>
    </row>
    <row r="52" spans="7:12" ht="19.5" customHeight="1">
      <c r="G52" s="95" t="s">
        <v>660</v>
      </c>
    </row>
    <row r="53" spans="7:12" ht="19.5" customHeight="1"/>
  </sheetData>
  <customSheetViews>
    <customSheetView guid="{29ADDA07-E427-4C12-A26F-16DB0F983414}" scale="75" showPageBreaks="1" view="pageBreakPreview">
      <selection activeCell="G32" sqref="G32"/>
      <pageMargins left="0.31" right="0.17" top="0.56000000000000005" bottom="0.31" header="0.32" footer="0.16"/>
      <pageSetup paperSize="9" scale="70" orientation="portrait" r:id="rId1"/>
      <headerFooter alignWithMargins="0"/>
    </customSheetView>
  </customSheetViews>
  <phoneticPr fontId="50"/>
  <pageMargins left="0.31" right="0.17" top="0.56000000000000005" bottom="0.31" header="0.32" footer="0.16"/>
  <pageSetup paperSize="9" scale="70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view="pageBreakPreview" topLeftCell="A10" zoomScaleNormal="100" zoomScaleSheetLayoutView="90" workbookViewId="0">
      <selection activeCell="C11" sqref="C11"/>
    </sheetView>
  </sheetViews>
  <sheetFormatPr defaultRowHeight="12.75"/>
  <cols>
    <col min="1" max="1" width="5.28515625" style="172" customWidth="1"/>
    <col min="2" max="9" width="10.7109375" style="165" customWidth="1"/>
    <col min="10" max="16384" width="9.140625" style="165"/>
  </cols>
  <sheetData>
    <row r="1" spans="1:9" ht="20.25" customHeight="1">
      <c r="A1" s="783" t="s">
        <v>379</v>
      </c>
      <c r="B1" s="783"/>
      <c r="C1" s="783"/>
      <c r="D1" s="783"/>
      <c r="E1" s="783"/>
      <c r="F1" s="783"/>
      <c r="G1" s="783"/>
      <c r="H1" s="783"/>
      <c r="I1" s="783"/>
    </row>
    <row r="2" spans="1:9" s="167" customFormat="1" ht="15" customHeight="1">
      <c r="A2" s="166"/>
    </row>
    <row r="3" spans="1:9" s="167" customFormat="1" ht="15" customHeight="1">
      <c r="A3" s="168">
        <v>1</v>
      </c>
      <c r="B3" s="167" t="s">
        <v>380</v>
      </c>
    </row>
    <row r="4" spans="1:9" s="167" customFormat="1" ht="15" customHeight="1">
      <c r="A4" s="169" t="s">
        <v>381</v>
      </c>
      <c r="B4" s="167" t="s">
        <v>744</v>
      </c>
    </row>
    <row r="5" spans="1:9" s="167" customFormat="1" ht="15" customHeight="1">
      <c r="A5" s="169"/>
      <c r="B5" s="167" t="s">
        <v>382</v>
      </c>
    </row>
    <row r="6" spans="1:9" s="167" customFormat="1" ht="15" customHeight="1">
      <c r="A6" s="169" t="s">
        <v>383</v>
      </c>
      <c r="B6" s="170" t="s">
        <v>384</v>
      </c>
    </row>
    <row r="7" spans="1:9" s="167" customFormat="1" ht="15" customHeight="1">
      <c r="A7" s="166"/>
    </row>
    <row r="8" spans="1:9" s="167" customFormat="1" ht="15" customHeight="1">
      <c r="A8" s="166"/>
      <c r="B8" s="171"/>
    </row>
    <row r="9" spans="1:9" ht="18" customHeight="1">
      <c r="A9" s="172" t="s">
        <v>355</v>
      </c>
      <c r="B9" s="165" t="s">
        <v>385</v>
      </c>
    </row>
    <row r="10" spans="1:9" ht="18" customHeight="1">
      <c r="B10" s="165" t="s">
        <v>386</v>
      </c>
      <c r="C10" s="277" t="s">
        <v>745</v>
      </c>
      <c r="D10" s="278"/>
      <c r="E10" s="279"/>
      <c r="F10" s="784" t="s">
        <v>747</v>
      </c>
      <c r="G10" s="784"/>
      <c r="H10" s="784"/>
      <c r="I10" s="784"/>
    </row>
    <row r="11" spans="1:9" ht="18" customHeight="1">
      <c r="A11" s="173"/>
      <c r="B11" s="165" t="s">
        <v>387</v>
      </c>
      <c r="C11" s="277" t="s">
        <v>746</v>
      </c>
      <c r="D11" s="278"/>
      <c r="E11" s="279"/>
      <c r="F11" s="784"/>
      <c r="G11" s="784"/>
      <c r="H11" s="784"/>
      <c r="I11" s="784"/>
    </row>
    <row r="12" spans="1:9" ht="18" customHeight="1"/>
    <row r="13" spans="1:9" ht="30" customHeight="1">
      <c r="B13" s="785" t="s">
        <v>388</v>
      </c>
      <c r="C13" s="785"/>
      <c r="D13" s="785"/>
      <c r="E13" s="785"/>
      <c r="F13" s="785"/>
      <c r="G13" s="785"/>
      <c r="H13" s="785"/>
      <c r="I13" s="174"/>
    </row>
    <row r="14" spans="1:9" ht="18" customHeight="1">
      <c r="B14" s="165" t="s">
        <v>389</v>
      </c>
    </row>
    <row r="15" spans="1:9" ht="18" customHeight="1">
      <c r="B15" s="165" t="s">
        <v>390</v>
      </c>
    </row>
    <row r="16" spans="1:9" ht="18" customHeight="1">
      <c r="B16" s="165" t="s">
        <v>391</v>
      </c>
    </row>
    <row r="17" spans="1:9" ht="18" customHeight="1"/>
    <row r="18" spans="1:9" ht="18" customHeight="1">
      <c r="A18" s="172" t="s">
        <v>356</v>
      </c>
      <c r="B18" s="165" t="s">
        <v>392</v>
      </c>
    </row>
    <row r="19" spans="1:9" s="176" customFormat="1" ht="18" customHeight="1">
      <c r="A19" s="175"/>
      <c r="B19" s="176" t="s">
        <v>393</v>
      </c>
    </row>
    <row r="20" spans="1:9" s="176" customFormat="1" ht="18" customHeight="1">
      <c r="A20" s="175"/>
      <c r="B20" s="177" t="s">
        <v>117</v>
      </c>
      <c r="C20" s="178"/>
      <c r="D20" s="178"/>
      <c r="E20" s="178"/>
      <c r="F20" s="178"/>
      <c r="G20" s="178"/>
      <c r="H20" s="178"/>
      <c r="I20" s="177"/>
    </row>
    <row r="21" spans="1:9" s="176" customFormat="1" ht="18" customHeight="1">
      <c r="A21" s="175"/>
      <c r="B21" s="177" t="s">
        <v>118</v>
      </c>
      <c r="C21" s="179"/>
      <c r="D21" s="178"/>
      <c r="E21" s="178"/>
      <c r="F21" s="178"/>
      <c r="G21" s="178"/>
      <c r="H21" s="178"/>
      <c r="I21" s="178"/>
    </row>
    <row r="22" spans="1:9" s="176" customFormat="1" ht="18.75" customHeight="1">
      <c r="A22" s="175"/>
      <c r="B22" s="177" t="s">
        <v>394</v>
      </c>
      <c r="C22" s="177"/>
      <c r="D22" s="180"/>
      <c r="E22" s="181"/>
      <c r="F22" s="181"/>
      <c r="G22" s="181"/>
      <c r="H22" s="178"/>
      <c r="I22" s="178"/>
    </row>
    <row r="23" spans="1:9" s="176" customFormat="1" ht="18.75" customHeight="1">
      <c r="A23" s="175"/>
      <c r="B23" s="177" t="s">
        <v>395</v>
      </c>
      <c r="C23" s="179"/>
      <c r="D23" s="178"/>
      <c r="E23" s="178"/>
      <c r="F23" s="178"/>
      <c r="G23" s="178"/>
      <c r="H23" s="178"/>
      <c r="I23" s="178"/>
    </row>
    <row r="24" spans="1:9" ht="18" customHeight="1"/>
    <row r="25" spans="1:9" ht="18" customHeight="1">
      <c r="A25" s="172" t="s">
        <v>357</v>
      </c>
      <c r="B25" s="165" t="s">
        <v>396</v>
      </c>
    </row>
    <row r="26" spans="1:9" ht="18" customHeight="1">
      <c r="B26" s="165" t="s">
        <v>720</v>
      </c>
    </row>
    <row r="27" spans="1:9" ht="18" customHeight="1">
      <c r="B27" s="165" t="s">
        <v>397</v>
      </c>
    </row>
    <row r="28" spans="1:9" ht="18" customHeight="1">
      <c r="B28" s="165" t="s">
        <v>398</v>
      </c>
    </row>
    <row r="29" spans="1:9" ht="18" customHeight="1">
      <c r="B29" s="165" t="s">
        <v>399</v>
      </c>
    </row>
    <row r="30" spans="1:9" ht="18" customHeight="1"/>
    <row r="31" spans="1:9" ht="18" customHeight="1">
      <c r="A31" s="172" t="s">
        <v>358</v>
      </c>
      <c r="B31" s="165" t="s">
        <v>400</v>
      </c>
    </row>
    <row r="32" spans="1:9" ht="18" customHeight="1">
      <c r="B32" s="165" t="s">
        <v>404</v>
      </c>
    </row>
    <row r="33" spans="1:14" ht="18" customHeight="1">
      <c r="B33" s="165" t="s">
        <v>401</v>
      </c>
    </row>
    <row r="34" spans="1:14" ht="18" customHeight="1"/>
    <row r="35" spans="1:14" ht="18" customHeight="1">
      <c r="A35" s="172" t="s">
        <v>414</v>
      </c>
      <c r="B35" s="165" t="s">
        <v>402</v>
      </c>
    </row>
    <row r="36" spans="1:14" ht="18" customHeight="1">
      <c r="B36" s="182" t="s">
        <v>403</v>
      </c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</row>
    <row r="37" spans="1:14" ht="16.5" customHeight="1"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</row>
    <row r="38" spans="1:14" ht="16.5" customHeight="1">
      <c r="A38" s="172" t="s">
        <v>415</v>
      </c>
      <c r="B38" s="165" t="s">
        <v>405</v>
      </c>
    </row>
    <row r="39" spans="1:14" ht="16.5" customHeight="1">
      <c r="B39" s="165" t="s">
        <v>123</v>
      </c>
    </row>
    <row r="40" spans="1:14" ht="16.5" customHeight="1">
      <c r="B40" s="165" t="s">
        <v>406</v>
      </c>
    </row>
    <row r="41" spans="1:14" ht="16.5" customHeight="1">
      <c r="B41" s="165" t="s">
        <v>407</v>
      </c>
    </row>
    <row r="42" spans="1:14" ht="16.5" customHeight="1">
      <c r="A42" s="204"/>
      <c r="B42" s="202"/>
    </row>
    <row r="43" spans="1:14" ht="16.5" customHeight="1">
      <c r="A43" s="203"/>
      <c r="B43" s="202"/>
    </row>
    <row r="44" spans="1:14" ht="16.5" customHeight="1"/>
    <row r="45" spans="1:14" ht="16.5" customHeight="1"/>
    <row r="46" spans="1:14" ht="16.5" customHeight="1"/>
    <row r="47" spans="1:14" ht="16.5" customHeight="1"/>
    <row r="48" spans="1:14" ht="16.5" customHeight="1"/>
  </sheetData>
  <customSheetViews>
    <customSheetView guid="{29ADDA07-E427-4C12-A26F-16DB0F983414}" scale="90" showPageBreaks="1" view="pageBreakPreview" topLeftCell="A22">
      <selection activeCell="C12" sqref="C12"/>
      <pageMargins left="0.70866141732283472" right="0.70866141732283472" top="0.74803149606299213" bottom="0.74803149606299213" header="0.31496062992125984" footer="0.31496062992125984"/>
      <pageSetup paperSize="9" scale="96" orientation="portrait" r:id="rId1"/>
    </customSheetView>
  </customSheetViews>
  <mergeCells count="3">
    <mergeCell ref="A1:I1"/>
    <mergeCell ref="F10:I11"/>
    <mergeCell ref="B13:H13"/>
  </mergeCells>
  <phoneticPr fontId="50"/>
  <pageMargins left="0.70866141732283472" right="0.70866141732283472" top="0.74803149606299213" bottom="0.74803149606299213" header="0.31496062992125984" footer="0.31496062992125984"/>
  <pageSetup paperSize="9" scale="96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0"/>
  <sheetViews>
    <sheetView view="pageBreakPreview" topLeftCell="A44" zoomScale="80" zoomScaleNormal="100" zoomScaleSheetLayoutView="80" workbookViewId="0">
      <selection activeCell="G145" sqref="G145"/>
    </sheetView>
  </sheetViews>
  <sheetFormatPr defaultRowHeight="12.75"/>
  <cols>
    <col min="1" max="1" width="5.7109375" style="210" customWidth="1"/>
    <col min="2" max="2" width="8.7109375" style="444" customWidth="1"/>
    <col min="3" max="3" width="6.7109375" style="444" customWidth="1"/>
    <col min="4" max="4" width="15.28515625" style="444" customWidth="1"/>
    <col min="5" max="5" width="12.7109375" style="444" customWidth="1"/>
    <col min="6" max="6" width="16.5703125" style="444" customWidth="1"/>
    <col min="7" max="7" width="10" style="210" customWidth="1"/>
    <col min="8" max="10" width="10" style="620" customWidth="1"/>
    <col min="11" max="11" width="20.5703125" style="210" customWidth="1"/>
    <col min="12" max="18" width="9.140625" style="210"/>
    <col min="19" max="19" width="9" style="210" customWidth="1"/>
    <col min="20" max="16384" width="9.140625" style="210"/>
  </cols>
  <sheetData>
    <row r="1" spans="1:11" ht="26.1" customHeight="1">
      <c r="A1" s="207" t="s">
        <v>416</v>
      </c>
      <c r="B1" s="440" t="s">
        <v>417</v>
      </c>
      <c r="C1" s="441"/>
      <c r="D1" s="441"/>
      <c r="E1" s="441"/>
      <c r="F1" s="441"/>
      <c r="G1" s="209"/>
      <c r="H1" s="707"/>
      <c r="I1" s="707"/>
      <c r="J1" s="707"/>
      <c r="K1" s="208"/>
    </row>
    <row r="2" spans="1:11" ht="20.100000000000001" customHeight="1">
      <c r="A2" s="207"/>
      <c r="B2" s="442" t="s">
        <v>418</v>
      </c>
      <c r="C2" s="441"/>
      <c r="D2" s="441"/>
      <c r="E2" s="441"/>
      <c r="F2" s="443" t="s">
        <v>419</v>
      </c>
      <c r="G2" s="802" t="s">
        <v>420</v>
      </c>
      <c r="H2" s="802"/>
      <c r="I2" s="802"/>
      <c r="J2" s="802"/>
      <c r="K2" s="802"/>
    </row>
    <row r="3" spans="1:11" ht="20.100000000000001" customHeight="1">
      <c r="A3" s="207"/>
      <c r="B3" s="441"/>
      <c r="C3" s="441"/>
      <c r="D3" s="441"/>
      <c r="E3" s="441"/>
      <c r="F3" s="443" t="s">
        <v>421</v>
      </c>
      <c r="G3" s="208" t="s">
        <v>550</v>
      </c>
      <c r="I3" s="708"/>
    </row>
    <row r="4" spans="1:11" ht="20.100000000000001" customHeight="1">
      <c r="A4" s="207"/>
      <c r="B4" s="441"/>
      <c r="C4" s="441"/>
      <c r="D4" s="441"/>
      <c r="E4" s="441"/>
      <c r="F4" s="443" t="s">
        <v>422</v>
      </c>
      <c r="G4" s="208" t="s">
        <v>423</v>
      </c>
      <c r="I4" s="708"/>
    </row>
    <row r="5" spans="1:11" ht="20.100000000000001" customHeight="1">
      <c r="A5" s="207"/>
      <c r="B5" s="441"/>
      <c r="C5" s="441"/>
      <c r="D5" s="441"/>
      <c r="E5" s="441"/>
      <c r="F5" s="443" t="s">
        <v>424</v>
      </c>
      <c r="G5" s="208" t="s">
        <v>425</v>
      </c>
      <c r="I5" s="708"/>
    </row>
    <row r="6" spans="1:11" ht="21" customHeight="1">
      <c r="A6" s="211"/>
      <c r="B6" s="441"/>
      <c r="C6" s="441" t="s">
        <v>567</v>
      </c>
      <c r="D6" s="441"/>
      <c r="E6" s="441"/>
      <c r="F6" s="441"/>
      <c r="G6" s="209"/>
      <c r="H6" s="707"/>
      <c r="I6" s="707"/>
      <c r="J6" s="707"/>
      <c r="K6" s="208"/>
    </row>
    <row r="7" spans="1:11" ht="26.1" customHeight="1" thickBot="1">
      <c r="A7" s="212" t="s">
        <v>294</v>
      </c>
      <c r="B7" s="803" t="s">
        <v>426</v>
      </c>
      <c r="C7" s="804"/>
      <c r="D7" s="804"/>
      <c r="E7" s="804"/>
      <c r="F7" s="805"/>
      <c r="G7" s="213" t="s">
        <v>427</v>
      </c>
      <c r="H7" s="709" t="s">
        <v>428</v>
      </c>
      <c r="I7" s="709" t="s">
        <v>429</v>
      </c>
      <c r="J7" s="709" t="s">
        <v>430</v>
      </c>
      <c r="K7" s="213" t="s">
        <v>297</v>
      </c>
    </row>
    <row r="8" spans="1:11" ht="26.1" customHeight="1" thickTop="1">
      <c r="A8" s="214" t="s">
        <v>352</v>
      </c>
      <c r="B8" s="806" t="s">
        <v>568</v>
      </c>
      <c r="C8" s="807"/>
      <c r="D8" s="807"/>
      <c r="E8" s="807"/>
      <c r="F8" s="808"/>
      <c r="G8" s="215"/>
      <c r="H8" s="625"/>
      <c r="I8" s="625"/>
      <c r="J8" s="625"/>
      <c r="K8" s="216"/>
    </row>
    <row r="9" spans="1:11">
      <c r="A9" s="217"/>
      <c r="B9" s="445" t="s">
        <v>431</v>
      </c>
      <c r="C9" s="446"/>
      <c r="D9" s="446"/>
      <c r="E9" s="446"/>
      <c r="F9" s="447"/>
      <c r="G9" s="219" t="s">
        <v>432</v>
      </c>
      <c r="H9" s="710" t="s">
        <v>432</v>
      </c>
      <c r="I9" s="710" t="s">
        <v>432</v>
      </c>
      <c r="J9" s="710" t="s">
        <v>432</v>
      </c>
      <c r="K9" s="220" t="s">
        <v>433</v>
      </c>
    </row>
    <row r="10" spans="1:11">
      <c r="A10" s="214"/>
      <c r="B10" s="448" t="s">
        <v>569</v>
      </c>
      <c r="C10" s="449"/>
      <c r="D10" s="449"/>
      <c r="E10" s="449"/>
      <c r="F10" s="450"/>
      <c r="G10" s="221" t="s">
        <v>432</v>
      </c>
      <c r="H10" s="711" t="s">
        <v>432</v>
      </c>
      <c r="I10" s="711" t="s">
        <v>432</v>
      </c>
      <c r="J10" s="711" t="s">
        <v>432</v>
      </c>
      <c r="K10" s="216" t="s">
        <v>433</v>
      </c>
    </row>
    <row r="11" spans="1:11" ht="15">
      <c r="A11" s="217"/>
      <c r="B11" s="445" t="s">
        <v>570</v>
      </c>
      <c r="C11" s="446"/>
      <c r="D11" s="446"/>
      <c r="E11" s="446"/>
      <c r="F11" s="447"/>
      <c r="G11" s="219" t="s">
        <v>432</v>
      </c>
      <c r="H11" s="617"/>
      <c r="I11" s="618"/>
      <c r="J11" s="617" t="s">
        <v>434</v>
      </c>
      <c r="K11" s="220"/>
    </row>
    <row r="12" spans="1:11">
      <c r="A12" s="214"/>
      <c r="B12" s="448" t="s">
        <v>435</v>
      </c>
      <c r="C12" s="449"/>
      <c r="D12" s="449"/>
      <c r="E12" s="449"/>
      <c r="F12" s="450"/>
      <c r="G12" s="221"/>
      <c r="H12" s="711"/>
      <c r="I12" s="711"/>
      <c r="J12" s="711"/>
      <c r="K12" s="216"/>
    </row>
    <row r="13" spans="1:11" ht="26.1" customHeight="1">
      <c r="A13" s="224"/>
      <c r="B13" s="451"/>
      <c r="C13" s="452"/>
      <c r="D13" s="452"/>
      <c r="E13" s="452"/>
      <c r="F13" s="453"/>
      <c r="G13" s="226"/>
      <c r="H13" s="712"/>
      <c r="I13" s="712"/>
      <c r="J13" s="712"/>
      <c r="K13" s="227"/>
    </row>
    <row r="14" spans="1:11" ht="15">
      <c r="A14" s="217" t="s">
        <v>353</v>
      </c>
      <c r="B14" s="445" t="s">
        <v>436</v>
      </c>
      <c r="C14" s="446"/>
      <c r="D14" s="446"/>
      <c r="E14" s="446"/>
      <c r="F14" s="447"/>
      <c r="G14" s="223"/>
      <c r="H14" s="618"/>
      <c r="I14" s="618"/>
      <c r="J14" s="618"/>
      <c r="K14" s="220"/>
    </row>
    <row r="15" spans="1:11" ht="15">
      <c r="A15" s="214"/>
      <c r="B15" s="448" t="s">
        <v>437</v>
      </c>
      <c r="C15" s="449"/>
      <c r="D15" s="449"/>
      <c r="E15" s="449"/>
      <c r="F15" s="450"/>
      <c r="G15" s="228"/>
      <c r="H15" s="713"/>
      <c r="I15" s="625"/>
      <c r="J15" s="713"/>
      <c r="K15" s="216"/>
    </row>
    <row r="16" spans="1:11" ht="15">
      <c r="A16" s="217"/>
      <c r="B16" s="445" t="s">
        <v>438</v>
      </c>
      <c r="C16" s="446"/>
      <c r="D16" s="446"/>
      <c r="E16" s="446"/>
      <c r="F16" s="447"/>
      <c r="G16" s="222"/>
      <c r="H16" s="617"/>
      <c r="I16" s="618"/>
      <c r="J16" s="617" t="s">
        <v>434</v>
      </c>
      <c r="K16" s="809"/>
    </row>
    <row r="17" spans="1:11" ht="15">
      <c r="A17" s="214"/>
      <c r="B17" s="448" t="s">
        <v>439</v>
      </c>
      <c r="C17" s="449"/>
      <c r="D17" s="449"/>
      <c r="E17" s="449"/>
      <c r="F17" s="450"/>
      <c r="G17" s="230"/>
      <c r="H17" s="714"/>
      <c r="I17" s="625"/>
      <c r="J17" s="714"/>
      <c r="K17" s="810"/>
    </row>
    <row r="18" spans="1:11" ht="15">
      <c r="A18" s="217"/>
      <c r="B18" s="445" t="s">
        <v>571</v>
      </c>
      <c r="C18" s="446"/>
      <c r="D18" s="446"/>
      <c r="E18" s="446"/>
      <c r="F18" s="447"/>
      <c r="G18" s="223"/>
      <c r="H18" s="617"/>
      <c r="I18" s="618"/>
      <c r="J18" s="617" t="s">
        <v>434</v>
      </c>
      <c r="K18" s="220"/>
    </row>
    <row r="19" spans="1:11" ht="15">
      <c r="A19" s="214"/>
      <c r="B19" s="448" t="s">
        <v>440</v>
      </c>
      <c r="C19" s="449"/>
      <c r="D19" s="449"/>
      <c r="E19" s="449"/>
      <c r="F19" s="450"/>
      <c r="G19" s="230"/>
      <c r="H19" s="714"/>
      <c r="I19" s="625"/>
      <c r="J19" s="714"/>
      <c r="K19" s="216"/>
    </row>
    <row r="20" spans="1:11" ht="15">
      <c r="A20" s="217"/>
      <c r="B20" s="445" t="s">
        <v>441</v>
      </c>
      <c r="C20" s="446"/>
      <c r="D20" s="446"/>
      <c r="E20" s="446"/>
      <c r="F20" s="447"/>
      <c r="G20" s="223"/>
      <c r="H20" s="617" t="s">
        <v>434</v>
      </c>
      <c r="I20" s="618"/>
      <c r="J20" s="618"/>
      <c r="K20" s="220"/>
    </row>
    <row r="21" spans="1:11" ht="15">
      <c r="A21" s="214"/>
      <c r="B21" s="448" t="s">
        <v>442</v>
      </c>
      <c r="C21" s="449"/>
      <c r="D21" s="449"/>
      <c r="E21" s="449"/>
      <c r="F21" s="450"/>
      <c r="G21" s="230"/>
      <c r="H21" s="714"/>
      <c r="I21" s="625"/>
      <c r="J21" s="714"/>
      <c r="K21" s="216"/>
    </row>
    <row r="22" spans="1:11" ht="15">
      <c r="A22" s="217"/>
      <c r="B22" s="445" t="s">
        <v>443</v>
      </c>
      <c r="C22" s="446"/>
      <c r="D22" s="446"/>
      <c r="E22" s="446"/>
      <c r="F22" s="447"/>
      <c r="G22" s="223"/>
      <c r="H22" s="617" t="s">
        <v>434</v>
      </c>
      <c r="I22" s="618"/>
      <c r="J22" s="618"/>
      <c r="K22" s="220"/>
    </row>
    <row r="23" spans="1:11" ht="15">
      <c r="A23" s="232"/>
      <c r="B23" s="454" t="s">
        <v>444</v>
      </c>
      <c r="C23" s="455"/>
      <c r="D23" s="455"/>
      <c r="E23" s="455"/>
      <c r="F23" s="456"/>
      <c r="G23" s="228"/>
      <c r="H23" s="714"/>
      <c r="I23" s="713"/>
      <c r="J23" s="713"/>
      <c r="K23" s="233"/>
    </row>
    <row r="24" spans="1:11" ht="15">
      <c r="A24" s="217"/>
      <c r="B24" s="445" t="s">
        <v>445</v>
      </c>
      <c r="C24" s="446"/>
      <c r="D24" s="446"/>
      <c r="E24" s="446"/>
      <c r="F24" s="447"/>
      <c r="G24" s="222" t="s">
        <v>434</v>
      </c>
      <c r="H24" s="617"/>
      <c r="I24" s="618"/>
      <c r="J24" s="618"/>
      <c r="K24" s="220" t="s">
        <v>446</v>
      </c>
    </row>
    <row r="25" spans="1:11" ht="15">
      <c r="A25" s="232"/>
      <c r="B25" s="454" t="s">
        <v>447</v>
      </c>
      <c r="C25" s="455"/>
      <c r="D25" s="455"/>
      <c r="E25" s="455"/>
      <c r="F25" s="456"/>
      <c r="G25" s="230"/>
      <c r="H25" s="714"/>
      <c r="I25" s="713"/>
      <c r="J25" s="713"/>
      <c r="K25" s="234" t="s">
        <v>448</v>
      </c>
    </row>
    <row r="26" spans="1:11" ht="15" customHeight="1">
      <c r="A26" s="217"/>
      <c r="B26" s="445" t="s">
        <v>449</v>
      </c>
      <c r="C26" s="446"/>
      <c r="D26" s="446"/>
      <c r="E26" s="446"/>
      <c r="F26" s="447"/>
      <c r="G26" s="222"/>
      <c r="H26" s="617"/>
      <c r="I26" s="617" t="s">
        <v>434</v>
      </c>
      <c r="J26" s="618"/>
      <c r="K26" s="220" t="s">
        <v>446</v>
      </c>
    </row>
    <row r="27" spans="1:11" ht="15">
      <c r="A27" s="232"/>
      <c r="B27" s="454" t="s">
        <v>450</v>
      </c>
      <c r="C27" s="455"/>
      <c r="D27" s="455"/>
      <c r="E27" s="455"/>
      <c r="F27" s="456"/>
      <c r="G27" s="230"/>
      <c r="H27" s="714"/>
      <c r="I27" s="714"/>
      <c r="J27" s="713"/>
      <c r="K27" s="234" t="s">
        <v>448</v>
      </c>
    </row>
    <row r="28" spans="1:11" ht="26.1" customHeight="1">
      <c r="A28" s="224"/>
      <c r="B28" s="451"/>
      <c r="C28" s="452"/>
      <c r="D28" s="452"/>
      <c r="E28" s="452"/>
      <c r="F28" s="453"/>
      <c r="G28" s="226"/>
      <c r="H28" s="712"/>
      <c r="I28" s="712"/>
      <c r="J28" s="712"/>
      <c r="K28" s="227"/>
    </row>
    <row r="29" spans="1:11" ht="15">
      <c r="A29" s="217" t="s">
        <v>378</v>
      </c>
      <c r="B29" s="445" t="s">
        <v>451</v>
      </c>
      <c r="C29" s="446"/>
      <c r="D29" s="446"/>
      <c r="E29" s="446"/>
      <c r="F29" s="447"/>
      <c r="G29" s="223"/>
      <c r="H29" s="618"/>
      <c r="I29" s="618"/>
      <c r="J29" s="618"/>
      <c r="K29" s="220"/>
    </row>
    <row r="30" spans="1:11" ht="15">
      <c r="A30" s="214"/>
      <c r="B30" s="448" t="s">
        <v>452</v>
      </c>
      <c r="C30" s="449"/>
      <c r="D30" s="449"/>
      <c r="E30" s="449"/>
      <c r="F30" s="450"/>
      <c r="G30" s="215"/>
      <c r="H30" s="713"/>
      <c r="I30" s="625"/>
      <c r="J30" s="625"/>
      <c r="K30" s="216"/>
    </row>
    <row r="31" spans="1:11" ht="15">
      <c r="A31" s="217"/>
      <c r="B31" s="445" t="s">
        <v>453</v>
      </c>
      <c r="C31" s="446"/>
      <c r="D31" s="446"/>
      <c r="E31" s="446"/>
      <c r="F31" s="447"/>
      <c r="G31" s="223"/>
      <c r="H31" s="617" t="s">
        <v>434</v>
      </c>
      <c r="I31" s="618"/>
      <c r="J31" s="618"/>
      <c r="K31" s="220"/>
    </row>
    <row r="32" spans="1:11" ht="15">
      <c r="A32" s="232"/>
      <c r="B32" s="448" t="s">
        <v>454</v>
      </c>
      <c r="C32" s="449"/>
      <c r="D32" s="449"/>
      <c r="E32" s="449"/>
      <c r="F32" s="450"/>
      <c r="G32" s="228"/>
      <c r="H32" s="714"/>
      <c r="I32" s="713"/>
      <c r="J32" s="713"/>
      <c r="K32" s="233"/>
    </row>
    <row r="33" spans="1:11" ht="15">
      <c r="A33" s="217"/>
      <c r="B33" s="445" t="s">
        <v>455</v>
      </c>
      <c r="C33" s="446"/>
      <c r="D33" s="446"/>
      <c r="E33" s="446"/>
      <c r="F33" s="447"/>
      <c r="G33" s="223"/>
      <c r="H33" s="617" t="s">
        <v>434</v>
      </c>
      <c r="I33" s="618"/>
      <c r="J33" s="618"/>
      <c r="K33" s="220"/>
    </row>
    <row r="34" spans="1:11" ht="15">
      <c r="A34" s="232"/>
      <c r="B34" s="448" t="s">
        <v>456</v>
      </c>
      <c r="C34" s="449"/>
      <c r="D34" s="449"/>
      <c r="E34" s="449"/>
      <c r="F34" s="450"/>
      <c r="G34" s="228"/>
      <c r="H34" s="714"/>
      <c r="I34" s="713"/>
      <c r="J34" s="713"/>
      <c r="K34" s="233"/>
    </row>
    <row r="35" spans="1:11" ht="15">
      <c r="A35" s="217"/>
      <c r="B35" s="789" t="s">
        <v>457</v>
      </c>
      <c r="C35" s="790"/>
      <c r="D35" s="790"/>
      <c r="E35" s="790"/>
      <c r="F35" s="791"/>
      <c r="G35" s="223"/>
      <c r="H35" s="617" t="s">
        <v>434</v>
      </c>
      <c r="I35" s="618"/>
      <c r="J35" s="618"/>
      <c r="K35" s="220"/>
    </row>
    <row r="36" spans="1:11" ht="15">
      <c r="A36" s="214"/>
      <c r="B36" s="448" t="s">
        <v>458</v>
      </c>
      <c r="C36" s="458"/>
      <c r="D36" s="458"/>
      <c r="E36" s="458"/>
      <c r="F36" s="459"/>
      <c r="G36" s="215"/>
      <c r="H36" s="714"/>
      <c r="I36" s="625"/>
      <c r="J36" s="625"/>
      <c r="K36" s="216"/>
    </row>
    <row r="37" spans="1:11" ht="15">
      <c r="A37" s="217"/>
      <c r="B37" s="445" t="s">
        <v>459</v>
      </c>
      <c r="C37" s="446"/>
      <c r="D37" s="446"/>
      <c r="E37" s="446"/>
      <c r="F37" s="447"/>
      <c r="G37" s="223"/>
      <c r="H37" s="617" t="s">
        <v>434</v>
      </c>
      <c r="I37" s="618"/>
      <c r="J37" s="618"/>
      <c r="K37" s="220"/>
    </row>
    <row r="38" spans="1:11" ht="15">
      <c r="A38" s="214"/>
      <c r="B38" s="448" t="s">
        <v>460</v>
      </c>
      <c r="C38" s="449"/>
      <c r="D38" s="449"/>
      <c r="E38" s="449"/>
      <c r="F38" s="450"/>
      <c r="G38" s="215"/>
      <c r="H38" s="714"/>
      <c r="I38" s="625"/>
      <c r="J38" s="625"/>
      <c r="K38" s="216"/>
    </row>
    <row r="39" spans="1:11" ht="15">
      <c r="A39" s="217"/>
      <c r="B39" s="445" t="s">
        <v>461</v>
      </c>
      <c r="C39" s="446"/>
      <c r="D39" s="446"/>
      <c r="E39" s="446"/>
      <c r="F39" s="447"/>
      <c r="G39" s="223"/>
      <c r="H39" s="617" t="s">
        <v>434</v>
      </c>
      <c r="I39" s="618"/>
      <c r="J39" s="618"/>
      <c r="K39" s="220"/>
    </row>
    <row r="40" spans="1:11" ht="15">
      <c r="A40" s="214"/>
      <c r="B40" s="448" t="s">
        <v>462</v>
      </c>
      <c r="C40" s="449"/>
      <c r="D40" s="449"/>
      <c r="E40" s="449"/>
      <c r="F40" s="450"/>
      <c r="G40" s="215"/>
      <c r="H40" s="714"/>
      <c r="I40" s="625"/>
      <c r="J40" s="625"/>
      <c r="K40" s="216"/>
    </row>
    <row r="41" spans="1:11" ht="15">
      <c r="A41" s="217"/>
      <c r="B41" s="445" t="s">
        <v>463</v>
      </c>
      <c r="C41" s="446"/>
      <c r="D41" s="446"/>
      <c r="E41" s="446"/>
      <c r="F41" s="447"/>
      <c r="G41" s="223"/>
      <c r="H41" s="617" t="s">
        <v>434</v>
      </c>
      <c r="I41" s="618"/>
      <c r="J41" s="618"/>
      <c r="K41" s="220"/>
    </row>
    <row r="42" spans="1:11" ht="15">
      <c r="A42" s="214"/>
      <c r="B42" s="448" t="s">
        <v>464</v>
      </c>
      <c r="C42" s="449"/>
      <c r="D42" s="449"/>
      <c r="E42" s="449"/>
      <c r="F42" s="450"/>
      <c r="G42" s="215"/>
      <c r="H42" s="714"/>
      <c r="I42" s="625"/>
      <c r="J42" s="625"/>
      <c r="K42" s="216"/>
    </row>
    <row r="43" spans="1:11" ht="15">
      <c r="A43" s="217"/>
      <c r="B43" s="445" t="s">
        <v>465</v>
      </c>
      <c r="C43" s="446"/>
      <c r="D43" s="446"/>
      <c r="E43" s="446"/>
      <c r="F43" s="447"/>
      <c r="G43" s="223"/>
      <c r="H43" s="617" t="s">
        <v>434</v>
      </c>
      <c r="I43" s="618"/>
      <c r="J43" s="618"/>
      <c r="K43" s="220"/>
    </row>
    <row r="44" spans="1:11" ht="15">
      <c r="A44" s="214"/>
      <c r="B44" s="448" t="s">
        <v>466</v>
      </c>
      <c r="C44" s="449"/>
      <c r="D44" s="449"/>
      <c r="E44" s="449"/>
      <c r="F44" s="449"/>
      <c r="G44" s="215"/>
      <c r="H44" s="714"/>
      <c r="I44" s="713"/>
      <c r="J44" s="625"/>
      <c r="K44" s="216"/>
    </row>
    <row r="45" spans="1:11" ht="15">
      <c r="A45" s="235"/>
      <c r="B45" s="789" t="s">
        <v>467</v>
      </c>
      <c r="C45" s="790"/>
      <c r="D45" s="790"/>
      <c r="E45" s="790"/>
      <c r="F45" s="790"/>
      <c r="G45" s="236"/>
      <c r="H45" s="617" t="s">
        <v>434</v>
      </c>
      <c r="I45" s="617"/>
      <c r="J45" s="618"/>
      <c r="K45" s="220"/>
    </row>
    <row r="46" spans="1:11" ht="15">
      <c r="A46" s="237"/>
      <c r="B46" s="448" t="s">
        <v>468</v>
      </c>
      <c r="C46" s="458"/>
      <c r="D46" s="458"/>
      <c r="E46" s="458"/>
      <c r="F46" s="458"/>
      <c r="G46" s="238"/>
      <c r="H46" s="714"/>
      <c r="I46" s="714"/>
      <c r="J46" s="625"/>
      <c r="K46" s="216"/>
    </row>
    <row r="47" spans="1:11" ht="15">
      <c r="A47" s="217"/>
      <c r="B47" s="445" t="s">
        <v>469</v>
      </c>
      <c r="C47" s="446"/>
      <c r="D47" s="446"/>
      <c r="E47" s="446"/>
      <c r="F47" s="447"/>
      <c r="G47" s="223"/>
      <c r="H47" s="617" t="s">
        <v>434</v>
      </c>
      <c r="I47" s="618"/>
      <c r="J47" s="618"/>
      <c r="K47" s="220"/>
    </row>
    <row r="48" spans="1:11" ht="15">
      <c r="A48" s="214"/>
      <c r="B48" s="448" t="s">
        <v>470</v>
      </c>
      <c r="C48" s="449"/>
      <c r="D48" s="449"/>
      <c r="E48" s="449"/>
      <c r="F48" s="450"/>
      <c r="G48" s="215"/>
      <c r="H48" s="626"/>
      <c r="I48" s="625"/>
      <c r="J48" s="625"/>
      <c r="K48" s="216"/>
    </row>
    <row r="49" spans="1:11" ht="15">
      <c r="A49" s="217"/>
      <c r="B49" s="445" t="s">
        <v>471</v>
      </c>
      <c r="C49" s="446"/>
      <c r="D49" s="446"/>
      <c r="E49" s="446"/>
      <c r="F49" s="447"/>
      <c r="G49" s="223"/>
      <c r="H49" s="617" t="s">
        <v>434</v>
      </c>
      <c r="I49" s="618"/>
      <c r="J49" s="618"/>
      <c r="K49" s="220"/>
    </row>
    <row r="50" spans="1:11" ht="15">
      <c r="A50" s="214"/>
      <c r="B50" s="448" t="s">
        <v>472</v>
      </c>
      <c r="C50" s="449"/>
      <c r="D50" s="449"/>
      <c r="E50" s="449"/>
      <c r="F50" s="450"/>
      <c r="G50" s="215"/>
      <c r="H50" s="626"/>
      <c r="I50" s="625"/>
      <c r="J50" s="625"/>
      <c r="K50" s="216"/>
    </row>
    <row r="51" spans="1:11" ht="15">
      <c r="A51" s="232"/>
      <c r="B51" s="454" t="s">
        <v>473</v>
      </c>
      <c r="C51" s="455"/>
      <c r="D51" s="455"/>
      <c r="E51" s="455"/>
      <c r="F51" s="455"/>
      <c r="G51" s="228"/>
      <c r="H51" s="714" t="s">
        <v>434</v>
      </c>
      <c r="I51" s="714"/>
      <c r="J51" s="715"/>
      <c r="K51" s="240" t="s">
        <v>474</v>
      </c>
    </row>
    <row r="52" spans="1:11" ht="15">
      <c r="A52" s="232"/>
      <c r="B52" s="454" t="s">
        <v>475</v>
      </c>
      <c r="C52" s="455"/>
      <c r="D52" s="455"/>
      <c r="E52" s="455"/>
      <c r="F52" s="455"/>
      <c r="G52" s="228"/>
      <c r="H52" s="714"/>
      <c r="I52" s="714"/>
      <c r="J52" s="715"/>
      <c r="K52" s="240" t="s">
        <v>476</v>
      </c>
    </row>
    <row r="53" spans="1:11" ht="15.75" customHeight="1">
      <c r="A53" s="217"/>
      <c r="B53" s="445" t="s">
        <v>477</v>
      </c>
      <c r="C53" s="446"/>
      <c r="D53" s="446"/>
      <c r="E53" s="446"/>
      <c r="F53" s="447"/>
      <c r="G53" s="222"/>
      <c r="H53" s="617"/>
      <c r="I53" s="618"/>
      <c r="J53" s="617" t="s">
        <v>434</v>
      </c>
      <c r="K53" s="220"/>
    </row>
    <row r="54" spans="1:11" ht="15">
      <c r="A54" s="232"/>
      <c r="B54" s="454" t="s">
        <v>478</v>
      </c>
      <c r="C54" s="455"/>
      <c r="D54" s="455"/>
      <c r="E54" s="455"/>
      <c r="F54" s="455"/>
      <c r="G54" s="228"/>
      <c r="H54" s="714"/>
      <c r="I54" s="714"/>
      <c r="J54" s="715"/>
      <c r="K54" s="241"/>
    </row>
    <row r="55" spans="1:11" ht="12.75" customHeight="1">
      <c r="A55" s="224"/>
      <c r="B55" s="451"/>
      <c r="C55" s="452"/>
      <c r="D55" s="452"/>
      <c r="E55" s="452"/>
      <c r="F55" s="453"/>
      <c r="G55" s="226"/>
      <c r="H55" s="712"/>
      <c r="I55" s="712"/>
      <c r="J55" s="712"/>
      <c r="K55" s="227"/>
    </row>
    <row r="56" spans="1:11" ht="12.75" customHeight="1">
      <c r="A56" s="217" t="s">
        <v>479</v>
      </c>
      <c r="B56" s="445" t="s">
        <v>480</v>
      </c>
      <c r="C56" s="446"/>
      <c r="D56" s="446"/>
      <c r="E56" s="446"/>
      <c r="F56" s="447"/>
      <c r="G56" s="223"/>
      <c r="H56" s="618"/>
      <c r="I56" s="618"/>
      <c r="J56" s="618"/>
      <c r="K56" s="236" t="s">
        <v>481</v>
      </c>
    </row>
    <row r="57" spans="1:11" ht="15">
      <c r="A57" s="214"/>
      <c r="B57" s="448" t="s">
        <v>482</v>
      </c>
      <c r="C57" s="449"/>
      <c r="D57" s="449"/>
      <c r="E57" s="449"/>
      <c r="F57" s="449"/>
      <c r="G57" s="215"/>
      <c r="H57" s="626"/>
      <c r="I57" s="626"/>
      <c r="J57" s="716"/>
      <c r="K57" s="231" t="s">
        <v>483</v>
      </c>
    </row>
    <row r="58" spans="1:11" ht="15">
      <c r="A58" s="217"/>
      <c r="B58" s="445" t="s">
        <v>484</v>
      </c>
      <c r="C58" s="446"/>
      <c r="D58" s="446"/>
      <c r="E58" s="446"/>
      <c r="F58" s="447"/>
      <c r="G58" s="223"/>
      <c r="H58" s="617" t="s">
        <v>434</v>
      </c>
      <c r="I58" s="618"/>
      <c r="J58" s="618"/>
      <c r="K58" s="220" t="s">
        <v>485</v>
      </c>
    </row>
    <row r="59" spans="1:11" ht="15">
      <c r="A59" s="214"/>
      <c r="B59" s="448" t="s">
        <v>486</v>
      </c>
      <c r="C59" s="449"/>
      <c r="D59" s="449"/>
      <c r="E59" s="449"/>
      <c r="F59" s="449"/>
      <c r="G59" s="215"/>
      <c r="H59" s="626"/>
      <c r="I59" s="626"/>
      <c r="J59" s="716"/>
      <c r="K59" s="231" t="s">
        <v>487</v>
      </c>
    </row>
    <row r="60" spans="1:11" ht="15">
      <c r="A60" s="217"/>
      <c r="B60" s="445" t="s">
        <v>488</v>
      </c>
      <c r="C60" s="446"/>
      <c r="D60" s="446"/>
      <c r="E60" s="446"/>
      <c r="F60" s="447"/>
      <c r="G60" s="223"/>
      <c r="H60" s="617" t="s">
        <v>434</v>
      </c>
      <c r="I60" s="617"/>
      <c r="J60" s="618"/>
      <c r="K60" s="236"/>
    </row>
    <row r="61" spans="1:11" ht="15">
      <c r="A61" s="214"/>
      <c r="B61" s="448" t="s">
        <v>489</v>
      </c>
      <c r="C61" s="449"/>
      <c r="D61" s="449"/>
      <c r="E61" s="449"/>
      <c r="F61" s="449"/>
      <c r="G61" s="215"/>
      <c r="H61" s="626"/>
      <c r="I61" s="626"/>
      <c r="J61" s="716"/>
      <c r="K61" s="231"/>
    </row>
    <row r="62" spans="1:11" ht="15">
      <c r="A62" s="217"/>
      <c r="B62" s="445" t="s">
        <v>490</v>
      </c>
      <c r="C62" s="446"/>
      <c r="D62" s="446"/>
      <c r="E62" s="446"/>
      <c r="F62" s="447"/>
      <c r="G62" s="223"/>
      <c r="H62" s="617" t="s">
        <v>434</v>
      </c>
      <c r="I62" s="618"/>
      <c r="J62" s="618"/>
      <c r="K62" s="220"/>
    </row>
    <row r="63" spans="1:11" ht="15">
      <c r="A63" s="214"/>
      <c r="B63" s="448" t="s">
        <v>491</v>
      </c>
      <c r="C63" s="449"/>
      <c r="D63" s="449"/>
      <c r="E63" s="449"/>
      <c r="F63" s="449"/>
      <c r="G63" s="215"/>
      <c r="H63" s="626"/>
      <c r="I63" s="626"/>
      <c r="J63" s="716"/>
      <c r="K63" s="231"/>
    </row>
    <row r="64" spans="1:11" ht="15">
      <c r="A64" s="217"/>
      <c r="B64" s="445" t="s">
        <v>492</v>
      </c>
      <c r="C64" s="446"/>
      <c r="D64" s="446"/>
      <c r="E64" s="446"/>
      <c r="F64" s="447"/>
      <c r="G64" s="223"/>
      <c r="H64" s="617" t="s">
        <v>434</v>
      </c>
      <c r="I64" s="618"/>
      <c r="J64" s="618"/>
      <c r="K64" s="220"/>
    </row>
    <row r="65" spans="1:11" ht="15">
      <c r="A65" s="214"/>
      <c r="B65" s="448" t="s">
        <v>493</v>
      </c>
      <c r="C65" s="449"/>
      <c r="D65" s="449"/>
      <c r="E65" s="449"/>
      <c r="F65" s="449"/>
      <c r="G65" s="215"/>
      <c r="H65" s="626"/>
      <c r="I65" s="626"/>
      <c r="J65" s="716"/>
      <c r="K65" s="231"/>
    </row>
    <row r="66" spans="1:11" ht="15">
      <c r="A66" s="217"/>
      <c r="B66" s="445" t="s">
        <v>494</v>
      </c>
      <c r="C66" s="446"/>
      <c r="D66" s="446"/>
      <c r="E66" s="446"/>
      <c r="F66" s="447"/>
      <c r="G66" s="223"/>
      <c r="H66" s="617" t="s">
        <v>434</v>
      </c>
      <c r="I66" s="618"/>
      <c r="J66" s="618"/>
      <c r="K66" s="220"/>
    </row>
    <row r="67" spans="1:11" ht="15">
      <c r="A67" s="214"/>
      <c r="B67" s="448" t="s">
        <v>495</v>
      </c>
      <c r="C67" s="449"/>
      <c r="D67" s="449"/>
      <c r="E67" s="449"/>
      <c r="F67" s="449"/>
      <c r="G67" s="215"/>
      <c r="H67" s="626"/>
      <c r="I67" s="626"/>
      <c r="J67" s="716"/>
      <c r="K67" s="231"/>
    </row>
    <row r="68" spans="1:11" ht="15">
      <c r="A68" s="217"/>
      <c r="B68" s="445" t="s">
        <v>496</v>
      </c>
      <c r="C68" s="446"/>
      <c r="D68" s="446"/>
      <c r="E68" s="446"/>
      <c r="F68" s="447"/>
      <c r="G68" s="223"/>
      <c r="H68" s="617" t="s">
        <v>434</v>
      </c>
      <c r="I68" s="618"/>
      <c r="J68" s="618"/>
      <c r="K68" s="220"/>
    </row>
    <row r="69" spans="1:11" ht="15">
      <c r="A69" s="214"/>
      <c r="B69" s="448" t="s">
        <v>497</v>
      </c>
      <c r="C69" s="449"/>
      <c r="D69" s="449"/>
      <c r="E69" s="449"/>
      <c r="F69" s="449"/>
      <c r="G69" s="215"/>
      <c r="H69" s="626"/>
      <c r="I69" s="626"/>
      <c r="J69" s="716"/>
      <c r="K69" s="231"/>
    </row>
    <row r="70" spans="1:11" ht="15">
      <c r="A70" s="217"/>
      <c r="B70" s="445" t="s">
        <v>498</v>
      </c>
      <c r="C70" s="446"/>
      <c r="D70" s="446"/>
      <c r="E70" s="446"/>
      <c r="F70" s="447"/>
      <c r="G70" s="223"/>
      <c r="H70" s="617" t="s">
        <v>434</v>
      </c>
      <c r="I70" s="617"/>
      <c r="J70" s="618"/>
      <c r="K70" s="220"/>
    </row>
    <row r="71" spans="1:11" ht="15">
      <c r="A71" s="214"/>
      <c r="B71" s="448" t="s">
        <v>499</v>
      </c>
      <c r="C71" s="449"/>
      <c r="D71" s="449"/>
      <c r="E71" s="449"/>
      <c r="F71" s="449"/>
      <c r="G71" s="215"/>
      <c r="H71" s="626"/>
      <c r="I71" s="626"/>
      <c r="J71" s="716"/>
      <c r="K71" s="231"/>
    </row>
    <row r="72" spans="1:11" ht="26.1" customHeight="1">
      <c r="A72" s="217"/>
      <c r="B72" s="789" t="s">
        <v>500</v>
      </c>
      <c r="C72" s="790"/>
      <c r="D72" s="790"/>
      <c r="E72" s="790"/>
      <c r="F72" s="791"/>
      <c r="G72" s="242"/>
      <c r="H72" s="617" t="s">
        <v>434</v>
      </c>
      <c r="I72" s="717"/>
      <c r="J72" s="717"/>
      <c r="K72" s="220"/>
    </row>
    <row r="73" spans="1:11" ht="15">
      <c r="A73" s="232"/>
      <c r="B73" s="799" t="s">
        <v>572</v>
      </c>
      <c r="C73" s="800"/>
      <c r="D73" s="800"/>
      <c r="E73" s="800"/>
      <c r="F73" s="801"/>
      <c r="G73" s="243"/>
      <c r="H73" s="714"/>
      <c r="I73" s="715"/>
      <c r="J73" s="715"/>
      <c r="K73" s="233"/>
    </row>
    <row r="74" spans="1:11" ht="24" customHeight="1">
      <c r="A74" s="244"/>
      <c r="B74" s="796" t="s">
        <v>501</v>
      </c>
      <c r="C74" s="797"/>
      <c r="D74" s="797"/>
      <c r="E74" s="797"/>
      <c r="F74" s="797"/>
      <c r="G74" s="797"/>
      <c r="H74" s="797"/>
      <c r="I74" s="797"/>
      <c r="J74" s="798"/>
      <c r="K74" s="218"/>
    </row>
    <row r="75" spans="1:11" ht="24" customHeight="1">
      <c r="A75" s="244"/>
      <c r="B75" s="796" t="s">
        <v>502</v>
      </c>
      <c r="C75" s="797"/>
      <c r="D75" s="797"/>
      <c r="E75" s="797"/>
      <c r="F75" s="797"/>
      <c r="G75" s="797"/>
      <c r="H75" s="797"/>
      <c r="I75" s="797"/>
      <c r="J75" s="798"/>
      <c r="K75" s="218"/>
    </row>
    <row r="76" spans="1:11" ht="12.75" customHeight="1">
      <c r="A76" s="245"/>
      <c r="B76" s="451"/>
      <c r="C76" s="452"/>
      <c r="D76" s="452"/>
      <c r="E76" s="452"/>
      <c r="F76" s="452"/>
      <c r="G76" s="226"/>
      <c r="H76" s="712"/>
      <c r="I76" s="712"/>
      <c r="J76" s="712"/>
      <c r="K76" s="225"/>
    </row>
    <row r="77" spans="1:11" ht="15">
      <c r="A77" s="217" t="s">
        <v>503</v>
      </c>
      <c r="B77" s="445" t="s">
        <v>504</v>
      </c>
      <c r="C77" s="446"/>
      <c r="D77" s="446"/>
      <c r="E77" s="446"/>
      <c r="F77" s="447"/>
      <c r="G77" s="223"/>
      <c r="H77" s="617" t="s">
        <v>434</v>
      </c>
      <c r="I77" s="618"/>
      <c r="J77" s="618"/>
      <c r="K77" s="220"/>
    </row>
    <row r="78" spans="1:11" ht="15">
      <c r="A78" s="214"/>
      <c r="B78" s="448" t="s">
        <v>505</v>
      </c>
      <c r="C78" s="449"/>
      <c r="D78" s="449"/>
      <c r="E78" s="449"/>
      <c r="F78" s="449"/>
      <c r="G78" s="215"/>
      <c r="H78" s="626"/>
      <c r="I78" s="626"/>
      <c r="J78" s="716"/>
      <c r="K78" s="231"/>
    </row>
    <row r="79" spans="1:11" ht="15">
      <c r="A79" s="217"/>
      <c r="B79" s="445" t="s">
        <v>0</v>
      </c>
      <c r="C79" s="446"/>
      <c r="D79" s="446"/>
      <c r="E79" s="446"/>
      <c r="F79" s="447"/>
      <c r="G79" s="222"/>
      <c r="H79" s="617" t="s">
        <v>434</v>
      </c>
      <c r="I79" s="618"/>
      <c r="J79" s="618"/>
      <c r="K79" s="236"/>
    </row>
    <row r="80" spans="1:11" ht="15">
      <c r="A80" s="214"/>
      <c r="B80" s="448" t="s">
        <v>1</v>
      </c>
      <c r="C80" s="449"/>
      <c r="D80" s="449"/>
      <c r="E80" s="449"/>
      <c r="F80" s="449"/>
      <c r="G80" s="215"/>
      <c r="H80" s="626"/>
      <c r="I80" s="626"/>
      <c r="J80" s="716"/>
      <c r="K80" s="231"/>
    </row>
    <row r="81" spans="1:11" ht="15">
      <c r="A81" s="217"/>
      <c r="B81" s="445" t="s">
        <v>2</v>
      </c>
      <c r="C81" s="446"/>
      <c r="D81" s="446"/>
      <c r="E81" s="446"/>
      <c r="F81" s="447"/>
      <c r="G81" s="223"/>
      <c r="H81" s="617" t="s">
        <v>434</v>
      </c>
      <c r="I81" s="618"/>
      <c r="J81" s="618"/>
      <c r="K81" s="220"/>
    </row>
    <row r="82" spans="1:11" ht="15">
      <c r="A82" s="214"/>
      <c r="B82" s="448" t="s">
        <v>573</v>
      </c>
      <c r="C82" s="449"/>
      <c r="D82" s="449"/>
      <c r="E82" s="449"/>
      <c r="F82" s="450"/>
      <c r="G82" s="230"/>
      <c r="H82" s="714"/>
      <c r="I82" s="625"/>
      <c r="J82" s="625"/>
      <c r="K82" s="238"/>
    </row>
    <row r="83" spans="1:11" ht="15">
      <c r="A83" s="217"/>
      <c r="B83" s="445" t="s">
        <v>3</v>
      </c>
      <c r="C83" s="446"/>
      <c r="D83" s="446"/>
      <c r="E83" s="446"/>
      <c r="F83" s="447"/>
      <c r="G83" s="223"/>
      <c r="H83" s="617" t="s">
        <v>434</v>
      </c>
      <c r="I83" s="618"/>
      <c r="J83" s="618"/>
      <c r="K83" s="220"/>
    </row>
    <row r="84" spans="1:11" ht="15">
      <c r="A84" s="214"/>
      <c r="B84" s="448" t="s">
        <v>574</v>
      </c>
      <c r="C84" s="449"/>
      <c r="D84" s="449"/>
      <c r="E84" s="449"/>
      <c r="F84" s="450"/>
      <c r="G84" s="230"/>
      <c r="H84" s="714"/>
      <c r="I84" s="625"/>
      <c r="J84" s="625"/>
      <c r="K84" s="238"/>
    </row>
    <row r="85" spans="1:11" ht="15">
      <c r="A85" s="217"/>
      <c r="B85" s="445" t="s">
        <v>4</v>
      </c>
      <c r="C85" s="446"/>
      <c r="D85" s="446"/>
      <c r="E85" s="446"/>
      <c r="F85" s="447"/>
      <c r="G85" s="222"/>
      <c r="H85" s="617" t="s">
        <v>434</v>
      </c>
      <c r="I85" s="618"/>
      <c r="J85" s="618"/>
      <c r="K85" s="220"/>
    </row>
    <row r="86" spans="1:11" ht="15">
      <c r="A86" s="214"/>
      <c r="B86" s="448" t="s">
        <v>575</v>
      </c>
      <c r="C86" s="449"/>
      <c r="D86" s="449"/>
      <c r="E86" s="449"/>
      <c r="F86" s="450"/>
      <c r="G86" s="230"/>
      <c r="H86" s="714"/>
      <c r="I86" s="625"/>
      <c r="J86" s="625"/>
      <c r="K86" s="238"/>
    </row>
    <row r="87" spans="1:11" ht="15">
      <c r="A87" s="232" t="s">
        <v>5</v>
      </c>
      <c r="B87" s="454" t="s">
        <v>6</v>
      </c>
      <c r="C87" s="455"/>
      <c r="D87" s="455"/>
      <c r="E87" s="455"/>
      <c r="F87" s="456"/>
      <c r="G87" s="223"/>
      <c r="H87" s="618"/>
      <c r="I87" s="713"/>
      <c r="J87" s="713"/>
      <c r="K87" s="233"/>
    </row>
    <row r="88" spans="1:11" ht="15">
      <c r="A88" s="214"/>
      <c r="B88" s="448" t="s">
        <v>7</v>
      </c>
      <c r="C88" s="449"/>
      <c r="D88" s="449"/>
      <c r="E88" s="449"/>
      <c r="F88" s="450"/>
      <c r="G88" s="230"/>
      <c r="H88" s="714"/>
      <c r="I88" s="625"/>
      <c r="J88" s="625"/>
      <c r="K88" s="238"/>
    </row>
    <row r="89" spans="1:11" ht="15">
      <c r="A89" s="217"/>
      <c r="B89" s="445" t="s">
        <v>8</v>
      </c>
      <c r="C89" s="446"/>
      <c r="D89" s="446"/>
      <c r="E89" s="446"/>
      <c r="F89" s="447"/>
      <c r="G89" s="223"/>
      <c r="H89" s="618"/>
      <c r="I89" s="618"/>
      <c r="J89" s="618"/>
      <c r="K89" s="220"/>
    </row>
    <row r="90" spans="1:11" ht="15">
      <c r="A90" s="214"/>
      <c r="B90" s="448" t="s">
        <v>576</v>
      </c>
      <c r="C90" s="449"/>
      <c r="D90" s="449"/>
      <c r="E90" s="449"/>
      <c r="F90" s="450"/>
      <c r="G90" s="230"/>
      <c r="H90" s="714"/>
      <c r="I90" s="625"/>
      <c r="J90" s="625"/>
      <c r="K90" s="238"/>
    </row>
    <row r="91" spans="1:11" ht="15">
      <c r="A91" s="217"/>
      <c r="B91" s="445" t="s">
        <v>9</v>
      </c>
      <c r="C91" s="446"/>
      <c r="D91" s="446"/>
      <c r="E91" s="446"/>
      <c r="F91" s="447"/>
      <c r="G91" s="223"/>
      <c r="H91" s="617" t="s">
        <v>434</v>
      </c>
      <c r="I91" s="618"/>
      <c r="J91" s="618"/>
      <c r="K91" s="220"/>
    </row>
    <row r="92" spans="1:11" ht="15">
      <c r="A92" s="214"/>
      <c r="B92" s="448" t="s">
        <v>577</v>
      </c>
      <c r="C92" s="449"/>
      <c r="D92" s="449"/>
      <c r="E92" s="449"/>
      <c r="F92" s="450"/>
      <c r="G92" s="230"/>
      <c r="H92" s="714"/>
      <c r="I92" s="625"/>
      <c r="J92" s="625"/>
      <c r="K92" s="238"/>
    </row>
    <row r="93" spans="1:11" ht="15">
      <c r="A93" s="217"/>
      <c r="B93" s="445" t="s">
        <v>10</v>
      </c>
      <c r="C93" s="446"/>
      <c r="D93" s="446"/>
      <c r="E93" s="446"/>
      <c r="F93" s="447"/>
      <c r="G93" s="223"/>
      <c r="H93" s="617" t="s">
        <v>434</v>
      </c>
      <c r="I93" s="618"/>
      <c r="J93" s="618"/>
      <c r="K93" s="220"/>
    </row>
    <row r="94" spans="1:11" ht="15">
      <c r="A94" s="214"/>
      <c r="B94" s="448" t="s">
        <v>578</v>
      </c>
      <c r="C94" s="449"/>
      <c r="D94" s="449"/>
      <c r="E94" s="449"/>
      <c r="F94" s="450"/>
      <c r="G94" s="230"/>
      <c r="H94" s="714"/>
      <c r="I94" s="625"/>
      <c r="J94" s="625"/>
      <c r="K94" s="238"/>
    </row>
    <row r="95" spans="1:11" ht="15">
      <c r="A95" s="217"/>
      <c r="B95" s="445" t="s">
        <v>11</v>
      </c>
      <c r="C95" s="446"/>
      <c r="D95" s="446"/>
      <c r="E95" s="446"/>
      <c r="F95" s="447"/>
      <c r="G95" s="223"/>
      <c r="H95" s="618"/>
      <c r="I95" s="618"/>
      <c r="J95" s="617" t="s">
        <v>434</v>
      </c>
      <c r="K95" s="220"/>
    </row>
    <row r="96" spans="1:11" ht="15">
      <c r="A96" s="214"/>
      <c r="B96" s="448" t="s">
        <v>579</v>
      </c>
      <c r="C96" s="449"/>
      <c r="D96" s="449"/>
      <c r="E96" s="449"/>
      <c r="F96" s="450"/>
      <c r="G96" s="230"/>
      <c r="H96" s="714"/>
      <c r="I96" s="625"/>
      <c r="J96" s="625"/>
      <c r="K96" s="238"/>
    </row>
    <row r="97" spans="1:11" ht="15">
      <c r="A97" s="217"/>
      <c r="B97" s="445" t="s">
        <v>12</v>
      </c>
      <c r="C97" s="446"/>
      <c r="D97" s="446"/>
      <c r="E97" s="446"/>
      <c r="F97" s="447"/>
      <c r="G97" s="223"/>
      <c r="H97" s="618"/>
      <c r="I97" s="618"/>
      <c r="J97" s="617" t="s">
        <v>434</v>
      </c>
      <c r="K97" s="220"/>
    </row>
    <row r="98" spans="1:11" ht="15">
      <c r="A98" s="214"/>
      <c r="B98" s="448" t="s">
        <v>580</v>
      </c>
      <c r="C98" s="449"/>
      <c r="D98" s="449"/>
      <c r="E98" s="449"/>
      <c r="F98" s="450"/>
      <c r="G98" s="230"/>
      <c r="H98" s="714"/>
      <c r="I98" s="625"/>
      <c r="J98" s="625"/>
      <c r="K98" s="238"/>
    </row>
    <row r="99" spans="1:11" ht="15">
      <c r="A99" s="217"/>
      <c r="B99" s="445" t="s">
        <v>13</v>
      </c>
      <c r="C99" s="446"/>
      <c r="D99" s="446"/>
      <c r="E99" s="446"/>
      <c r="F99" s="447"/>
      <c r="G99" s="223"/>
      <c r="H99" s="618"/>
      <c r="I99" s="618"/>
      <c r="J99" s="618"/>
      <c r="K99" s="220"/>
    </row>
    <row r="100" spans="1:11" ht="15">
      <c r="A100" s="214"/>
      <c r="B100" s="448" t="s">
        <v>581</v>
      </c>
      <c r="C100" s="449"/>
      <c r="D100" s="449"/>
      <c r="E100" s="449"/>
      <c r="F100" s="450"/>
      <c r="G100" s="230"/>
      <c r="H100" s="714"/>
      <c r="I100" s="625"/>
      <c r="J100" s="625"/>
      <c r="K100" s="238"/>
    </row>
    <row r="101" spans="1:11" ht="24.75" customHeight="1">
      <c r="A101" s="217"/>
      <c r="B101" s="789" t="s">
        <v>14</v>
      </c>
      <c r="C101" s="790"/>
      <c r="D101" s="790"/>
      <c r="E101" s="790"/>
      <c r="F101" s="791"/>
      <c r="G101" s="223"/>
      <c r="H101" s="617" t="s">
        <v>434</v>
      </c>
      <c r="I101" s="618"/>
      <c r="J101" s="618"/>
      <c r="K101" s="220"/>
    </row>
    <row r="102" spans="1:11" ht="15">
      <c r="A102" s="214"/>
      <c r="B102" s="448" t="s">
        <v>15</v>
      </c>
      <c r="C102" s="449"/>
      <c r="D102" s="449"/>
      <c r="E102" s="449"/>
      <c r="F102" s="450"/>
      <c r="G102" s="230"/>
      <c r="H102" s="714"/>
      <c r="I102" s="625"/>
      <c r="J102" s="625"/>
      <c r="K102" s="238"/>
    </row>
    <row r="103" spans="1:11" ht="15">
      <c r="A103" s="217"/>
      <c r="B103" s="445" t="s">
        <v>16</v>
      </c>
      <c r="C103" s="446"/>
      <c r="D103" s="446"/>
      <c r="E103" s="446"/>
      <c r="F103" s="447"/>
      <c r="G103" s="223"/>
      <c r="H103" s="617" t="s">
        <v>434</v>
      </c>
      <c r="I103" s="618"/>
      <c r="J103" s="618"/>
      <c r="K103" s="220"/>
    </row>
    <row r="104" spans="1:11" ht="15">
      <c r="A104" s="214"/>
      <c r="B104" s="448" t="s">
        <v>582</v>
      </c>
      <c r="C104" s="449"/>
      <c r="D104" s="449"/>
      <c r="E104" s="449"/>
      <c r="F104" s="450"/>
      <c r="G104" s="230"/>
      <c r="H104" s="714"/>
      <c r="I104" s="625"/>
      <c r="J104" s="625"/>
      <c r="K104" s="238"/>
    </row>
    <row r="105" spans="1:11" ht="15">
      <c r="A105" s="232"/>
      <c r="B105" s="454" t="s">
        <v>17</v>
      </c>
      <c r="C105" s="455"/>
      <c r="D105" s="455"/>
      <c r="E105" s="455"/>
      <c r="F105" s="456"/>
      <c r="G105" s="222"/>
      <c r="H105" s="617" t="s">
        <v>434</v>
      </c>
      <c r="I105" s="713"/>
      <c r="J105" s="713"/>
      <c r="K105" s="233"/>
    </row>
    <row r="106" spans="1:11" ht="15">
      <c r="A106" s="214"/>
      <c r="B106" s="448" t="s">
        <v>583</v>
      </c>
      <c r="C106" s="449"/>
      <c r="D106" s="449"/>
      <c r="E106" s="449"/>
      <c r="F106" s="450"/>
      <c r="G106" s="230"/>
      <c r="H106" s="714"/>
      <c r="I106" s="625"/>
      <c r="J106" s="625"/>
      <c r="K106" s="238"/>
    </row>
    <row r="107" spans="1:11" ht="15">
      <c r="A107" s="217"/>
      <c r="B107" s="445" t="s">
        <v>18</v>
      </c>
      <c r="C107" s="446"/>
      <c r="D107" s="446"/>
      <c r="E107" s="446"/>
      <c r="F107" s="447"/>
      <c r="G107" s="223"/>
      <c r="H107" s="618"/>
      <c r="I107" s="618"/>
      <c r="J107" s="618"/>
      <c r="K107" s="220"/>
    </row>
    <row r="108" spans="1:11" ht="15">
      <c r="A108" s="214"/>
      <c r="B108" s="448" t="s">
        <v>584</v>
      </c>
      <c r="C108" s="449"/>
      <c r="D108" s="449"/>
      <c r="E108" s="449"/>
      <c r="F108" s="450"/>
      <c r="G108" s="230"/>
      <c r="H108" s="714"/>
      <c r="I108" s="625"/>
      <c r="J108" s="625"/>
      <c r="K108" s="238"/>
    </row>
    <row r="109" spans="1:11" ht="15">
      <c r="A109" s="217"/>
      <c r="B109" s="445" t="s">
        <v>19</v>
      </c>
      <c r="C109" s="446"/>
      <c r="D109" s="446"/>
      <c r="E109" s="446"/>
      <c r="F109" s="447"/>
      <c r="G109" s="222" t="s">
        <v>434</v>
      </c>
      <c r="H109" s="618"/>
      <c r="I109" s="618"/>
      <c r="J109" s="618"/>
      <c r="K109" s="220"/>
    </row>
    <row r="110" spans="1:11" ht="15">
      <c r="A110" s="214"/>
      <c r="B110" s="448" t="s">
        <v>585</v>
      </c>
      <c r="C110" s="449"/>
      <c r="D110" s="449"/>
      <c r="E110" s="449"/>
      <c r="F110" s="450"/>
      <c r="G110" s="230"/>
      <c r="H110" s="714"/>
      <c r="I110" s="625"/>
      <c r="J110" s="625"/>
      <c r="K110" s="238"/>
    </row>
    <row r="111" spans="1:11" ht="15">
      <c r="A111" s="217"/>
      <c r="B111" s="445" t="s">
        <v>20</v>
      </c>
      <c r="C111" s="446"/>
      <c r="D111" s="446"/>
      <c r="E111" s="446"/>
      <c r="F111" s="447"/>
      <c r="G111" s="222" t="s">
        <v>434</v>
      </c>
      <c r="H111" s="618"/>
      <c r="I111" s="618"/>
      <c r="J111" s="618"/>
      <c r="K111" s="220"/>
    </row>
    <row r="112" spans="1:11" ht="15">
      <c r="A112" s="214"/>
      <c r="B112" s="448" t="s">
        <v>586</v>
      </c>
      <c r="C112" s="449"/>
      <c r="D112" s="449"/>
      <c r="E112" s="449"/>
      <c r="F112" s="450"/>
      <c r="G112" s="230"/>
      <c r="H112" s="714"/>
      <c r="I112" s="625"/>
      <c r="J112" s="625"/>
      <c r="K112" s="238"/>
    </row>
    <row r="113" spans="1:11" ht="25.5">
      <c r="A113" s="217"/>
      <c r="B113" s="445" t="s">
        <v>21</v>
      </c>
      <c r="C113" s="446"/>
      <c r="D113" s="446"/>
      <c r="E113" s="446"/>
      <c r="F113" s="447"/>
      <c r="G113" s="222" t="s">
        <v>434</v>
      </c>
      <c r="H113" s="618"/>
      <c r="I113" s="618"/>
      <c r="J113" s="618"/>
      <c r="K113" s="236" t="s">
        <v>22</v>
      </c>
    </row>
    <row r="114" spans="1:11" ht="15">
      <c r="A114" s="214"/>
      <c r="B114" s="448" t="s">
        <v>587</v>
      </c>
      <c r="C114" s="449"/>
      <c r="D114" s="449"/>
      <c r="E114" s="449"/>
      <c r="F114" s="450"/>
      <c r="G114" s="230"/>
      <c r="H114" s="714"/>
      <c r="I114" s="625"/>
      <c r="J114" s="625"/>
      <c r="K114" s="231" t="s">
        <v>23</v>
      </c>
    </row>
    <row r="115" spans="1:11" ht="15">
      <c r="A115" s="224"/>
      <c r="B115" s="451"/>
      <c r="C115" s="452"/>
      <c r="D115" s="452"/>
      <c r="E115" s="452"/>
      <c r="F115" s="453"/>
      <c r="G115" s="226"/>
      <c r="H115" s="712"/>
      <c r="I115" s="712"/>
      <c r="J115" s="718"/>
      <c r="K115" s="227"/>
    </row>
    <row r="116" spans="1:11" ht="15">
      <c r="A116" s="217" t="s">
        <v>24</v>
      </c>
      <c r="B116" s="445" t="s">
        <v>25</v>
      </c>
      <c r="C116" s="446"/>
      <c r="D116" s="446"/>
      <c r="E116" s="446"/>
      <c r="F116" s="447"/>
      <c r="G116" s="223"/>
      <c r="H116" s="618"/>
      <c r="I116" s="618"/>
      <c r="J116" s="618"/>
      <c r="K116" s="220"/>
    </row>
    <row r="117" spans="1:11" ht="15">
      <c r="A117" s="214"/>
      <c r="B117" s="448" t="s">
        <v>26</v>
      </c>
      <c r="C117" s="449"/>
      <c r="D117" s="449"/>
      <c r="E117" s="449"/>
      <c r="F117" s="450"/>
      <c r="G117" s="230"/>
      <c r="H117" s="714"/>
      <c r="I117" s="625"/>
      <c r="J117" s="625"/>
      <c r="K117" s="238"/>
    </row>
    <row r="118" spans="1:11" ht="15">
      <c r="A118" s="217"/>
      <c r="B118" s="445" t="s">
        <v>27</v>
      </c>
      <c r="C118" s="446"/>
      <c r="D118" s="446"/>
      <c r="E118" s="446"/>
      <c r="F118" s="447"/>
      <c r="G118" s="223"/>
      <c r="H118" s="618"/>
      <c r="I118" s="618"/>
      <c r="J118" s="618"/>
      <c r="K118" s="220"/>
    </row>
    <row r="119" spans="1:11" ht="15">
      <c r="A119" s="214"/>
      <c r="B119" s="448" t="s">
        <v>588</v>
      </c>
      <c r="C119" s="449"/>
      <c r="D119" s="449"/>
      <c r="E119" s="449"/>
      <c r="F119" s="450"/>
      <c r="G119" s="230"/>
      <c r="H119" s="714"/>
      <c r="I119" s="625"/>
      <c r="J119" s="625"/>
      <c r="K119" s="238"/>
    </row>
    <row r="120" spans="1:11" ht="15">
      <c r="A120" s="217"/>
      <c r="B120" s="445" t="s">
        <v>589</v>
      </c>
      <c r="C120" s="446"/>
      <c r="D120" s="446"/>
      <c r="E120" s="446"/>
      <c r="F120" s="447"/>
      <c r="G120" s="222"/>
      <c r="H120" s="617" t="s">
        <v>434</v>
      </c>
      <c r="I120" s="618"/>
      <c r="J120" s="617"/>
      <c r="K120" s="229"/>
    </row>
    <row r="121" spans="1:11" ht="15">
      <c r="A121" s="214"/>
      <c r="B121" s="448" t="s">
        <v>590</v>
      </c>
      <c r="C121" s="449"/>
      <c r="D121" s="449"/>
      <c r="E121" s="449"/>
      <c r="F121" s="450"/>
      <c r="G121" s="230"/>
      <c r="H121" s="714"/>
      <c r="I121" s="625"/>
      <c r="J121" s="625"/>
      <c r="K121" s="238"/>
    </row>
    <row r="122" spans="1:11" ht="15">
      <c r="A122" s="217"/>
      <c r="B122" s="445" t="s">
        <v>28</v>
      </c>
      <c r="C122" s="446"/>
      <c r="D122" s="446"/>
      <c r="E122" s="446"/>
      <c r="F122" s="447"/>
      <c r="G122" s="222"/>
      <c r="H122" s="617" t="s">
        <v>434</v>
      </c>
      <c r="I122" s="618"/>
      <c r="J122" s="618"/>
      <c r="K122" s="220"/>
    </row>
    <row r="123" spans="1:11" ht="15">
      <c r="A123" s="214"/>
      <c r="B123" s="448" t="s">
        <v>591</v>
      </c>
      <c r="C123" s="449"/>
      <c r="D123" s="449"/>
      <c r="E123" s="449"/>
      <c r="F123" s="450"/>
      <c r="G123" s="239"/>
      <c r="H123" s="626"/>
      <c r="I123" s="625"/>
      <c r="J123" s="625"/>
      <c r="K123" s="238"/>
    </row>
    <row r="124" spans="1:11" ht="15">
      <c r="A124" s="232"/>
      <c r="B124" s="454" t="s">
        <v>29</v>
      </c>
      <c r="C124" s="455"/>
      <c r="D124" s="455"/>
      <c r="E124" s="455"/>
      <c r="F124" s="456"/>
      <c r="G124" s="228"/>
      <c r="H124" s="713"/>
      <c r="I124" s="713"/>
      <c r="J124" s="713"/>
      <c r="K124" s="233"/>
    </row>
    <row r="125" spans="1:11" ht="15">
      <c r="A125" s="214"/>
      <c r="B125" s="448" t="s">
        <v>592</v>
      </c>
      <c r="C125" s="449"/>
      <c r="D125" s="449"/>
      <c r="E125" s="449"/>
      <c r="F125" s="450"/>
      <c r="G125" s="230"/>
      <c r="H125" s="714"/>
      <c r="I125" s="625"/>
      <c r="J125" s="625"/>
      <c r="K125" s="238"/>
    </row>
    <row r="126" spans="1:11" ht="38.25">
      <c r="A126" s="217"/>
      <c r="B126" s="445" t="s">
        <v>30</v>
      </c>
      <c r="C126" s="446"/>
      <c r="D126" s="446"/>
      <c r="E126" s="446"/>
      <c r="F126" s="447"/>
      <c r="G126" s="222"/>
      <c r="H126" s="618"/>
      <c r="I126" s="618"/>
      <c r="J126" s="617" t="s">
        <v>434</v>
      </c>
      <c r="K126" s="236" t="s">
        <v>31</v>
      </c>
    </row>
    <row r="127" spans="1:11" ht="38.25">
      <c r="A127" s="214"/>
      <c r="B127" s="448" t="s">
        <v>593</v>
      </c>
      <c r="C127" s="449"/>
      <c r="D127" s="449"/>
      <c r="E127" s="449"/>
      <c r="F127" s="450"/>
      <c r="G127" s="230"/>
      <c r="H127" s="714"/>
      <c r="I127" s="625"/>
      <c r="J127" s="625"/>
      <c r="K127" s="238" t="s">
        <v>32</v>
      </c>
    </row>
    <row r="128" spans="1:11" ht="15">
      <c r="A128" s="217"/>
      <c r="B128" s="445" t="s">
        <v>33</v>
      </c>
      <c r="C128" s="446"/>
      <c r="D128" s="446"/>
      <c r="E128" s="446"/>
      <c r="F128" s="447"/>
      <c r="G128" s="222"/>
      <c r="H128" s="617"/>
      <c r="I128" s="618"/>
      <c r="J128" s="617" t="s">
        <v>434</v>
      </c>
      <c r="K128" s="220" t="s">
        <v>34</v>
      </c>
    </row>
    <row r="129" spans="1:11" ht="15">
      <c r="A129" s="214"/>
      <c r="B129" s="448" t="s">
        <v>594</v>
      </c>
      <c r="C129" s="449"/>
      <c r="D129" s="449"/>
      <c r="E129" s="449"/>
      <c r="F129" s="450"/>
      <c r="G129" s="230"/>
      <c r="H129" s="714"/>
      <c r="I129" s="625"/>
      <c r="J129" s="714"/>
      <c r="K129" s="231" t="s">
        <v>35</v>
      </c>
    </row>
    <row r="130" spans="1:11" ht="15">
      <c r="A130" s="217"/>
      <c r="B130" s="445" t="s">
        <v>36</v>
      </c>
      <c r="C130" s="446"/>
      <c r="D130" s="446"/>
      <c r="E130" s="446"/>
      <c r="F130" s="447"/>
      <c r="G130" s="222"/>
      <c r="H130" s="617" t="s">
        <v>434</v>
      </c>
      <c r="I130" s="618"/>
      <c r="J130" s="618"/>
      <c r="K130" s="236" t="s">
        <v>37</v>
      </c>
    </row>
    <row r="131" spans="1:11" ht="15">
      <c r="A131" s="214"/>
      <c r="B131" s="448" t="s">
        <v>591</v>
      </c>
      <c r="C131" s="449"/>
      <c r="D131" s="449"/>
      <c r="E131" s="449"/>
      <c r="F131" s="450"/>
      <c r="G131" s="239"/>
      <c r="H131" s="626"/>
      <c r="I131" s="625"/>
      <c r="J131" s="625"/>
      <c r="K131" s="231" t="s">
        <v>38</v>
      </c>
    </row>
    <row r="132" spans="1:11" ht="15">
      <c r="A132" s="217"/>
      <c r="B132" s="445" t="s">
        <v>39</v>
      </c>
      <c r="C132" s="446"/>
      <c r="D132" s="446"/>
      <c r="E132" s="446"/>
      <c r="F132" s="447"/>
      <c r="G132" s="223"/>
      <c r="H132" s="618"/>
      <c r="I132" s="618"/>
      <c r="J132" s="618"/>
      <c r="K132" s="220"/>
    </row>
    <row r="133" spans="1:11" ht="15">
      <c r="A133" s="214"/>
      <c r="B133" s="448" t="s">
        <v>595</v>
      </c>
      <c r="C133" s="449"/>
      <c r="D133" s="449"/>
      <c r="E133" s="449"/>
      <c r="F133" s="450"/>
      <c r="G133" s="239"/>
      <c r="H133" s="626"/>
      <c r="I133" s="625"/>
      <c r="J133" s="625"/>
      <c r="K133" s="238"/>
    </row>
    <row r="134" spans="1:11" ht="15">
      <c r="A134" s="217"/>
      <c r="B134" s="445" t="s">
        <v>40</v>
      </c>
      <c r="C134" s="446"/>
      <c r="D134" s="446"/>
      <c r="E134" s="446"/>
      <c r="F134" s="447"/>
      <c r="G134" s="222"/>
      <c r="H134" s="617" t="s">
        <v>434</v>
      </c>
      <c r="I134" s="617"/>
      <c r="J134" s="618"/>
      <c r="K134" s="236"/>
    </row>
    <row r="135" spans="1:11" ht="15">
      <c r="A135" s="214"/>
      <c r="B135" s="448" t="s">
        <v>596</v>
      </c>
      <c r="C135" s="449"/>
      <c r="D135" s="449"/>
      <c r="E135" s="449"/>
      <c r="F135" s="450"/>
      <c r="G135" s="239"/>
      <c r="H135" s="626"/>
      <c r="I135" s="625"/>
      <c r="J135" s="625"/>
      <c r="K135" s="238"/>
    </row>
    <row r="136" spans="1:11" ht="15">
      <c r="A136" s="217"/>
      <c r="B136" s="445" t="s">
        <v>41</v>
      </c>
      <c r="C136" s="446"/>
      <c r="D136" s="446"/>
      <c r="E136" s="446"/>
      <c r="F136" s="447"/>
      <c r="G136" s="223"/>
      <c r="H136" s="617" t="s">
        <v>434</v>
      </c>
      <c r="I136" s="618"/>
      <c r="J136" s="618"/>
      <c r="K136" s="220"/>
    </row>
    <row r="137" spans="1:11" ht="15">
      <c r="A137" s="214"/>
      <c r="B137" s="448" t="s">
        <v>597</v>
      </c>
      <c r="C137" s="449"/>
      <c r="D137" s="449"/>
      <c r="E137" s="449"/>
      <c r="F137" s="450"/>
      <c r="G137" s="239"/>
      <c r="H137" s="626"/>
      <c r="I137" s="625"/>
      <c r="J137" s="625"/>
      <c r="K137" s="238"/>
    </row>
    <row r="138" spans="1:11" ht="15">
      <c r="A138" s="217"/>
      <c r="B138" s="445" t="s">
        <v>42</v>
      </c>
      <c r="C138" s="446"/>
      <c r="D138" s="446"/>
      <c r="E138" s="446"/>
      <c r="F138" s="447"/>
      <c r="G138" s="223"/>
      <c r="H138" s="617" t="s">
        <v>434</v>
      </c>
      <c r="I138" s="618"/>
      <c r="J138" s="618"/>
      <c r="K138" s="220"/>
    </row>
    <row r="139" spans="1:11" ht="15">
      <c r="A139" s="214"/>
      <c r="B139" s="448" t="s">
        <v>598</v>
      </c>
      <c r="C139" s="449"/>
      <c r="D139" s="449"/>
      <c r="E139" s="449"/>
      <c r="F139" s="450"/>
      <c r="G139" s="239"/>
      <c r="H139" s="626"/>
      <c r="I139" s="625"/>
      <c r="J139" s="625"/>
      <c r="K139" s="238"/>
    </row>
    <row r="140" spans="1:11" ht="15">
      <c r="A140" s="217"/>
      <c r="B140" s="445" t="s">
        <v>43</v>
      </c>
      <c r="C140" s="446"/>
      <c r="D140" s="446"/>
      <c r="E140" s="446"/>
      <c r="F140" s="447"/>
      <c r="G140" s="223"/>
      <c r="H140" s="617" t="s">
        <v>434</v>
      </c>
      <c r="I140" s="618"/>
      <c r="J140" s="618"/>
      <c r="K140" s="220"/>
    </row>
    <row r="141" spans="1:11" ht="15">
      <c r="A141" s="214"/>
      <c r="B141" s="448" t="s">
        <v>591</v>
      </c>
      <c r="C141" s="449"/>
      <c r="D141" s="449"/>
      <c r="E141" s="449"/>
      <c r="F141" s="450"/>
      <c r="G141" s="239"/>
      <c r="H141" s="626"/>
      <c r="I141" s="625"/>
      <c r="J141" s="625"/>
      <c r="K141" s="238"/>
    </row>
    <row r="142" spans="1:11" ht="15">
      <c r="A142" s="217"/>
      <c r="B142" s="451"/>
      <c r="C142" s="446"/>
      <c r="D142" s="446"/>
      <c r="E142" s="446"/>
      <c r="F142" s="447"/>
      <c r="G142" s="223"/>
      <c r="H142" s="618"/>
      <c r="I142" s="719"/>
      <c r="J142" s="720"/>
      <c r="K142" s="227"/>
    </row>
    <row r="143" spans="1:11" ht="15">
      <c r="A143" s="217" t="s">
        <v>44</v>
      </c>
      <c r="B143" s="445" t="s">
        <v>45</v>
      </c>
      <c r="C143" s="446"/>
      <c r="D143" s="446"/>
      <c r="E143" s="446"/>
      <c r="F143" s="447"/>
      <c r="G143" s="223"/>
      <c r="H143" s="618"/>
      <c r="I143" s="618"/>
      <c r="J143" s="618"/>
      <c r="K143" s="220"/>
    </row>
    <row r="144" spans="1:11" ht="15">
      <c r="A144" s="214"/>
      <c r="B144" s="448" t="s">
        <v>46</v>
      </c>
      <c r="C144" s="449"/>
      <c r="D144" s="449"/>
      <c r="E144" s="449"/>
      <c r="F144" s="450"/>
      <c r="G144" s="239"/>
      <c r="H144" s="626"/>
      <c r="I144" s="625"/>
      <c r="J144" s="625"/>
      <c r="K144" s="238"/>
    </row>
    <row r="145" spans="1:11" s="326" customFormat="1" ht="15">
      <c r="A145" s="324"/>
      <c r="B145" s="462" t="s">
        <v>599</v>
      </c>
      <c r="C145" s="463"/>
      <c r="D145" s="463"/>
      <c r="E145" s="463"/>
      <c r="F145" s="464"/>
      <c r="G145" s="727" t="s">
        <v>434</v>
      </c>
      <c r="H145" s="721"/>
      <c r="I145" s="722"/>
      <c r="J145" s="722"/>
      <c r="K145" s="325" t="s">
        <v>47</v>
      </c>
    </row>
    <row r="146" spans="1:11" s="326" customFormat="1" ht="15">
      <c r="A146" s="327"/>
      <c r="B146" s="465" t="s">
        <v>600</v>
      </c>
      <c r="C146" s="466"/>
      <c r="D146" s="466"/>
      <c r="E146" s="466"/>
      <c r="F146" s="467"/>
      <c r="G146" s="328"/>
      <c r="H146" s="723"/>
      <c r="I146" s="724"/>
      <c r="J146" s="724"/>
      <c r="K146" s="329" t="s">
        <v>48</v>
      </c>
    </row>
    <row r="147" spans="1:11" ht="15">
      <c r="A147" s="217"/>
      <c r="B147" s="445" t="s">
        <v>49</v>
      </c>
      <c r="C147" s="446"/>
      <c r="D147" s="446"/>
      <c r="E147" s="446"/>
      <c r="F147" s="447"/>
      <c r="G147" s="222"/>
      <c r="H147" s="617" t="s">
        <v>434</v>
      </c>
      <c r="I147" s="717"/>
      <c r="J147" s="717"/>
      <c r="K147" s="236" t="s">
        <v>50</v>
      </c>
    </row>
    <row r="148" spans="1:11" ht="15">
      <c r="A148" s="214"/>
      <c r="B148" s="448" t="s">
        <v>601</v>
      </c>
      <c r="C148" s="449"/>
      <c r="D148" s="449"/>
      <c r="E148" s="449"/>
      <c r="F148" s="450"/>
      <c r="G148" s="239"/>
      <c r="H148" s="626"/>
      <c r="I148" s="625"/>
      <c r="J148" s="625"/>
      <c r="K148" s="231" t="s">
        <v>51</v>
      </c>
    </row>
    <row r="149" spans="1:11" ht="15">
      <c r="A149" s="217"/>
      <c r="B149" s="445" t="s">
        <v>52</v>
      </c>
      <c r="C149" s="446"/>
      <c r="D149" s="446"/>
      <c r="E149" s="446"/>
      <c r="F149" s="447"/>
      <c r="G149" s="222"/>
      <c r="H149" s="617" t="s">
        <v>434</v>
      </c>
      <c r="I149" s="618"/>
      <c r="J149" s="618"/>
      <c r="K149" s="236"/>
    </row>
    <row r="150" spans="1:11" ht="15">
      <c r="A150" s="214"/>
      <c r="B150" s="448" t="s">
        <v>602</v>
      </c>
      <c r="C150" s="449"/>
      <c r="D150" s="449"/>
      <c r="E150" s="449"/>
      <c r="F150" s="450"/>
      <c r="G150" s="239"/>
      <c r="H150" s="626"/>
      <c r="I150" s="625"/>
      <c r="J150" s="625"/>
      <c r="K150" s="238"/>
    </row>
    <row r="151" spans="1:11" ht="25.5">
      <c r="A151" s="217"/>
      <c r="B151" s="445" t="s">
        <v>53</v>
      </c>
      <c r="C151" s="446"/>
      <c r="D151" s="446"/>
      <c r="E151" s="446"/>
      <c r="F151" s="447"/>
      <c r="G151" s="222"/>
      <c r="H151" s="617" t="s">
        <v>434</v>
      </c>
      <c r="I151" s="618"/>
      <c r="J151" s="618"/>
      <c r="K151" s="236" t="s">
        <v>54</v>
      </c>
    </row>
    <row r="152" spans="1:11" ht="24">
      <c r="A152" s="214"/>
      <c r="B152" s="448" t="s">
        <v>603</v>
      </c>
      <c r="C152" s="449"/>
      <c r="D152" s="449"/>
      <c r="E152" s="449"/>
      <c r="F152" s="450"/>
      <c r="G152" s="239"/>
      <c r="H152" s="626"/>
      <c r="I152" s="625"/>
      <c r="J152" s="625"/>
      <c r="K152" s="231" t="s">
        <v>55</v>
      </c>
    </row>
    <row r="153" spans="1:11" ht="24" customHeight="1">
      <c r="A153" s="217"/>
      <c r="B153" s="789" t="s">
        <v>56</v>
      </c>
      <c r="C153" s="790"/>
      <c r="D153" s="790"/>
      <c r="E153" s="790"/>
      <c r="F153" s="791"/>
      <c r="G153" s="223"/>
      <c r="H153" s="617" t="s">
        <v>434</v>
      </c>
      <c r="I153" s="618"/>
      <c r="J153" s="618"/>
      <c r="K153" s="220" t="s">
        <v>57</v>
      </c>
    </row>
    <row r="154" spans="1:11" ht="15">
      <c r="A154" s="214"/>
      <c r="B154" s="448" t="s">
        <v>604</v>
      </c>
      <c r="C154" s="449"/>
      <c r="D154" s="449"/>
      <c r="E154" s="449"/>
      <c r="F154" s="450"/>
      <c r="G154" s="239"/>
      <c r="H154" s="626"/>
      <c r="I154" s="625"/>
      <c r="J154" s="625"/>
      <c r="K154" s="231" t="s">
        <v>58</v>
      </c>
    </row>
    <row r="155" spans="1:11" ht="15">
      <c r="A155" s="217"/>
      <c r="B155" s="445" t="s">
        <v>59</v>
      </c>
      <c r="C155" s="446"/>
      <c r="D155" s="446"/>
      <c r="E155" s="446"/>
      <c r="F155" s="447"/>
      <c r="G155" s="223"/>
      <c r="H155" s="617" t="s">
        <v>434</v>
      </c>
      <c r="I155" s="618"/>
      <c r="J155" s="618"/>
      <c r="K155" s="220" t="s">
        <v>57</v>
      </c>
    </row>
    <row r="156" spans="1:11" ht="15">
      <c r="A156" s="214"/>
      <c r="B156" s="448" t="s">
        <v>605</v>
      </c>
      <c r="C156" s="449"/>
      <c r="D156" s="449"/>
      <c r="E156" s="449"/>
      <c r="F156" s="450"/>
      <c r="G156" s="239"/>
      <c r="H156" s="626"/>
      <c r="I156" s="625"/>
      <c r="J156" s="625"/>
      <c r="K156" s="231" t="s">
        <v>58</v>
      </c>
    </row>
    <row r="157" spans="1:11" ht="13.5">
      <c r="A157" s="217"/>
      <c r="B157" s="445" t="s">
        <v>60</v>
      </c>
      <c r="C157" s="446"/>
      <c r="D157" s="446"/>
      <c r="E157" s="446"/>
      <c r="F157" s="447"/>
      <c r="G157" s="222"/>
      <c r="H157" s="617" t="s">
        <v>433</v>
      </c>
      <c r="I157" s="617"/>
      <c r="J157" s="617"/>
      <c r="K157" s="236"/>
    </row>
    <row r="158" spans="1:11" ht="15">
      <c r="A158" s="214"/>
      <c r="B158" s="448" t="s">
        <v>606</v>
      </c>
      <c r="C158" s="449"/>
      <c r="D158" s="449"/>
      <c r="E158" s="449"/>
      <c r="F158" s="450"/>
      <c r="G158" s="239"/>
      <c r="H158" s="626"/>
      <c r="I158" s="625"/>
      <c r="J158" s="625"/>
      <c r="K158" s="238"/>
    </row>
    <row r="159" spans="1:11" ht="13.5">
      <c r="A159" s="217"/>
      <c r="B159" s="445" t="s">
        <v>61</v>
      </c>
      <c r="C159" s="446"/>
      <c r="D159" s="446"/>
      <c r="E159" s="446"/>
      <c r="F159" s="447"/>
      <c r="G159" s="222"/>
      <c r="H159" s="617" t="s">
        <v>433</v>
      </c>
      <c r="I159" s="617"/>
      <c r="J159" s="617"/>
      <c r="K159" s="236"/>
    </row>
    <row r="160" spans="1:11" ht="15">
      <c r="A160" s="214"/>
      <c r="B160" s="448" t="s">
        <v>601</v>
      </c>
      <c r="C160" s="449"/>
      <c r="D160" s="449"/>
      <c r="E160" s="449"/>
      <c r="F160" s="450"/>
      <c r="G160" s="239"/>
      <c r="H160" s="626"/>
      <c r="I160" s="625"/>
      <c r="J160" s="625"/>
      <c r="K160" s="238"/>
    </row>
    <row r="161" spans="1:11" ht="15">
      <c r="A161" s="217"/>
      <c r="B161" s="445" t="s">
        <v>62</v>
      </c>
      <c r="C161" s="446"/>
      <c r="D161" s="446"/>
      <c r="E161" s="446"/>
      <c r="F161" s="447"/>
      <c r="G161" s="222" t="s">
        <v>434</v>
      </c>
      <c r="H161" s="618"/>
      <c r="I161" s="618"/>
      <c r="J161" s="618"/>
      <c r="K161" s="220"/>
    </row>
    <row r="162" spans="1:11" ht="15">
      <c r="A162" s="214"/>
      <c r="B162" s="448" t="s">
        <v>607</v>
      </c>
      <c r="C162" s="449"/>
      <c r="D162" s="449"/>
      <c r="E162" s="449"/>
      <c r="F162" s="450"/>
      <c r="G162" s="239"/>
      <c r="H162" s="626"/>
      <c r="I162" s="625"/>
      <c r="J162" s="625"/>
      <c r="K162" s="238"/>
    </row>
    <row r="163" spans="1:11" ht="15">
      <c r="A163" s="217"/>
      <c r="B163" s="445" t="s">
        <v>63</v>
      </c>
      <c r="C163" s="446"/>
      <c r="D163" s="446"/>
      <c r="E163" s="446"/>
      <c r="F163" s="447"/>
      <c r="G163" s="222" t="s">
        <v>434</v>
      </c>
      <c r="H163" s="618"/>
      <c r="I163" s="618"/>
      <c r="J163" s="618"/>
      <c r="K163" s="220"/>
    </row>
    <row r="164" spans="1:11" ht="15">
      <c r="A164" s="214"/>
      <c r="B164" s="448" t="s">
        <v>608</v>
      </c>
      <c r="C164" s="449"/>
      <c r="D164" s="449"/>
      <c r="E164" s="449"/>
      <c r="F164" s="450"/>
      <c r="G164" s="239"/>
      <c r="H164" s="626"/>
      <c r="I164" s="625"/>
      <c r="J164" s="625"/>
      <c r="K164" s="238"/>
    </row>
    <row r="165" spans="1:11" ht="15">
      <c r="A165" s="217"/>
      <c r="B165" s="445" t="s">
        <v>64</v>
      </c>
      <c r="C165" s="446"/>
      <c r="D165" s="446"/>
      <c r="E165" s="446"/>
      <c r="F165" s="447"/>
      <c r="G165" s="222" t="s">
        <v>434</v>
      </c>
      <c r="H165" s="618"/>
      <c r="I165" s="618"/>
      <c r="J165" s="618"/>
      <c r="K165" s="220"/>
    </row>
    <row r="166" spans="1:11" ht="15">
      <c r="A166" s="214"/>
      <c r="B166" s="448" t="s">
        <v>609</v>
      </c>
      <c r="C166" s="449"/>
      <c r="D166" s="449"/>
      <c r="E166" s="449"/>
      <c r="F166" s="450"/>
      <c r="G166" s="239"/>
      <c r="H166" s="626"/>
      <c r="I166" s="625"/>
      <c r="J166" s="625"/>
      <c r="K166" s="238"/>
    </row>
    <row r="167" spans="1:11" ht="15">
      <c r="A167" s="217"/>
      <c r="B167" s="445" t="s">
        <v>65</v>
      </c>
      <c r="C167" s="446"/>
      <c r="D167" s="446"/>
      <c r="E167" s="446"/>
      <c r="F167" s="447"/>
      <c r="G167" s="222" t="s">
        <v>434</v>
      </c>
      <c r="H167" s="617" t="s">
        <v>434</v>
      </c>
      <c r="I167" s="617" t="s">
        <v>434</v>
      </c>
      <c r="J167" s="618"/>
      <c r="K167" s="220"/>
    </row>
    <row r="168" spans="1:11" ht="15">
      <c r="A168" s="214"/>
      <c r="B168" s="448" t="s">
        <v>610</v>
      </c>
      <c r="C168" s="449"/>
      <c r="D168" s="449"/>
      <c r="E168" s="449"/>
      <c r="F168" s="450"/>
      <c r="G168" s="239"/>
      <c r="H168" s="626"/>
      <c r="I168" s="625"/>
      <c r="J168" s="625"/>
      <c r="K168" s="238"/>
    </row>
    <row r="169" spans="1:11" ht="12.75" customHeight="1">
      <c r="A169" s="246"/>
      <c r="B169" s="461"/>
      <c r="C169" s="468"/>
      <c r="D169" s="468"/>
      <c r="E169" s="468"/>
      <c r="F169" s="460"/>
      <c r="G169" s="228"/>
      <c r="H169" s="713"/>
      <c r="I169" s="713"/>
      <c r="J169" s="713"/>
      <c r="K169" s="228"/>
    </row>
    <row r="170" spans="1:11" ht="26.1" customHeight="1">
      <c r="A170" s="232"/>
      <c r="B170" s="454"/>
      <c r="C170" s="469" t="s">
        <v>294</v>
      </c>
      <c r="D170" s="470" t="s">
        <v>611</v>
      </c>
      <c r="E170" s="470" t="s">
        <v>612</v>
      </c>
      <c r="F170" s="456"/>
      <c r="G170" s="228"/>
      <c r="H170" s="713"/>
      <c r="I170" s="713"/>
      <c r="J170" s="713"/>
      <c r="K170" s="241" t="s">
        <v>66</v>
      </c>
    </row>
    <row r="171" spans="1:11" ht="26.1" customHeight="1">
      <c r="A171" s="232"/>
      <c r="B171" s="457"/>
      <c r="C171" s="469">
        <v>1</v>
      </c>
      <c r="D171" s="471" t="s">
        <v>613</v>
      </c>
      <c r="E171" s="472" t="s">
        <v>614</v>
      </c>
      <c r="F171" s="457"/>
      <c r="G171" s="228"/>
      <c r="H171" s="713"/>
      <c r="I171" s="713"/>
      <c r="J171" s="713"/>
      <c r="K171" s="234" t="s">
        <v>67</v>
      </c>
    </row>
    <row r="172" spans="1:11" ht="26.1" customHeight="1">
      <c r="A172" s="232"/>
      <c r="B172" s="454"/>
      <c r="C172" s="469">
        <v>2</v>
      </c>
      <c r="D172" s="471" t="s">
        <v>615</v>
      </c>
      <c r="E172" s="472"/>
      <c r="F172" s="456"/>
      <c r="G172" s="228"/>
      <c r="H172" s="713"/>
      <c r="I172" s="713"/>
      <c r="J172" s="713"/>
      <c r="K172" s="233"/>
    </row>
    <row r="173" spans="1:11" ht="26.1" customHeight="1">
      <c r="A173" s="232"/>
      <c r="B173" s="454"/>
      <c r="C173" s="469">
        <v>3</v>
      </c>
      <c r="D173" s="471" t="s">
        <v>616</v>
      </c>
      <c r="E173" s="472"/>
      <c r="F173" s="456"/>
      <c r="G173" s="228"/>
      <c r="H173" s="713"/>
      <c r="I173" s="713"/>
      <c r="J173" s="713"/>
      <c r="K173" s="233"/>
    </row>
    <row r="174" spans="1:11" ht="26.1" customHeight="1">
      <c r="A174" s="232"/>
      <c r="B174" s="457"/>
      <c r="C174" s="473">
        <v>4</v>
      </c>
      <c r="D174" s="474" t="s">
        <v>617</v>
      </c>
      <c r="E174" s="475"/>
      <c r="F174" s="457"/>
      <c r="G174" s="228"/>
      <c r="H174" s="713"/>
      <c r="I174" s="713"/>
      <c r="J174" s="713"/>
      <c r="K174" s="233"/>
    </row>
    <row r="175" spans="1:11" ht="26.1" customHeight="1">
      <c r="A175" s="232"/>
      <c r="B175" s="457"/>
      <c r="C175" s="469">
        <v>5</v>
      </c>
      <c r="D175" s="474" t="s">
        <v>617</v>
      </c>
      <c r="E175" s="472"/>
      <c r="F175" s="457"/>
      <c r="G175" s="228"/>
      <c r="H175" s="713"/>
      <c r="I175" s="713"/>
      <c r="J175" s="713"/>
      <c r="K175" s="233"/>
    </row>
    <row r="176" spans="1:11" ht="26.1" customHeight="1">
      <c r="A176" s="232"/>
      <c r="B176" s="454"/>
      <c r="C176" s="469">
        <v>6</v>
      </c>
      <c r="D176" s="471" t="s">
        <v>618</v>
      </c>
      <c r="E176" s="472"/>
      <c r="F176" s="456"/>
      <c r="G176" s="228"/>
      <c r="H176" s="713"/>
      <c r="I176" s="713"/>
      <c r="J176" s="713"/>
      <c r="K176" s="233"/>
    </row>
    <row r="177" spans="1:11" ht="26.1" customHeight="1">
      <c r="A177" s="232"/>
      <c r="B177" s="454"/>
      <c r="C177" s="469">
        <v>7</v>
      </c>
      <c r="D177" s="471" t="s">
        <v>619</v>
      </c>
      <c r="E177" s="472"/>
      <c r="F177" s="456"/>
      <c r="G177" s="228"/>
      <c r="H177" s="713"/>
      <c r="I177" s="713"/>
      <c r="J177" s="713"/>
      <c r="K177" s="233"/>
    </row>
    <row r="178" spans="1:11" ht="26.1" customHeight="1">
      <c r="A178" s="232"/>
      <c r="B178" s="454"/>
      <c r="C178" s="469">
        <v>8</v>
      </c>
      <c r="D178" s="471" t="s">
        <v>620</v>
      </c>
      <c r="E178" s="472"/>
      <c r="F178" s="456"/>
      <c r="G178" s="228"/>
      <c r="H178" s="713"/>
      <c r="I178" s="713"/>
      <c r="J178" s="713"/>
      <c r="K178" s="233"/>
    </row>
    <row r="179" spans="1:11" ht="26.1" customHeight="1">
      <c r="A179" s="232"/>
      <c r="B179" s="454"/>
      <c r="C179" s="469">
        <v>9</v>
      </c>
      <c r="D179" s="471" t="s">
        <v>621</v>
      </c>
      <c r="E179" s="472"/>
      <c r="F179" s="456"/>
      <c r="G179" s="228"/>
      <c r="H179" s="713"/>
      <c r="I179" s="713"/>
      <c r="J179" s="713"/>
      <c r="K179" s="233"/>
    </row>
    <row r="180" spans="1:11" ht="26.1" customHeight="1">
      <c r="A180" s="232"/>
      <c r="B180" s="454"/>
      <c r="C180" s="469">
        <v>10</v>
      </c>
      <c r="D180" s="471" t="s">
        <v>622</v>
      </c>
      <c r="E180" s="472"/>
      <c r="F180" s="456"/>
      <c r="G180" s="228"/>
      <c r="H180" s="713"/>
      <c r="I180" s="713"/>
      <c r="J180" s="713"/>
      <c r="K180" s="233"/>
    </row>
    <row r="181" spans="1:11" ht="26.1" customHeight="1">
      <c r="A181" s="232"/>
      <c r="B181" s="454"/>
      <c r="C181" s="469">
        <v>11</v>
      </c>
      <c r="D181" s="471" t="s">
        <v>623</v>
      </c>
      <c r="E181" s="472"/>
      <c r="F181" s="456"/>
      <c r="G181" s="228"/>
      <c r="H181" s="713"/>
      <c r="I181" s="713"/>
      <c r="J181" s="713"/>
      <c r="K181" s="233"/>
    </row>
    <row r="182" spans="1:11" ht="26.1" customHeight="1">
      <c r="A182" s="232"/>
      <c r="B182" s="454"/>
      <c r="C182" s="469">
        <v>12</v>
      </c>
      <c r="D182" s="471" t="s">
        <v>624</v>
      </c>
      <c r="E182" s="472"/>
      <c r="F182" s="456"/>
      <c r="G182" s="228"/>
      <c r="H182" s="713"/>
      <c r="I182" s="713"/>
      <c r="J182" s="713"/>
      <c r="K182" s="233"/>
    </row>
    <row r="183" spans="1:11" ht="26.1" customHeight="1">
      <c r="A183" s="232"/>
      <c r="B183" s="454"/>
      <c r="C183" s="469">
        <v>13</v>
      </c>
      <c r="D183" s="471" t="s">
        <v>625</v>
      </c>
      <c r="E183" s="472"/>
      <c r="F183" s="456"/>
      <c r="G183" s="228"/>
      <c r="H183" s="713"/>
      <c r="I183" s="713"/>
      <c r="J183" s="713"/>
      <c r="K183" s="233"/>
    </row>
    <row r="184" spans="1:11" ht="26.1" customHeight="1">
      <c r="A184" s="232"/>
      <c r="B184" s="454"/>
      <c r="C184" s="469">
        <v>14</v>
      </c>
      <c r="D184" s="471" t="s">
        <v>626</v>
      </c>
      <c r="E184" s="472"/>
      <c r="F184" s="455"/>
      <c r="G184" s="228"/>
      <c r="H184" s="715"/>
      <c r="I184" s="713"/>
      <c r="J184" s="713"/>
      <c r="K184" s="233"/>
    </row>
    <row r="185" spans="1:11" ht="26.1" customHeight="1">
      <c r="A185" s="232"/>
      <c r="B185" s="454"/>
      <c r="C185" s="469">
        <v>15</v>
      </c>
      <c r="D185" s="472"/>
      <c r="E185" s="472"/>
      <c r="F185" s="456"/>
      <c r="G185" s="228"/>
      <c r="H185" s="713"/>
      <c r="I185" s="713"/>
      <c r="J185" s="713"/>
      <c r="K185" s="233"/>
    </row>
    <row r="186" spans="1:11" ht="18" customHeight="1">
      <c r="A186" s="214"/>
      <c r="B186" s="448"/>
      <c r="C186" s="476"/>
      <c r="D186" s="449"/>
      <c r="E186" s="449"/>
      <c r="F186" s="450"/>
      <c r="G186" s="215"/>
      <c r="H186" s="625"/>
      <c r="I186" s="625"/>
      <c r="J186" s="625"/>
      <c r="K186" s="216"/>
    </row>
    <row r="187" spans="1:11" ht="15">
      <c r="A187" s="217"/>
      <c r="B187" s="445" t="s">
        <v>68</v>
      </c>
      <c r="C187" s="446"/>
      <c r="D187" s="446"/>
      <c r="E187" s="446"/>
      <c r="F187" s="447"/>
      <c r="G187" s="222"/>
      <c r="H187" s="617" t="s">
        <v>434</v>
      </c>
      <c r="I187" s="617"/>
      <c r="J187" s="618"/>
      <c r="K187" s="220"/>
    </row>
    <row r="188" spans="1:11" ht="15">
      <c r="A188" s="214"/>
      <c r="B188" s="448" t="s">
        <v>627</v>
      </c>
      <c r="C188" s="449"/>
      <c r="D188" s="449"/>
      <c r="E188" s="449"/>
      <c r="F188" s="450"/>
      <c r="G188" s="239"/>
      <c r="H188" s="626"/>
      <c r="I188" s="625"/>
      <c r="J188" s="625"/>
      <c r="K188" s="238"/>
    </row>
    <row r="189" spans="1:11" ht="15">
      <c r="A189" s="217"/>
      <c r="B189" s="445" t="s">
        <v>69</v>
      </c>
      <c r="C189" s="446"/>
      <c r="D189" s="446"/>
      <c r="E189" s="446"/>
      <c r="F189" s="447"/>
      <c r="G189" s="222"/>
      <c r="H189" s="617" t="s">
        <v>434</v>
      </c>
      <c r="I189" s="617"/>
      <c r="J189" s="618"/>
      <c r="K189" s="220"/>
    </row>
    <row r="190" spans="1:11" ht="15">
      <c r="A190" s="214"/>
      <c r="B190" s="448" t="s">
        <v>628</v>
      </c>
      <c r="C190" s="449"/>
      <c r="D190" s="449"/>
      <c r="E190" s="449"/>
      <c r="F190" s="450"/>
      <c r="G190" s="239"/>
      <c r="H190" s="626"/>
      <c r="I190" s="625"/>
      <c r="J190" s="625"/>
      <c r="K190" s="238"/>
    </row>
    <row r="191" spans="1:11" ht="15">
      <c r="A191" s="217"/>
      <c r="B191" s="445" t="s">
        <v>70</v>
      </c>
      <c r="C191" s="446"/>
      <c r="D191" s="446"/>
      <c r="E191" s="446"/>
      <c r="F191" s="447"/>
      <c r="G191" s="222"/>
      <c r="H191" s="617" t="s">
        <v>434</v>
      </c>
      <c r="I191" s="617"/>
      <c r="J191" s="618"/>
      <c r="K191" s="220"/>
    </row>
    <row r="192" spans="1:11" ht="15">
      <c r="A192" s="214"/>
      <c r="B192" s="448" t="s">
        <v>627</v>
      </c>
      <c r="C192" s="449"/>
      <c r="D192" s="449"/>
      <c r="E192" s="449"/>
      <c r="F192" s="450"/>
      <c r="G192" s="239"/>
      <c r="H192" s="626"/>
      <c r="I192" s="625"/>
      <c r="J192" s="625"/>
      <c r="K192" s="238"/>
    </row>
    <row r="193" spans="1:11" ht="24.75" customHeight="1">
      <c r="A193" s="217"/>
      <c r="B193" s="789" t="s">
        <v>71</v>
      </c>
      <c r="C193" s="790"/>
      <c r="D193" s="790"/>
      <c r="E193" s="790"/>
      <c r="F193" s="791"/>
      <c r="G193" s="222"/>
      <c r="H193" s="617" t="s">
        <v>434</v>
      </c>
      <c r="I193" s="617"/>
      <c r="J193" s="618"/>
      <c r="K193" s="220"/>
    </row>
    <row r="194" spans="1:11" ht="15">
      <c r="A194" s="214"/>
      <c r="B194" s="448" t="s">
        <v>629</v>
      </c>
      <c r="C194" s="449"/>
      <c r="D194" s="449"/>
      <c r="E194" s="449"/>
      <c r="F194" s="450"/>
      <c r="G194" s="239"/>
      <c r="H194" s="626"/>
      <c r="I194" s="625"/>
      <c r="J194" s="625"/>
      <c r="K194" s="238"/>
    </row>
    <row r="195" spans="1:11" ht="15">
      <c r="A195" s="217"/>
      <c r="B195" s="445" t="s">
        <v>72</v>
      </c>
      <c r="C195" s="446"/>
      <c r="D195" s="446"/>
      <c r="E195" s="446"/>
      <c r="F195" s="447"/>
      <c r="G195" s="223"/>
      <c r="H195" s="617" t="s">
        <v>434</v>
      </c>
      <c r="I195" s="618"/>
      <c r="J195" s="618"/>
      <c r="K195" s="220"/>
    </row>
    <row r="196" spans="1:11" ht="15">
      <c r="A196" s="214"/>
      <c r="B196" s="448" t="s">
        <v>630</v>
      </c>
      <c r="C196" s="449"/>
      <c r="D196" s="449"/>
      <c r="E196" s="449"/>
      <c r="F196" s="450"/>
      <c r="G196" s="239"/>
      <c r="H196" s="626"/>
      <c r="I196" s="625"/>
      <c r="J196" s="625"/>
      <c r="K196" s="238"/>
    </row>
    <row r="197" spans="1:11" ht="15">
      <c r="A197" s="217"/>
      <c r="B197" s="445" t="s">
        <v>73</v>
      </c>
      <c r="C197" s="446"/>
      <c r="D197" s="446"/>
      <c r="E197" s="446"/>
      <c r="F197" s="447"/>
      <c r="G197" s="223"/>
      <c r="H197" s="617" t="s">
        <v>434</v>
      </c>
      <c r="I197" s="618"/>
      <c r="J197" s="618"/>
      <c r="K197" s="220"/>
    </row>
    <row r="198" spans="1:11" ht="15">
      <c r="A198" s="214"/>
      <c r="B198" s="448" t="s">
        <v>631</v>
      </c>
      <c r="C198" s="449"/>
      <c r="D198" s="449"/>
      <c r="E198" s="449"/>
      <c r="F198" s="450"/>
      <c r="G198" s="239"/>
      <c r="H198" s="626"/>
      <c r="I198" s="625"/>
      <c r="J198" s="625"/>
      <c r="K198" s="238"/>
    </row>
    <row r="199" spans="1:11" ht="15">
      <c r="A199" s="217"/>
      <c r="B199" s="445" t="s">
        <v>74</v>
      </c>
      <c r="C199" s="446"/>
      <c r="D199" s="446"/>
      <c r="E199" s="446"/>
      <c r="F199" s="447"/>
      <c r="G199" s="223"/>
      <c r="H199" s="617" t="s">
        <v>434</v>
      </c>
      <c r="I199" s="618"/>
      <c r="J199" s="618"/>
      <c r="K199" s="220"/>
    </row>
    <row r="200" spans="1:11" ht="15">
      <c r="A200" s="214"/>
      <c r="B200" s="448" t="s">
        <v>632</v>
      </c>
      <c r="C200" s="449"/>
      <c r="D200" s="449"/>
      <c r="E200" s="449"/>
      <c r="F200" s="450"/>
      <c r="G200" s="239"/>
      <c r="H200" s="626"/>
      <c r="I200" s="625"/>
      <c r="J200" s="625"/>
      <c r="K200" s="238"/>
    </row>
    <row r="201" spans="1:11" ht="15">
      <c r="A201" s="217"/>
      <c r="B201" s="445" t="s">
        <v>75</v>
      </c>
      <c r="C201" s="446"/>
      <c r="D201" s="446"/>
      <c r="E201" s="446"/>
      <c r="F201" s="447"/>
      <c r="G201" s="223"/>
      <c r="H201" s="617" t="s">
        <v>434</v>
      </c>
      <c r="I201" s="618"/>
      <c r="J201" s="618"/>
      <c r="K201" s="220"/>
    </row>
    <row r="202" spans="1:11" ht="15">
      <c r="A202" s="214"/>
      <c r="B202" s="448" t="s">
        <v>633</v>
      </c>
      <c r="C202" s="449"/>
      <c r="D202" s="449"/>
      <c r="E202" s="449"/>
      <c r="F202" s="450"/>
      <c r="G202" s="239"/>
      <c r="H202" s="626"/>
      <c r="I202" s="625"/>
      <c r="J202" s="625"/>
      <c r="K202" s="238"/>
    </row>
    <row r="203" spans="1:11" ht="25.5">
      <c r="A203" s="217"/>
      <c r="B203" s="789" t="s">
        <v>76</v>
      </c>
      <c r="C203" s="790"/>
      <c r="D203" s="790"/>
      <c r="E203" s="790"/>
      <c r="F203" s="791"/>
      <c r="G203" s="222"/>
      <c r="H203" s="618"/>
      <c r="I203" s="617" t="s">
        <v>434</v>
      </c>
      <c r="J203" s="618"/>
      <c r="K203" s="236" t="s">
        <v>77</v>
      </c>
    </row>
    <row r="204" spans="1:11" ht="15">
      <c r="A204" s="214"/>
      <c r="B204" s="448" t="s">
        <v>634</v>
      </c>
      <c r="C204" s="449"/>
      <c r="D204" s="449"/>
      <c r="E204" s="449"/>
      <c r="F204" s="450"/>
      <c r="G204" s="239"/>
      <c r="H204" s="626"/>
      <c r="I204" s="625"/>
      <c r="J204" s="625"/>
      <c r="K204" s="231" t="s">
        <v>78</v>
      </c>
    </row>
    <row r="205" spans="1:11" ht="15">
      <c r="A205" s="217"/>
      <c r="B205" s="445" t="s">
        <v>79</v>
      </c>
      <c r="C205" s="446"/>
      <c r="D205" s="446"/>
      <c r="E205" s="446"/>
      <c r="F205" s="447"/>
      <c r="G205" s="222"/>
      <c r="H205" s="617" t="s">
        <v>434</v>
      </c>
      <c r="I205" s="618"/>
      <c r="J205" s="618"/>
      <c r="K205" s="220"/>
    </row>
    <row r="206" spans="1:11" ht="15">
      <c r="A206" s="214"/>
      <c r="B206" s="448" t="s">
        <v>635</v>
      </c>
      <c r="C206" s="449"/>
      <c r="D206" s="449"/>
      <c r="E206" s="449"/>
      <c r="F206" s="450"/>
      <c r="G206" s="239"/>
      <c r="H206" s="626"/>
      <c r="I206" s="625"/>
      <c r="J206" s="625"/>
      <c r="K206" s="238"/>
    </row>
    <row r="207" spans="1:11" ht="15">
      <c r="A207" s="217"/>
      <c r="B207" s="445" t="s">
        <v>80</v>
      </c>
      <c r="C207" s="446"/>
      <c r="D207" s="446"/>
      <c r="E207" s="446"/>
      <c r="F207" s="447"/>
      <c r="G207" s="222" t="s">
        <v>434</v>
      </c>
      <c r="H207" s="617"/>
      <c r="I207" s="618"/>
      <c r="J207" s="618"/>
      <c r="K207" s="220"/>
    </row>
    <row r="208" spans="1:11" ht="15">
      <c r="A208" s="214"/>
      <c r="B208" s="448" t="s">
        <v>636</v>
      </c>
      <c r="C208" s="449"/>
      <c r="D208" s="449"/>
      <c r="E208" s="449"/>
      <c r="F208" s="450"/>
      <c r="G208" s="239"/>
      <c r="H208" s="626"/>
      <c r="I208" s="625"/>
      <c r="J208" s="625"/>
      <c r="K208" s="238"/>
    </row>
    <row r="209" spans="1:11" ht="15">
      <c r="A209" s="217"/>
      <c r="B209" s="445" t="s">
        <v>637</v>
      </c>
      <c r="C209" s="446"/>
      <c r="D209" s="446"/>
      <c r="E209" s="446"/>
      <c r="F209" s="447"/>
      <c r="G209" s="222" t="s">
        <v>434</v>
      </c>
      <c r="H209" s="617"/>
      <c r="I209" s="618"/>
      <c r="J209" s="618"/>
      <c r="K209" s="220"/>
    </row>
    <row r="210" spans="1:11" ht="15">
      <c r="A210" s="214"/>
      <c r="B210" s="448" t="s">
        <v>638</v>
      </c>
      <c r="C210" s="449"/>
      <c r="D210" s="449"/>
      <c r="E210" s="449"/>
      <c r="F210" s="450"/>
      <c r="G210" s="239"/>
      <c r="H210" s="626"/>
      <c r="I210" s="625"/>
      <c r="J210" s="625"/>
      <c r="K210" s="238"/>
    </row>
    <row r="211" spans="1:11" ht="12" customHeight="1">
      <c r="A211" s="217"/>
      <c r="B211" s="445"/>
      <c r="C211" s="446"/>
      <c r="D211" s="446"/>
      <c r="E211" s="446"/>
      <c r="F211" s="447"/>
      <c r="G211" s="223"/>
      <c r="H211" s="617"/>
      <c r="I211" s="618"/>
      <c r="J211" s="618"/>
      <c r="K211" s="220"/>
    </row>
    <row r="212" spans="1:11" ht="15">
      <c r="A212" s="217" t="s">
        <v>81</v>
      </c>
      <c r="B212" s="445" t="s">
        <v>82</v>
      </c>
      <c r="C212" s="446"/>
      <c r="D212" s="446"/>
      <c r="E212" s="446"/>
      <c r="F212" s="447"/>
      <c r="G212" s="223"/>
      <c r="H212" s="618"/>
      <c r="I212" s="618"/>
      <c r="J212" s="618"/>
      <c r="K212" s="220"/>
    </row>
    <row r="213" spans="1:11" ht="15">
      <c r="A213" s="214"/>
      <c r="B213" s="448" t="s">
        <v>639</v>
      </c>
      <c r="C213" s="449"/>
      <c r="D213" s="449"/>
      <c r="E213" s="449"/>
      <c r="F213" s="450"/>
      <c r="G213" s="239"/>
      <c r="H213" s="626"/>
      <c r="I213" s="625"/>
      <c r="J213" s="625"/>
      <c r="K213" s="238"/>
    </row>
    <row r="214" spans="1:11" ht="15">
      <c r="A214" s="217"/>
      <c r="B214" s="445" t="s">
        <v>83</v>
      </c>
      <c r="C214" s="446"/>
      <c r="D214" s="446"/>
      <c r="E214" s="446"/>
      <c r="F214" s="447"/>
      <c r="G214" s="222"/>
      <c r="H214" s="617" t="s">
        <v>434</v>
      </c>
      <c r="I214" s="618"/>
      <c r="J214" s="618"/>
      <c r="K214" s="220"/>
    </row>
    <row r="215" spans="1:11" ht="15">
      <c r="A215" s="214"/>
      <c r="B215" s="448" t="s">
        <v>640</v>
      </c>
      <c r="C215" s="449"/>
      <c r="D215" s="449"/>
      <c r="E215" s="449"/>
      <c r="F215" s="450"/>
      <c r="G215" s="239"/>
      <c r="H215" s="626"/>
      <c r="I215" s="625"/>
      <c r="J215" s="625"/>
      <c r="K215" s="238"/>
    </row>
    <row r="216" spans="1:11" ht="15">
      <c r="A216" s="217"/>
      <c r="B216" s="445" t="s">
        <v>84</v>
      </c>
      <c r="C216" s="446"/>
      <c r="D216" s="446"/>
      <c r="E216" s="446"/>
      <c r="F216" s="447"/>
      <c r="G216" s="222" t="s">
        <v>434</v>
      </c>
      <c r="H216" s="617"/>
      <c r="I216" s="618"/>
      <c r="J216" s="618"/>
      <c r="K216" s="220"/>
    </row>
    <row r="217" spans="1:11" ht="15">
      <c r="A217" s="214"/>
      <c r="B217" s="448" t="s">
        <v>641</v>
      </c>
      <c r="C217" s="449"/>
      <c r="D217" s="449"/>
      <c r="E217" s="449"/>
      <c r="F217" s="450"/>
      <c r="G217" s="239"/>
      <c r="H217" s="626"/>
      <c r="I217" s="625"/>
      <c r="J217" s="625"/>
      <c r="K217" s="238"/>
    </row>
    <row r="218" spans="1:11" ht="15">
      <c r="A218" s="217"/>
      <c r="B218" s="445" t="s">
        <v>85</v>
      </c>
      <c r="C218" s="446"/>
      <c r="D218" s="446"/>
      <c r="E218" s="446"/>
      <c r="F218" s="447"/>
      <c r="G218" s="222"/>
      <c r="H218" s="617" t="s">
        <v>434</v>
      </c>
      <c r="I218" s="618"/>
      <c r="J218" s="618"/>
      <c r="K218" s="220"/>
    </row>
    <row r="219" spans="1:11" ht="15">
      <c r="A219" s="214"/>
      <c r="B219" s="448" t="s">
        <v>642</v>
      </c>
      <c r="C219" s="449"/>
      <c r="D219" s="449"/>
      <c r="E219" s="449"/>
      <c r="F219" s="450"/>
      <c r="G219" s="239"/>
      <c r="H219" s="626"/>
      <c r="I219" s="625"/>
      <c r="J219" s="625"/>
      <c r="K219" s="238"/>
    </row>
    <row r="220" spans="1:11" ht="15">
      <c r="A220" s="217"/>
      <c r="B220" s="445" t="s">
        <v>86</v>
      </c>
      <c r="C220" s="446"/>
      <c r="D220" s="446"/>
      <c r="E220" s="446"/>
      <c r="F220" s="447"/>
      <c r="G220" s="222" t="s">
        <v>434</v>
      </c>
      <c r="H220" s="618"/>
      <c r="I220" s="617"/>
      <c r="J220" s="618"/>
      <c r="K220" s="220"/>
    </row>
    <row r="221" spans="1:11" ht="15">
      <c r="A221" s="214"/>
      <c r="B221" s="448" t="s">
        <v>643</v>
      </c>
      <c r="C221" s="449"/>
      <c r="D221" s="449"/>
      <c r="E221" s="449"/>
      <c r="F221" s="450"/>
      <c r="G221" s="239"/>
      <c r="H221" s="626"/>
      <c r="I221" s="625"/>
      <c r="J221" s="625"/>
      <c r="K221" s="238"/>
    </row>
    <row r="222" spans="1:11" ht="15">
      <c r="A222" s="217"/>
      <c r="B222" s="445" t="s">
        <v>87</v>
      </c>
      <c r="C222" s="446"/>
      <c r="D222" s="446"/>
      <c r="E222" s="446"/>
      <c r="F222" s="447"/>
      <c r="G222" s="222" t="s">
        <v>434</v>
      </c>
      <c r="H222" s="617"/>
      <c r="I222" s="618"/>
      <c r="J222" s="618"/>
      <c r="K222" s="220"/>
    </row>
    <row r="223" spans="1:11" ht="15">
      <c r="A223" s="214"/>
      <c r="B223" s="448" t="s">
        <v>644</v>
      </c>
      <c r="C223" s="449"/>
      <c r="D223" s="449"/>
      <c r="E223" s="449"/>
      <c r="F223" s="450"/>
      <c r="G223" s="239"/>
      <c r="H223" s="626"/>
      <c r="I223" s="625"/>
      <c r="J223" s="625"/>
      <c r="K223" s="238"/>
    </row>
    <row r="224" spans="1:11" ht="15">
      <c r="A224" s="217"/>
      <c r="B224" s="445" t="s">
        <v>88</v>
      </c>
      <c r="C224" s="446"/>
      <c r="D224" s="446"/>
      <c r="E224" s="446"/>
      <c r="F224" s="447"/>
      <c r="G224" s="222"/>
      <c r="H224" s="617" t="s">
        <v>434</v>
      </c>
      <c r="I224" s="618"/>
      <c r="J224" s="618"/>
      <c r="K224" s="220"/>
    </row>
    <row r="225" spans="1:11" ht="15">
      <c r="A225" s="214"/>
      <c r="B225" s="448" t="s">
        <v>642</v>
      </c>
      <c r="C225" s="449"/>
      <c r="D225" s="449"/>
      <c r="E225" s="449"/>
      <c r="F225" s="450"/>
      <c r="G225" s="239"/>
      <c r="H225" s="626"/>
      <c r="I225" s="625"/>
      <c r="J225" s="625"/>
      <c r="K225" s="238"/>
    </row>
    <row r="226" spans="1:11" ht="15">
      <c r="A226" s="217"/>
      <c r="B226" s="445" t="s">
        <v>89</v>
      </c>
      <c r="C226" s="446"/>
      <c r="D226" s="446"/>
      <c r="E226" s="446"/>
      <c r="F226" s="447"/>
      <c r="G226" s="222"/>
      <c r="H226" s="617" t="s">
        <v>434</v>
      </c>
      <c r="I226" s="618"/>
      <c r="J226" s="618"/>
      <c r="K226" s="220"/>
    </row>
    <row r="227" spans="1:11" ht="15">
      <c r="A227" s="214"/>
      <c r="B227" s="448" t="s">
        <v>645</v>
      </c>
      <c r="C227" s="449"/>
      <c r="D227" s="449"/>
      <c r="E227" s="449"/>
      <c r="F227" s="450"/>
      <c r="G227" s="239"/>
      <c r="H227" s="626"/>
      <c r="I227" s="625"/>
      <c r="J227" s="625"/>
      <c r="K227" s="238"/>
    </row>
    <row r="228" spans="1:11" ht="15">
      <c r="A228" s="217"/>
      <c r="B228" s="445" t="s">
        <v>90</v>
      </c>
      <c r="C228" s="446"/>
      <c r="D228" s="446"/>
      <c r="E228" s="446"/>
      <c r="F228" s="447"/>
      <c r="G228" s="222" t="s">
        <v>434</v>
      </c>
      <c r="H228" s="617"/>
      <c r="I228" s="618"/>
      <c r="J228" s="618"/>
      <c r="K228" s="220"/>
    </row>
    <row r="229" spans="1:11" ht="15">
      <c r="A229" s="214"/>
      <c r="B229" s="448" t="s">
        <v>646</v>
      </c>
      <c r="C229" s="449"/>
      <c r="D229" s="449"/>
      <c r="E229" s="449"/>
      <c r="F229" s="450"/>
      <c r="G229" s="239"/>
      <c r="H229" s="626"/>
      <c r="I229" s="625"/>
      <c r="J229" s="625"/>
      <c r="K229" s="238"/>
    </row>
    <row r="230" spans="1:11" ht="15">
      <c r="A230" s="217"/>
      <c r="B230" s="445" t="s">
        <v>91</v>
      </c>
      <c r="C230" s="446"/>
      <c r="D230" s="446"/>
      <c r="E230" s="446"/>
      <c r="F230" s="447"/>
      <c r="G230" s="222" t="s">
        <v>434</v>
      </c>
      <c r="H230" s="618"/>
      <c r="I230" s="618"/>
      <c r="J230" s="618"/>
      <c r="K230" s="220"/>
    </row>
    <row r="231" spans="1:11" ht="15">
      <c r="A231" s="214"/>
      <c r="B231" s="448" t="s">
        <v>647</v>
      </c>
      <c r="C231" s="449"/>
      <c r="D231" s="449"/>
      <c r="E231" s="449"/>
      <c r="F231" s="450"/>
      <c r="G231" s="239"/>
      <c r="H231" s="626"/>
      <c r="I231" s="625"/>
      <c r="J231" s="625"/>
      <c r="K231" s="238"/>
    </row>
    <row r="232" spans="1:11" ht="15">
      <c r="A232" s="217"/>
      <c r="B232" s="445" t="s">
        <v>92</v>
      </c>
      <c r="C232" s="446"/>
      <c r="D232" s="446"/>
      <c r="E232" s="446"/>
      <c r="F232" s="447"/>
      <c r="G232" s="222" t="s">
        <v>434</v>
      </c>
      <c r="H232" s="617"/>
      <c r="I232" s="618"/>
      <c r="J232" s="618"/>
      <c r="K232" s="220"/>
    </row>
    <row r="233" spans="1:11" ht="15">
      <c r="A233" s="214"/>
      <c r="B233" s="448" t="s">
        <v>648</v>
      </c>
      <c r="C233" s="449"/>
      <c r="D233" s="449"/>
      <c r="E233" s="449"/>
      <c r="F233" s="450"/>
      <c r="G233" s="239"/>
      <c r="H233" s="626"/>
      <c r="I233" s="625"/>
      <c r="J233" s="625"/>
      <c r="K233" s="238"/>
    </row>
    <row r="234" spans="1:11" ht="15">
      <c r="A234" s="217"/>
      <c r="B234" s="445" t="s">
        <v>93</v>
      </c>
      <c r="C234" s="446"/>
      <c r="D234" s="446"/>
      <c r="E234" s="446"/>
      <c r="F234" s="447"/>
      <c r="G234" s="222" t="s">
        <v>434</v>
      </c>
      <c r="H234" s="617"/>
      <c r="I234" s="618"/>
      <c r="J234" s="618"/>
      <c r="K234" s="220"/>
    </row>
    <row r="235" spans="1:11" ht="15">
      <c r="A235" s="214"/>
      <c r="B235" s="448" t="s">
        <v>649</v>
      </c>
      <c r="C235" s="449"/>
      <c r="D235" s="449"/>
      <c r="E235" s="449"/>
      <c r="F235" s="450"/>
      <c r="G235" s="239"/>
      <c r="H235" s="626"/>
      <c r="I235" s="625"/>
      <c r="J235" s="625"/>
      <c r="K235" s="238"/>
    </row>
    <row r="236" spans="1:11" ht="15">
      <c r="A236" s="217"/>
      <c r="B236" s="445" t="s">
        <v>94</v>
      </c>
      <c r="C236" s="446"/>
      <c r="D236" s="446"/>
      <c r="E236" s="446"/>
      <c r="F236" s="447"/>
      <c r="G236" s="222" t="s">
        <v>434</v>
      </c>
      <c r="H236" s="618"/>
      <c r="I236" s="618"/>
      <c r="J236" s="618"/>
      <c r="K236" s="236"/>
    </row>
    <row r="237" spans="1:11" ht="15">
      <c r="A237" s="214"/>
      <c r="B237" s="448" t="s">
        <v>650</v>
      </c>
      <c r="C237" s="449"/>
      <c r="D237" s="449"/>
      <c r="E237" s="449"/>
      <c r="F237" s="450"/>
      <c r="G237" s="239"/>
      <c r="H237" s="626"/>
      <c r="I237" s="625"/>
      <c r="J237" s="625"/>
      <c r="K237" s="238"/>
    </row>
    <row r="238" spans="1:11" ht="15">
      <c r="A238" s="217"/>
      <c r="B238" s="445" t="s">
        <v>95</v>
      </c>
      <c r="C238" s="446"/>
      <c r="D238" s="446"/>
      <c r="E238" s="446"/>
      <c r="F238" s="447"/>
      <c r="G238" s="222"/>
      <c r="H238" s="617" t="s">
        <v>96</v>
      </c>
      <c r="I238" s="618"/>
      <c r="J238" s="617"/>
      <c r="K238" s="236"/>
    </row>
    <row r="239" spans="1:11" ht="15">
      <c r="A239" s="214"/>
      <c r="B239" s="448" t="s">
        <v>651</v>
      </c>
      <c r="C239" s="449"/>
      <c r="D239" s="449"/>
      <c r="E239" s="449"/>
      <c r="F239" s="450"/>
      <c r="G239" s="239"/>
      <c r="H239" s="626"/>
      <c r="I239" s="625"/>
      <c r="J239" s="625"/>
      <c r="K239" s="238"/>
    </row>
    <row r="240" spans="1:11" ht="25.5" customHeight="1">
      <c r="A240" s="217"/>
      <c r="B240" s="789" t="s">
        <v>97</v>
      </c>
      <c r="C240" s="790"/>
      <c r="D240" s="790"/>
      <c r="E240" s="790"/>
      <c r="F240" s="791"/>
      <c r="G240" s="222"/>
      <c r="H240" s="617" t="s">
        <v>434</v>
      </c>
      <c r="I240" s="618"/>
      <c r="J240" s="618"/>
      <c r="K240" s="236"/>
    </row>
    <row r="241" spans="1:11" ht="15">
      <c r="A241" s="214"/>
      <c r="B241" s="448" t="s">
        <v>652</v>
      </c>
      <c r="C241" s="449"/>
      <c r="D241" s="449"/>
      <c r="E241" s="449"/>
      <c r="F241" s="450"/>
      <c r="G241" s="239"/>
      <c r="H241" s="626"/>
      <c r="I241" s="625"/>
      <c r="J241" s="625"/>
      <c r="K241" s="238"/>
    </row>
    <row r="242" spans="1:11" ht="15">
      <c r="A242" s="217"/>
      <c r="B242" s="789" t="s">
        <v>98</v>
      </c>
      <c r="C242" s="790"/>
      <c r="D242" s="790"/>
      <c r="E242" s="790"/>
      <c r="F242" s="791"/>
      <c r="G242" s="222" t="s">
        <v>434</v>
      </c>
      <c r="H242" s="617"/>
      <c r="I242" s="618"/>
      <c r="J242" s="617"/>
      <c r="K242" s="236"/>
    </row>
    <row r="243" spans="1:11" ht="15">
      <c r="A243" s="214"/>
      <c r="B243" s="448" t="s">
        <v>99</v>
      </c>
      <c r="C243" s="449"/>
      <c r="D243" s="449"/>
      <c r="E243" s="449"/>
      <c r="F243" s="450"/>
      <c r="G243" s="239"/>
      <c r="H243" s="626"/>
      <c r="I243" s="625"/>
      <c r="J243" s="625"/>
      <c r="K243" s="238"/>
    </row>
    <row r="244" spans="1:11" ht="25.5">
      <c r="A244" s="217"/>
      <c r="B244" s="789" t="s">
        <v>100</v>
      </c>
      <c r="C244" s="790"/>
      <c r="D244" s="790"/>
      <c r="E244" s="790"/>
      <c r="F244" s="791"/>
      <c r="G244" s="222" t="s">
        <v>434</v>
      </c>
      <c r="H244" s="617"/>
      <c r="I244" s="618"/>
      <c r="J244" s="617"/>
      <c r="K244" s="236" t="s">
        <v>101</v>
      </c>
    </row>
    <row r="245" spans="1:11" ht="24">
      <c r="A245" s="214"/>
      <c r="B245" s="448" t="s">
        <v>102</v>
      </c>
      <c r="C245" s="449"/>
      <c r="D245" s="449"/>
      <c r="E245" s="449"/>
      <c r="F245" s="450"/>
      <c r="G245" s="239"/>
      <c r="H245" s="626"/>
      <c r="I245" s="625"/>
      <c r="J245" s="625"/>
      <c r="K245" s="231" t="s">
        <v>103</v>
      </c>
    </row>
    <row r="246" spans="1:11" ht="15">
      <c r="A246" s="217"/>
      <c r="B246" s="789" t="s">
        <v>104</v>
      </c>
      <c r="C246" s="790"/>
      <c r="D246" s="790"/>
      <c r="E246" s="790"/>
      <c r="F246" s="791"/>
      <c r="G246" s="222" t="s">
        <v>434</v>
      </c>
      <c r="H246" s="617"/>
      <c r="I246" s="618"/>
      <c r="J246" s="617"/>
      <c r="K246" s="236" t="s">
        <v>105</v>
      </c>
    </row>
    <row r="247" spans="1:11" ht="15">
      <c r="A247" s="214"/>
      <c r="B247" s="448" t="s">
        <v>106</v>
      </c>
      <c r="C247" s="449"/>
      <c r="D247" s="449"/>
      <c r="E247" s="449"/>
      <c r="F247" s="450"/>
      <c r="G247" s="239"/>
      <c r="H247" s="626"/>
      <c r="I247" s="625"/>
      <c r="J247" s="625"/>
      <c r="K247" s="231" t="s">
        <v>107</v>
      </c>
    </row>
    <row r="248" spans="1:11" ht="15">
      <c r="A248" s="217"/>
      <c r="B248" s="789" t="s">
        <v>653</v>
      </c>
      <c r="C248" s="790"/>
      <c r="D248" s="790"/>
      <c r="E248" s="790"/>
      <c r="F248" s="791"/>
      <c r="G248" s="222"/>
      <c r="H248" s="617"/>
      <c r="I248" s="618"/>
      <c r="J248" s="617" t="s">
        <v>434</v>
      </c>
      <c r="K248" s="236"/>
    </row>
    <row r="249" spans="1:11" ht="15">
      <c r="A249" s="214"/>
      <c r="B249" s="448" t="s">
        <v>108</v>
      </c>
      <c r="C249" s="449"/>
      <c r="D249" s="449"/>
      <c r="E249" s="449"/>
      <c r="F249" s="450"/>
      <c r="G249" s="239"/>
      <c r="H249" s="626"/>
      <c r="I249" s="625"/>
      <c r="J249" s="625"/>
      <c r="K249" s="238"/>
    </row>
    <row r="250" spans="1:11" s="620" customFormat="1" ht="15">
      <c r="A250" s="616"/>
      <c r="B250" s="793" t="s">
        <v>674</v>
      </c>
      <c r="C250" s="794"/>
      <c r="D250" s="794"/>
      <c r="E250" s="794"/>
      <c r="F250" s="795"/>
      <c r="G250" s="617"/>
      <c r="H250" s="617"/>
      <c r="I250" s="618"/>
      <c r="J250" s="617" t="s">
        <v>434</v>
      </c>
      <c r="K250" s="619"/>
    </row>
    <row r="251" spans="1:11" s="620" customFormat="1" ht="16.5" customHeight="1">
      <c r="A251" s="621"/>
      <c r="B251" s="622"/>
      <c r="C251" s="623"/>
      <c r="D251" s="623"/>
      <c r="E251" s="623"/>
      <c r="F251" s="624"/>
      <c r="G251" s="625"/>
      <c r="H251" s="626"/>
      <c r="I251" s="625"/>
      <c r="J251" s="625"/>
      <c r="K251" s="627"/>
    </row>
    <row r="252" spans="1:11" s="632" customFormat="1" ht="15.75" customHeight="1">
      <c r="A252" s="628"/>
      <c r="B252" s="786" t="s">
        <v>669</v>
      </c>
      <c r="C252" s="787"/>
      <c r="D252" s="787"/>
      <c r="E252" s="787"/>
      <c r="F252" s="788"/>
      <c r="G252" s="629"/>
      <c r="H252" s="629"/>
      <c r="I252" s="630"/>
      <c r="J252" s="629" t="s">
        <v>668</v>
      </c>
      <c r="K252" s="631"/>
    </row>
    <row r="253" spans="1:11" s="632" customFormat="1" ht="11.25" customHeight="1">
      <c r="A253" s="633"/>
      <c r="B253" s="634"/>
      <c r="C253" s="635"/>
      <c r="D253" s="635"/>
      <c r="E253" s="635"/>
      <c r="F253" s="636"/>
      <c r="G253" s="637"/>
      <c r="H253" s="637"/>
      <c r="I253" s="638"/>
      <c r="J253" s="638"/>
      <c r="K253" s="639"/>
    </row>
    <row r="254" spans="1:11" s="632" customFormat="1" ht="31.5" customHeight="1">
      <c r="A254" s="628"/>
      <c r="B254" s="786" t="s">
        <v>675</v>
      </c>
      <c r="C254" s="787"/>
      <c r="D254" s="787"/>
      <c r="E254" s="787"/>
      <c r="F254" s="788"/>
      <c r="G254" s="629"/>
      <c r="H254" s="629"/>
      <c r="I254" s="630"/>
      <c r="J254" s="629" t="s">
        <v>668</v>
      </c>
      <c r="K254" s="631"/>
    </row>
    <row r="255" spans="1:11" s="632" customFormat="1" ht="18" customHeight="1">
      <c r="A255" s="633"/>
      <c r="B255" s="634"/>
      <c r="C255" s="635"/>
      <c r="D255" s="635"/>
      <c r="E255" s="635"/>
      <c r="F255" s="636"/>
      <c r="G255" s="637"/>
      <c r="H255" s="637"/>
      <c r="I255" s="638"/>
      <c r="J255" s="638"/>
      <c r="K255" s="639"/>
    </row>
    <row r="256" spans="1:11" s="632" customFormat="1" ht="15.75" customHeight="1">
      <c r="A256" s="628"/>
      <c r="B256" s="786" t="s">
        <v>670</v>
      </c>
      <c r="C256" s="787"/>
      <c r="D256" s="787"/>
      <c r="E256" s="787"/>
      <c r="F256" s="788"/>
      <c r="G256" s="629"/>
      <c r="H256" s="629"/>
      <c r="I256" s="630"/>
      <c r="J256" s="629" t="s">
        <v>668</v>
      </c>
      <c r="K256" s="631"/>
    </row>
    <row r="257" spans="1:11" s="632" customFormat="1" ht="11.25" customHeight="1">
      <c r="A257" s="633"/>
      <c r="B257" s="634"/>
      <c r="C257" s="635"/>
      <c r="D257" s="635"/>
      <c r="E257" s="635"/>
      <c r="F257" s="636"/>
      <c r="G257" s="637"/>
      <c r="H257" s="637"/>
      <c r="I257" s="638"/>
      <c r="J257" s="638"/>
      <c r="K257" s="639"/>
    </row>
    <row r="258" spans="1:11" s="632" customFormat="1" ht="15.75" customHeight="1">
      <c r="A258" s="628"/>
      <c r="B258" s="786" t="s">
        <v>671</v>
      </c>
      <c r="C258" s="787"/>
      <c r="D258" s="787"/>
      <c r="E258" s="787"/>
      <c r="F258" s="788"/>
      <c r="G258" s="629"/>
      <c r="H258" s="629"/>
      <c r="I258" s="630"/>
      <c r="J258" s="629" t="s">
        <v>668</v>
      </c>
      <c r="K258" s="631"/>
    </row>
    <row r="259" spans="1:11" s="632" customFormat="1" ht="11.25" customHeight="1">
      <c r="A259" s="633"/>
      <c r="B259" s="634"/>
      <c r="C259" s="635"/>
      <c r="D259" s="635"/>
      <c r="E259" s="635"/>
      <c r="F259" s="636"/>
      <c r="G259" s="637"/>
      <c r="H259" s="637"/>
      <c r="I259" s="638"/>
      <c r="J259" s="638"/>
      <c r="K259" s="639"/>
    </row>
    <row r="260" spans="1:11" s="632" customFormat="1" ht="15.75" customHeight="1">
      <c r="A260" s="628"/>
      <c r="B260" s="786" t="s">
        <v>672</v>
      </c>
      <c r="C260" s="787"/>
      <c r="D260" s="787"/>
      <c r="E260" s="787"/>
      <c r="F260" s="788"/>
      <c r="G260" s="629"/>
      <c r="H260" s="629"/>
      <c r="I260" s="630"/>
      <c r="J260" s="629" t="s">
        <v>668</v>
      </c>
      <c r="K260" s="640"/>
    </row>
    <row r="261" spans="1:11" s="632" customFormat="1" ht="11.25" customHeight="1">
      <c r="A261" s="633"/>
      <c r="B261" s="634"/>
      <c r="C261" s="635"/>
      <c r="D261" s="635"/>
      <c r="E261" s="635"/>
      <c r="F261" s="636"/>
      <c r="G261" s="637"/>
      <c r="H261" s="637"/>
      <c r="I261" s="638"/>
      <c r="J261" s="638"/>
      <c r="K261" s="639"/>
    </row>
    <row r="262" spans="1:11" s="632" customFormat="1" ht="15.75" customHeight="1">
      <c r="A262" s="628"/>
      <c r="B262" s="786" t="s">
        <v>673</v>
      </c>
      <c r="C262" s="787"/>
      <c r="D262" s="787"/>
      <c r="E262" s="787"/>
      <c r="F262" s="788"/>
      <c r="G262" s="629"/>
      <c r="H262" s="629"/>
      <c r="I262" s="630"/>
      <c r="J262" s="629" t="s">
        <v>668</v>
      </c>
      <c r="K262" s="631"/>
    </row>
    <row r="263" spans="1:11" s="632" customFormat="1" ht="11.25" customHeight="1">
      <c r="A263" s="633"/>
      <c r="B263" s="634"/>
      <c r="C263" s="635"/>
      <c r="D263" s="635"/>
      <c r="E263" s="635"/>
      <c r="F263" s="636"/>
      <c r="G263" s="637"/>
      <c r="H263" s="637"/>
      <c r="I263" s="638"/>
      <c r="J263" s="638"/>
      <c r="K263" s="639"/>
    </row>
    <row r="264" spans="1:11" s="632" customFormat="1" ht="15.75" customHeight="1">
      <c r="A264" s="628"/>
      <c r="B264" s="786" t="s">
        <v>676</v>
      </c>
      <c r="C264" s="787"/>
      <c r="D264" s="787"/>
      <c r="E264" s="787"/>
      <c r="F264" s="788"/>
      <c r="G264" s="629"/>
      <c r="H264" s="629"/>
      <c r="I264" s="630"/>
      <c r="J264" s="629" t="s">
        <v>668</v>
      </c>
      <c r="K264" s="631"/>
    </row>
    <row r="265" spans="1:11" s="632" customFormat="1" ht="11.25" customHeight="1">
      <c r="A265" s="633"/>
      <c r="B265" s="634"/>
      <c r="C265" s="635"/>
      <c r="D265" s="635"/>
      <c r="E265" s="635"/>
      <c r="F265" s="636"/>
      <c r="G265" s="637"/>
      <c r="H265" s="637"/>
      <c r="I265" s="638"/>
      <c r="J265" s="638"/>
      <c r="K265" s="639"/>
    </row>
    <row r="266" spans="1:11" s="632" customFormat="1" ht="26.25" customHeight="1">
      <c r="A266" s="628"/>
      <c r="B266" s="786" t="s">
        <v>677</v>
      </c>
      <c r="C266" s="787"/>
      <c r="D266" s="787"/>
      <c r="E266" s="787"/>
      <c r="F266" s="788"/>
      <c r="G266" s="629"/>
      <c r="H266" s="629"/>
      <c r="I266" s="630"/>
      <c r="J266" s="629" t="s">
        <v>668</v>
      </c>
      <c r="K266" s="631"/>
    </row>
    <row r="267" spans="1:11" s="632" customFormat="1" ht="11.25" customHeight="1">
      <c r="A267" s="633"/>
      <c r="B267" s="634"/>
      <c r="C267" s="635"/>
      <c r="D267" s="635"/>
      <c r="E267" s="635"/>
      <c r="F267" s="636"/>
      <c r="G267" s="637"/>
      <c r="H267" s="637"/>
      <c r="I267" s="638"/>
      <c r="J267" s="638"/>
      <c r="K267" s="639"/>
    </row>
    <row r="268" spans="1:11" s="632" customFormat="1" ht="26.25" customHeight="1">
      <c r="A268" s="628"/>
      <c r="B268" s="786" t="s">
        <v>723</v>
      </c>
      <c r="C268" s="787"/>
      <c r="D268" s="787"/>
      <c r="E268" s="787"/>
      <c r="F268" s="788"/>
      <c r="G268" s="629"/>
      <c r="H268" s="629"/>
      <c r="I268" s="630"/>
      <c r="J268" s="629" t="s">
        <v>668</v>
      </c>
      <c r="K268" s="631"/>
    </row>
    <row r="269" spans="1:11" s="632" customFormat="1" ht="11.25" customHeight="1">
      <c r="A269" s="633"/>
      <c r="B269" s="634"/>
      <c r="C269" s="635"/>
      <c r="D269" s="635"/>
      <c r="E269" s="635"/>
      <c r="F269" s="636"/>
      <c r="G269" s="637"/>
      <c r="H269" s="637"/>
      <c r="I269" s="638"/>
      <c r="J269" s="638"/>
      <c r="K269" s="639"/>
    </row>
    <row r="270" spans="1:11" s="632" customFormat="1" ht="26.25" customHeight="1">
      <c r="A270" s="628"/>
      <c r="B270" s="786" t="s">
        <v>724</v>
      </c>
      <c r="C270" s="787"/>
      <c r="D270" s="787"/>
      <c r="E270" s="787"/>
      <c r="F270" s="788"/>
      <c r="G270" s="629"/>
      <c r="H270" s="629"/>
      <c r="I270" s="630"/>
      <c r="J270" s="629" t="s">
        <v>668</v>
      </c>
      <c r="K270" s="631"/>
    </row>
    <row r="271" spans="1:11" s="632" customFormat="1" ht="11.25" customHeight="1">
      <c r="A271" s="633"/>
      <c r="B271" s="634"/>
      <c r="C271" s="635"/>
      <c r="D271" s="635"/>
      <c r="E271" s="635"/>
      <c r="F271" s="636"/>
      <c r="G271" s="637"/>
      <c r="H271" s="637"/>
      <c r="I271" s="638"/>
      <c r="J271" s="638"/>
      <c r="K271" s="639"/>
    </row>
    <row r="272" spans="1:11" ht="15">
      <c r="A272" s="217" t="s">
        <v>109</v>
      </c>
      <c r="B272" s="445" t="s">
        <v>110</v>
      </c>
      <c r="C272" s="446"/>
      <c r="D272" s="446"/>
      <c r="E272" s="446"/>
      <c r="F272" s="447"/>
      <c r="G272" s="223"/>
      <c r="H272" s="618"/>
      <c r="I272" s="618"/>
      <c r="J272" s="618"/>
      <c r="K272" s="220"/>
    </row>
    <row r="273" spans="1:11" ht="15">
      <c r="A273" s="214"/>
      <c r="B273" s="448" t="s">
        <v>111</v>
      </c>
      <c r="C273" s="449"/>
      <c r="D273" s="449"/>
      <c r="E273" s="449"/>
      <c r="F273" s="450"/>
      <c r="G273" s="239"/>
      <c r="H273" s="626"/>
      <c r="I273" s="625"/>
      <c r="J273" s="625"/>
      <c r="K273" s="238"/>
    </row>
    <row r="274" spans="1:11" ht="15">
      <c r="A274" s="217"/>
      <c r="B274" s="445" t="s">
        <v>112</v>
      </c>
      <c r="C274" s="446"/>
      <c r="D274" s="446"/>
      <c r="E274" s="446"/>
      <c r="F274" s="447"/>
      <c r="G274" s="223"/>
      <c r="H274" s="618"/>
      <c r="I274" s="618"/>
      <c r="J274" s="618"/>
      <c r="K274" s="220"/>
    </row>
    <row r="275" spans="1:11" ht="15">
      <c r="A275" s="214"/>
      <c r="B275" s="448" t="s">
        <v>654</v>
      </c>
      <c r="C275" s="449"/>
      <c r="D275" s="449"/>
      <c r="E275" s="449"/>
      <c r="F275" s="450"/>
      <c r="G275" s="239"/>
      <c r="H275" s="626"/>
      <c r="I275" s="625"/>
      <c r="J275" s="625"/>
      <c r="K275" s="238"/>
    </row>
    <row r="276" spans="1:11" ht="15">
      <c r="A276" s="217"/>
      <c r="B276" s="445" t="s">
        <v>113</v>
      </c>
      <c r="C276" s="446"/>
      <c r="D276" s="446"/>
      <c r="E276" s="446"/>
      <c r="F276" s="447"/>
      <c r="G276" s="223"/>
      <c r="H276" s="617" t="s">
        <v>434</v>
      </c>
      <c r="I276" s="617"/>
      <c r="J276" s="618"/>
      <c r="K276" s="220"/>
    </row>
    <row r="277" spans="1:11" ht="15">
      <c r="A277" s="214"/>
      <c r="B277" s="448" t="s">
        <v>655</v>
      </c>
      <c r="C277" s="449"/>
      <c r="D277" s="449"/>
      <c r="E277" s="449"/>
      <c r="F277" s="450"/>
      <c r="G277" s="239"/>
      <c r="H277" s="626"/>
      <c r="I277" s="625"/>
      <c r="J277" s="625"/>
      <c r="K277" s="238"/>
    </row>
    <row r="278" spans="1:11" ht="15">
      <c r="A278" s="217"/>
      <c r="B278" s="445" t="s">
        <v>114</v>
      </c>
      <c r="C278" s="446"/>
      <c r="D278" s="446"/>
      <c r="E278" s="446"/>
      <c r="F278" s="447"/>
      <c r="G278" s="223"/>
      <c r="H278" s="618"/>
      <c r="I278" s="617"/>
      <c r="J278" s="618"/>
      <c r="K278" s="220"/>
    </row>
    <row r="279" spans="1:11" ht="15.75" thickBot="1">
      <c r="A279" s="247"/>
      <c r="B279" s="477" t="s">
        <v>656</v>
      </c>
      <c r="C279" s="478"/>
      <c r="D279" s="478"/>
      <c r="E279" s="478"/>
      <c r="F279" s="479"/>
      <c r="G279" s="248"/>
      <c r="H279" s="725"/>
      <c r="I279" s="725"/>
      <c r="J279" s="725"/>
      <c r="K279" s="249"/>
    </row>
    <row r="280" spans="1:11" ht="26.1" customHeight="1">
      <c r="A280" s="250" t="s">
        <v>115</v>
      </c>
      <c r="B280" s="792" t="s">
        <v>116</v>
      </c>
      <c r="C280" s="792"/>
      <c r="D280" s="792"/>
      <c r="E280" s="792"/>
      <c r="F280" s="792"/>
      <c r="G280" s="792"/>
      <c r="H280" s="792"/>
      <c r="I280" s="792"/>
      <c r="J280" s="792"/>
      <c r="K280" s="792"/>
    </row>
  </sheetData>
  <customSheetViews>
    <customSheetView guid="{29ADDA07-E427-4C12-A26F-16DB0F983414}" scale="80" showPageBreaks="1" view="pageBreakPreview" topLeftCell="A247">
      <selection activeCell="G145" sqref="G145"/>
      <rowBreaks count="4" manualBreakCount="4">
        <brk id="63" max="16383" man="1"/>
        <brk id="125" max="16383" man="1"/>
        <brk id="166" max="16383" man="1"/>
        <brk id="221" max="16383" man="1"/>
      </rowBreaks>
      <pageMargins left="0.78740157480314965" right="0.33" top="0.47" bottom="0.98425196850393704" header="0.25" footer="0.51181102362204722"/>
      <pageSetup paperSize="9" scale="72" orientation="portrait" r:id="rId1"/>
      <headerFooter alignWithMargins="0"/>
    </customSheetView>
  </customSheetViews>
  <mergeCells count="31">
    <mergeCell ref="B101:F101"/>
    <mergeCell ref="B73:F73"/>
    <mergeCell ref="B72:F72"/>
    <mergeCell ref="G2:K2"/>
    <mergeCell ref="B7:F7"/>
    <mergeCell ref="B8:F8"/>
    <mergeCell ref="K16:K17"/>
    <mergeCell ref="B35:F35"/>
    <mergeCell ref="B280:K280"/>
    <mergeCell ref="B250:F250"/>
    <mergeCell ref="B246:F246"/>
    <mergeCell ref="B248:F248"/>
    <mergeCell ref="B45:F45"/>
    <mergeCell ref="B252:F252"/>
    <mergeCell ref="B254:F254"/>
    <mergeCell ref="B260:F260"/>
    <mergeCell ref="B262:F262"/>
    <mergeCell ref="B264:F264"/>
    <mergeCell ref="B153:F153"/>
    <mergeCell ref="B244:F244"/>
    <mergeCell ref="B193:F193"/>
    <mergeCell ref="B203:F203"/>
    <mergeCell ref="B74:J74"/>
    <mergeCell ref="B75:J75"/>
    <mergeCell ref="B268:F268"/>
    <mergeCell ref="B270:F270"/>
    <mergeCell ref="B240:F240"/>
    <mergeCell ref="B242:F242"/>
    <mergeCell ref="B266:F266"/>
    <mergeCell ref="B256:F256"/>
    <mergeCell ref="B258:F258"/>
  </mergeCells>
  <phoneticPr fontId="50"/>
  <pageMargins left="0.78740157480314965" right="0.33" top="0.47" bottom="0.98425196850393704" header="0.25" footer="0.51181102362204722"/>
  <pageSetup paperSize="9" scale="72" orientation="portrait" r:id="rId2"/>
  <headerFooter alignWithMargins="0"/>
  <rowBreaks count="4" manualBreakCount="4">
    <brk id="63" max="16383" man="1"/>
    <brk id="125" max="16383" man="1"/>
    <brk id="166" max="16383" man="1"/>
    <brk id="2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4"/>
  <sheetViews>
    <sheetView view="pageBreakPreview" zoomScale="80" zoomScaleNormal="75" zoomScaleSheetLayoutView="80" workbookViewId="0">
      <selection activeCell="D9" sqref="D9:E9"/>
    </sheetView>
  </sheetViews>
  <sheetFormatPr defaultColWidth="10.28515625" defaultRowHeight="12.75"/>
  <cols>
    <col min="1" max="1" width="3.42578125" style="109" customWidth="1"/>
    <col min="2" max="2" width="7" style="109" customWidth="1"/>
    <col min="3" max="3" width="26.140625" style="109" customWidth="1"/>
    <col min="4" max="4" width="7.85546875" style="730" customWidth="1"/>
    <col min="5" max="5" width="8.5703125" style="731" customWidth="1"/>
    <col min="6" max="6" width="14.85546875" style="110" bestFit="1" customWidth="1"/>
    <col min="7" max="7" width="15.7109375" style="109" customWidth="1"/>
    <col min="8" max="8" width="23" style="109" customWidth="1"/>
    <col min="9" max="9" width="6.42578125" style="109" customWidth="1"/>
    <col min="10" max="10" width="21.28515625" style="109" bestFit="1" customWidth="1"/>
    <col min="11" max="11" width="5.5703125" style="109" customWidth="1"/>
    <col min="12" max="12" width="12.7109375" style="109" customWidth="1"/>
    <col min="13" max="14" width="10.28515625" style="109" customWidth="1"/>
    <col min="15" max="15" width="11.28515625" style="109" bestFit="1" customWidth="1"/>
    <col min="16" max="16" width="9.28515625" style="109" bestFit="1" customWidth="1"/>
    <col min="17" max="16384" width="10.28515625" style="109"/>
  </cols>
  <sheetData>
    <row r="1" spans="2:16" ht="14.25" thickTop="1" thickBot="1">
      <c r="L1" s="111" t="s">
        <v>199</v>
      </c>
      <c r="M1" s="112"/>
      <c r="N1" s="112"/>
      <c r="O1" s="27">
        <v>98</v>
      </c>
      <c r="P1" s="113"/>
    </row>
    <row r="2" spans="2:16" s="30" customFormat="1" ht="38.25" customHeight="1" thickBot="1">
      <c r="B2" s="811" t="s">
        <v>272</v>
      </c>
      <c r="C2" s="812"/>
      <c r="D2" s="812"/>
      <c r="E2" s="813" t="s">
        <v>200</v>
      </c>
      <c r="F2" s="813"/>
      <c r="G2" s="28" t="s">
        <v>201</v>
      </c>
      <c r="H2" s="29" t="s">
        <v>202</v>
      </c>
      <c r="L2" s="31"/>
      <c r="M2" s="114"/>
      <c r="N2" s="32"/>
      <c r="O2" s="32"/>
      <c r="P2" s="33"/>
    </row>
    <row r="3" spans="2:16" s="30" customFormat="1" ht="58.5" customHeight="1" thickBot="1">
      <c r="B3" s="811" t="s">
        <v>273</v>
      </c>
      <c r="C3" s="812"/>
      <c r="D3" s="812"/>
      <c r="E3" s="815" t="str">
        <f>Cover!D18</f>
        <v>${projectName}</v>
      </c>
      <c r="F3" s="816"/>
      <c r="G3" s="816"/>
      <c r="H3" s="817"/>
      <c r="J3" s="34" t="s">
        <v>203</v>
      </c>
      <c r="L3" s="31"/>
      <c r="M3" s="114"/>
      <c r="N3" s="35"/>
      <c r="O3" s="36">
        <v>13267</v>
      </c>
      <c r="P3" s="115" t="s">
        <v>296</v>
      </c>
    </row>
    <row r="4" spans="2:16" s="30" customFormat="1" ht="39.75" customHeight="1" thickBot="1">
      <c r="B4" s="811" t="s">
        <v>274</v>
      </c>
      <c r="C4" s="812"/>
      <c r="D4" s="812"/>
      <c r="E4" s="813" t="s">
        <v>204</v>
      </c>
      <c r="F4" s="813"/>
      <c r="G4" s="813"/>
      <c r="H4" s="814"/>
      <c r="J4" s="37">
        <f>H11+H6+H23</f>
        <v>69409.42857142858</v>
      </c>
      <c r="L4" s="38"/>
      <c r="M4" s="116"/>
      <c r="N4" s="39"/>
      <c r="O4" s="40">
        <v>6</v>
      </c>
      <c r="P4" s="117" t="s">
        <v>205</v>
      </c>
    </row>
    <row r="5" spans="2:16" s="30" customFormat="1" ht="15.75">
      <c r="B5" s="41"/>
      <c r="C5" s="42"/>
      <c r="D5" s="732"/>
      <c r="E5" s="733"/>
      <c r="F5" s="43"/>
      <c r="G5" s="44"/>
      <c r="H5" s="480"/>
    </row>
    <row r="6" spans="2:16" s="30" customFormat="1" ht="15.75">
      <c r="B6" s="45">
        <v>400</v>
      </c>
      <c r="C6" s="46" t="s">
        <v>275</v>
      </c>
      <c r="D6" s="734"/>
      <c r="E6" s="735"/>
      <c r="F6" s="48"/>
      <c r="G6" s="49" t="s">
        <v>206</v>
      </c>
      <c r="H6" s="481">
        <f>SUM(G7:G10)</f>
        <v>0</v>
      </c>
      <c r="J6" s="50" t="s">
        <v>667</v>
      </c>
    </row>
    <row r="7" spans="2:16" s="30" customFormat="1" ht="15.75">
      <c r="B7" s="51"/>
      <c r="C7" s="52" t="s">
        <v>207</v>
      </c>
      <c r="D7" s="736">
        <v>0</v>
      </c>
      <c r="E7" s="737">
        <f>$O$4</f>
        <v>6</v>
      </c>
      <c r="F7" s="53">
        <f>ROUND(J7*23/$O$1,2)</f>
        <v>6571.43</v>
      </c>
      <c r="G7" s="54">
        <f>E7*F7*D7</f>
        <v>0</v>
      </c>
      <c r="H7" s="482"/>
      <c r="J7" s="55">
        <v>28000</v>
      </c>
      <c r="K7" s="30" t="s">
        <v>208</v>
      </c>
      <c r="L7" s="56"/>
    </row>
    <row r="8" spans="2:16" s="30" customFormat="1" ht="15.75">
      <c r="B8" s="51"/>
      <c r="C8" s="52" t="s">
        <v>209</v>
      </c>
      <c r="D8" s="736">
        <v>0</v>
      </c>
      <c r="E8" s="738">
        <f>$O$4</f>
        <v>6</v>
      </c>
      <c r="F8" s="53">
        <f>ROUND(J8*23/$O$1,2)</f>
        <v>7979.59</v>
      </c>
      <c r="G8" s="54">
        <f>E8*F8*D8</f>
        <v>0</v>
      </c>
      <c r="H8" s="482"/>
      <c r="J8" s="55">
        <v>34000</v>
      </c>
      <c r="K8" s="30" t="s">
        <v>208</v>
      </c>
      <c r="L8" s="56"/>
      <c r="M8" s="57"/>
    </row>
    <row r="9" spans="2:16" s="30" customFormat="1" ht="15.75">
      <c r="B9" s="51"/>
      <c r="C9" s="52" t="s">
        <v>210</v>
      </c>
      <c r="D9" s="736"/>
      <c r="E9" s="737"/>
      <c r="F9" s="53"/>
      <c r="G9" s="54"/>
      <c r="H9" s="482"/>
      <c r="J9" s="55">
        <v>38000</v>
      </c>
      <c r="K9" s="30" t="s">
        <v>208</v>
      </c>
      <c r="L9" s="56"/>
      <c r="M9" s="57"/>
    </row>
    <row r="10" spans="2:16" s="30" customFormat="1" ht="15.75">
      <c r="B10" s="51"/>
      <c r="C10" s="52"/>
      <c r="D10" s="736"/>
      <c r="E10" s="737"/>
      <c r="F10" s="53"/>
      <c r="G10" s="54"/>
      <c r="H10" s="482"/>
    </row>
    <row r="11" spans="2:16" s="30" customFormat="1" ht="15.75">
      <c r="B11" s="58" t="s">
        <v>276</v>
      </c>
      <c r="C11" s="46" t="s">
        <v>211</v>
      </c>
      <c r="D11" s="734"/>
      <c r="E11" s="735"/>
      <c r="F11" s="48"/>
      <c r="G11" s="49" t="s">
        <v>206</v>
      </c>
      <c r="H11" s="481">
        <f>SUM(G13:G21)</f>
        <v>30600</v>
      </c>
    </row>
    <row r="12" spans="2:16" s="61" customFormat="1" ht="15.75">
      <c r="B12" s="47"/>
      <c r="C12" s="47"/>
      <c r="D12" s="734" t="s">
        <v>212</v>
      </c>
      <c r="E12" s="735" t="s">
        <v>213</v>
      </c>
      <c r="F12" s="59" t="s">
        <v>214</v>
      </c>
      <c r="G12" s="60" t="s">
        <v>215</v>
      </c>
      <c r="H12" s="483"/>
    </row>
    <row r="13" spans="2:16" s="30" customFormat="1" ht="15.75">
      <c r="B13" s="51" t="s">
        <v>216</v>
      </c>
      <c r="C13" s="52" t="s">
        <v>363</v>
      </c>
      <c r="D13" s="736"/>
      <c r="E13" s="737"/>
      <c r="F13" s="53">
        <f>ROUND(3000*30/$O$1,2)</f>
        <v>918.37</v>
      </c>
      <c r="G13" s="54">
        <f t="shared" ref="G13:G18" si="0">E13*F13*D13</f>
        <v>0</v>
      </c>
      <c r="H13" s="482"/>
      <c r="J13" s="55">
        <v>3000</v>
      </c>
      <c r="K13" s="30" t="s">
        <v>208</v>
      </c>
      <c r="L13" s="56"/>
    </row>
    <row r="14" spans="2:16" s="30" customFormat="1" ht="15.75">
      <c r="B14" s="51" t="s">
        <v>217</v>
      </c>
      <c r="C14" s="52" t="s">
        <v>218</v>
      </c>
      <c r="D14" s="736"/>
      <c r="E14" s="737"/>
      <c r="F14" s="53">
        <v>4000</v>
      </c>
      <c r="G14" s="54">
        <f t="shared" si="0"/>
        <v>0</v>
      </c>
      <c r="H14" s="482"/>
    </row>
    <row r="15" spans="2:16" s="30" customFormat="1" ht="15.75">
      <c r="B15" s="51" t="s">
        <v>219</v>
      </c>
      <c r="C15" s="52" t="s">
        <v>220</v>
      </c>
      <c r="D15" s="736">
        <v>1</v>
      </c>
      <c r="E15" s="739">
        <f t="shared" ref="E15:E18" si="1">$O$4</f>
        <v>6</v>
      </c>
      <c r="F15" s="62">
        <v>1700</v>
      </c>
      <c r="G15" s="54">
        <f t="shared" si="0"/>
        <v>10200</v>
      </c>
      <c r="H15" s="482" t="s">
        <v>728</v>
      </c>
      <c r="I15" s="673"/>
      <c r="K15" s="30">
        <v>1</v>
      </c>
      <c r="M15" s="30">
        <v>1</v>
      </c>
      <c r="N15" s="30">
        <f>K15-M15</f>
        <v>0</v>
      </c>
    </row>
    <row r="16" spans="2:16" s="30" customFormat="1" ht="15.75">
      <c r="B16" s="51" t="s">
        <v>221</v>
      </c>
      <c r="C16" s="52" t="s">
        <v>222</v>
      </c>
      <c r="D16" s="740">
        <v>1</v>
      </c>
      <c r="E16" s="739">
        <f t="shared" si="1"/>
        <v>6</v>
      </c>
      <c r="F16" s="53">
        <v>1200</v>
      </c>
      <c r="G16" s="54">
        <f t="shared" si="0"/>
        <v>7200</v>
      </c>
      <c r="H16" s="482" t="s">
        <v>729</v>
      </c>
      <c r="I16" s="673"/>
      <c r="K16" s="30">
        <v>2</v>
      </c>
      <c r="M16" s="30">
        <v>1</v>
      </c>
      <c r="N16" s="30">
        <f t="shared" ref="N16:N21" si="2">K16-M16</f>
        <v>1</v>
      </c>
    </row>
    <row r="17" spans="2:14" s="30" customFormat="1" ht="15.75">
      <c r="B17" s="51" t="s">
        <v>223</v>
      </c>
      <c r="C17" s="52" t="s">
        <v>224</v>
      </c>
      <c r="D17" s="740">
        <v>1</v>
      </c>
      <c r="E17" s="739">
        <f t="shared" si="1"/>
        <v>6</v>
      </c>
      <c r="F17" s="53">
        <v>900</v>
      </c>
      <c r="G17" s="54">
        <f t="shared" si="0"/>
        <v>5400</v>
      </c>
      <c r="H17" s="482" t="s">
        <v>730</v>
      </c>
      <c r="I17" s="673"/>
      <c r="K17" s="30">
        <v>2</v>
      </c>
      <c r="M17" s="30">
        <v>1</v>
      </c>
      <c r="N17" s="30">
        <f t="shared" si="2"/>
        <v>1</v>
      </c>
    </row>
    <row r="18" spans="2:14" s="30" customFormat="1" ht="15.75">
      <c r="B18" s="51" t="s">
        <v>225</v>
      </c>
      <c r="C18" s="52" t="s">
        <v>226</v>
      </c>
      <c r="D18" s="740">
        <v>1</v>
      </c>
      <c r="E18" s="739">
        <f t="shared" si="1"/>
        <v>6</v>
      </c>
      <c r="F18" s="53">
        <v>800</v>
      </c>
      <c r="G18" s="54">
        <f t="shared" si="0"/>
        <v>4800</v>
      </c>
      <c r="H18" s="482" t="s">
        <v>731</v>
      </c>
      <c r="I18" s="673"/>
      <c r="K18" s="30">
        <v>2</v>
      </c>
      <c r="M18" s="30">
        <v>1</v>
      </c>
      <c r="N18" s="30">
        <f t="shared" si="2"/>
        <v>1</v>
      </c>
    </row>
    <row r="19" spans="2:14" s="30" customFormat="1" ht="15.75">
      <c r="B19" s="51" t="s">
        <v>227</v>
      </c>
      <c r="C19" s="52" t="s">
        <v>228</v>
      </c>
      <c r="D19" s="736"/>
      <c r="E19" s="737"/>
      <c r="F19" s="53"/>
      <c r="G19" s="54"/>
      <c r="H19" s="482"/>
      <c r="I19" s="673"/>
      <c r="N19" s="30">
        <f t="shared" si="2"/>
        <v>0</v>
      </c>
    </row>
    <row r="20" spans="2:14" s="30" customFormat="1" ht="15.75">
      <c r="B20" s="51" t="s">
        <v>229</v>
      </c>
      <c r="C20" s="52" t="s">
        <v>230</v>
      </c>
      <c r="D20" s="736"/>
      <c r="E20" s="737"/>
      <c r="F20" s="53">
        <v>600</v>
      </c>
      <c r="G20" s="54">
        <f>E20*F20*D20</f>
        <v>0</v>
      </c>
      <c r="H20" s="482"/>
      <c r="I20" s="673"/>
      <c r="J20" s="30" t="s">
        <v>231</v>
      </c>
      <c r="K20" s="30">
        <v>2</v>
      </c>
      <c r="M20" s="30">
        <v>1</v>
      </c>
      <c r="N20" s="30">
        <f t="shared" si="2"/>
        <v>1</v>
      </c>
    </row>
    <row r="21" spans="2:14" s="30" customFormat="1" ht="15.75">
      <c r="B21" s="51" t="s">
        <v>232</v>
      </c>
      <c r="C21" s="52" t="s">
        <v>233</v>
      </c>
      <c r="D21" s="736">
        <v>1</v>
      </c>
      <c r="E21" s="739">
        <f>$O$4</f>
        <v>6</v>
      </c>
      <c r="F21" s="53">
        <v>500</v>
      </c>
      <c r="G21" s="54">
        <f>E21*F21*D21</f>
        <v>3000</v>
      </c>
      <c r="H21" s="482"/>
      <c r="I21" s="673"/>
      <c r="K21" s="30">
        <v>1</v>
      </c>
      <c r="M21" s="30">
        <v>1</v>
      </c>
      <c r="N21" s="30">
        <f t="shared" si="2"/>
        <v>0</v>
      </c>
    </row>
    <row r="22" spans="2:14" s="30" customFormat="1" ht="15.75">
      <c r="B22" s="51"/>
      <c r="C22" s="52"/>
      <c r="D22" s="736"/>
      <c r="E22" s="737"/>
      <c r="F22" s="53"/>
      <c r="G22" s="54"/>
      <c r="H22" s="482"/>
    </row>
    <row r="23" spans="2:14" s="30" customFormat="1" ht="15.75">
      <c r="B23" s="58" t="s">
        <v>277</v>
      </c>
      <c r="C23" s="46" t="s">
        <v>234</v>
      </c>
      <c r="D23" s="734"/>
      <c r="E23" s="735"/>
      <c r="F23" s="48"/>
      <c r="G23" s="49" t="s">
        <v>206</v>
      </c>
      <c r="H23" s="484">
        <f>SUM(G24:G41)</f>
        <v>38809.428571428572</v>
      </c>
    </row>
    <row r="24" spans="2:14" s="30" customFormat="1" ht="15.75">
      <c r="B24" s="47"/>
      <c r="C24" s="63"/>
      <c r="D24" s="734"/>
      <c r="E24" s="741" t="s">
        <v>235</v>
      </c>
      <c r="F24" s="64" t="s">
        <v>236</v>
      </c>
      <c r="G24" s="58"/>
      <c r="H24" s="485"/>
    </row>
    <row r="25" spans="2:14" s="30" customFormat="1" ht="15.75">
      <c r="B25" s="47" t="s">
        <v>216</v>
      </c>
      <c r="C25" s="52" t="s">
        <v>237</v>
      </c>
      <c r="D25" s="736"/>
      <c r="E25" s="739"/>
      <c r="F25" s="53">
        <v>500</v>
      </c>
      <c r="G25" s="54">
        <f>F25*E25</f>
        <v>0</v>
      </c>
      <c r="H25" s="486" t="s">
        <v>364</v>
      </c>
      <c r="J25" s="30" t="s">
        <v>148</v>
      </c>
    </row>
    <row r="26" spans="2:14" s="30" customFormat="1" ht="15.75">
      <c r="B26" s="47" t="s">
        <v>216</v>
      </c>
      <c r="C26" s="52" t="s">
        <v>238</v>
      </c>
      <c r="D26" s="740">
        <v>1</v>
      </c>
      <c r="E26" s="739">
        <f>$O$4</f>
        <v>6</v>
      </c>
      <c r="F26" s="53">
        <v>200</v>
      </c>
      <c r="G26" s="54">
        <f>E26*F26*D26</f>
        <v>1200</v>
      </c>
      <c r="H26" s="486"/>
    </row>
    <row r="27" spans="2:14" s="30" customFormat="1" ht="15.75">
      <c r="B27" s="47" t="s">
        <v>217</v>
      </c>
      <c r="C27" s="52" t="s">
        <v>239</v>
      </c>
      <c r="D27" s="736">
        <v>1</v>
      </c>
      <c r="E27" s="739">
        <f>$O$4</f>
        <v>6</v>
      </c>
      <c r="F27" s="53">
        <v>500</v>
      </c>
      <c r="G27" s="54">
        <f>E27*F27</f>
        <v>3000</v>
      </c>
      <c r="H27" s="487"/>
    </row>
    <row r="28" spans="2:14" s="30" customFormat="1" ht="15.75">
      <c r="B28" s="47" t="s">
        <v>219</v>
      </c>
      <c r="C28" s="52" t="s">
        <v>240</v>
      </c>
      <c r="D28" s="736"/>
      <c r="E28" s="739">
        <f>$O$4</f>
        <v>6</v>
      </c>
      <c r="F28" s="53">
        <v>300</v>
      </c>
      <c r="G28" s="54">
        <f>E28*F28</f>
        <v>1800</v>
      </c>
      <c r="H28" s="483"/>
    </row>
    <row r="29" spans="2:14" s="30" customFormat="1" ht="15.75">
      <c r="B29" s="47" t="s">
        <v>221</v>
      </c>
      <c r="C29" s="52" t="s">
        <v>241</v>
      </c>
      <c r="D29" s="736"/>
      <c r="E29" s="737"/>
      <c r="F29" s="53"/>
      <c r="G29" s="54"/>
      <c r="H29" s="488" t="s">
        <v>242</v>
      </c>
    </row>
    <row r="30" spans="2:14" s="30" customFormat="1" ht="15.75">
      <c r="B30" s="47" t="s">
        <v>223</v>
      </c>
      <c r="C30" s="52" t="s">
        <v>243</v>
      </c>
      <c r="D30" s="736"/>
      <c r="E30" s="739">
        <f>$O$4</f>
        <v>6</v>
      </c>
      <c r="F30" s="53">
        <v>1800</v>
      </c>
      <c r="G30" s="54">
        <f>E30*F30</f>
        <v>10800</v>
      </c>
      <c r="H30" s="488" t="s">
        <v>244</v>
      </c>
      <c r="J30" s="30" t="s">
        <v>245</v>
      </c>
    </row>
    <row r="31" spans="2:14" s="30" customFormat="1" ht="15.75">
      <c r="B31" s="47" t="s">
        <v>225</v>
      </c>
      <c r="C31" s="52" t="s">
        <v>246</v>
      </c>
      <c r="D31" s="736"/>
      <c r="E31" s="739">
        <f>$O$4</f>
        <v>6</v>
      </c>
      <c r="F31" s="53">
        <v>300</v>
      </c>
      <c r="G31" s="54">
        <f>E31*F31</f>
        <v>1800</v>
      </c>
      <c r="H31" s="483"/>
    </row>
    <row r="32" spans="2:14" s="30" customFormat="1" ht="15.75">
      <c r="B32" s="47" t="s">
        <v>229</v>
      </c>
      <c r="C32" s="52" t="s">
        <v>247</v>
      </c>
      <c r="D32" s="736"/>
      <c r="E32" s="737"/>
      <c r="F32" s="53"/>
      <c r="G32" s="54">
        <v>1200</v>
      </c>
      <c r="H32" s="483"/>
    </row>
    <row r="33" spans="2:12" s="30" customFormat="1" ht="15.75">
      <c r="B33" s="47" t="s">
        <v>232</v>
      </c>
      <c r="C33" s="52" t="s">
        <v>248</v>
      </c>
      <c r="D33" s="736"/>
      <c r="E33" s="737"/>
      <c r="F33" s="53"/>
      <c r="G33" s="54">
        <f>SUM(G47:G54)</f>
        <v>7020</v>
      </c>
      <c r="H33" s="483"/>
    </row>
    <row r="34" spans="2:12" s="30" customFormat="1" ht="15.75">
      <c r="B34" s="47"/>
      <c r="C34" s="65" t="s">
        <v>249</v>
      </c>
      <c r="D34" s="736"/>
      <c r="E34" s="737"/>
      <c r="F34" s="53"/>
      <c r="G34" s="54"/>
      <c r="H34" s="483" t="s">
        <v>288</v>
      </c>
    </row>
    <row r="35" spans="2:12" s="30" customFormat="1" ht="15.75">
      <c r="B35" s="47"/>
      <c r="C35" s="65" t="s">
        <v>250</v>
      </c>
      <c r="D35" s="736"/>
      <c r="E35" s="737"/>
      <c r="F35" s="53"/>
      <c r="G35" s="54"/>
      <c r="H35" s="483" t="s">
        <v>288</v>
      </c>
    </row>
    <row r="36" spans="2:12" s="30" customFormat="1" ht="15.75">
      <c r="B36" s="47"/>
      <c r="C36" s="65" t="s">
        <v>251</v>
      </c>
      <c r="D36" s="736"/>
      <c r="E36" s="737"/>
      <c r="F36" s="53"/>
      <c r="G36" s="54"/>
      <c r="H36" s="483" t="s">
        <v>288</v>
      </c>
    </row>
    <row r="37" spans="2:12" s="30" customFormat="1" ht="15.75">
      <c r="B37" s="47"/>
      <c r="C37" s="65" t="s">
        <v>252</v>
      </c>
      <c r="D37" s="736"/>
      <c r="E37" s="737"/>
      <c r="F37" s="53"/>
      <c r="G37" s="54"/>
      <c r="H37" s="483" t="s">
        <v>288</v>
      </c>
    </row>
    <row r="38" spans="2:12" s="30" customFormat="1" ht="15.75">
      <c r="B38" s="47"/>
      <c r="C38" s="65" t="s">
        <v>253</v>
      </c>
      <c r="D38" s="736"/>
      <c r="E38" s="737"/>
      <c r="F38" s="53"/>
      <c r="G38" s="54"/>
      <c r="H38" s="483" t="s">
        <v>288</v>
      </c>
    </row>
    <row r="39" spans="2:12" s="30" customFormat="1" ht="15.75">
      <c r="B39" s="47"/>
      <c r="C39" s="66" t="s">
        <v>254</v>
      </c>
      <c r="D39" s="736"/>
      <c r="E39" s="737"/>
      <c r="F39" s="53"/>
      <c r="G39" s="54">
        <f>SUM(G57:G67)</f>
        <v>3771.4285714285711</v>
      </c>
      <c r="H39" s="482"/>
    </row>
    <row r="40" spans="2:12" s="30" customFormat="1" ht="16.5" thickBot="1">
      <c r="B40" s="47"/>
      <c r="C40" s="67" t="s">
        <v>255</v>
      </c>
      <c r="D40" s="736"/>
      <c r="E40" s="737"/>
      <c r="F40" s="53"/>
      <c r="G40" s="54">
        <f>SUM(G69:G84)</f>
        <v>8218</v>
      </c>
      <c r="H40" s="482"/>
      <c r="J40" s="61" t="s">
        <v>256</v>
      </c>
      <c r="L40" s="30" t="s">
        <v>257</v>
      </c>
    </row>
    <row r="41" spans="2:12" s="30" customFormat="1" ht="18.75" thickBot="1">
      <c r="B41" s="68"/>
      <c r="C41" s="69" t="s">
        <v>413</v>
      </c>
      <c r="D41" s="742"/>
      <c r="E41" s="743"/>
      <c r="F41" s="70"/>
      <c r="G41" s="71"/>
      <c r="H41" s="489"/>
      <c r="J41" s="72" t="e">
        <f>'Summary-E'!J52</f>
        <v>#REF!</v>
      </c>
      <c r="L41" s="73" t="e">
        <f>'Summary-E'!K52</f>
        <v>#REF!</v>
      </c>
    </row>
    <row r="42" spans="2:12">
      <c r="H42" s="490"/>
    </row>
    <row r="43" spans="2:12" ht="16.5" customHeight="1">
      <c r="B43" s="118"/>
      <c r="C43" s="118" t="s">
        <v>247</v>
      </c>
      <c r="D43" s="744"/>
      <c r="E43" s="745"/>
      <c r="F43" s="119"/>
      <c r="G43" s="118"/>
      <c r="H43" s="491"/>
    </row>
    <row r="44" spans="2:12" ht="15.75">
      <c r="B44" s="120"/>
      <c r="C44" s="121" t="s">
        <v>258</v>
      </c>
      <c r="D44" s="746"/>
      <c r="E44" s="747"/>
      <c r="F44" s="122">
        <v>900</v>
      </c>
      <c r="G44" s="74">
        <f>E44*F44*D44</f>
        <v>0</v>
      </c>
      <c r="H44" s="492" t="s">
        <v>259</v>
      </c>
    </row>
    <row r="45" spans="2:12" ht="15.75">
      <c r="B45" s="120"/>
      <c r="C45" s="120" t="s">
        <v>260</v>
      </c>
      <c r="D45" s="746"/>
      <c r="E45" s="747"/>
      <c r="F45" s="123"/>
      <c r="G45" s="54"/>
      <c r="H45" s="492"/>
    </row>
    <row r="46" spans="2:12">
      <c r="B46" s="120"/>
      <c r="C46" s="120" t="s">
        <v>261</v>
      </c>
      <c r="D46" s="746"/>
      <c r="E46" s="747"/>
      <c r="F46" s="123"/>
      <c r="G46" s="120"/>
      <c r="H46" s="492"/>
    </row>
    <row r="47" spans="2:12" ht="15.75">
      <c r="B47" s="120"/>
      <c r="C47" s="124" t="s">
        <v>262</v>
      </c>
      <c r="D47" s="746"/>
      <c r="E47" s="747">
        <v>1</v>
      </c>
      <c r="F47" s="123">
        <v>1000</v>
      </c>
      <c r="G47" s="75">
        <f t="shared" ref="G47:G53" si="3">E47*F47</f>
        <v>1000</v>
      </c>
      <c r="H47" s="125" t="s">
        <v>263</v>
      </c>
    </row>
    <row r="48" spans="2:12" ht="15.75">
      <c r="B48" s="120"/>
      <c r="C48" s="124" t="s">
        <v>264</v>
      </c>
      <c r="D48" s="746"/>
      <c r="E48" s="747">
        <f>E13*D13+D14*E14+E15*D15+D16*E16+E17*D17+D18*E18+E19*D19+D20*E20+E21*D21</f>
        <v>30</v>
      </c>
      <c r="F48" s="201">
        <v>30</v>
      </c>
      <c r="G48" s="75">
        <f t="shared" si="3"/>
        <v>900</v>
      </c>
      <c r="H48" s="125"/>
    </row>
    <row r="49" spans="2:12" ht="15.75">
      <c r="B49" s="120"/>
      <c r="C49" s="124" t="s">
        <v>265</v>
      </c>
      <c r="D49" s="746"/>
      <c r="E49" s="747"/>
      <c r="F49" s="123"/>
      <c r="G49" s="75"/>
      <c r="H49" s="492"/>
    </row>
    <row r="50" spans="2:12" ht="15.75">
      <c r="B50" s="120"/>
      <c r="C50" s="124" t="s">
        <v>266</v>
      </c>
      <c r="D50" s="746"/>
      <c r="E50" s="739">
        <f t="shared" ref="E50:E52" si="4">$O$4</f>
        <v>6</v>
      </c>
      <c r="F50" s="123">
        <v>120</v>
      </c>
      <c r="G50" s="75">
        <f t="shared" si="3"/>
        <v>720</v>
      </c>
      <c r="H50" s="125"/>
    </row>
    <row r="51" spans="2:12" ht="15.75">
      <c r="B51" s="120"/>
      <c r="C51" s="124" t="s">
        <v>267</v>
      </c>
      <c r="D51" s="746"/>
      <c r="E51" s="739">
        <f t="shared" si="4"/>
        <v>6</v>
      </c>
      <c r="F51" s="123">
        <v>200</v>
      </c>
      <c r="G51" s="75">
        <f t="shared" si="3"/>
        <v>1200</v>
      </c>
      <c r="H51" s="125"/>
      <c r="J51" s="126"/>
    </row>
    <row r="52" spans="2:12" ht="15.75">
      <c r="B52" s="120"/>
      <c r="C52" s="124" t="s">
        <v>268</v>
      </c>
      <c r="D52" s="746"/>
      <c r="E52" s="739">
        <f t="shared" si="4"/>
        <v>6</v>
      </c>
      <c r="F52" s="123">
        <v>100</v>
      </c>
      <c r="G52" s="75">
        <f t="shared" si="3"/>
        <v>600</v>
      </c>
      <c r="H52" s="125"/>
      <c r="J52" s="126"/>
    </row>
    <row r="53" spans="2:12" ht="16.5" thickBot="1">
      <c r="B53" s="120"/>
      <c r="C53" s="124"/>
      <c r="D53" s="746"/>
      <c r="E53" s="747"/>
      <c r="F53" s="123">
        <v>0</v>
      </c>
      <c r="G53" s="75">
        <f t="shared" si="3"/>
        <v>0</v>
      </c>
      <c r="H53" s="125"/>
      <c r="J53" s="126"/>
    </row>
    <row r="54" spans="2:12" ht="16.5" thickBot="1">
      <c r="B54" s="120"/>
      <c r="C54" s="124" t="s">
        <v>269</v>
      </c>
      <c r="D54" s="746"/>
      <c r="E54" s="747">
        <v>1</v>
      </c>
      <c r="F54" s="123">
        <v>0</v>
      </c>
      <c r="G54" s="75">
        <v>2600</v>
      </c>
      <c r="H54" s="125" t="s">
        <v>270</v>
      </c>
      <c r="J54" s="72" t="e">
        <f>SUM(J41,L41)</f>
        <v>#REF!</v>
      </c>
    </row>
    <row r="55" spans="2:12">
      <c r="B55" s="120"/>
      <c r="C55" s="124"/>
      <c r="D55" s="746"/>
      <c r="E55" s="747"/>
      <c r="F55" s="123"/>
      <c r="G55" s="120"/>
      <c r="H55" s="492"/>
    </row>
    <row r="56" spans="2:12" ht="15.75">
      <c r="B56" s="120"/>
      <c r="C56" s="76" t="s">
        <v>278</v>
      </c>
      <c r="D56" s="746"/>
      <c r="E56" s="748"/>
      <c r="F56" s="123"/>
      <c r="G56" s="120"/>
      <c r="H56" s="492"/>
    </row>
    <row r="57" spans="2:12">
      <c r="B57" s="120"/>
      <c r="C57" s="120" t="s">
        <v>279</v>
      </c>
      <c r="D57" s="749">
        <f t="shared" ref="D57:E59" si="5">D13</f>
        <v>0</v>
      </c>
      <c r="E57" s="749">
        <f t="shared" si="5"/>
        <v>0</v>
      </c>
      <c r="F57" s="123">
        <v>900</v>
      </c>
      <c r="G57" s="77">
        <f t="shared" ref="G57:G67" si="6">E57*F57*D57</f>
        <v>0</v>
      </c>
      <c r="H57" s="492"/>
    </row>
    <row r="58" spans="2:12">
      <c r="B58" s="120"/>
      <c r="C58" s="120" t="s">
        <v>280</v>
      </c>
      <c r="D58" s="749">
        <f t="shared" si="5"/>
        <v>0</v>
      </c>
      <c r="E58" s="749">
        <f t="shared" si="5"/>
        <v>0</v>
      </c>
      <c r="F58" s="123">
        <v>550</v>
      </c>
      <c r="G58" s="77">
        <f t="shared" si="6"/>
        <v>0</v>
      </c>
      <c r="H58" s="492"/>
      <c r="J58" s="127"/>
      <c r="K58" s="128"/>
      <c r="L58" s="129" t="s">
        <v>281</v>
      </c>
    </row>
    <row r="59" spans="2:12">
      <c r="B59" s="120"/>
      <c r="C59" s="120" t="s">
        <v>282</v>
      </c>
      <c r="D59" s="749">
        <f t="shared" si="5"/>
        <v>1</v>
      </c>
      <c r="E59" s="749">
        <f t="shared" si="5"/>
        <v>6</v>
      </c>
      <c r="F59" s="123">
        <v>171.42857142857142</v>
      </c>
      <c r="G59" s="77">
        <f t="shared" si="6"/>
        <v>1028.5714285714284</v>
      </c>
      <c r="H59" s="492"/>
      <c r="J59" s="130">
        <v>1700</v>
      </c>
      <c r="K59" s="131" t="s">
        <v>283</v>
      </c>
      <c r="L59" s="132">
        <f>$L$60*J59/$J$60</f>
        <v>3541666.6666666665</v>
      </c>
    </row>
    <row r="60" spans="2:12">
      <c r="B60" s="120"/>
      <c r="C60" s="120" t="s">
        <v>282</v>
      </c>
      <c r="D60" s="749">
        <f>D16</f>
        <v>1</v>
      </c>
      <c r="E60" s="749">
        <f>E16</f>
        <v>6</v>
      </c>
      <c r="F60" s="123">
        <v>142.85714285714286</v>
      </c>
      <c r="G60" s="77">
        <f t="shared" si="6"/>
        <v>857.14285714285711</v>
      </c>
      <c r="H60" s="492"/>
      <c r="J60" s="130">
        <v>1200</v>
      </c>
      <c r="K60" s="131" t="s">
        <v>283</v>
      </c>
      <c r="L60" s="78">
        <v>2500000</v>
      </c>
    </row>
    <row r="61" spans="2:12">
      <c r="B61" s="120"/>
      <c r="C61" s="120" t="s">
        <v>282</v>
      </c>
      <c r="D61" s="749">
        <f>D17</f>
        <v>1</v>
      </c>
      <c r="E61" s="749">
        <f>E17</f>
        <v>6</v>
      </c>
      <c r="F61" s="123">
        <v>128.57142857142858</v>
      </c>
      <c r="G61" s="77">
        <f t="shared" si="6"/>
        <v>771.42857142857156</v>
      </c>
      <c r="H61" s="492"/>
      <c r="J61" s="130">
        <v>900</v>
      </c>
      <c r="K61" s="131" t="s">
        <v>283</v>
      </c>
      <c r="L61" s="132">
        <f t="shared" ref="L61:L67" si="7">$L$60*J61/$J$60</f>
        <v>1875000</v>
      </c>
    </row>
    <row r="62" spans="2:12">
      <c r="B62" s="120"/>
      <c r="C62" s="120" t="s">
        <v>282</v>
      </c>
      <c r="D62" s="749">
        <f>D16</f>
        <v>1</v>
      </c>
      <c r="E62" s="749">
        <f>E16</f>
        <v>6</v>
      </c>
      <c r="F62" s="123">
        <v>114.28571428571429</v>
      </c>
      <c r="G62" s="77">
        <f t="shared" si="6"/>
        <v>685.71428571428578</v>
      </c>
      <c r="H62" s="492"/>
      <c r="J62" s="130">
        <v>800</v>
      </c>
      <c r="K62" s="131" t="s">
        <v>283</v>
      </c>
      <c r="L62" s="132">
        <f t="shared" si="7"/>
        <v>1666666.6666666667</v>
      </c>
    </row>
    <row r="63" spans="2:12">
      <c r="B63" s="120"/>
      <c r="C63" s="120" t="s">
        <v>282</v>
      </c>
      <c r="D63" s="749"/>
      <c r="E63" s="749"/>
      <c r="F63" s="123">
        <v>100</v>
      </c>
      <c r="G63" s="77">
        <f t="shared" si="6"/>
        <v>0</v>
      </c>
      <c r="H63" s="492"/>
      <c r="J63" s="130">
        <v>700</v>
      </c>
      <c r="K63" s="131" t="s">
        <v>283</v>
      </c>
      <c r="L63" s="132">
        <f t="shared" si="7"/>
        <v>1458333.3333333333</v>
      </c>
    </row>
    <row r="64" spans="2:12">
      <c r="B64" s="120"/>
      <c r="C64" s="120" t="s">
        <v>282</v>
      </c>
      <c r="D64" s="749"/>
      <c r="E64" s="749"/>
      <c r="F64" s="123">
        <v>85.714285714285708</v>
      </c>
      <c r="G64" s="77">
        <f t="shared" si="6"/>
        <v>0</v>
      </c>
      <c r="H64" s="492"/>
      <c r="J64" s="130">
        <v>600</v>
      </c>
      <c r="K64" s="131" t="s">
        <v>283</v>
      </c>
      <c r="L64" s="132">
        <f t="shared" si="7"/>
        <v>1250000</v>
      </c>
    </row>
    <row r="65" spans="2:12">
      <c r="B65" s="120"/>
      <c r="C65" s="120" t="s">
        <v>282</v>
      </c>
      <c r="D65" s="749">
        <f>D21</f>
        <v>1</v>
      </c>
      <c r="E65" s="749">
        <f>E21</f>
        <v>6</v>
      </c>
      <c r="F65" s="123">
        <v>71.428571428571431</v>
      </c>
      <c r="G65" s="77">
        <f t="shared" si="6"/>
        <v>428.57142857142856</v>
      </c>
      <c r="H65" s="492"/>
      <c r="J65" s="130">
        <v>500</v>
      </c>
      <c r="K65" s="131" t="s">
        <v>283</v>
      </c>
      <c r="L65" s="132">
        <f t="shared" si="7"/>
        <v>1041666.6666666666</v>
      </c>
    </row>
    <row r="66" spans="2:12">
      <c r="B66" s="120"/>
      <c r="C66" s="120" t="s">
        <v>282</v>
      </c>
      <c r="D66" s="749"/>
      <c r="E66" s="749"/>
      <c r="F66" s="123">
        <v>57.142857142857146</v>
      </c>
      <c r="G66" s="77">
        <f t="shared" si="6"/>
        <v>0</v>
      </c>
      <c r="H66" s="492"/>
      <c r="J66" s="130">
        <v>400</v>
      </c>
      <c r="K66" s="131" t="s">
        <v>283</v>
      </c>
      <c r="L66" s="132">
        <f t="shared" si="7"/>
        <v>833333.33333333337</v>
      </c>
    </row>
    <row r="67" spans="2:12" ht="15" customHeight="1">
      <c r="B67" s="120"/>
      <c r="C67" s="120" t="s">
        <v>282</v>
      </c>
      <c r="D67" s="749"/>
      <c r="E67" s="749"/>
      <c r="F67" s="123">
        <v>42.857142857142854</v>
      </c>
      <c r="G67" s="77">
        <f t="shared" si="6"/>
        <v>0</v>
      </c>
      <c r="H67" s="492"/>
      <c r="J67" s="130">
        <v>300</v>
      </c>
      <c r="K67" s="131" t="s">
        <v>283</v>
      </c>
      <c r="L67" s="132">
        <f t="shared" si="7"/>
        <v>625000</v>
      </c>
    </row>
    <row r="68" spans="2:12" ht="15" customHeight="1">
      <c r="B68" s="120"/>
      <c r="C68" s="120"/>
      <c r="D68" s="749"/>
      <c r="E68" s="749"/>
      <c r="F68" s="123"/>
      <c r="G68" s="77"/>
      <c r="H68" s="492"/>
      <c r="J68" s="133"/>
      <c r="K68" s="134"/>
      <c r="L68" s="135"/>
    </row>
    <row r="69" spans="2:12" ht="15" customHeight="1">
      <c r="B69" s="120"/>
      <c r="C69" s="79" t="s">
        <v>284</v>
      </c>
      <c r="D69" s="746"/>
      <c r="E69" s="746"/>
      <c r="F69" s="123"/>
      <c r="G69" s="120"/>
      <c r="H69" s="492"/>
      <c r="J69" s="136"/>
      <c r="K69" s="134"/>
      <c r="L69" s="135"/>
    </row>
    <row r="70" spans="2:12" ht="15" customHeight="1">
      <c r="B70" s="120"/>
      <c r="C70" s="120" t="s">
        <v>279</v>
      </c>
      <c r="D70" s="750">
        <f t="shared" ref="D70:E80" si="8">D57</f>
        <v>0</v>
      </c>
      <c r="E70" s="750">
        <f t="shared" si="8"/>
        <v>0</v>
      </c>
      <c r="F70" s="123"/>
      <c r="G70" s="77">
        <f t="shared" ref="G70:G80" si="9">E70*F70*D70</f>
        <v>0</v>
      </c>
      <c r="H70" s="492"/>
      <c r="J70" s="136"/>
      <c r="K70" s="134"/>
      <c r="L70" s="135"/>
    </row>
    <row r="71" spans="2:12" ht="15" customHeight="1">
      <c r="B71" s="120"/>
      <c r="C71" s="120" t="s">
        <v>280</v>
      </c>
      <c r="D71" s="750">
        <f t="shared" si="8"/>
        <v>0</v>
      </c>
      <c r="E71" s="750">
        <f t="shared" si="8"/>
        <v>0</v>
      </c>
      <c r="F71" s="123">
        <v>600</v>
      </c>
      <c r="G71" s="77">
        <f t="shared" si="9"/>
        <v>0</v>
      </c>
      <c r="H71" s="492"/>
      <c r="J71" s="136"/>
      <c r="K71" s="134"/>
      <c r="L71" s="137" t="s">
        <v>285</v>
      </c>
    </row>
    <row r="72" spans="2:12" ht="15" customHeight="1">
      <c r="B72" s="120"/>
      <c r="C72" s="120" t="s">
        <v>282</v>
      </c>
      <c r="D72" s="750">
        <f t="shared" si="8"/>
        <v>1</v>
      </c>
      <c r="E72" s="750">
        <f t="shared" si="8"/>
        <v>6</v>
      </c>
      <c r="F72" s="123">
        <f t="shared" ref="F72:F80" si="10">J72*25%</f>
        <v>425</v>
      </c>
      <c r="G72" s="77">
        <f t="shared" si="9"/>
        <v>2550</v>
      </c>
      <c r="H72" s="492"/>
      <c r="J72" s="130">
        <f t="shared" ref="J72:J80" si="11">J59</f>
        <v>1700</v>
      </c>
      <c r="K72" s="131" t="s">
        <v>283</v>
      </c>
      <c r="L72" s="138">
        <f t="shared" ref="L72:L80" si="12">J72*$L$71</f>
        <v>425</v>
      </c>
    </row>
    <row r="73" spans="2:12" ht="15" customHeight="1">
      <c r="B73" s="120"/>
      <c r="C73" s="120" t="s">
        <v>282</v>
      </c>
      <c r="D73" s="750">
        <f t="shared" si="8"/>
        <v>1</v>
      </c>
      <c r="E73" s="750">
        <f t="shared" si="8"/>
        <v>6</v>
      </c>
      <c r="F73" s="123">
        <f t="shared" si="10"/>
        <v>300</v>
      </c>
      <c r="G73" s="77">
        <f t="shared" si="9"/>
        <v>1800</v>
      </c>
      <c r="H73" s="492"/>
      <c r="J73" s="130">
        <f t="shared" si="11"/>
        <v>1200</v>
      </c>
      <c r="K73" s="131" t="s">
        <v>283</v>
      </c>
      <c r="L73" s="138">
        <f t="shared" si="12"/>
        <v>300</v>
      </c>
    </row>
    <row r="74" spans="2:12">
      <c r="B74" s="120"/>
      <c r="C74" s="120" t="s">
        <v>282</v>
      </c>
      <c r="D74" s="750">
        <f t="shared" si="8"/>
        <v>1</v>
      </c>
      <c r="E74" s="750">
        <f t="shared" si="8"/>
        <v>6</v>
      </c>
      <c r="F74" s="123">
        <f t="shared" si="10"/>
        <v>225</v>
      </c>
      <c r="G74" s="77">
        <f t="shared" si="9"/>
        <v>1350</v>
      </c>
      <c r="H74" s="492"/>
      <c r="J74" s="130">
        <f t="shared" si="11"/>
        <v>900</v>
      </c>
      <c r="K74" s="131" t="s">
        <v>283</v>
      </c>
      <c r="L74" s="138">
        <f t="shared" si="12"/>
        <v>225</v>
      </c>
    </row>
    <row r="75" spans="2:12">
      <c r="B75" s="120"/>
      <c r="C75" s="120" t="s">
        <v>282</v>
      </c>
      <c r="D75" s="750">
        <f t="shared" si="8"/>
        <v>1</v>
      </c>
      <c r="E75" s="750">
        <f t="shared" si="8"/>
        <v>6</v>
      </c>
      <c r="F75" s="123">
        <f t="shared" si="10"/>
        <v>200</v>
      </c>
      <c r="G75" s="77">
        <f t="shared" si="9"/>
        <v>1200</v>
      </c>
      <c r="H75" s="492"/>
      <c r="J75" s="130">
        <f t="shared" si="11"/>
        <v>800</v>
      </c>
      <c r="K75" s="131" t="s">
        <v>283</v>
      </c>
      <c r="L75" s="138">
        <f t="shared" si="12"/>
        <v>200</v>
      </c>
    </row>
    <row r="76" spans="2:12">
      <c r="B76" s="120"/>
      <c r="C76" s="120" t="s">
        <v>282</v>
      </c>
      <c r="D76" s="750"/>
      <c r="E76" s="750"/>
      <c r="F76" s="123">
        <f t="shared" si="10"/>
        <v>175</v>
      </c>
      <c r="G76" s="77">
        <f t="shared" si="9"/>
        <v>0</v>
      </c>
      <c r="H76" s="492"/>
      <c r="J76" s="130">
        <f t="shared" si="11"/>
        <v>700</v>
      </c>
      <c r="K76" s="131" t="s">
        <v>283</v>
      </c>
      <c r="L76" s="138">
        <f t="shared" si="12"/>
        <v>175</v>
      </c>
    </row>
    <row r="77" spans="2:12">
      <c r="B77" s="120"/>
      <c r="C77" s="120" t="s">
        <v>282</v>
      </c>
      <c r="D77" s="750">
        <f t="shared" si="8"/>
        <v>0</v>
      </c>
      <c r="E77" s="750">
        <f t="shared" si="8"/>
        <v>0</v>
      </c>
      <c r="F77" s="123">
        <f t="shared" si="10"/>
        <v>150</v>
      </c>
      <c r="G77" s="77">
        <f t="shared" si="9"/>
        <v>0</v>
      </c>
      <c r="H77" s="492"/>
      <c r="J77" s="130">
        <f t="shared" si="11"/>
        <v>600</v>
      </c>
      <c r="K77" s="131" t="s">
        <v>283</v>
      </c>
      <c r="L77" s="138">
        <f t="shared" si="12"/>
        <v>150</v>
      </c>
    </row>
    <row r="78" spans="2:12">
      <c r="B78" s="120"/>
      <c r="C78" s="139" t="s">
        <v>282</v>
      </c>
      <c r="D78" s="751">
        <f t="shared" si="8"/>
        <v>1</v>
      </c>
      <c r="E78" s="751">
        <f t="shared" si="8"/>
        <v>6</v>
      </c>
      <c r="F78" s="123">
        <f t="shared" si="10"/>
        <v>125</v>
      </c>
      <c r="G78" s="80">
        <f t="shared" si="9"/>
        <v>750</v>
      </c>
      <c r="H78" s="493"/>
      <c r="J78" s="130">
        <f t="shared" si="11"/>
        <v>500</v>
      </c>
      <c r="K78" s="131" t="s">
        <v>283</v>
      </c>
      <c r="L78" s="138">
        <f t="shared" si="12"/>
        <v>125</v>
      </c>
    </row>
    <row r="79" spans="2:12">
      <c r="B79" s="120"/>
      <c r="C79" s="139" t="s">
        <v>282</v>
      </c>
      <c r="D79" s="751">
        <f t="shared" si="8"/>
        <v>0</v>
      </c>
      <c r="E79" s="751">
        <f t="shared" si="8"/>
        <v>0</v>
      </c>
      <c r="F79" s="123">
        <f t="shared" si="10"/>
        <v>100</v>
      </c>
      <c r="G79" s="80">
        <f t="shared" si="9"/>
        <v>0</v>
      </c>
      <c r="H79" s="493"/>
      <c r="J79" s="130">
        <f t="shared" si="11"/>
        <v>400</v>
      </c>
      <c r="K79" s="131" t="s">
        <v>283</v>
      </c>
      <c r="L79" s="138">
        <f t="shared" si="12"/>
        <v>100</v>
      </c>
    </row>
    <row r="80" spans="2:12">
      <c r="B80" s="120"/>
      <c r="C80" s="139" t="s">
        <v>282</v>
      </c>
      <c r="D80" s="751">
        <f t="shared" si="8"/>
        <v>0</v>
      </c>
      <c r="E80" s="751">
        <f t="shared" si="8"/>
        <v>0</v>
      </c>
      <c r="F80" s="123">
        <f t="shared" si="10"/>
        <v>75</v>
      </c>
      <c r="G80" s="80">
        <f t="shared" si="9"/>
        <v>0</v>
      </c>
      <c r="H80" s="493"/>
      <c r="J80" s="130">
        <f t="shared" si="11"/>
        <v>300</v>
      </c>
      <c r="K80" s="131" t="s">
        <v>283</v>
      </c>
      <c r="L80" s="138">
        <f t="shared" si="12"/>
        <v>75</v>
      </c>
    </row>
    <row r="81" spans="2:12">
      <c r="B81" s="120"/>
      <c r="C81" s="120"/>
      <c r="D81" s="749"/>
      <c r="E81" s="749"/>
      <c r="F81" s="123"/>
      <c r="G81" s="77"/>
      <c r="H81" s="492"/>
      <c r="J81" s="133"/>
      <c r="K81" s="134"/>
      <c r="L81" s="135"/>
    </row>
    <row r="82" spans="2:12" ht="15.75">
      <c r="B82" s="120"/>
      <c r="C82" s="81" t="s">
        <v>286</v>
      </c>
      <c r="D82" s="746"/>
      <c r="E82" s="746"/>
      <c r="F82" s="123"/>
      <c r="G82" s="120"/>
      <c r="H82" s="492"/>
      <c r="J82" s="136"/>
      <c r="K82" s="134"/>
      <c r="L82" s="135"/>
    </row>
    <row r="83" spans="2:12">
      <c r="B83" s="120"/>
      <c r="C83" s="120" t="s">
        <v>279</v>
      </c>
      <c r="D83" s="750">
        <f>D69</f>
        <v>0</v>
      </c>
      <c r="E83" s="750">
        <f>E69</f>
        <v>0</v>
      </c>
      <c r="F83" s="123">
        <v>0</v>
      </c>
      <c r="G83" s="77">
        <f>E83*F83*D83</f>
        <v>0</v>
      </c>
      <c r="H83" s="492"/>
      <c r="J83" s="136"/>
      <c r="K83" s="134"/>
      <c r="L83" s="135"/>
    </row>
    <row r="84" spans="2:12">
      <c r="B84" s="120"/>
      <c r="C84" s="140" t="s">
        <v>271</v>
      </c>
      <c r="D84" s="752">
        <v>1</v>
      </c>
      <c r="E84" s="752">
        <f>D15*E15+E16*D16+D17*E17+E20*D20+D21*E21</f>
        <v>24</v>
      </c>
      <c r="F84" s="141">
        <f>J84/12</f>
        <v>23.666666666666668</v>
      </c>
      <c r="G84" s="82">
        <f>E84*F84*D84</f>
        <v>568</v>
      </c>
      <c r="H84" s="494"/>
      <c r="J84" s="142">
        <v>284</v>
      </c>
      <c r="K84" s="143" t="s">
        <v>287</v>
      </c>
      <c r="L84" s="144">
        <f>J84/12</f>
        <v>23.666666666666668</v>
      </c>
    </row>
  </sheetData>
  <customSheetViews>
    <customSheetView guid="{29ADDA07-E427-4C12-A26F-16DB0F983414}" scale="80" showPageBreaks="1" view="pageBreakPreview" topLeftCell="A49">
      <selection activeCell="H16" sqref="H16"/>
      <colBreaks count="1" manualBreakCount="1">
        <brk id="8" max="1048575" man="1"/>
      </colBreaks>
      <pageMargins left="0.43" right="0.21" top="0.47" bottom="0.34" header="0.27" footer="0.17"/>
      <pageSetup paperSize="9" scale="83" orientation="portrait" r:id="rId1"/>
      <headerFooter alignWithMargins="0"/>
    </customSheetView>
  </customSheetViews>
  <mergeCells count="6">
    <mergeCell ref="B4:D4"/>
    <mergeCell ref="E4:H4"/>
    <mergeCell ref="B2:D2"/>
    <mergeCell ref="E2:F2"/>
    <mergeCell ref="B3:D3"/>
    <mergeCell ref="E3:H3"/>
  </mergeCells>
  <phoneticPr fontId="88" type="noConversion"/>
  <pageMargins left="0.43" right="0.21" top="0.47" bottom="0.34" header="0.27" footer="0.17"/>
  <pageSetup paperSize="9" scale="83" orientation="portrait" r:id="rId2"/>
  <headerFooter alignWithMargins="0"/>
  <colBreaks count="1" manualBreakCount="1">
    <brk id="8" max="1048575" man="1"/>
  </col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"/>
  <sheetViews>
    <sheetView view="pageBreakPreview" topLeftCell="H1" zoomScale="90" zoomScaleNormal="70" zoomScaleSheetLayoutView="90" workbookViewId="0">
      <selection activeCell="W13" sqref="W13"/>
    </sheetView>
  </sheetViews>
  <sheetFormatPr defaultRowHeight="18" customHeight="1"/>
  <cols>
    <col min="1" max="1" width="6.85546875" style="145" customWidth="1"/>
    <col min="2" max="2" width="37" style="2" customWidth="1"/>
    <col min="3" max="3" width="39.5703125" style="2" customWidth="1"/>
    <col min="4" max="4" width="7.5703125" style="5" customWidth="1"/>
    <col min="5" max="5" width="8.5703125" style="6" customWidth="1"/>
    <col min="6" max="6" width="17" style="7" customWidth="1"/>
    <col min="7" max="7" width="18.85546875" style="7" customWidth="1"/>
    <col min="8" max="8" width="18.5703125" style="7" customWidth="1"/>
    <col min="9" max="9" width="2.140625" style="330" hidden="1" customWidth="1"/>
    <col min="10" max="10" width="17.42578125" style="2" customWidth="1"/>
    <col min="11" max="11" width="17.5703125" style="2" customWidth="1"/>
    <col min="12" max="12" width="18.85546875" style="2" customWidth="1"/>
    <col min="13" max="13" width="16.28515625" style="2" customWidth="1"/>
    <col min="14" max="14" width="15" style="2" customWidth="1"/>
    <col min="15" max="15" width="9.140625" style="86"/>
    <col min="16" max="16" width="32.140625" style="2" customWidth="1"/>
    <col min="17" max="18" width="9.140625" style="2"/>
    <col min="19" max="20" width="15.140625" style="2" customWidth="1"/>
    <col min="21" max="16384" width="9.140625" style="2"/>
  </cols>
  <sheetData>
    <row r="1" spans="1:20" ht="25.5" customHeight="1">
      <c r="H1" s="703"/>
      <c r="J1" s="820" t="s">
        <v>725</v>
      </c>
      <c r="K1" s="820"/>
      <c r="L1" s="820"/>
      <c r="M1" s="820"/>
      <c r="R1" s="85">
        <v>1.07</v>
      </c>
    </row>
    <row r="2" spans="1:20" s="3" customFormat="1" ht="21" customHeight="1">
      <c r="A2" s="188" t="s">
        <v>294</v>
      </c>
      <c r="B2" s="832" t="s">
        <v>293</v>
      </c>
      <c r="C2" s="833"/>
      <c r="D2" s="189" t="s">
        <v>289</v>
      </c>
      <c r="E2" s="190" t="s">
        <v>290</v>
      </c>
      <c r="F2" s="186" t="s">
        <v>291</v>
      </c>
      <c r="G2" s="186" t="s">
        <v>292</v>
      </c>
      <c r="H2" s="186" t="s">
        <v>365</v>
      </c>
      <c r="I2" s="541"/>
      <c r="J2" s="821" t="s">
        <v>331</v>
      </c>
      <c r="K2" s="821" t="s">
        <v>332</v>
      </c>
      <c r="L2" s="821" t="s">
        <v>333</v>
      </c>
      <c r="M2" s="822" t="s">
        <v>334</v>
      </c>
      <c r="O2" s="87" t="s">
        <v>735</v>
      </c>
      <c r="Q2" s="3" t="s">
        <v>736</v>
      </c>
    </row>
    <row r="3" spans="1:20" s="3" customFormat="1" ht="21" customHeight="1">
      <c r="A3" s="191"/>
      <c r="B3" s="83"/>
      <c r="C3" s="84"/>
      <c r="D3" s="192"/>
      <c r="E3" s="193"/>
      <c r="F3" s="187" t="s">
        <v>295</v>
      </c>
      <c r="G3" s="187" t="s">
        <v>295</v>
      </c>
      <c r="H3" s="187"/>
      <c r="I3" s="541"/>
      <c r="J3" s="821"/>
      <c r="K3" s="821"/>
      <c r="L3" s="821"/>
      <c r="M3" s="822"/>
      <c r="O3" s="10" t="s">
        <v>335</v>
      </c>
      <c r="P3" s="649" t="s">
        <v>562</v>
      </c>
      <c r="Q3" s="12" t="s">
        <v>336</v>
      </c>
      <c r="R3" s="13" t="s">
        <v>337</v>
      </c>
      <c r="S3" s="818" t="s">
        <v>351</v>
      </c>
      <c r="T3" s="819"/>
    </row>
    <row r="4" spans="1:20" ht="21" customHeight="1">
      <c r="A4" s="254"/>
      <c r="B4" s="255" t="s">
        <v>564</v>
      </c>
      <c r="C4" s="154"/>
      <c r="D4" s="8"/>
      <c r="E4" s="293"/>
      <c r="F4" s="4"/>
      <c r="G4" s="4"/>
      <c r="H4" s="4"/>
      <c r="J4" s="26"/>
      <c r="K4" s="26"/>
      <c r="L4" s="26"/>
      <c r="M4" s="26"/>
      <c r="O4" s="14"/>
      <c r="P4" s="15"/>
      <c r="Q4" s="16"/>
      <c r="R4" s="17"/>
      <c r="S4" s="646" t="s">
        <v>685</v>
      </c>
      <c r="T4" s="646" t="s">
        <v>687</v>
      </c>
    </row>
    <row r="5" spans="1:20" ht="21" customHeight="1">
      <c r="A5" s="252" t="s">
        <v>352</v>
      </c>
      <c r="B5" s="253" t="s">
        <v>565</v>
      </c>
      <c r="C5" s="154"/>
      <c r="D5" s="8"/>
      <c r="E5" s="293"/>
      <c r="F5" s="4"/>
      <c r="G5" s="4"/>
      <c r="H5" s="4"/>
      <c r="J5" s="26"/>
      <c r="K5" s="26"/>
      <c r="L5" s="26"/>
      <c r="M5" s="26"/>
      <c r="O5" s="14"/>
      <c r="P5" s="15"/>
      <c r="Q5" s="16"/>
      <c r="R5" s="17"/>
      <c r="S5" s="647"/>
      <c r="T5" s="647"/>
    </row>
    <row r="6" spans="1:20" s="330" customFormat="1" ht="21" customHeight="1">
      <c r="A6" s="439" t="s">
        <v>354</v>
      </c>
      <c r="B6" s="257" t="e">
        <f>'Elect BOQ'!#REF!</f>
        <v>#REF!</v>
      </c>
      <c r="C6" s="256"/>
      <c r="D6" s="285" t="s">
        <v>198</v>
      </c>
      <c r="E6" s="294">
        <v>1</v>
      </c>
      <c r="F6" s="283"/>
      <c r="G6" s="283" t="e">
        <f>'Elect BOQ'!#REF!</f>
        <v>#REF!</v>
      </c>
      <c r="H6" s="283"/>
      <c r="J6" s="435" t="e">
        <f>'Elect BOQ'!#REF!</f>
        <v>#REF!</v>
      </c>
      <c r="K6" s="435" t="e">
        <f>'Elect BOQ'!#REF!</f>
        <v>#REF!</v>
      </c>
      <c r="L6" s="436" t="e">
        <f>K6+J6</f>
        <v>#REF!</v>
      </c>
      <c r="M6" s="435" t="e">
        <f>'Elect BOQ'!#REF!</f>
        <v>#REF!</v>
      </c>
      <c r="O6" s="14"/>
      <c r="P6" s="15"/>
      <c r="Q6" s="16"/>
      <c r="R6" s="17"/>
      <c r="S6" s="647"/>
      <c r="T6" s="647"/>
    </row>
    <row r="7" spans="1:20" s="330" customFormat="1" ht="21" customHeight="1">
      <c r="A7" s="284">
        <f t="shared" ref="A7:A18" si="0">A6+1</f>
        <v>2</v>
      </c>
      <c r="B7" s="257" t="e">
        <f>'Elect BOQ'!#REF!</f>
        <v>#REF!</v>
      </c>
      <c r="C7" s="256"/>
      <c r="D7" s="285" t="s">
        <v>192</v>
      </c>
      <c r="E7" s="294">
        <v>1</v>
      </c>
      <c r="F7" s="283"/>
      <c r="G7" s="283" t="e">
        <f>'Elect BOQ'!#REF!</f>
        <v>#REF!</v>
      </c>
      <c r="H7" s="283"/>
      <c r="J7" s="435" t="e">
        <f>'Elect BOQ'!#REF!</f>
        <v>#REF!</v>
      </c>
      <c r="K7" s="435" t="e">
        <f>'Elect BOQ'!#REF!</f>
        <v>#REF!</v>
      </c>
      <c r="L7" s="436" t="e">
        <f t="shared" ref="L7:L18" si="1">K7+J7</f>
        <v>#REF!</v>
      </c>
      <c r="M7" s="435" t="e">
        <f>'Elect BOQ'!#REF!</f>
        <v>#REF!</v>
      </c>
      <c r="O7" s="184" t="s">
        <v>679</v>
      </c>
      <c r="P7" s="18" t="s">
        <v>338</v>
      </c>
      <c r="Q7" s="16">
        <v>0.97</v>
      </c>
      <c r="R7" s="16">
        <v>1.05</v>
      </c>
      <c r="S7" s="647">
        <f>SUMIF('Elect BOQ'!D:D,'Summary-E'!O7,'Elect BOQ'!AE:AE)</f>
        <v>0</v>
      </c>
      <c r="T7" s="647">
        <f>SUMIF('Elect BOQ'!D:D,'Summary-E'!O7,'Elect BOQ'!AF:AF)</f>
        <v>0</v>
      </c>
    </row>
    <row r="8" spans="1:20" s="330" customFormat="1" ht="21" customHeight="1">
      <c r="A8" s="284">
        <f t="shared" si="0"/>
        <v>3</v>
      </c>
      <c r="B8" s="257" t="e">
        <f>'Elect BOQ'!#REF!</f>
        <v>#REF!</v>
      </c>
      <c r="C8" s="256"/>
      <c r="D8" s="285" t="s">
        <v>192</v>
      </c>
      <c r="E8" s="294">
        <v>1</v>
      </c>
      <c r="F8" s="283"/>
      <c r="G8" s="283" t="e">
        <f>'Elect BOQ'!#REF!</f>
        <v>#REF!</v>
      </c>
      <c r="H8" s="283"/>
      <c r="J8" s="435" t="e">
        <f>'Elect BOQ'!#REF!</f>
        <v>#REF!</v>
      </c>
      <c r="K8" s="435" t="e">
        <f>'Elect BOQ'!#REF!</f>
        <v>#REF!</v>
      </c>
      <c r="L8" s="436" t="e">
        <f t="shared" si="1"/>
        <v>#REF!</v>
      </c>
      <c r="M8" s="435" t="e">
        <f>'Elect BOQ'!#REF!</f>
        <v>#REF!</v>
      </c>
      <c r="O8" s="184" t="s">
        <v>680</v>
      </c>
      <c r="P8" s="18" t="s">
        <v>125</v>
      </c>
      <c r="Q8" s="16">
        <v>0.97</v>
      </c>
      <c r="R8" s="16">
        <v>1.05</v>
      </c>
      <c r="S8" s="647">
        <f>SUMIF('Elect BOQ'!D:D,'Summary-E'!O8,'Elect BOQ'!AE:AE)</f>
        <v>0</v>
      </c>
      <c r="T8" s="647">
        <f>SUMIF('Elect BOQ'!D:D,'Summary-E'!O8,'Elect BOQ'!AF:AF)</f>
        <v>0</v>
      </c>
    </row>
    <row r="9" spans="1:20" s="330" customFormat="1" ht="21" customHeight="1">
      <c r="A9" s="284">
        <f t="shared" si="0"/>
        <v>4</v>
      </c>
      <c r="B9" s="257" t="e">
        <f>'Elect BOQ'!#REF!</f>
        <v>#REF!</v>
      </c>
      <c r="C9" s="256"/>
      <c r="D9" s="285" t="s">
        <v>192</v>
      </c>
      <c r="E9" s="294">
        <v>1</v>
      </c>
      <c r="F9" s="283"/>
      <c r="G9" s="283" t="e">
        <f>'Elect BOQ'!#REF!</f>
        <v>#REF!</v>
      </c>
      <c r="H9" s="283"/>
      <c r="J9" s="435" t="e">
        <f>'Elect BOQ'!#REF!</f>
        <v>#REF!</v>
      </c>
      <c r="K9" s="435" t="e">
        <f>'Elect BOQ'!#REF!</f>
        <v>#REF!</v>
      </c>
      <c r="L9" s="436" t="e">
        <f t="shared" si="1"/>
        <v>#REF!</v>
      </c>
      <c r="M9" s="435" t="e">
        <f>'Elect BOQ'!#REF!</f>
        <v>#REF!</v>
      </c>
      <c r="O9" s="184" t="s">
        <v>681</v>
      </c>
      <c r="P9" s="18" t="s">
        <v>126</v>
      </c>
      <c r="Q9" s="16">
        <v>0.97</v>
      </c>
      <c r="R9" s="16">
        <v>1.05</v>
      </c>
      <c r="S9" s="647">
        <f>SUMIF('Elect BOQ'!D:D,'Summary-E'!O9,'Elect BOQ'!AE:AE)</f>
        <v>0</v>
      </c>
      <c r="T9" s="647">
        <f>SUMIF('Elect BOQ'!D:D,'Summary-E'!O9,'Elect BOQ'!AF:AF)</f>
        <v>0</v>
      </c>
    </row>
    <row r="10" spans="1:20" s="330" customFormat="1" ht="21" customHeight="1">
      <c r="A10" s="284">
        <f t="shared" si="0"/>
        <v>5</v>
      </c>
      <c r="B10" s="257" t="e">
        <f>'Elect BOQ'!#REF!</f>
        <v>#REF!</v>
      </c>
      <c r="C10" s="256"/>
      <c r="D10" s="285" t="s">
        <v>192</v>
      </c>
      <c r="E10" s="294">
        <v>1</v>
      </c>
      <c r="F10" s="283"/>
      <c r="G10" s="283" t="e">
        <f>'Elect BOQ'!#REF!</f>
        <v>#REF!</v>
      </c>
      <c r="H10" s="283"/>
      <c r="J10" s="435" t="e">
        <f>'Elect BOQ'!#REF!</f>
        <v>#REF!</v>
      </c>
      <c r="K10" s="435" t="e">
        <f>'Elect BOQ'!#REF!</f>
        <v>#REF!</v>
      </c>
      <c r="L10" s="436" t="e">
        <f t="shared" si="1"/>
        <v>#REF!</v>
      </c>
      <c r="M10" s="435" t="e">
        <f>'Elect BOQ'!#REF!</f>
        <v>#REF!</v>
      </c>
      <c r="O10" s="184" t="s">
        <v>682</v>
      </c>
      <c r="P10" s="18" t="s">
        <v>127</v>
      </c>
      <c r="Q10" s="16">
        <v>0.97</v>
      </c>
      <c r="R10" s="16">
        <v>1.05</v>
      </c>
      <c r="S10" s="647">
        <f>SUMIF('Elect BOQ'!D:D,'Summary-E'!O10,'Elect BOQ'!AE:AE)</f>
        <v>0</v>
      </c>
      <c r="T10" s="647">
        <f>SUMIF('Elect BOQ'!D:D,'Summary-E'!O10,'Elect BOQ'!AF:AF)</f>
        <v>0</v>
      </c>
    </row>
    <row r="11" spans="1:20" s="330" customFormat="1" ht="21" customHeight="1">
      <c r="A11" s="284">
        <f t="shared" si="0"/>
        <v>6</v>
      </c>
      <c r="B11" s="257" t="e">
        <f>'Elect BOQ'!#REF!</f>
        <v>#REF!</v>
      </c>
      <c r="C11" s="256"/>
      <c r="D11" s="285" t="s">
        <v>192</v>
      </c>
      <c r="E11" s="294">
        <v>1</v>
      </c>
      <c r="F11" s="283"/>
      <c r="G11" s="283" t="e">
        <f>'Elect BOQ'!#REF!</f>
        <v>#REF!</v>
      </c>
      <c r="H11" s="283"/>
      <c r="J11" s="435" t="e">
        <f>'Elect BOQ'!#REF!</f>
        <v>#REF!</v>
      </c>
      <c r="K11" s="435" t="e">
        <f>'Elect BOQ'!#REF!</f>
        <v>#REF!</v>
      </c>
      <c r="L11" s="436" t="e">
        <f t="shared" si="1"/>
        <v>#REF!</v>
      </c>
      <c r="M11" s="435" t="e">
        <f>'Elect BOQ'!#REF!</f>
        <v>#REF!</v>
      </c>
      <c r="O11" s="14" t="s">
        <v>128</v>
      </c>
      <c r="P11" s="18" t="s">
        <v>716</v>
      </c>
      <c r="Q11" s="16">
        <v>0.97</v>
      </c>
      <c r="R11" s="16">
        <v>1.05</v>
      </c>
      <c r="S11" s="647">
        <f>SUMIF('Elect BOQ'!D:D,'Summary-E'!O11,'Elect BOQ'!AE:AE)</f>
        <v>0</v>
      </c>
      <c r="T11" s="647">
        <f>SUMIF('Elect BOQ'!D:D,'Summary-E'!O11,'Elect BOQ'!AF:AF)</f>
        <v>0</v>
      </c>
    </row>
    <row r="12" spans="1:20" s="330" customFormat="1" ht="21" customHeight="1">
      <c r="A12" s="284">
        <f t="shared" si="0"/>
        <v>7</v>
      </c>
      <c r="B12" s="257" t="e">
        <f>'Elect BOQ'!#REF!</f>
        <v>#REF!</v>
      </c>
      <c r="C12" s="256"/>
      <c r="D12" s="285" t="s">
        <v>198</v>
      </c>
      <c r="E12" s="294">
        <v>1</v>
      </c>
      <c r="F12" s="283"/>
      <c r="G12" s="283" t="e">
        <f>'Elect BOQ'!#REF!</f>
        <v>#REF!</v>
      </c>
      <c r="H12" s="283"/>
      <c r="J12" s="435" t="e">
        <f>'Elect BOQ'!#REF!</f>
        <v>#REF!</v>
      </c>
      <c r="K12" s="435" t="e">
        <f>'Elect BOQ'!#REF!</f>
        <v>#REF!</v>
      </c>
      <c r="L12" s="436" t="e">
        <f t="shared" si="1"/>
        <v>#REF!</v>
      </c>
      <c r="M12" s="435" t="e">
        <f>'Elect BOQ'!#REF!</f>
        <v>#REF!</v>
      </c>
      <c r="O12" s="14" t="s">
        <v>129</v>
      </c>
      <c r="P12" s="18" t="s">
        <v>169</v>
      </c>
      <c r="Q12" s="16">
        <v>0.97</v>
      </c>
      <c r="R12" s="16">
        <v>1.05</v>
      </c>
      <c r="S12" s="647">
        <f>SUMIF('Elect BOQ'!D:D,'Summary-E'!O12,'Elect BOQ'!AE:AE)</f>
        <v>0</v>
      </c>
      <c r="T12" s="647">
        <f>SUMIF('Elect BOQ'!D:D,'Summary-E'!O12,'Elect BOQ'!AF:AF)</f>
        <v>0</v>
      </c>
    </row>
    <row r="13" spans="1:20" s="330" customFormat="1" ht="21" customHeight="1">
      <c r="A13" s="284">
        <f t="shared" si="0"/>
        <v>8</v>
      </c>
      <c r="B13" s="257" t="e">
        <f>'Elect BOQ'!#REF!</f>
        <v>#REF!</v>
      </c>
      <c r="C13" s="256"/>
      <c r="D13" s="285" t="s">
        <v>198</v>
      </c>
      <c r="E13" s="294">
        <v>1</v>
      </c>
      <c r="F13" s="283"/>
      <c r="G13" s="283" t="e">
        <f>'Elect BOQ'!#REF!</f>
        <v>#REF!</v>
      </c>
      <c r="H13" s="283"/>
      <c r="J13" s="435" t="e">
        <f>'Elect BOQ'!#REF!</f>
        <v>#REF!</v>
      </c>
      <c r="K13" s="435" t="e">
        <f>'Elect BOQ'!#REF!</f>
        <v>#REF!</v>
      </c>
      <c r="L13" s="436" t="e">
        <f t="shared" si="1"/>
        <v>#REF!</v>
      </c>
      <c r="M13" s="435" t="e">
        <f>'Elect BOQ'!#REF!</f>
        <v>#REF!</v>
      </c>
      <c r="O13" s="14" t="s">
        <v>130</v>
      </c>
      <c r="P13" s="18" t="s">
        <v>170</v>
      </c>
      <c r="Q13" s="16">
        <v>0.97</v>
      </c>
      <c r="R13" s="16">
        <v>1.05</v>
      </c>
      <c r="S13" s="647">
        <f>SUMIF('Elect BOQ'!D:D,'Summary-E'!O13,'Elect BOQ'!AE:AE)</f>
        <v>0</v>
      </c>
      <c r="T13" s="647">
        <f>SUMIF('Elect BOQ'!D:D,'Summary-E'!O13,'Elect BOQ'!AF:AF)</f>
        <v>0</v>
      </c>
    </row>
    <row r="14" spans="1:20" s="330" customFormat="1" ht="21" customHeight="1">
      <c r="A14" s="284">
        <f t="shared" si="0"/>
        <v>9</v>
      </c>
      <c r="B14" s="257" t="e">
        <f>'Elect BOQ'!#REF!</f>
        <v>#REF!</v>
      </c>
      <c r="C14" s="256"/>
      <c r="D14" s="285" t="s">
        <v>198</v>
      </c>
      <c r="E14" s="294">
        <v>1</v>
      </c>
      <c r="F14" s="283"/>
      <c r="G14" s="283" t="e">
        <f>'Elect BOQ'!#REF!</f>
        <v>#REF!</v>
      </c>
      <c r="H14" s="283"/>
      <c r="J14" s="435" t="e">
        <f>'Elect BOQ'!#REF!</f>
        <v>#REF!</v>
      </c>
      <c r="K14" s="435" t="e">
        <f>'Elect BOQ'!#REF!</f>
        <v>#REF!</v>
      </c>
      <c r="L14" s="436" t="e">
        <f t="shared" si="1"/>
        <v>#REF!</v>
      </c>
      <c r="M14" s="435" t="e">
        <f>'Elect BOQ'!#REF!</f>
        <v>#REF!</v>
      </c>
      <c r="O14" s="184" t="s">
        <v>560</v>
      </c>
      <c r="P14" s="18" t="s">
        <v>561</v>
      </c>
      <c r="Q14" s="16">
        <v>0.97</v>
      </c>
      <c r="R14" s="16">
        <v>1.05</v>
      </c>
      <c r="S14" s="647">
        <f>SUMIF('Elect BOQ'!D:D,'Summary-E'!O14,'Elect BOQ'!AE:AE)</f>
        <v>0</v>
      </c>
      <c r="T14" s="647">
        <f>SUMIF('Elect BOQ'!D:D,'Summary-E'!O14,'Elect BOQ'!AF:AF)</f>
        <v>0</v>
      </c>
    </row>
    <row r="15" spans="1:20" s="330" customFormat="1" ht="21" customHeight="1">
      <c r="A15" s="284">
        <f t="shared" si="0"/>
        <v>10</v>
      </c>
      <c r="B15" s="257" t="e">
        <f>'Elect BOQ'!#REF!</f>
        <v>#REF!</v>
      </c>
      <c r="C15" s="256"/>
      <c r="D15" s="285" t="s">
        <v>198</v>
      </c>
      <c r="E15" s="294">
        <v>1</v>
      </c>
      <c r="F15" s="283"/>
      <c r="G15" s="283" t="e">
        <f>'Elect BOQ'!#REF!</f>
        <v>#REF!</v>
      </c>
      <c r="H15" s="283"/>
      <c r="J15" s="435" t="e">
        <f>'Elect BOQ'!#REF!</f>
        <v>#REF!</v>
      </c>
      <c r="K15" s="435" t="e">
        <f>'Elect BOQ'!#REF!</f>
        <v>#REF!</v>
      </c>
      <c r="L15" s="436" t="e">
        <f t="shared" si="1"/>
        <v>#REF!</v>
      </c>
      <c r="M15" s="435" t="e">
        <f>'Elect BOQ'!#REF!</f>
        <v>#REF!</v>
      </c>
      <c r="O15" s="184" t="s">
        <v>691</v>
      </c>
      <c r="P15" s="18" t="s">
        <v>171</v>
      </c>
      <c r="Q15" s="16">
        <v>0.97</v>
      </c>
      <c r="R15" s="16">
        <v>1.05</v>
      </c>
      <c r="S15" s="647">
        <f>SUMIF('Elect BOQ'!D:D,'Summary-E'!O15,'Elect BOQ'!AE:AE)</f>
        <v>0</v>
      </c>
      <c r="T15" s="647">
        <f>SUMIF('Elect BOQ'!D:D,'Summary-E'!O15,'Elect BOQ'!AF:AF)</f>
        <v>0</v>
      </c>
    </row>
    <row r="16" spans="1:20" s="330" customFormat="1" ht="21" customHeight="1">
      <c r="A16" s="284">
        <f t="shared" si="0"/>
        <v>11</v>
      </c>
      <c r="B16" s="257" t="e">
        <f>'Elect BOQ'!#REF!</f>
        <v>#REF!</v>
      </c>
      <c r="C16" s="256"/>
      <c r="D16" s="285" t="s">
        <v>298</v>
      </c>
      <c r="E16" s="294">
        <v>1</v>
      </c>
      <c r="F16" s="283"/>
      <c r="G16" s="283" t="e">
        <f>'Elect BOQ'!#REF!</f>
        <v>#REF!</v>
      </c>
      <c r="H16" s="283"/>
      <c r="J16" s="435" t="e">
        <f>'Elect BOQ'!#REF!</f>
        <v>#REF!</v>
      </c>
      <c r="K16" s="435" t="e">
        <f>'Elect BOQ'!#REF!</f>
        <v>#REF!</v>
      </c>
      <c r="L16" s="436" t="e">
        <f t="shared" si="1"/>
        <v>#REF!</v>
      </c>
      <c r="M16" s="435" t="e">
        <f>'Elect BOQ'!#REF!</f>
        <v>#REF!</v>
      </c>
      <c r="O16" s="184" t="s">
        <v>124</v>
      </c>
      <c r="P16" s="18" t="s">
        <v>172</v>
      </c>
      <c r="Q16" s="16">
        <v>0.97</v>
      </c>
      <c r="R16" s="16">
        <v>1.05</v>
      </c>
      <c r="S16" s="647">
        <f>SUMIF('Elect BOQ'!D:D,'Summary-E'!O16,'Elect BOQ'!AE:AE)</f>
        <v>0</v>
      </c>
      <c r="T16" s="647">
        <f>SUMIF('Elect BOQ'!D:D,'Summary-E'!O16,'Elect BOQ'!AF:AF)</f>
        <v>0</v>
      </c>
    </row>
    <row r="17" spans="1:21" ht="21" customHeight="1">
      <c r="A17" s="284">
        <f t="shared" si="0"/>
        <v>12</v>
      </c>
      <c r="B17" s="257" t="e">
        <f>'Elect BOQ'!#REF!</f>
        <v>#REF!</v>
      </c>
      <c r="C17" s="256"/>
      <c r="D17" s="285" t="s">
        <v>298</v>
      </c>
      <c r="E17" s="294">
        <v>1</v>
      </c>
      <c r="F17" s="401"/>
      <c r="G17" s="283" t="e">
        <f>'Elect BOQ'!#REF!</f>
        <v>#REF!</v>
      </c>
      <c r="H17" s="283"/>
      <c r="J17" s="435" t="e">
        <f>'Elect BOQ'!#REF!</f>
        <v>#REF!</v>
      </c>
      <c r="K17" s="435" t="e">
        <f>'Elect BOQ'!#REF!</f>
        <v>#REF!</v>
      </c>
      <c r="L17" s="436" t="e">
        <f t="shared" si="1"/>
        <v>#REF!</v>
      </c>
      <c r="M17" s="435" t="e">
        <f>'Elect BOQ'!#REF!</f>
        <v>#REF!</v>
      </c>
      <c r="O17" s="14" t="s">
        <v>173</v>
      </c>
      <c r="P17" s="18" t="s">
        <v>174</v>
      </c>
      <c r="Q17" s="16">
        <v>0.97</v>
      </c>
      <c r="R17" s="16">
        <v>1.05</v>
      </c>
      <c r="S17" s="647">
        <f>SUMIF('Elect BOQ'!D:D,'Summary-E'!O17,'Elect BOQ'!AE:AE)</f>
        <v>0</v>
      </c>
      <c r="T17" s="647">
        <f>SUMIF('Elect BOQ'!D:D,'Summary-E'!O17,'Elect BOQ'!AF:AF)</f>
        <v>0</v>
      </c>
    </row>
    <row r="18" spans="1:21" ht="21" customHeight="1">
      <c r="A18" s="284">
        <f t="shared" si="0"/>
        <v>13</v>
      </c>
      <c r="B18" s="257" t="e">
        <f>'Elect BOQ'!#REF!</f>
        <v>#REF!</v>
      </c>
      <c r="C18" s="256"/>
      <c r="D18" s="285" t="s">
        <v>298</v>
      </c>
      <c r="E18" s="294">
        <v>1</v>
      </c>
      <c r="F18" s="401"/>
      <c r="G18" s="283" t="e">
        <f>'Elect BOQ'!#REF!</f>
        <v>#REF!</v>
      </c>
      <c r="H18" s="401"/>
      <c r="J18" s="435" t="e">
        <f>'Elect BOQ'!#REF!</f>
        <v>#REF!</v>
      </c>
      <c r="K18" s="435" t="e">
        <f>'Elect BOQ'!#REF!</f>
        <v>#REF!</v>
      </c>
      <c r="L18" s="436" t="e">
        <f t="shared" si="1"/>
        <v>#REF!</v>
      </c>
      <c r="M18" s="435" t="e">
        <f>'Elect BOQ'!#REF!</f>
        <v>#REF!</v>
      </c>
      <c r="O18" s="184" t="s">
        <v>692</v>
      </c>
      <c r="P18" s="18" t="s">
        <v>175</v>
      </c>
      <c r="Q18" s="16">
        <v>0.97</v>
      </c>
      <c r="R18" s="16">
        <v>1.05</v>
      </c>
      <c r="S18" s="647">
        <f>SUMIF('Elect BOQ'!D:D,'Summary-E'!O18,'Elect BOQ'!AE:AE)</f>
        <v>0</v>
      </c>
      <c r="T18" s="647">
        <f>SUMIF('Elect BOQ'!D:D,'Summary-E'!O18,'Elect BOQ'!AF:AF)</f>
        <v>0</v>
      </c>
    </row>
    <row r="19" spans="1:21" s="589" customFormat="1" ht="21" customHeight="1">
      <c r="A19" s="396"/>
      <c r="B19" s="397"/>
      <c r="C19" s="398"/>
      <c r="D19" s="399"/>
      <c r="E19" s="400"/>
      <c r="F19" s="288"/>
      <c r="G19" s="288"/>
      <c r="H19" s="401"/>
      <c r="I19" s="330"/>
      <c r="J19" s="157"/>
      <c r="K19" s="157"/>
      <c r="L19" s="162"/>
      <c r="M19" s="157"/>
      <c r="O19" s="588">
        <v>132</v>
      </c>
      <c r="P19" s="412" t="s">
        <v>131</v>
      </c>
      <c r="Q19" s="16">
        <v>0.97</v>
      </c>
      <c r="R19" s="16">
        <v>1.05</v>
      </c>
      <c r="S19" s="647">
        <f>SUMIF('Elect BOQ'!D:D,'Summary-E'!O19,'Elect BOQ'!AE:AE)</f>
        <v>0</v>
      </c>
      <c r="T19" s="647">
        <f>SUMIF('Elect BOQ'!D:D,'Summary-E'!O19,'Elect BOQ'!AF:AF)</f>
        <v>0</v>
      </c>
    </row>
    <row r="20" spans="1:21" ht="21" customHeight="1">
      <c r="A20" s="591"/>
      <c r="B20" s="562" t="s">
        <v>563</v>
      </c>
      <c r="C20" s="592"/>
      <c r="D20" s="593"/>
      <c r="E20" s="598"/>
      <c r="F20" s="594"/>
      <c r="G20" s="594" t="e">
        <f>SUBTOTAL(9,G5:G19)</f>
        <v>#REF!</v>
      </c>
      <c r="H20" s="594"/>
      <c r="I20" s="586"/>
      <c r="J20" s="599" t="e">
        <f>SUBTOTAL(9,J5:J19)</f>
        <v>#REF!</v>
      </c>
      <c r="K20" s="599" t="e">
        <f>SUBTOTAL(9,K5:K19)</f>
        <v>#REF!</v>
      </c>
      <c r="L20" s="599" t="e">
        <f>SUBTOTAL(9,L5:L19)</f>
        <v>#REF!</v>
      </c>
      <c r="M20" s="599" t="e">
        <f>SUBTOTAL(9,M5:M19)</f>
        <v>#REF!</v>
      </c>
      <c r="O20" s="184" t="s">
        <v>693</v>
      </c>
      <c r="P20" s="18" t="s">
        <v>542</v>
      </c>
      <c r="Q20" s="16">
        <v>0.97</v>
      </c>
      <c r="R20" s="16">
        <v>1.05</v>
      </c>
      <c r="S20" s="647">
        <f>SUMIF('Elect BOQ'!D:D,'Summary-E'!O20,'Elect BOQ'!AE:AE)</f>
        <v>0</v>
      </c>
      <c r="T20" s="647">
        <f>SUMIF('Elect BOQ'!D:D,'Summary-E'!O20,'Elect BOQ'!AF:AF)</f>
        <v>0</v>
      </c>
    </row>
    <row r="21" spans="1:21" s="330" customFormat="1" ht="21" customHeight="1">
      <c r="A21" s="258"/>
      <c r="B21" s="259"/>
      <c r="C21" s="260"/>
      <c r="D21" s="261"/>
      <c r="E21" s="296"/>
      <c r="F21" s="161"/>
      <c r="G21" s="161"/>
      <c r="H21" s="262"/>
      <c r="J21" s="270"/>
      <c r="K21" s="270"/>
      <c r="L21" s="271"/>
      <c r="M21" s="270"/>
      <c r="O21" s="184" t="s">
        <v>694</v>
      </c>
      <c r="P21" s="18" t="s">
        <v>377</v>
      </c>
      <c r="Q21" s="16">
        <v>0.97</v>
      </c>
      <c r="R21" s="16">
        <v>1.05</v>
      </c>
      <c r="S21" s="647">
        <f>SUMIF('Elect BOQ'!D:D,'Summary-E'!O21,'Elect BOQ'!AE:AE)</f>
        <v>0</v>
      </c>
      <c r="T21" s="647">
        <f>SUMIF('Elect BOQ'!D:D,'Summary-E'!O21,'Elect BOQ'!AF:AF)</f>
        <v>0</v>
      </c>
    </row>
    <row r="22" spans="1:21" s="1" customFormat="1" ht="21" customHeight="1">
      <c r="A22" s="252" t="s">
        <v>353</v>
      </c>
      <c r="B22" s="253" t="e">
        <f>'Elect BOQ'!#REF!</f>
        <v>#REF!</v>
      </c>
      <c r="C22" s="156"/>
      <c r="D22" s="23"/>
      <c r="E22" s="295"/>
      <c r="F22" s="24"/>
      <c r="G22" s="24"/>
      <c r="H22" s="251"/>
      <c r="I22" s="330"/>
      <c r="J22" s="272"/>
      <c r="K22" s="272"/>
      <c r="L22" s="273"/>
      <c r="M22" s="272"/>
      <c r="N22" s="2"/>
      <c r="O22" s="14" t="s">
        <v>132</v>
      </c>
      <c r="P22" s="18" t="s">
        <v>133</v>
      </c>
      <c r="Q22" s="16">
        <v>0.97</v>
      </c>
      <c r="R22" s="16">
        <v>1.05</v>
      </c>
      <c r="S22" s="647">
        <f>SUMIF('Elect BOQ'!D:D,'Summary-E'!O22,'Elect BOQ'!AE:AE)</f>
        <v>0</v>
      </c>
      <c r="T22" s="647">
        <f>SUMIF('Elect BOQ'!D:D,'Summary-E'!O22,'Elect BOQ'!AF:AF)</f>
        <v>0</v>
      </c>
      <c r="U22" s="2"/>
    </row>
    <row r="23" spans="1:21" s="1" customFormat="1" ht="21" customHeight="1">
      <c r="A23" s="284">
        <v>1</v>
      </c>
      <c r="B23" s="397" t="e">
        <f>'Elect BOQ'!#REF!</f>
        <v>#REF!</v>
      </c>
      <c r="C23" s="398"/>
      <c r="D23" s="285" t="s">
        <v>192</v>
      </c>
      <c r="E23" s="294">
        <v>1</v>
      </c>
      <c r="F23" s="401"/>
      <c r="G23" s="283" t="e">
        <f>'Elect BOQ'!#REF!</f>
        <v>#REF!</v>
      </c>
      <c r="H23" s="520" t="s">
        <v>554</v>
      </c>
      <c r="I23" s="330"/>
      <c r="J23" s="521" t="e">
        <f>'Elect BOQ'!#REF!</f>
        <v>#REF!</v>
      </c>
      <c r="K23" s="521" t="e">
        <f>'Elect BOQ'!#REF!</f>
        <v>#REF!</v>
      </c>
      <c r="L23" s="522" t="e">
        <f>K23+J23</f>
        <v>#REF!</v>
      </c>
      <c r="M23" s="521" t="e">
        <f>'Elect BOQ'!#REF!</f>
        <v>#REF!</v>
      </c>
      <c r="N23" s="2"/>
      <c r="O23" s="184" t="s">
        <v>688</v>
      </c>
      <c r="P23" s="18" t="s">
        <v>176</v>
      </c>
      <c r="Q23" s="16">
        <v>0.97</v>
      </c>
      <c r="R23" s="16">
        <v>1.05</v>
      </c>
      <c r="S23" s="647">
        <f>SUMIF('Elect BOQ'!D:D,'Summary-E'!O23,'Elect BOQ'!AE:AE)</f>
        <v>0</v>
      </c>
      <c r="T23" s="647">
        <f>SUMIF('Elect BOQ'!D:D,'Summary-E'!O23,'Elect BOQ'!AF:AF)</f>
        <v>0</v>
      </c>
    </row>
    <row r="24" spans="1:21" s="1" customFormat="1" ht="21" customHeight="1">
      <c r="A24" s="284">
        <f t="shared" ref="A24:A33" si="2">A23+1</f>
        <v>2</v>
      </c>
      <c r="B24" s="397" t="e">
        <f>'Elect BOQ'!#REF!</f>
        <v>#REF!</v>
      </c>
      <c r="C24" s="398"/>
      <c r="D24" s="285" t="s">
        <v>192</v>
      </c>
      <c r="E24" s="294">
        <v>1</v>
      </c>
      <c r="F24" s="401"/>
      <c r="G24" s="283" t="e">
        <f>'Elect BOQ'!#REF!</f>
        <v>#REF!</v>
      </c>
      <c r="H24" s="520" t="s">
        <v>554</v>
      </c>
      <c r="I24" s="330"/>
      <c r="J24" s="521" t="e">
        <f>'Elect BOQ'!#REF!</f>
        <v>#REF!</v>
      </c>
      <c r="K24" s="521" t="e">
        <f>'Elect BOQ'!#REF!</f>
        <v>#REF!</v>
      </c>
      <c r="L24" s="522" t="e">
        <f t="shared" ref="L24:L33" si="3">K24+J24</f>
        <v>#REF!</v>
      </c>
      <c r="M24" s="521" t="e">
        <f>'Elect BOQ'!#REF!</f>
        <v>#REF!</v>
      </c>
      <c r="N24" s="2"/>
      <c r="O24" s="184" t="s">
        <v>683</v>
      </c>
      <c r="P24" s="18" t="s">
        <v>684</v>
      </c>
      <c r="Q24" s="16">
        <v>0.97</v>
      </c>
      <c r="R24" s="16">
        <v>1.05</v>
      </c>
      <c r="S24" s="647">
        <f>SUMIF('Elect BOQ'!D:D,'Summary-E'!O24,'Elect BOQ'!AE:AE)</f>
        <v>0</v>
      </c>
      <c r="T24" s="647">
        <f>SUMIF('Elect BOQ'!D:D,'Summary-E'!O24,'Elect BOQ'!AF:AF)</f>
        <v>0</v>
      </c>
    </row>
    <row r="25" spans="1:21" s="1" customFormat="1" ht="21" customHeight="1">
      <c r="A25" s="284">
        <f t="shared" si="2"/>
        <v>3</v>
      </c>
      <c r="B25" s="397" t="e">
        <f>'Elect BOQ'!#REF!</f>
        <v>#REF!</v>
      </c>
      <c r="C25" s="398"/>
      <c r="D25" s="285" t="s">
        <v>192</v>
      </c>
      <c r="E25" s="294">
        <v>1</v>
      </c>
      <c r="F25" s="401"/>
      <c r="G25" s="283" t="e">
        <f>'Elect BOQ'!#REF!</f>
        <v>#REF!</v>
      </c>
      <c r="H25" s="401"/>
      <c r="I25" s="330"/>
      <c r="J25" s="521" t="e">
        <f>'Elect BOQ'!#REF!</f>
        <v>#REF!</v>
      </c>
      <c r="K25" s="521" t="e">
        <f>'Elect BOQ'!#REF!</f>
        <v>#REF!</v>
      </c>
      <c r="L25" s="522" t="e">
        <f t="shared" si="3"/>
        <v>#REF!</v>
      </c>
      <c r="M25" s="521" t="e">
        <f>'Elect BOQ'!#REF!</f>
        <v>#REF!</v>
      </c>
      <c r="N25" s="2"/>
      <c r="O25" s="184" t="s">
        <v>690</v>
      </c>
      <c r="P25" s="18" t="s">
        <v>177</v>
      </c>
      <c r="Q25" s="16">
        <v>0.97</v>
      </c>
      <c r="R25" s="16">
        <v>1.05</v>
      </c>
      <c r="S25" s="647">
        <f>SUMIF('Elect BOQ'!D:D,'Summary-E'!O25,'Elect BOQ'!AE:AE)</f>
        <v>0</v>
      </c>
      <c r="T25" s="647">
        <f>SUMIF('Elect BOQ'!D:D,'Summary-E'!O25,'Elect BOQ'!AF:AF)</f>
        <v>0</v>
      </c>
    </row>
    <row r="26" spans="1:21" s="1" customFormat="1" ht="21" customHeight="1">
      <c r="A26" s="284">
        <f t="shared" si="2"/>
        <v>4</v>
      </c>
      <c r="B26" s="397" t="e">
        <f>'Elect BOQ'!#REF!</f>
        <v>#REF!</v>
      </c>
      <c r="C26" s="398"/>
      <c r="D26" s="285" t="s">
        <v>192</v>
      </c>
      <c r="E26" s="294">
        <v>1</v>
      </c>
      <c r="F26" s="401"/>
      <c r="G26" s="283" t="e">
        <f>'Elect BOQ'!#REF!</f>
        <v>#REF!</v>
      </c>
      <c r="H26" s="520" t="s">
        <v>554</v>
      </c>
      <c r="I26" s="330"/>
      <c r="J26" s="521" t="e">
        <f>'Elect BOQ'!#REF!</f>
        <v>#REF!</v>
      </c>
      <c r="K26" s="521" t="e">
        <f>'Elect BOQ'!#REF!</f>
        <v>#REF!</v>
      </c>
      <c r="L26" s="522" t="e">
        <f t="shared" si="3"/>
        <v>#REF!</v>
      </c>
      <c r="M26" s="521" t="e">
        <f>'Elect BOQ'!#REF!</f>
        <v>#REF!</v>
      </c>
      <c r="N26" s="2"/>
      <c r="O26" s="14">
        <v>161</v>
      </c>
      <c r="P26" s="18" t="s">
        <v>178</v>
      </c>
      <c r="Q26" s="16">
        <v>0.97</v>
      </c>
      <c r="R26" s="16">
        <v>1.05</v>
      </c>
      <c r="S26" s="647">
        <f>SUMIF('Elect BOQ'!D:D,'Summary-E'!O26,'Elect BOQ'!AE:AE)</f>
        <v>0</v>
      </c>
      <c r="T26" s="647">
        <f>SUMIF('Elect BOQ'!D:D,'Summary-E'!O26,'Elect BOQ'!AF:AF)</f>
        <v>0</v>
      </c>
    </row>
    <row r="27" spans="1:21" s="1" customFormat="1" ht="21" customHeight="1">
      <c r="A27" s="284">
        <f t="shared" si="2"/>
        <v>5</v>
      </c>
      <c r="B27" s="397" t="e">
        <f>'Elect BOQ'!#REF!</f>
        <v>#REF!</v>
      </c>
      <c r="C27" s="398"/>
      <c r="D27" s="285" t="s">
        <v>192</v>
      </c>
      <c r="E27" s="294">
        <v>1</v>
      </c>
      <c r="F27" s="401"/>
      <c r="G27" s="283" t="e">
        <f>'Elect BOQ'!#REF!</f>
        <v>#REF!</v>
      </c>
      <c r="H27" s="520" t="s">
        <v>554</v>
      </c>
      <c r="I27" s="330"/>
      <c r="J27" s="521" t="e">
        <f>'Elect BOQ'!#REF!</f>
        <v>#REF!</v>
      </c>
      <c r="K27" s="521" t="e">
        <f>'Elect BOQ'!#REF!</f>
        <v>#REF!</v>
      </c>
      <c r="L27" s="522" t="e">
        <f t="shared" si="3"/>
        <v>#REF!</v>
      </c>
      <c r="M27" s="521" t="e">
        <f>'Elect BOQ'!#REF!</f>
        <v>#REF!</v>
      </c>
      <c r="N27" s="2"/>
      <c r="O27" s="184" t="s">
        <v>541</v>
      </c>
      <c r="P27" s="18" t="s">
        <v>179</v>
      </c>
      <c r="Q27" s="16">
        <v>0.97</v>
      </c>
      <c r="R27" s="16">
        <v>1.05</v>
      </c>
      <c r="S27" s="647">
        <f>SUMIF('Elect BOQ'!D:D,'Summary-E'!O27,'Elect BOQ'!AE:AE)</f>
        <v>0</v>
      </c>
      <c r="T27" s="647">
        <f>SUMIF('Elect BOQ'!D:D,'Summary-E'!O27,'Elect BOQ'!AF:AF)</f>
        <v>0</v>
      </c>
    </row>
    <row r="28" spans="1:21" s="1" customFormat="1" ht="21" customHeight="1">
      <c r="A28" s="284">
        <f t="shared" si="2"/>
        <v>6</v>
      </c>
      <c r="B28" s="397" t="e">
        <f>'Elect BOQ'!#REF!</f>
        <v>#REF!</v>
      </c>
      <c r="C28" s="398"/>
      <c r="D28" s="285" t="s">
        <v>192</v>
      </c>
      <c r="E28" s="294">
        <v>1</v>
      </c>
      <c r="F28" s="401"/>
      <c r="G28" s="283" t="e">
        <f>'Elect BOQ'!#REF!</f>
        <v>#REF!</v>
      </c>
      <c r="H28" s="401"/>
      <c r="I28" s="330"/>
      <c r="J28" s="521" t="e">
        <f>'Elect BOQ'!#REF!</f>
        <v>#REF!</v>
      </c>
      <c r="K28" s="521" t="e">
        <f>'Elect BOQ'!#REF!</f>
        <v>#REF!</v>
      </c>
      <c r="L28" s="522" t="e">
        <f t="shared" si="3"/>
        <v>#REF!</v>
      </c>
      <c r="M28" s="521" t="e">
        <f>'Elect BOQ'!#REF!</f>
        <v>#REF!</v>
      </c>
      <c r="N28" s="2"/>
      <c r="O28" s="184" t="s">
        <v>120</v>
      </c>
      <c r="P28" s="18" t="s">
        <v>180</v>
      </c>
      <c r="Q28" s="16">
        <v>0.97</v>
      </c>
      <c r="R28" s="16">
        <v>1.05</v>
      </c>
      <c r="S28" s="647">
        <f>SUMIF('Elect BOQ'!D:D,'Summary-E'!O28,'Elect BOQ'!AE:AE)</f>
        <v>0</v>
      </c>
      <c r="T28" s="647">
        <f>SUMIF('Elect BOQ'!D:D,'Summary-E'!O28,'Elect BOQ'!AF:AF)</f>
        <v>0</v>
      </c>
    </row>
    <row r="29" spans="1:21" s="1" customFormat="1" ht="21" customHeight="1">
      <c r="A29" s="284">
        <f t="shared" si="2"/>
        <v>7</v>
      </c>
      <c r="B29" s="397" t="e">
        <f>'Elect BOQ'!#REF!</f>
        <v>#REF!</v>
      </c>
      <c r="C29" s="398"/>
      <c r="D29" s="285" t="s">
        <v>192</v>
      </c>
      <c r="E29" s="294">
        <v>1</v>
      </c>
      <c r="F29" s="401"/>
      <c r="G29" s="283" t="e">
        <f>'Elect BOQ'!#REF!</f>
        <v>#REF!</v>
      </c>
      <c r="H29" s="401"/>
      <c r="I29" s="330"/>
      <c r="J29" s="521" t="e">
        <f>'Elect BOQ'!#REF!</f>
        <v>#REF!</v>
      </c>
      <c r="K29" s="521" t="e">
        <f>'Elect BOQ'!#REF!</f>
        <v>#REF!</v>
      </c>
      <c r="L29" s="522" t="e">
        <f t="shared" si="3"/>
        <v>#REF!</v>
      </c>
      <c r="M29" s="521" t="e">
        <f>'Elect BOQ'!#REF!</f>
        <v>#REF!</v>
      </c>
      <c r="N29" s="2"/>
      <c r="O29" s="14" t="s">
        <v>181</v>
      </c>
      <c r="P29" s="18" t="s">
        <v>182</v>
      </c>
      <c r="Q29" s="16">
        <v>0.97</v>
      </c>
      <c r="R29" s="16">
        <v>1.05</v>
      </c>
      <c r="S29" s="647">
        <f>SUMIF('Elect BOQ'!D:D,'Summary-E'!O29,'Elect BOQ'!AE:AE)</f>
        <v>0</v>
      </c>
      <c r="T29" s="647">
        <f>SUMIF('Elect BOQ'!D:D,'Summary-E'!O29,'Elect BOQ'!AF:AF)</f>
        <v>0</v>
      </c>
    </row>
    <row r="30" spans="1:21" s="1" customFormat="1" ht="21" customHeight="1">
      <c r="A30" s="284">
        <f t="shared" si="2"/>
        <v>8</v>
      </c>
      <c r="B30" s="397" t="e">
        <f>'Elect BOQ'!#REF!</f>
        <v>#REF!</v>
      </c>
      <c r="C30" s="398"/>
      <c r="D30" s="285" t="s">
        <v>192</v>
      </c>
      <c r="E30" s="294">
        <v>1</v>
      </c>
      <c r="F30" s="401"/>
      <c r="G30" s="283" t="e">
        <f>'Elect BOQ'!#REF!</f>
        <v>#REF!</v>
      </c>
      <c r="H30" s="401"/>
      <c r="I30" s="330"/>
      <c r="J30" s="521" t="e">
        <f>'Elect BOQ'!#REF!</f>
        <v>#REF!</v>
      </c>
      <c r="K30" s="521" t="e">
        <f>'Elect BOQ'!#REF!</f>
        <v>#REF!</v>
      </c>
      <c r="L30" s="522" t="e">
        <f t="shared" si="3"/>
        <v>#REF!</v>
      </c>
      <c r="M30" s="521" t="e">
        <f>'Elect BOQ'!#REF!</f>
        <v>#REF!</v>
      </c>
      <c r="N30" s="2"/>
      <c r="O30" s="184" t="s">
        <v>510</v>
      </c>
      <c r="P30" s="266" t="s">
        <v>511</v>
      </c>
      <c r="Q30" s="16">
        <v>0.97</v>
      </c>
      <c r="R30" s="16">
        <v>1.05</v>
      </c>
      <c r="S30" s="647">
        <f>SUMIF('Elect BOQ'!D:D,'Summary-E'!O30,'Elect BOQ'!AE:AE)</f>
        <v>0</v>
      </c>
      <c r="T30" s="647">
        <f>SUMIF('Elect BOQ'!D:D,'Summary-E'!O30,'Elect BOQ'!AF:AF)</f>
        <v>0</v>
      </c>
    </row>
    <row r="31" spans="1:21" s="1" customFormat="1" ht="21" customHeight="1">
      <c r="A31" s="284">
        <f t="shared" si="2"/>
        <v>9</v>
      </c>
      <c r="B31" s="397" t="e">
        <f>'Elect BOQ'!#REF!</f>
        <v>#REF!</v>
      </c>
      <c r="C31" s="398"/>
      <c r="D31" s="285" t="s">
        <v>192</v>
      </c>
      <c r="E31" s="294">
        <v>1</v>
      </c>
      <c r="F31" s="401"/>
      <c r="G31" s="283" t="e">
        <f>'Elect BOQ'!#REF!</f>
        <v>#REF!</v>
      </c>
      <c r="H31" s="401"/>
      <c r="I31" s="330"/>
      <c r="J31" s="521" t="e">
        <f>'Elect BOQ'!#REF!</f>
        <v>#REF!</v>
      </c>
      <c r="K31" s="521" t="e">
        <f>'Elect BOQ'!#REF!</f>
        <v>#REF!</v>
      </c>
      <c r="L31" s="522" t="e">
        <f t="shared" si="3"/>
        <v>#REF!</v>
      </c>
      <c r="M31" s="521" t="e">
        <f>'Elect BOQ'!#REF!</f>
        <v>#REF!</v>
      </c>
      <c r="N31" s="2"/>
      <c r="O31" s="269" t="s">
        <v>512</v>
      </c>
      <c r="P31" s="266" t="s">
        <v>513</v>
      </c>
      <c r="Q31" s="16">
        <v>0.97</v>
      </c>
      <c r="R31" s="16">
        <v>1.05</v>
      </c>
      <c r="S31" s="647">
        <f>SUMIF('Elect BOQ'!D:D,'Summary-E'!O31,'Elect BOQ'!AE:AE)</f>
        <v>0</v>
      </c>
      <c r="T31" s="647">
        <f>SUMIF('Elect BOQ'!D:D,'Summary-E'!O31,'Elect BOQ'!AF:AF)</f>
        <v>0</v>
      </c>
    </row>
    <row r="32" spans="1:21" s="1" customFormat="1" ht="21" customHeight="1">
      <c r="A32" s="284">
        <f t="shared" si="2"/>
        <v>10</v>
      </c>
      <c r="B32" s="397" t="e">
        <f>'Elect BOQ'!#REF!</f>
        <v>#REF!</v>
      </c>
      <c r="C32" s="398"/>
      <c r="D32" s="285" t="s">
        <v>192</v>
      </c>
      <c r="E32" s="294">
        <v>1</v>
      </c>
      <c r="F32" s="401"/>
      <c r="G32" s="283" t="e">
        <f>'Elect BOQ'!#REF!</f>
        <v>#REF!</v>
      </c>
      <c r="H32" s="401"/>
      <c r="I32" s="330"/>
      <c r="J32" s="521" t="e">
        <f>'Elect BOQ'!#REF!</f>
        <v>#REF!</v>
      </c>
      <c r="K32" s="521" t="e">
        <f>'Elect BOQ'!#REF!</f>
        <v>#REF!</v>
      </c>
      <c r="L32" s="522" t="e">
        <f t="shared" si="3"/>
        <v>#REF!</v>
      </c>
      <c r="M32" s="521" t="e">
        <f>'Elect BOQ'!#REF!</f>
        <v>#REF!</v>
      </c>
      <c r="N32" s="2"/>
      <c r="O32" s="184" t="s">
        <v>696</v>
      </c>
      <c r="P32" s="266" t="s">
        <v>514</v>
      </c>
      <c r="Q32" s="16">
        <v>0.97</v>
      </c>
      <c r="R32" s="16">
        <v>1.05</v>
      </c>
      <c r="S32" s="647">
        <f>SUMIF('Elect BOQ'!D:D,'Summary-E'!O32,'Elect BOQ'!AE:AE)</f>
        <v>0</v>
      </c>
      <c r="T32" s="647">
        <f>SUMIF('Elect BOQ'!D:D,'Summary-E'!O32,'Elect BOQ'!AF:AF)</f>
        <v>0</v>
      </c>
    </row>
    <row r="33" spans="1:21" s="1" customFormat="1" ht="21" customHeight="1">
      <c r="A33" s="284">
        <f t="shared" si="2"/>
        <v>11</v>
      </c>
      <c r="B33" s="397" t="e">
        <f>'Elect BOQ'!#REF!</f>
        <v>#REF!</v>
      </c>
      <c r="C33" s="398"/>
      <c r="D33" s="285" t="s">
        <v>192</v>
      </c>
      <c r="E33" s="294">
        <v>1</v>
      </c>
      <c r="F33" s="401"/>
      <c r="G33" s="283" t="e">
        <f>'Elect BOQ'!#REF!</f>
        <v>#REF!</v>
      </c>
      <c r="H33" s="401"/>
      <c r="I33" s="330"/>
      <c r="J33" s="521" t="e">
        <f>'Elect BOQ'!#REF!</f>
        <v>#REF!</v>
      </c>
      <c r="K33" s="521" t="e">
        <f>'Elect BOQ'!#REF!</f>
        <v>#REF!</v>
      </c>
      <c r="L33" s="522" t="e">
        <f t="shared" si="3"/>
        <v>#REF!</v>
      </c>
      <c r="M33" s="521" t="e">
        <f>'Elect BOQ'!#REF!</f>
        <v>#REF!</v>
      </c>
      <c r="N33" s="2"/>
      <c r="O33" s="184" t="s">
        <v>697</v>
      </c>
      <c r="P33" s="266" t="s">
        <v>515</v>
      </c>
      <c r="Q33" s="16">
        <v>0.97</v>
      </c>
      <c r="R33" s="16">
        <v>1.05</v>
      </c>
      <c r="S33" s="647">
        <f>SUMIF('Elect BOQ'!D:D,'Summary-E'!O33,'Elect BOQ'!AE:AE)</f>
        <v>0</v>
      </c>
      <c r="T33" s="647">
        <f>SUMIF('Elect BOQ'!D:D,'Summary-E'!O33,'Elect BOQ'!AF:AF)</f>
        <v>0</v>
      </c>
    </row>
    <row r="34" spans="1:21" s="587" customFormat="1" ht="21" customHeight="1">
      <c r="A34" s="196"/>
      <c r="B34" s="155"/>
      <c r="C34" s="156"/>
      <c r="D34" s="23"/>
      <c r="E34" s="295"/>
      <c r="F34" s="24"/>
      <c r="G34" s="24"/>
      <c r="H34" s="251"/>
      <c r="I34" s="330"/>
      <c r="J34" s="274"/>
      <c r="K34" s="274"/>
      <c r="L34" s="275"/>
      <c r="M34" s="274"/>
      <c r="N34" s="589"/>
      <c r="O34" s="588" t="s">
        <v>516</v>
      </c>
      <c r="P34" s="412" t="s">
        <v>698</v>
      </c>
      <c r="Q34" s="16">
        <v>0.97</v>
      </c>
      <c r="R34" s="16">
        <v>1.05</v>
      </c>
      <c r="S34" s="647">
        <f>SUMIF('Elect BOQ'!D:D,'Summary-E'!O34,'Elect BOQ'!AE:AE)</f>
        <v>0</v>
      </c>
      <c r="T34" s="647">
        <f>SUMIF('Elect BOQ'!D:D,'Summary-E'!O34,'Elect BOQ'!AF:AF)</f>
        <v>0</v>
      </c>
    </row>
    <row r="35" spans="1:21" s="1" customFormat="1" ht="21" customHeight="1">
      <c r="A35" s="591"/>
      <c r="B35" s="562" t="s">
        <v>663</v>
      </c>
      <c r="C35" s="592"/>
      <c r="D35" s="593"/>
      <c r="E35" s="598"/>
      <c r="F35" s="594"/>
      <c r="G35" s="594" t="e">
        <f>SUBTOTAL(9,G22:G34)</f>
        <v>#REF!</v>
      </c>
      <c r="H35" s="594"/>
      <c r="I35" s="586"/>
      <c r="J35" s="599" t="e">
        <f t="shared" ref="J35:M35" si="4">SUBTOTAL(9,J22:J34)</f>
        <v>#REF!</v>
      </c>
      <c r="K35" s="599" t="e">
        <f t="shared" si="4"/>
        <v>#REF!</v>
      </c>
      <c r="L35" s="599" t="e">
        <f t="shared" si="4"/>
        <v>#REF!</v>
      </c>
      <c r="M35" s="599" t="e">
        <f t="shared" si="4"/>
        <v>#REF!</v>
      </c>
      <c r="N35" s="2"/>
      <c r="O35" s="269" t="s">
        <v>517</v>
      </c>
      <c r="P35" s="266" t="s">
        <v>518</v>
      </c>
      <c r="Q35" s="16">
        <v>0.97</v>
      </c>
      <c r="R35" s="16">
        <v>1.05</v>
      </c>
      <c r="S35" s="647">
        <f>SUMIF('Elect BOQ'!D:D,'Summary-E'!O35,'Elect BOQ'!AE:AE)</f>
        <v>0</v>
      </c>
      <c r="T35" s="647">
        <f>SUMIF('Elect BOQ'!D:D,'Summary-E'!O35,'Elect BOQ'!AF:AF)</f>
        <v>0</v>
      </c>
    </row>
    <row r="36" spans="1:21" s="437" customFormat="1" ht="21" customHeight="1">
      <c r="A36" s="196"/>
      <c r="B36" s="263"/>
      <c r="C36" s="156"/>
      <c r="D36" s="23"/>
      <c r="E36" s="295"/>
      <c r="F36" s="24"/>
      <c r="G36" s="24"/>
      <c r="H36" s="251"/>
      <c r="I36" s="330"/>
      <c r="J36" s="270"/>
      <c r="K36" s="270"/>
      <c r="L36" s="271"/>
      <c r="M36" s="270"/>
      <c r="O36" s="14" t="s">
        <v>183</v>
      </c>
      <c r="P36" s="18" t="s">
        <v>184</v>
      </c>
      <c r="Q36" s="16">
        <v>0.97</v>
      </c>
      <c r="R36" s="16">
        <v>1.05</v>
      </c>
      <c r="S36" s="647">
        <f>SUMIF('Elect BOQ'!D:D,'Summary-E'!O36,'Elect BOQ'!AE:AE)</f>
        <v>0</v>
      </c>
      <c r="T36" s="647">
        <f>SUMIF('Elect BOQ'!D:D,'Summary-E'!O36,'Elect BOQ'!AF:AF)</f>
        <v>0</v>
      </c>
      <c r="U36" s="438"/>
    </row>
    <row r="37" spans="1:21" s="1" customFormat="1" ht="21" customHeight="1">
      <c r="A37" s="252" t="s">
        <v>378</v>
      </c>
      <c r="B37" s="253" t="s">
        <v>662</v>
      </c>
      <c r="C37" s="156"/>
      <c r="D37" s="23"/>
      <c r="E37" s="295"/>
      <c r="F37" s="24"/>
      <c r="G37" s="24"/>
      <c r="H37" s="287"/>
      <c r="I37" s="330"/>
      <c r="J37" s="272"/>
      <c r="K37" s="272"/>
      <c r="L37" s="273"/>
      <c r="M37" s="272"/>
      <c r="N37" s="2"/>
      <c r="O37" s="184" t="s">
        <v>695</v>
      </c>
      <c r="P37" s="18" t="s">
        <v>185</v>
      </c>
      <c r="Q37" s="16">
        <v>0.97</v>
      </c>
      <c r="R37" s="16">
        <v>1.05</v>
      </c>
      <c r="S37" s="647">
        <f>SUMIF('Elect BOQ'!D:D,'Summary-E'!O37,'Elect BOQ'!AE:AE)</f>
        <v>0</v>
      </c>
      <c r="T37" s="647">
        <f>SUMIF('Elect BOQ'!D:D,'Summary-E'!O37,'Elect BOQ'!AF:AF)</f>
        <v>0</v>
      </c>
      <c r="U37" s="264"/>
    </row>
    <row r="38" spans="1:21" s="1" customFormat="1" ht="21" customHeight="1">
      <c r="A38" s="530" t="s">
        <v>354</v>
      </c>
      <c r="B38" s="531" t="e">
        <f>'Elect BOQ'!#REF!</f>
        <v>#REF!</v>
      </c>
      <c r="C38" s="523"/>
      <c r="D38" s="285" t="s">
        <v>192</v>
      </c>
      <c r="E38" s="294">
        <v>1</v>
      </c>
      <c r="F38" s="526"/>
      <c r="G38" s="526" t="e">
        <f>'Elect BOQ'!#REF!</f>
        <v>#REF!</v>
      </c>
      <c r="H38" s="520" t="s">
        <v>554</v>
      </c>
      <c r="I38" s="330"/>
      <c r="J38" s="272" t="e">
        <f>'Elect BOQ'!#REF!</f>
        <v>#REF!</v>
      </c>
      <c r="K38" s="272" t="e">
        <f>'Elect BOQ'!#REF!</f>
        <v>#REF!</v>
      </c>
      <c r="L38" s="522" t="e">
        <f>K38+J38</f>
        <v>#REF!</v>
      </c>
      <c r="M38" s="272" t="e">
        <f>'Elect BOQ'!#REF!</f>
        <v>#REF!</v>
      </c>
      <c r="N38" s="2"/>
      <c r="O38" s="14" t="s">
        <v>186</v>
      </c>
      <c r="P38" s="18" t="s">
        <v>339</v>
      </c>
      <c r="Q38" s="16">
        <v>0.97</v>
      </c>
      <c r="R38" s="16">
        <v>1.05</v>
      </c>
      <c r="S38" s="647">
        <f>SUMIF('Elect BOQ'!D:D,'Summary-E'!O38,'Elect BOQ'!AE:AE)</f>
        <v>0</v>
      </c>
      <c r="T38" s="647">
        <f>SUMIF('Elect BOQ'!D:D,'Summary-E'!O38,'Elect BOQ'!AF:AF)</f>
        <v>0</v>
      </c>
    </row>
    <row r="39" spans="1:21" s="1" customFormat="1" ht="21" customHeight="1">
      <c r="A39" s="530" t="s">
        <v>355</v>
      </c>
      <c r="B39" s="531" t="e">
        <f>'Elect BOQ'!#REF!</f>
        <v>#REF!</v>
      </c>
      <c r="C39" s="523"/>
      <c r="D39" s="285" t="s">
        <v>192</v>
      </c>
      <c r="E39" s="294">
        <v>1</v>
      </c>
      <c r="F39" s="526"/>
      <c r="G39" s="526" t="e">
        <f>'Elect BOQ'!#REF!</f>
        <v>#REF!</v>
      </c>
      <c r="H39" s="520" t="s">
        <v>554</v>
      </c>
      <c r="I39" s="330"/>
      <c r="J39" s="272" t="e">
        <f>'Elect BOQ'!#REF!</f>
        <v>#REF!</v>
      </c>
      <c r="K39" s="272" t="e">
        <f>'Elect BOQ'!#REF!</f>
        <v>#REF!</v>
      </c>
      <c r="L39" s="522" t="e">
        <f t="shared" ref="L39:L48" si="5">K39+J39</f>
        <v>#REF!</v>
      </c>
      <c r="M39" s="272" t="e">
        <f>'Elect BOQ'!#REF!</f>
        <v>#REF!</v>
      </c>
      <c r="N39" s="2"/>
      <c r="O39" s="14" t="s">
        <v>187</v>
      </c>
      <c r="P39" s="18" t="s">
        <v>188</v>
      </c>
      <c r="Q39" s="16">
        <v>0.97</v>
      </c>
      <c r="R39" s="16">
        <v>1.05</v>
      </c>
      <c r="S39" s="647">
        <f>SUMIF('Elect BOQ'!D:D,'Summary-E'!O39,'Elect BOQ'!AE:AE)</f>
        <v>0</v>
      </c>
      <c r="T39" s="647">
        <f>SUMIF('Elect BOQ'!D:D,'Summary-E'!O39,'Elect BOQ'!AF:AF)</f>
        <v>0</v>
      </c>
    </row>
    <row r="40" spans="1:21" s="1" customFormat="1" ht="21" customHeight="1">
      <c r="A40" s="530" t="s">
        <v>356</v>
      </c>
      <c r="B40" s="531" t="e">
        <f>'Elect BOQ'!#REF!</f>
        <v>#REF!</v>
      </c>
      <c r="C40" s="523"/>
      <c r="D40" s="285" t="s">
        <v>192</v>
      </c>
      <c r="E40" s="294">
        <v>1</v>
      </c>
      <c r="F40" s="526"/>
      <c r="G40" s="526" t="e">
        <f>'Elect BOQ'!#REF!</f>
        <v>#REF!</v>
      </c>
      <c r="H40" s="527"/>
      <c r="I40" s="330"/>
      <c r="J40" s="272" t="e">
        <f>'Elect BOQ'!#REF!</f>
        <v>#REF!</v>
      </c>
      <c r="K40" s="272" t="e">
        <f>'Elect BOQ'!#REF!</f>
        <v>#REF!</v>
      </c>
      <c r="L40" s="522" t="e">
        <f t="shared" si="5"/>
        <v>#REF!</v>
      </c>
      <c r="M40" s="272" t="e">
        <f>'Elect BOQ'!#REF!</f>
        <v>#REF!</v>
      </c>
      <c r="N40" s="2"/>
      <c r="O40" s="269" t="s">
        <v>519</v>
      </c>
      <c r="P40" s="650" t="s">
        <v>699</v>
      </c>
      <c r="Q40" s="16">
        <v>0.97</v>
      </c>
      <c r="R40" s="16">
        <v>1.05</v>
      </c>
      <c r="S40" s="647">
        <f>SUMIF('Elect BOQ'!D:D,'Summary-E'!O40,'Elect BOQ'!AE:AE)</f>
        <v>0</v>
      </c>
      <c r="T40" s="647">
        <f>SUMIF('Elect BOQ'!D:D,'Summary-E'!O40,'Elect BOQ'!AF:AF)</f>
        <v>0</v>
      </c>
    </row>
    <row r="41" spans="1:21" s="1" customFormat="1" ht="21" customHeight="1">
      <c r="A41" s="530" t="s">
        <v>357</v>
      </c>
      <c r="B41" s="531" t="e">
        <f>'Elect BOQ'!#REF!</f>
        <v>#REF!</v>
      </c>
      <c r="C41" s="523"/>
      <c r="D41" s="285" t="s">
        <v>192</v>
      </c>
      <c r="E41" s="294">
        <v>1</v>
      </c>
      <c r="F41" s="526"/>
      <c r="G41" s="526" t="e">
        <f>'Elect BOQ'!#REF!</f>
        <v>#REF!</v>
      </c>
      <c r="H41" s="520" t="s">
        <v>554</v>
      </c>
      <c r="I41" s="330"/>
      <c r="J41" s="272" t="e">
        <f>'Elect BOQ'!#REF!</f>
        <v>#REF!</v>
      </c>
      <c r="K41" s="272" t="e">
        <f>'Elect BOQ'!#REF!</f>
        <v>#REF!</v>
      </c>
      <c r="L41" s="522" t="e">
        <f t="shared" si="5"/>
        <v>#REF!</v>
      </c>
      <c r="M41" s="272" t="e">
        <f>'Elect BOQ'!#REF!</f>
        <v>#REF!</v>
      </c>
      <c r="N41" s="2"/>
      <c r="O41" s="269" t="s">
        <v>520</v>
      </c>
      <c r="P41" s="266" t="s">
        <v>521</v>
      </c>
      <c r="Q41" s="16">
        <v>0.97</v>
      </c>
      <c r="R41" s="16">
        <v>1.05</v>
      </c>
      <c r="S41" s="647">
        <f>SUMIF('Elect BOQ'!D:D,'Summary-E'!O41,'Elect BOQ'!AE:AE)</f>
        <v>0</v>
      </c>
      <c r="T41" s="647">
        <f>SUMIF('Elect BOQ'!D:D,'Summary-E'!O41,'Elect BOQ'!AF:AF)</f>
        <v>0</v>
      </c>
    </row>
    <row r="42" spans="1:21" s="1" customFormat="1" ht="21" customHeight="1">
      <c r="A42" s="530" t="s">
        <v>358</v>
      </c>
      <c r="B42" s="531" t="e">
        <f>'Elect BOQ'!#REF!</f>
        <v>#REF!</v>
      </c>
      <c r="C42" s="523"/>
      <c r="D42" s="285" t="s">
        <v>192</v>
      </c>
      <c r="E42" s="294">
        <v>1</v>
      </c>
      <c r="F42" s="526"/>
      <c r="G42" s="526" t="e">
        <f>'Elect BOQ'!#REF!</f>
        <v>#REF!</v>
      </c>
      <c r="H42" s="520" t="s">
        <v>554</v>
      </c>
      <c r="I42" s="330"/>
      <c r="J42" s="272" t="e">
        <f>'Elect BOQ'!#REF!</f>
        <v>#REF!</v>
      </c>
      <c r="K42" s="272" t="e">
        <f>'Elect BOQ'!#REF!</f>
        <v>#REF!</v>
      </c>
      <c r="L42" s="522" t="e">
        <f t="shared" si="5"/>
        <v>#REF!</v>
      </c>
      <c r="M42" s="272" t="e">
        <f>'Elect BOQ'!#REF!</f>
        <v>#REF!</v>
      </c>
      <c r="N42" s="2"/>
      <c r="O42" s="269" t="s">
        <v>522</v>
      </c>
      <c r="P42" s="266" t="s">
        <v>523</v>
      </c>
      <c r="Q42" s="16">
        <v>0.97</v>
      </c>
      <c r="R42" s="16">
        <v>1.05</v>
      </c>
      <c r="S42" s="647">
        <f>SUMIF('Elect BOQ'!D:D,'Summary-E'!O42,'Elect BOQ'!AE:AE)</f>
        <v>0</v>
      </c>
      <c r="T42" s="647">
        <f>SUMIF('Elect BOQ'!D:D,'Summary-E'!O42,'Elect BOQ'!AF:AF)</f>
        <v>0</v>
      </c>
    </row>
    <row r="43" spans="1:21" s="1" customFormat="1" ht="21" customHeight="1">
      <c r="A43" s="530" t="s">
        <v>359</v>
      </c>
      <c r="B43" s="531" t="e">
        <f>'Elect BOQ'!#REF!</f>
        <v>#REF!</v>
      </c>
      <c r="C43" s="523"/>
      <c r="D43" s="285" t="s">
        <v>192</v>
      </c>
      <c r="E43" s="294">
        <v>1</v>
      </c>
      <c r="F43" s="526"/>
      <c r="G43" s="526" t="e">
        <f>'Elect BOQ'!#REF!</f>
        <v>#REF!</v>
      </c>
      <c r="H43" s="527"/>
      <c r="I43" s="330"/>
      <c r="J43" s="272" t="e">
        <f>'Elect BOQ'!#REF!</f>
        <v>#REF!</v>
      </c>
      <c r="K43" s="272" t="e">
        <f>'Elect BOQ'!#REF!</f>
        <v>#REF!</v>
      </c>
      <c r="L43" s="522" t="e">
        <f t="shared" si="5"/>
        <v>#REF!</v>
      </c>
      <c r="M43" s="272" t="e">
        <f>'Elect BOQ'!#REF!</f>
        <v>#REF!</v>
      </c>
      <c r="N43" s="2"/>
      <c r="O43" s="269" t="s">
        <v>524</v>
      </c>
      <c r="P43" s="266" t="s">
        <v>525</v>
      </c>
      <c r="Q43" s="16">
        <v>0.97</v>
      </c>
      <c r="R43" s="16">
        <v>1.05</v>
      </c>
      <c r="S43" s="647">
        <f>SUMIF('Elect BOQ'!D:D,'Summary-E'!O43,'Elect BOQ'!AE:AE)</f>
        <v>0</v>
      </c>
      <c r="T43" s="647">
        <f>SUMIF('Elect BOQ'!D:D,'Summary-E'!O43,'Elect BOQ'!AF:AF)</f>
        <v>0</v>
      </c>
    </row>
    <row r="44" spans="1:21" s="1" customFormat="1" ht="21" customHeight="1">
      <c r="A44" s="530" t="s">
        <v>360</v>
      </c>
      <c r="B44" s="531" t="e">
        <f>'Elect BOQ'!#REF!</f>
        <v>#REF!</v>
      </c>
      <c r="C44" s="523"/>
      <c r="D44" s="285" t="s">
        <v>192</v>
      </c>
      <c r="E44" s="294">
        <v>1</v>
      </c>
      <c r="F44" s="526"/>
      <c r="G44" s="526" t="e">
        <f>'Elect BOQ'!#REF!</f>
        <v>#REF!</v>
      </c>
      <c r="H44" s="527"/>
      <c r="I44" s="330"/>
      <c r="J44" s="272" t="e">
        <f>'Elect BOQ'!#REF!</f>
        <v>#REF!</v>
      </c>
      <c r="K44" s="272" t="e">
        <f>'Elect BOQ'!#REF!</f>
        <v>#REF!</v>
      </c>
      <c r="L44" s="522" t="e">
        <f t="shared" si="5"/>
        <v>#REF!</v>
      </c>
      <c r="M44" s="272" t="e">
        <f>'Elect BOQ'!#REF!</f>
        <v>#REF!</v>
      </c>
      <c r="N44" s="2"/>
      <c r="O44" s="269">
        <v>186</v>
      </c>
      <c r="P44" s="266" t="s">
        <v>526</v>
      </c>
      <c r="Q44" s="16">
        <v>0.97</v>
      </c>
      <c r="R44" s="16">
        <v>1.05</v>
      </c>
      <c r="S44" s="647">
        <f>SUMIF('Elect BOQ'!D:D,'Summary-E'!O44,'Elect BOQ'!AE:AE)</f>
        <v>0</v>
      </c>
      <c r="T44" s="647">
        <f>SUMIF('Elect BOQ'!D:D,'Summary-E'!O44,'Elect BOQ'!AF:AF)</f>
        <v>0</v>
      </c>
    </row>
    <row r="45" spans="1:21" s="1" customFormat="1" ht="21" customHeight="1">
      <c r="A45" s="530" t="s">
        <v>361</v>
      </c>
      <c r="B45" s="531" t="e">
        <f>'Elect BOQ'!#REF!</f>
        <v>#REF!</v>
      </c>
      <c r="C45" s="523"/>
      <c r="D45" s="285" t="s">
        <v>192</v>
      </c>
      <c r="E45" s="294">
        <v>1</v>
      </c>
      <c r="F45" s="526"/>
      <c r="G45" s="526" t="e">
        <f>'Elect BOQ'!#REF!</f>
        <v>#REF!</v>
      </c>
      <c r="H45" s="527"/>
      <c r="I45" s="330"/>
      <c r="J45" s="272" t="e">
        <f>'Elect BOQ'!#REF!</f>
        <v>#REF!</v>
      </c>
      <c r="K45" s="272" t="e">
        <f>'Elect BOQ'!#REF!</f>
        <v>#REF!</v>
      </c>
      <c r="L45" s="522" t="e">
        <f t="shared" si="5"/>
        <v>#REF!</v>
      </c>
      <c r="M45" s="272" t="e">
        <f>'Elect BOQ'!#REF!</f>
        <v>#REF!</v>
      </c>
      <c r="N45" s="2"/>
      <c r="O45" s="269" t="s">
        <v>529</v>
      </c>
      <c r="P45" s="266" t="s">
        <v>527</v>
      </c>
      <c r="Q45" s="16">
        <v>0.97</v>
      </c>
      <c r="R45" s="16">
        <v>1.05</v>
      </c>
      <c r="S45" s="647">
        <f>SUMIF('Elect BOQ'!D:D,'Summary-E'!O45,'Elect BOQ'!AE:AE)</f>
        <v>0</v>
      </c>
      <c r="T45" s="647">
        <f>SUMIF('Elect BOQ'!D:D,'Summary-E'!O45,'Elect BOQ'!AF:AF)</f>
        <v>0</v>
      </c>
    </row>
    <row r="46" spans="1:21" s="1" customFormat="1" ht="21" customHeight="1">
      <c r="A46" s="530" t="s">
        <v>362</v>
      </c>
      <c r="B46" s="531" t="e">
        <f>'Elect BOQ'!#REF!</f>
        <v>#REF!</v>
      </c>
      <c r="C46" s="523"/>
      <c r="D46" s="285" t="s">
        <v>192</v>
      </c>
      <c r="E46" s="294">
        <v>1</v>
      </c>
      <c r="F46" s="526"/>
      <c r="G46" s="526" t="e">
        <f>'Elect BOQ'!#REF!</f>
        <v>#REF!</v>
      </c>
      <c r="H46" s="527"/>
      <c r="I46" s="330"/>
      <c r="J46" s="272" t="e">
        <f>'Elect BOQ'!#REF!</f>
        <v>#REF!</v>
      </c>
      <c r="K46" s="272" t="e">
        <f>'Elect BOQ'!#REF!</f>
        <v>#REF!</v>
      </c>
      <c r="L46" s="522" t="e">
        <f t="shared" si="5"/>
        <v>#REF!</v>
      </c>
      <c r="M46" s="272" t="e">
        <f>'Elect BOQ'!#REF!</f>
        <v>#REF!</v>
      </c>
      <c r="N46" s="2"/>
      <c r="O46" s="184" t="s">
        <v>121</v>
      </c>
      <c r="P46" s="266" t="s">
        <v>528</v>
      </c>
      <c r="Q46" s="16">
        <v>0.97</v>
      </c>
      <c r="R46" s="16">
        <v>1.05</v>
      </c>
      <c r="S46" s="647">
        <f>SUMIF('Elect BOQ'!D:D,'Summary-E'!O46,'Elect BOQ'!AE:AE)</f>
        <v>0</v>
      </c>
      <c r="T46" s="647">
        <f>SUMIF('Elect BOQ'!D:D,'Summary-E'!O46,'Elect BOQ'!AF:AF)</f>
        <v>0</v>
      </c>
    </row>
    <row r="47" spans="1:21" s="1" customFormat="1" ht="21" customHeight="1">
      <c r="A47" s="530" t="s">
        <v>408</v>
      </c>
      <c r="B47" s="531" t="e">
        <f>'Elect BOQ'!#REF!</f>
        <v>#REF!</v>
      </c>
      <c r="C47" s="523"/>
      <c r="D47" s="285" t="s">
        <v>192</v>
      </c>
      <c r="E47" s="294">
        <v>1</v>
      </c>
      <c r="F47" s="526"/>
      <c r="G47" s="526" t="e">
        <f>'Elect BOQ'!#REF!</f>
        <v>#REF!</v>
      </c>
      <c r="H47" s="527"/>
      <c r="I47" s="330"/>
      <c r="J47" s="272" t="e">
        <f>'Elect BOQ'!#REF!</f>
        <v>#REF!</v>
      </c>
      <c r="K47" s="272" t="e">
        <f>'Elect BOQ'!#REF!</f>
        <v>#REF!</v>
      </c>
      <c r="L47" s="522" t="e">
        <f t="shared" si="5"/>
        <v>#REF!</v>
      </c>
      <c r="M47" s="272" t="e">
        <f>'Elect BOQ'!#REF!</f>
        <v>#REF!</v>
      </c>
      <c r="N47" s="2"/>
      <c r="O47" s="184" t="s">
        <v>122</v>
      </c>
      <c r="P47" s="18" t="s">
        <v>341</v>
      </c>
      <c r="Q47" s="16">
        <v>0.97</v>
      </c>
      <c r="R47" s="16">
        <v>1.05</v>
      </c>
      <c r="S47" s="647">
        <f>SUMIF('Elect BOQ'!D:D,'Summary-E'!O47,'Elect BOQ'!AE:AE)</f>
        <v>0</v>
      </c>
      <c r="T47" s="647">
        <f>SUMIF('Elect BOQ'!D:D,'Summary-E'!O47,'Elect BOQ'!AF:AF)</f>
        <v>0</v>
      </c>
    </row>
    <row r="48" spans="1:21" s="1" customFormat="1" ht="21" customHeight="1">
      <c r="A48" s="530" t="s">
        <v>566</v>
      </c>
      <c r="B48" s="531" t="e">
        <f>'Elect BOQ'!#REF!</f>
        <v>#REF!</v>
      </c>
      <c r="C48" s="523"/>
      <c r="D48" s="285" t="s">
        <v>192</v>
      </c>
      <c r="E48" s="294">
        <v>1</v>
      </c>
      <c r="F48" s="526"/>
      <c r="G48" s="526" t="e">
        <f>'Elect BOQ'!#REF!</f>
        <v>#REF!</v>
      </c>
      <c r="H48" s="527"/>
      <c r="I48" s="330"/>
      <c r="J48" s="272" t="e">
        <f>'Elect BOQ'!#REF!</f>
        <v>#REF!</v>
      </c>
      <c r="K48" s="272" t="e">
        <f>'Elect BOQ'!#REF!</f>
        <v>#REF!</v>
      </c>
      <c r="L48" s="522" t="e">
        <f t="shared" si="5"/>
        <v>#REF!</v>
      </c>
      <c r="M48" s="272" t="e">
        <f>'Elect BOQ'!#REF!</f>
        <v>#REF!</v>
      </c>
      <c r="N48" s="2"/>
      <c r="O48" s="14" t="s">
        <v>409</v>
      </c>
      <c r="P48" s="18" t="s">
        <v>410</v>
      </c>
      <c r="Q48" s="16">
        <v>0.97</v>
      </c>
      <c r="R48" s="16">
        <v>1.05</v>
      </c>
      <c r="S48" s="647">
        <f>SUMIF('Elect BOQ'!D:D,'Summary-E'!O48,'Elect BOQ'!AE:AE)</f>
        <v>0</v>
      </c>
      <c r="T48" s="647">
        <f>SUMIF('Elect BOQ'!D:D,'Summary-E'!O48,'Elect BOQ'!AF:AF)</f>
        <v>0</v>
      </c>
    </row>
    <row r="49" spans="1:21" s="587" customFormat="1" ht="21" customHeight="1">
      <c r="A49" s="528"/>
      <c r="B49" s="529"/>
      <c r="C49" s="523"/>
      <c r="D49" s="524"/>
      <c r="E49" s="525"/>
      <c r="F49" s="526"/>
      <c r="G49" s="526"/>
      <c r="H49" s="526"/>
      <c r="I49" s="330"/>
      <c r="J49" s="274"/>
      <c r="K49" s="274"/>
      <c r="L49" s="275"/>
      <c r="M49" s="274"/>
      <c r="N49" s="589"/>
      <c r="O49" s="600" t="s">
        <v>342</v>
      </c>
      <c r="P49" s="412" t="s">
        <v>343</v>
      </c>
      <c r="Q49" s="16">
        <v>0.97</v>
      </c>
      <c r="R49" s="16">
        <v>1.05</v>
      </c>
      <c r="S49" s="647">
        <f>SUMIF('Elect BOQ'!D:D,'Summary-E'!O49,'Elect BOQ'!AE:AE)</f>
        <v>0</v>
      </c>
      <c r="T49" s="647">
        <f>SUMIF('Elect BOQ'!D:D,'Summary-E'!O49,'Elect BOQ'!AF:AF)</f>
        <v>0</v>
      </c>
    </row>
    <row r="50" spans="1:21" s="1" customFormat="1" ht="21" customHeight="1">
      <c r="A50" s="591"/>
      <c r="B50" s="562" t="s">
        <v>665</v>
      </c>
      <c r="C50" s="592"/>
      <c r="D50" s="593"/>
      <c r="E50" s="598"/>
      <c r="F50" s="594"/>
      <c r="G50" s="594" t="e">
        <f>SUBTOTAL(9,G37:G49)</f>
        <v>#REF!</v>
      </c>
      <c r="H50" s="594"/>
      <c r="I50" s="586"/>
      <c r="J50" s="599" t="e">
        <f t="shared" ref="J50:M50" si="6">SUBTOTAL(9,J37:J49)</f>
        <v>#REF!</v>
      </c>
      <c r="K50" s="599" t="e">
        <f t="shared" si="6"/>
        <v>#REF!</v>
      </c>
      <c r="L50" s="599" t="e">
        <f t="shared" si="6"/>
        <v>#REF!</v>
      </c>
      <c r="M50" s="599" t="e">
        <f t="shared" si="6"/>
        <v>#REF!</v>
      </c>
      <c r="N50" s="2"/>
      <c r="O50" s="184" t="s">
        <v>689</v>
      </c>
      <c r="P50" s="266" t="s">
        <v>686</v>
      </c>
      <c r="Q50" s="16">
        <v>0.05</v>
      </c>
      <c r="R50" s="16">
        <f>125%+M60</f>
        <v>1.25</v>
      </c>
      <c r="S50" s="647">
        <f>SUMIF('Elect BOQ'!D:D,'Summary-E'!O50,'Elect BOQ'!AE:AE)</f>
        <v>0</v>
      </c>
      <c r="T50" s="647">
        <f>SUMIF('Elect BOQ'!D:D,'Summary-E'!O50,'Elect BOQ'!AF:AF)</f>
        <v>0</v>
      </c>
    </row>
    <row r="51" spans="1:21" s="587" customFormat="1" ht="21" customHeight="1">
      <c r="A51" s="532"/>
      <c r="B51" s="533"/>
      <c r="C51" s="534"/>
      <c r="D51" s="535"/>
      <c r="E51" s="536"/>
      <c r="F51" s="537"/>
      <c r="G51" s="538"/>
      <c r="H51" s="539"/>
      <c r="I51" s="540"/>
      <c r="J51" s="538"/>
      <c r="K51" s="538"/>
      <c r="L51" s="538"/>
      <c r="M51" s="538"/>
      <c r="O51" s="595"/>
      <c r="P51" s="513" t="s">
        <v>203</v>
      </c>
      <c r="Q51" s="596"/>
      <c r="R51" s="596"/>
      <c r="S51" s="597">
        <f>SUM(S4:S50)</f>
        <v>0</v>
      </c>
      <c r="T51" s="597">
        <f>SUM(T4:T50)</f>
        <v>0</v>
      </c>
    </row>
    <row r="52" spans="1:21" s="1" customFormat="1" ht="21" customHeight="1">
      <c r="A52" s="542"/>
      <c r="B52" s="827" t="s">
        <v>722</v>
      </c>
      <c r="C52" s="828"/>
      <c r="D52" s="543"/>
      <c r="E52" s="544"/>
      <c r="F52" s="545"/>
      <c r="G52" s="545" t="e">
        <f>ROUND(SUBTOTAL(9,G5:G50),2)</f>
        <v>#REF!</v>
      </c>
      <c r="H52" s="546"/>
      <c r="I52" s="438"/>
      <c r="J52" s="545" t="e">
        <f>ROUND(SUBTOTAL(9,J5:J50),2)</f>
        <v>#REF!</v>
      </c>
      <c r="K52" s="545" t="e">
        <f>ROUND(SUBTOTAL(9,K5:K50),2)</f>
        <v>#REF!</v>
      </c>
      <c r="L52" s="545" t="e">
        <f>ROUND(SUBTOTAL(9,L5:L50),2)</f>
        <v>#REF!</v>
      </c>
      <c r="M52" s="547" t="e">
        <f>SUBTOTAL(9,M5:M50)</f>
        <v>#REF!</v>
      </c>
      <c r="N52" s="2"/>
      <c r="O52" s="184"/>
      <c r="P52" s="266"/>
      <c r="Q52" s="267"/>
      <c r="R52" s="267"/>
      <c r="S52" s="646" t="s">
        <v>685</v>
      </c>
      <c r="T52" s="646" t="s">
        <v>687</v>
      </c>
      <c r="U52" s="264"/>
    </row>
    <row r="53" spans="1:21" s="1" customFormat="1" ht="21" customHeight="1">
      <c r="A53" s="563"/>
      <c r="B53" s="564"/>
      <c r="C53" s="565"/>
      <c r="D53" s="566"/>
      <c r="E53" s="567"/>
      <c r="F53" s="568"/>
      <c r="G53" s="569"/>
      <c r="H53" s="570"/>
      <c r="I53" s="330"/>
      <c r="J53" s="18"/>
      <c r="K53" s="18"/>
      <c r="L53" s="331"/>
      <c r="M53" s="332"/>
      <c r="N53" s="2"/>
      <c r="O53" s="184"/>
      <c r="P53" s="648" t="s">
        <v>530</v>
      </c>
      <c r="Q53" s="267"/>
      <c r="R53" s="267"/>
      <c r="S53" s="276"/>
      <c r="T53" s="276"/>
    </row>
    <row r="54" spans="1:21" s="1" customFormat="1" ht="21" customHeight="1">
      <c r="A54" s="571"/>
      <c r="B54" s="841" t="s">
        <v>191</v>
      </c>
      <c r="C54" s="842"/>
      <c r="D54" s="334" t="s">
        <v>192</v>
      </c>
      <c r="E54" s="289">
        <v>1</v>
      </c>
      <c r="F54" s="336">
        <f>ROUND(L54*50%,-1)</f>
        <v>19400</v>
      </c>
      <c r="G54" s="283">
        <f>E54*F54</f>
        <v>19400</v>
      </c>
      <c r="H54" s="572" t="s">
        <v>726</v>
      </c>
      <c r="I54" s="330"/>
      <c r="J54" s="18" t="s">
        <v>135</v>
      </c>
      <c r="K54" s="18"/>
      <c r="L54" s="333">
        <f>'M&amp;E Expenses'!H23-'M&amp;E Expenses'!G44-'M&amp;E Expenses'!G57</f>
        <v>38809.428571428572</v>
      </c>
      <c r="M54" s="18"/>
      <c r="N54" s="2"/>
      <c r="O54" s="184" t="s">
        <v>700</v>
      </c>
      <c r="P54" s="266" t="s">
        <v>125</v>
      </c>
      <c r="Q54" s="267"/>
      <c r="R54" s="267"/>
      <c r="S54" s="647"/>
      <c r="T54" s="647"/>
    </row>
    <row r="55" spans="1:21" s="1" customFormat="1" ht="21" customHeight="1">
      <c r="A55" s="571"/>
      <c r="B55" s="834" t="s">
        <v>367</v>
      </c>
      <c r="C55" s="835"/>
      <c r="D55" s="334" t="s">
        <v>192</v>
      </c>
      <c r="E55" s="289">
        <v>1</v>
      </c>
      <c r="F55" s="336">
        <f>ROUND((L56+L55)*60%,-1)-2106.1</f>
        <v>16253.9</v>
      </c>
      <c r="G55" s="286">
        <f>E55*F55</f>
        <v>16253.9</v>
      </c>
      <c r="H55" s="286"/>
      <c r="I55" s="330"/>
      <c r="J55" s="18" t="s">
        <v>136</v>
      </c>
      <c r="K55" s="18"/>
      <c r="L55" s="333">
        <f>'M&amp;E Expenses'!H6+'M&amp;E Expenses'!G13+'M&amp;E Expenses'!G44+'M&amp;E Expenses'!G57</f>
        <v>0</v>
      </c>
      <c r="M55" s="18"/>
      <c r="N55" s="2"/>
      <c r="O55" s="184" t="s">
        <v>701</v>
      </c>
      <c r="P55" s="266" t="s">
        <v>540</v>
      </c>
      <c r="Q55" s="267"/>
      <c r="R55" s="267"/>
      <c r="S55" s="647"/>
      <c r="T55" s="647"/>
    </row>
    <row r="56" spans="1:21" s="1" customFormat="1" ht="21" customHeight="1">
      <c r="A56" s="335"/>
      <c r="B56" s="834" t="s">
        <v>551</v>
      </c>
      <c r="C56" s="842"/>
      <c r="D56" s="334" t="s">
        <v>192</v>
      </c>
      <c r="E56" s="289">
        <v>1</v>
      </c>
      <c r="F56" s="336"/>
      <c r="G56" s="726" t="s">
        <v>727</v>
      </c>
      <c r="H56" s="645"/>
      <c r="I56" s="330"/>
      <c r="J56" s="18" t="s">
        <v>137</v>
      </c>
      <c r="K56" s="18"/>
      <c r="L56" s="333">
        <f>'M&amp;E Expenses'!H11-'M&amp;E Expenses'!G13</f>
        <v>30600</v>
      </c>
      <c r="M56" s="18"/>
      <c r="N56" s="2"/>
      <c r="O56" s="184" t="s">
        <v>702</v>
      </c>
      <c r="P56" s="18" t="s">
        <v>715</v>
      </c>
      <c r="Q56" s="267"/>
      <c r="R56" s="267"/>
      <c r="S56" s="647"/>
      <c r="T56" s="647"/>
    </row>
    <row r="57" spans="1:21" s="1" customFormat="1" ht="21" customHeight="1">
      <c r="A57" s="335"/>
      <c r="B57" s="836"/>
      <c r="C57" s="837"/>
      <c r="D57" s="334"/>
      <c r="E57" s="289"/>
      <c r="F57" s="336"/>
      <c r="G57" s="336"/>
      <c r="H57" s="645"/>
      <c r="I57" s="330"/>
      <c r="J57" s="18" t="s">
        <v>134</v>
      </c>
      <c r="K57" s="332">
        <v>0.06</v>
      </c>
      <c r="L57" s="333" t="e">
        <f>ROUND(SUM(L52:L56)*K57,2)</f>
        <v>#REF!</v>
      </c>
      <c r="M57" s="332"/>
      <c r="N57" s="2"/>
      <c r="O57" s="14" t="s">
        <v>128</v>
      </c>
      <c r="P57" s="18" t="s">
        <v>714</v>
      </c>
      <c r="Q57" s="267"/>
      <c r="R57" s="267"/>
      <c r="S57" s="647"/>
      <c r="T57" s="647"/>
    </row>
    <row r="58" spans="1:21" s="1" customFormat="1" ht="21" customHeight="1">
      <c r="A58" s="573"/>
      <c r="B58" s="574"/>
      <c r="C58" s="575"/>
      <c r="D58" s="576"/>
      <c r="E58" s="577"/>
      <c r="F58" s="577"/>
      <c r="G58" s="578"/>
      <c r="H58" s="578"/>
      <c r="I58" s="330"/>
      <c r="J58" s="26"/>
      <c r="K58" s="26"/>
      <c r="L58" s="26"/>
      <c r="M58" s="26"/>
      <c r="N58" s="2"/>
      <c r="O58" s="184" t="s">
        <v>703</v>
      </c>
      <c r="P58" s="18" t="s">
        <v>172</v>
      </c>
      <c r="Q58" s="267"/>
      <c r="R58" s="267"/>
      <c r="S58" s="647"/>
      <c r="T58" s="647"/>
    </row>
    <row r="59" spans="1:21" s="1" customFormat="1" ht="21" customHeight="1">
      <c r="A59" s="838" t="s">
        <v>146</v>
      </c>
      <c r="B59" s="839"/>
      <c r="C59" s="840"/>
      <c r="D59" s="548"/>
      <c r="E59" s="549"/>
      <c r="F59" s="550"/>
      <c r="G59" s="550" t="e">
        <f>ROUND(SUBTOTAL(9,G4:G58),2)</f>
        <v>#REF!</v>
      </c>
      <c r="H59" s="551"/>
      <c r="I59" s="330"/>
      <c r="J59" s="194"/>
      <c r="K59" s="194"/>
      <c r="L59" s="183" t="e">
        <f>SUM(L52:L58)</f>
        <v>#REF!</v>
      </c>
      <c r="M59" s="183"/>
      <c r="N59" s="2"/>
      <c r="O59" s="184" t="s">
        <v>704</v>
      </c>
      <c r="P59" s="18" t="s">
        <v>154</v>
      </c>
      <c r="Q59" s="267"/>
      <c r="R59" s="267"/>
      <c r="S59" s="647"/>
      <c r="T59" s="647"/>
    </row>
    <row r="60" spans="1:21" s="1" customFormat="1" ht="21" customHeight="1">
      <c r="A60" s="829" t="s">
        <v>147</v>
      </c>
      <c r="B60" s="830"/>
      <c r="C60" s="831"/>
      <c r="D60" s="158" t="s">
        <v>192</v>
      </c>
      <c r="E60" s="25">
        <v>1</v>
      </c>
      <c r="F60" s="159"/>
      <c r="G60" s="160" t="e">
        <f>ROUND((G59)*10%,0)</f>
        <v>#REF!</v>
      </c>
      <c r="H60" s="161"/>
      <c r="I60" s="330"/>
      <c r="J60" s="651" t="s">
        <v>549</v>
      </c>
      <c r="K60" s="206">
        <f>105%+M60</f>
        <v>1.05</v>
      </c>
      <c r="L60" s="107"/>
      <c r="M60" s="291">
        <v>0</v>
      </c>
      <c r="N60" s="2"/>
      <c r="O60" s="184" t="s">
        <v>705</v>
      </c>
      <c r="P60" s="18" t="s">
        <v>707</v>
      </c>
      <c r="Q60" s="290"/>
      <c r="R60" s="267"/>
      <c r="S60" s="647"/>
      <c r="T60" s="647"/>
    </row>
    <row r="61" spans="1:21" s="1" customFormat="1" ht="21" customHeight="1">
      <c r="A61" s="823" t="s">
        <v>366</v>
      </c>
      <c r="B61" s="824"/>
      <c r="C61" s="825"/>
      <c r="D61" s="552"/>
      <c r="E61" s="553"/>
      <c r="F61" s="553"/>
      <c r="G61" s="550" t="e">
        <f>ROUNDDOWN(SUBTOTAL(9,G4:G60),0)</f>
        <v>#REF!</v>
      </c>
      <c r="H61" s="551"/>
      <c r="I61" s="330"/>
      <c r="J61" s="651" t="s">
        <v>718</v>
      </c>
      <c r="K61" s="206">
        <v>1.05</v>
      </c>
      <c r="L61" s="107"/>
      <c r="M61" s="107"/>
      <c r="N61" s="2"/>
      <c r="O61" s="184" t="s">
        <v>547</v>
      </c>
      <c r="P61" s="266" t="s">
        <v>548</v>
      </c>
      <c r="Q61" s="267"/>
      <c r="R61" s="267"/>
      <c r="S61" s="647"/>
      <c r="T61" s="647"/>
    </row>
    <row r="62" spans="1:21" s="1" customFormat="1" ht="21" customHeight="1">
      <c r="A62" s="304"/>
      <c r="B62" s="305"/>
      <c r="C62" s="305"/>
      <c r="D62" s="311"/>
      <c r="E62" s="311"/>
      <c r="F62" s="306"/>
      <c r="G62" s="307"/>
      <c r="H62" s="308"/>
      <c r="I62" s="330"/>
      <c r="J62" s="651" t="s">
        <v>719</v>
      </c>
      <c r="K62" s="206">
        <v>1.07</v>
      </c>
      <c r="L62" s="107"/>
      <c r="M62" s="107"/>
      <c r="N62" s="2"/>
      <c r="O62" s="184" t="s">
        <v>545</v>
      </c>
      <c r="P62" s="18" t="s">
        <v>546</v>
      </c>
      <c r="Q62" s="290"/>
      <c r="R62" s="267"/>
      <c r="S62" s="647"/>
      <c r="T62" s="647"/>
    </row>
    <row r="63" spans="1:21" s="1" customFormat="1" ht="21" customHeight="1">
      <c r="A63" s="313"/>
      <c r="B63" s="318"/>
      <c r="C63" s="314"/>
      <c r="D63" s="315"/>
      <c r="E63" s="315"/>
      <c r="F63" s="159"/>
      <c r="G63" s="316"/>
      <c r="H63" s="317"/>
      <c r="I63" s="330"/>
      <c r="J63" s="205">
        <v>2695</v>
      </c>
      <c r="K63" s="579" t="s">
        <v>193</v>
      </c>
      <c r="L63" s="580"/>
      <c r="M63" s="495">
        <v>20800</v>
      </c>
      <c r="N63" s="2"/>
      <c r="O63" s="184" t="s">
        <v>543</v>
      </c>
      <c r="P63" s="18" t="s">
        <v>544</v>
      </c>
      <c r="Q63" s="290"/>
      <c r="R63" s="290"/>
      <c r="S63" s="647"/>
      <c r="T63" s="647"/>
    </row>
    <row r="64" spans="1:21" s="1" customFormat="1" ht="21" customHeight="1">
      <c r="A64" s="299"/>
      <c r="B64" s="300"/>
      <c r="C64" s="301"/>
      <c r="D64" s="309"/>
      <c r="E64" s="312"/>
      <c r="F64" s="302"/>
      <c r="G64" s="310"/>
      <c r="H64" s="303"/>
      <c r="I64" s="330"/>
      <c r="J64" s="195"/>
      <c r="K64" s="581" t="s">
        <v>194</v>
      </c>
      <c r="L64" s="582"/>
      <c r="M64" s="583">
        <v>21000</v>
      </c>
      <c r="N64" s="2"/>
      <c r="O64" s="184" t="s">
        <v>507</v>
      </c>
      <c r="P64" s="266" t="s">
        <v>531</v>
      </c>
      <c r="Q64" s="267"/>
      <c r="R64" s="267"/>
      <c r="S64" s="647"/>
      <c r="T64" s="647"/>
    </row>
    <row r="65" spans="1:21" s="1" customFormat="1" ht="21" customHeight="1">
      <c r="A65" s="146"/>
      <c r="B65" s="147"/>
      <c r="C65" s="148"/>
      <c r="D65" s="149"/>
      <c r="E65" s="150"/>
      <c r="F65" s="151"/>
      <c r="G65" s="152"/>
      <c r="H65" s="153"/>
      <c r="I65" s="330"/>
      <c r="J65" s="195"/>
      <c r="K65" s="581" t="s">
        <v>195</v>
      </c>
      <c r="L65" s="582"/>
      <c r="M65" s="584">
        <v>1.41</v>
      </c>
      <c r="N65" s="2"/>
      <c r="O65" s="184" t="s">
        <v>508</v>
      </c>
      <c r="P65" s="266" t="s">
        <v>532</v>
      </c>
      <c r="Q65" s="290"/>
      <c r="R65" s="267"/>
      <c r="S65" s="647"/>
      <c r="T65" s="647"/>
    </row>
    <row r="66" spans="1:21" s="587" customFormat="1" ht="21" customHeight="1">
      <c r="A66" s="146"/>
      <c r="B66" s="147"/>
      <c r="C66" s="148"/>
      <c r="D66" s="149"/>
      <c r="E66" s="150"/>
      <c r="F66" s="151"/>
      <c r="G66" s="152"/>
      <c r="H66" s="153"/>
      <c r="I66" s="330"/>
      <c r="J66" s="195"/>
      <c r="K66" s="581" t="s">
        <v>196</v>
      </c>
      <c r="L66" s="582"/>
      <c r="M66" s="585">
        <v>1.0526000000000001E-2</v>
      </c>
      <c r="O66" s="184" t="s">
        <v>509</v>
      </c>
      <c r="P66" s="266" t="s">
        <v>533</v>
      </c>
      <c r="Q66" s="267"/>
      <c r="R66" s="267"/>
      <c r="S66" s="647"/>
      <c r="T66" s="647"/>
    </row>
    <row r="67" spans="1:21" s="1" customFormat="1" ht="21" customHeight="1">
      <c r="A67" s="292"/>
      <c r="B67" s="197"/>
      <c r="C67" s="197"/>
      <c r="D67" s="198"/>
      <c r="E67" s="199"/>
      <c r="F67" s="200"/>
      <c r="G67" s="603"/>
      <c r="H67" s="200"/>
      <c r="I67" s="541"/>
      <c r="J67" s="195"/>
      <c r="K67" s="674" t="s">
        <v>197</v>
      </c>
      <c r="L67" s="675"/>
      <c r="M67" s="676">
        <v>90</v>
      </c>
      <c r="N67" s="2"/>
      <c r="O67" s="14" t="s">
        <v>345</v>
      </c>
      <c r="P67" s="18" t="s">
        <v>346</v>
      </c>
      <c r="Q67" s="290"/>
      <c r="R67" s="267"/>
      <c r="S67" s="647"/>
      <c r="T67" s="647"/>
      <c r="U67" s="264"/>
    </row>
    <row r="68" spans="1:21" s="1" customFormat="1" ht="21" customHeight="1">
      <c r="A68" s="655"/>
      <c r="B68" s="656"/>
      <c r="C68" s="656"/>
      <c r="D68" s="656"/>
      <c r="E68" s="656"/>
      <c r="F68" s="656"/>
      <c r="G68" s="656"/>
      <c r="H68" s="352"/>
      <c r="I68" s="163"/>
      <c r="J68" s="659"/>
      <c r="K68" s="659"/>
      <c r="L68" s="659"/>
      <c r="M68" s="660"/>
      <c r="N68" s="2"/>
      <c r="O68" s="14" t="s">
        <v>347</v>
      </c>
      <c r="P68" s="18" t="s">
        <v>348</v>
      </c>
      <c r="Q68" s="267"/>
      <c r="R68" s="267"/>
      <c r="S68" s="647"/>
      <c r="T68" s="647"/>
    </row>
    <row r="69" spans="1:21" s="1" customFormat="1" ht="21" customHeight="1">
      <c r="A69" s="657"/>
      <c r="B69" s="657"/>
      <c r="C69" s="657"/>
      <c r="D69" s="657"/>
      <c r="E69" s="657"/>
      <c r="F69" s="657"/>
      <c r="G69" s="657"/>
      <c r="H69" s="352"/>
      <c r="I69" s="163"/>
      <c r="J69" s="358"/>
      <c r="K69" s="358"/>
      <c r="L69" s="359"/>
      <c r="M69" s="358"/>
      <c r="N69" s="2"/>
      <c r="O69" s="14" t="s">
        <v>349</v>
      </c>
      <c r="P69" s="18"/>
      <c r="Q69" s="267"/>
      <c r="R69" s="267"/>
      <c r="S69" s="647"/>
      <c r="T69" s="647"/>
    </row>
    <row r="70" spans="1:21" s="1" customFormat="1" ht="21" customHeight="1">
      <c r="A70" s="677"/>
      <c r="B70" s="697"/>
      <c r="C70" s="697"/>
      <c r="D70" s="698"/>
      <c r="E70" s="699"/>
      <c r="F70" s="678"/>
      <c r="G70" s="678"/>
      <c r="H70" s="700"/>
      <c r="I70" s="163"/>
      <c r="J70" s="701"/>
      <c r="K70" s="701"/>
      <c r="L70" s="701"/>
      <c r="M70" s="702"/>
      <c r="N70" s="2"/>
      <c r="O70" s="14" t="s">
        <v>350</v>
      </c>
      <c r="P70" s="18"/>
      <c r="Q70" s="267"/>
      <c r="R70" s="267"/>
      <c r="S70" s="647"/>
      <c r="T70" s="647"/>
    </row>
    <row r="71" spans="1:21" s="1" customFormat="1" ht="21" customHeight="1">
      <c r="A71" s="383"/>
      <c r="B71" s="697"/>
      <c r="C71" s="697"/>
      <c r="D71" s="698"/>
      <c r="E71" s="699"/>
      <c r="F71" s="678"/>
      <c r="G71" s="678"/>
      <c r="H71" s="700"/>
      <c r="I71" s="341"/>
      <c r="J71" s="701"/>
      <c r="K71" s="701"/>
      <c r="L71" s="701"/>
      <c r="M71" s="702"/>
      <c r="N71" s="2"/>
      <c r="O71" s="184" t="s">
        <v>534</v>
      </c>
      <c r="P71" s="18"/>
      <c r="Q71" s="290"/>
      <c r="R71" s="16"/>
      <c r="S71" s="268"/>
      <c r="T71" s="268"/>
    </row>
    <row r="72" spans="1:21" s="1" customFormat="1" ht="21" customHeight="1">
      <c r="A72" s="413"/>
      <c r="B72" s="679"/>
      <c r="C72" s="679"/>
      <c r="D72" s="413"/>
      <c r="E72" s="413"/>
      <c r="F72" s="413"/>
      <c r="G72" s="680"/>
      <c r="H72" s="680"/>
      <c r="I72" s="341"/>
      <c r="J72" s="358"/>
      <c r="K72" s="358"/>
      <c r="L72" s="681"/>
      <c r="M72" s="358"/>
      <c r="N72" s="2"/>
      <c r="O72" s="269"/>
      <c r="P72" s="266"/>
      <c r="Q72" s="267"/>
      <c r="R72" s="267"/>
      <c r="S72" s="647"/>
      <c r="T72" s="647"/>
    </row>
    <row r="73" spans="1:21" s="1" customFormat="1" ht="21" customHeight="1">
      <c r="A73" s="414"/>
      <c r="B73" s="682"/>
      <c r="C73" s="411"/>
      <c r="D73" s="414"/>
      <c r="E73" s="683"/>
      <c r="F73" s="684"/>
      <c r="G73" s="685"/>
      <c r="H73" s="686"/>
      <c r="I73" s="658"/>
      <c r="J73" s="687"/>
      <c r="K73" s="687"/>
      <c r="L73" s="687"/>
      <c r="M73" s="687"/>
      <c r="N73" s="2"/>
      <c r="O73" s="588">
        <v>194</v>
      </c>
      <c r="P73" s="412" t="s">
        <v>535</v>
      </c>
      <c r="Q73" s="267"/>
      <c r="R73" s="267"/>
      <c r="S73" s="647"/>
      <c r="T73" s="647"/>
    </row>
    <row r="74" spans="1:21" s="1" customFormat="1" ht="21" customHeight="1">
      <c r="A74" s="414"/>
      <c r="B74" s="688"/>
      <c r="C74" s="413"/>
      <c r="D74" s="414"/>
      <c r="E74" s="683"/>
      <c r="F74" s="684"/>
      <c r="G74" s="686"/>
      <c r="H74" s="686"/>
      <c r="I74" s="658"/>
      <c r="J74" s="658"/>
      <c r="K74" s="658"/>
      <c r="L74" s="658"/>
      <c r="M74" s="658"/>
      <c r="N74" s="2"/>
      <c r="O74" s="269" t="s">
        <v>536</v>
      </c>
      <c r="P74" s="266" t="s">
        <v>537</v>
      </c>
      <c r="Q74" s="267"/>
      <c r="R74" s="267"/>
      <c r="S74" s="647"/>
      <c r="T74" s="647"/>
    </row>
    <row r="75" spans="1:21" s="1" customFormat="1" ht="21" customHeight="1">
      <c r="A75" s="414"/>
      <c r="B75" s="682"/>
      <c r="C75" s="411"/>
      <c r="D75" s="414"/>
      <c r="E75" s="683"/>
      <c r="F75" s="684"/>
      <c r="G75" s="689"/>
      <c r="H75" s="689"/>
      <c r="I75" s="341"/>
      <c r="J75" s="687"/>
      <c r="K75" s="687"/>
      <c r="L75" s="687"/>
      <c r="M75" s="687"/>
      <c r="N75" s="2"/>
      <c r="O75" s="269" t="s">
        <v>538</v>
      </c>
      <c r="P75" s="266" t="s">
        <v>539</v>
      </c>
      <c r="Q75" s="267"/>
      <c r="R75" s="267"/>
      <c r="S75" s="647"/>
      <c r="T75" s="647"/>
    </row>
    <row r="76" spans="1:21" s="587" customFormat="1" ht="21" customHeight="1">
      <c r="A76" s="414"/>
      <c r="B76" s="413"/>
      <c r="C76" s="413"/>
      <c r="D76" s="413"/>
      <c r="E76" s="413"/>
      <c r="F76" s="684"/>
      <c r="G76" s="690"/>
      <c r="H76" s="690"/>
      <c r="I76" s="351"/>
      <c r="J76" s="341"/>
      <c r="K76" s="341"/>
      <c r="L76" s="691"/>
      <c r="M76" s="341"/>
      <c r="N76" s="589"/>
      <c r="O76" s="14" t="s">
        <v>149</v>
      </c>
      <c r="P76" s="18" t="s">
        <v>150</v>
      </c>
      <c r="Q76" s="267"/>
      <c r="R76" s="267"/>
      <c r="S76" s="647"/>
      <c r="T76" s="647"/>
    </row>
    <row r="77" spans="1:21" s="1" customFormat="1" ht="21" customHeight="1">
      <c r="A77" s="414"/>
      <c r="B77" s="682"/>
      <c r="C77" s="411"/>
      <c r="D77" s="414"/>
      <c r="E77" s="683"/>
      <c r="F77" s="684"/>
      <c r="G77" s="689"/>
      <c r="H77" s="689"/>
      <c r="I77" s="341"/>
      <c r="J77" s="687"/>
      <c r="K77" s="687"/>
      <c r="L77" s="687"/>
      <c r="M77" s="687"/>
      <c r="N77" s="2"/>
      <c r="O77" s="184" t="s">
        <v>556</v>
      </c>
      <c r="P77" s="266" t="s">
        <v>557</v>
      </c>
      <c r="Q77" s="267"/>
      <c r="R77" s="267"/>
      <c r="S77" s="647"/>
      <c r="T77" s="647"/>
    </row>
    <row r="78" spans="1:21" s="1" customFormat="1" ht="21" customHeight="1">
      <c r="A78" s="413"/>
      <c r="B78" s="682"/>
      <c r="C78" s="411"/>
      <c r="D78" s="414"/>
      <c r="E78" s="683"/>
      <c r="F78" s="684"/>
      <c r="G78" s="689"/>
      <c r="H78" s="689"/>
      <c r="I78" s="341"/>
      <c r="J78" s="687"/>
      <c r="K78" s="687"/>
      <c r="L78" s="687"/>
      <c r="M78" s="687"/>
      <c r="N78" s="264"/>
      <c r="O78" s="184" t="s">
        <v>558</v>
      </c>
      <c r="P78" s="266" t="s">
        <v>559</v>
      </c>
      <c r="Q78" s="267"/>
      <c r="R78" s="267"/>
      <c r="S78" s="647"/>
      <c r="T78" s="647"/>
    </row>
    <row r="79" spans="1:21" s="1" customFormat="1" ht="21" customHeight="1">
      <c r="A79" s="413"/>
      <c r="B79" s="413"/>
      <c r="C79" s="413"/>
      <c r="D79" s="413"/>
      <c r="E79" s="413"/>
      <c r="F79" s="684"/>
      <c r="G79" s="690"/>
      <c r="H79" s="690"/>
      <c r="I79" s="351"/>
      <c r="J79" s="341"/>
      <c r="K79" s="341"/>
      <c r="L79" s="691"/>
      <c r="M79" s="341"/>
      <c r="N79" s="2"/>
      <c r="O79" s="588" t="s">
        <v>151</v>
      </c>
      <c r="P79" s="412" t="s">
        <v>152</v>
      </c>
      <c r="Q79" s="267"/>
      <c r="R79" s="267"/>
      <c r="S79" s="647"/>
      <c r="T79" s="647"/>
    </row>
    <row r="80" spans="1:21" s="1" customFormat="1" ht="21" customHeight="1">
      <c r="A80" s="414"/>
      <c r="B80" s="826"/>
      <c r="C80" s="826"/>
      <c r="D80" s="692"/>
      <c r="E80" s="692"/>
      <c r="F80" s="693"/>
      <c r="G80" s="694"/>
      <c r="H80" s="695"/>
      <c r="I80" s="351"/>
      <c r="J80" s="341"/>
      <c r="K80" s="341"/>
      <c r="L80" s="696"/>
      <c r="M80" s="341"/>
      <c r="N80" s="2"/>
      <c r="O80" s="14" t="s">
        <v>153</v>
      </c>
      <c r="P80" s="18" t="s">
        <v>154</v>
      </c>
      <c r="Q80" s="267"/>
      <c r="R80" s="267"/>
      <c r="S80" s="647"/>
      <c r="T80" s="647"/>
    </row>
    <row r="81" spans="1:27" s="1" customFormat="1" ht="21" customHeight="1">
      <c r="A81" s="346"/>
      <c r="B81" s="341"/>
      <c r="C81" s="163"/>
      <c r="D81" s="347"/>
      <c r="E81" s="281"/>
      <c r="F81" s="280"/>
      <c r="G81" s="349"/>
      <c r="H81" s="361"/>
      <c r="I81" s="163"/>
      <c r="J81" s="362"/>
      <c r="K81" s="362"/>
      <c r="L81" s="363"/>
      <c r="M81" s="362"/>
      <c r="N81" s="2"/>
      <c r="O81" s="14">
        <v>195</v>
      </c>
      <c r="P81" s="18" t="s">
        <v>155</v>
      </c>
      <c r="Q81" s="267"/>
      <c r="R81" s="267"/>
      <c r="S81" s="647"/>
      <c r="T81" s="647"/>
    </row>
    <row r="82" spans="1:27" s="264" customFormat="1" ht="21" customHeight="1">
      <c r="A82" s="346"/>
      <c r="B82" s="341"/>
      <c r="C82" s="163"/>
      <c r="D82" s="347"/>
      <c r="E82" s="281"/>
      <c r="F82" s="280"/>
      <c r="G82" s="349"/>
      <c r="H82" s="361"/>
      <c r="I82" s="163"/>
      <c r="J82" s="362"/>
      <c r="K82" s="362"/>
      <c r="L82" s="363"/>
      <c r="M82" s="362"/>
      <c r="N82" s="2"/>
      <c r="O82" s="14" t="s">
        <v>156</v>
      </c>
      <c r="P82" s="18" t="s">
        <v>157</v>
      </c>
      <c r="Q82" s="267"/>
      <c r="R82" s="267"/>
      <c r="S82" s="647"/>
      <c r="T82" s="647"/>
      <c r="U82" s="1"/>
    </row>
    <row r="83" spans="1:27" s="1" customFormat="1" ht="21" customHeight="1">
      <c r="A83" s="346"/>
      <c r="B83" s="341"/>
      <c r="C83" s="163"/>
      <c r="D83" s="347"/>
      <c r="E83" s="281"/>
      <c r="F83" s="348"/>
      <c r="G83" s="349"/>
      <c r="H83" s="361"/>
      <c r="I83" s="163"/>
      <c r="J83" s="365"/>
      <c r="K83" s="365"/>
      <c r="L83" s="366"/>
      <c r="M83" s="365"/>
      <c r="N83" s="2"/>
      <c r="O83" s="14" t="s">
        <v>158</v>
      </c>
      <c r="P83" s="18" t="s">
        <v>708</v>
      </c>
      <c r="Q83" s="267"/>
      <c r="R83" s="267"/>
      <c r="S83" s="647"/>
      <c r="T83" s="647"/>
      <c r="U83" s="264"/>
    </row>
    <row r="84" spans="1:27" s="1" customFormat="1" ht="21" customHeight="1">
      <c r="A84" s="346"/>
      <c r="B84" s="341"/>
      <c r="C84" s="163"/>
      <c r="D84" s="347"/>
      <c r="E84" s="281"/>
      <c r="F84" s="348"/>
      <c r="G84" s="349"/>
      <c r="H84" s="361"/>
      <c r="I84" s="163"/>
      <c r="J84" s="362"/>
      <c r="K84" s="362"/>
      <c r="L84" s="363"/>
      <c r="M84" s="362"/>
      <c r="N84" s="2"/>
      <c r="O84" s="184" t="s">
        <v>710</v>
      </c>
      <c r="P84" s="18" t="s">
        <v>709</v>
      </c>
      <c r="Q84" s="267"/>
      <c r="R84" s="267"/>
      <c r="S84" s="647"/>
      <c r="T84" s="647"/>
    </row>
    <row r="85" spans="1:27" s="1" customFormat="1" ht="21" customHeight="1">
      <c r="A85" s="346"/>
      <c r="B85" s="341"/>
      <c r="C85" s="163"/>
      <c r="D85" s="347"/>
      <c r="E85" s="281"/>
      <c r="F85" s="348"/>
      <c r="G85" s="349"/>
      <c r="H85" s="350"/>
      <c r="I85" s="163"/>
      <c r="J85" s="362"/>
      <c r="K85" s="362"/>
      <c r="L85" s="363"/>
      <c r="M85" s="362"/>
      <c r="N85" s="2"/>
      <c r="O85" s="14" t="s">
        <v>159</v>
      </c>
      <c r="P85" s="18" t="s">
        <v>712</v>
      </c>
      <c r="Q85" s="267"/>
      <c r="R85" s="267"/>
      <c r="S85" s="647"/>
      <c r="T85" s="647"/>
    </row>
    <row r="86" spans="1:27" s="1" customFormat="1" ht="21" customHeight="1">
      <c r="A86" s="346"/>
      <c r="B86" s="341"/>
      <c r="C86" s="163"/>
      <c r="D86" s="347"/>
      <c r="E86" s="281"/>
      <c r="F86" s="348"/>
      <c r="G86" s="349"/>
      <c r="H86" s="350"/>
      <c r="I86" s="163"/>
      <c r="J86" s="362"/>
      <c r="K86" s="362"/>
      <c r="L86" s="363"/>
      <c r="M86" s="362"/>
      <c r="N86" s="2"/>
      <c r="O86" s="588" t="s">
        <v>160</v>
      </c>
      <c r="P86" s="18" t="s">
        <v>713</v>
      </c>
      <c r="Q86" s="267"/>
      <c r="R86" s="267"/>
      <c r="S86" s="647"/>
      <c r="T86" s="647"/>
    </row>
    <row r="87" spans="1:27" s="587" customFormat="1" ht="21" customHeight="1">
      <c r="A87" s="346"/>
      <c r="B87" s="341"/>
      <c r="C87" s="163"/>
      <c r="D87" s="347"/>
      <c r="E87" s="281"/>
      <c r="F87" s="348"/>
      <c r="G87" s="349"/>
      <c r="H87" s="350"/>
      <c r="I87" s="163"/>
      <c r="J87" s="362"/>
      <c r="K87" s="362"/>
      <c r="L87" s="363"/>
      <c r="M87" s="362"/>
      <c r="N87" s="589"/>
      <c r="O87" s="14" t="s">
        <v>161</v>
      </c>
      <c r="P87" s="18" t="s">
        <v>678</v>
      </c>
      <c r="Q87" s="267"/>
      <c r="R87" s="267"/>
      <c r="S87" s="647"/>
      <c r="T87" s="647"/>
    </row>
    <row r="88" spans="1:27" ht="21" customHeight="1">
      <c r="A88" s="346"/>
      <c r="B88" s="341"/>
      <c r="C88" s="163"/>
      <c r="D88" s="347"/>
      <c r="E88" s="281"/>
      <c r="F88" s="348"/>
      <c r="G88" s="349"/>
      <c r="H88" s="350"/>
      <c r="I88" s="163"/>
      <c r="J88" s="362"/>
      <c r="K88" s="362"/>
      <c r="L88" s="363"/>
      <c r="M88" s="362"/>
      <c r="N88" s="1"/>
      <c r="O88" s="588" t="s">
        <v>162</v>
      </c>
      <c r="P88" s="412"/>
      <c r="Q88" s="267"/>
      <c r="R88" s="267"/>
      <c r="S88" s="647"/>
      <c r="T88" s="647"/>
      <c r="U88" s="1"/>
      <c r="AA88" s="1"/>
    </row>
    <row r="89" spans="1:27" s="589" customFormat="1" ht="21" customHeight="1">
      <c r="A89" s="346"/>
      <c r="B89" s="341"/>
      <c r="C89" s="163"/>
      <c r="D89" s="347"/>
      <c r="E89" s="281"/>
      <c r="F89" s="348"/>
      <c r="G89" s="349"/>
      <c r="H89" s="350"/>
      <c r="I89" s="163"/>
      <c r="J89" s="362"/>
      <c r="K89" s="362"/>
      <c r="L89" s="363"/>
      <c r="M89" s="362"/>
      <c r="O89" s="184" t="s">
        <v>411</v>
      </c>
      <c r="P89" s="18" t="s">
        <v>717</v>
      </c>
      <c r="Q89" s="290"/>
      <c r="R89" s="267"/>
      <c r="S89" s="647"/>
      <c r="T89" s="647"/>
    </row>
    <row r="90" spans="1:27" ht="21" customHeight="1">
      <c r="A90" s="346"/>
      <c r="B90" s="163"/>
      <c r="C90" s="163"/>
      <c r="D90" s="347"/>
      <c r="E90" s="281"/>
      <c r="F90" s="280"/>
      <c r="G90" s="357"/>
      <c r="H90" s="361"/>
      <c r="I90" s="163"/>
      <c r="J90" s="358"/>
      <c r="K90" s="358"/>
      <c r="L90" s="359"/>
      <c r="M90" s="358"/>
      <c r="O90" s="184" t="s">
        <v>412</v>
      </c>
      <c r="P90" s="18"/>
      <c r="Q90" s="267"/>
      <c r="R90" s="267"/>
      <c r="S90" s="647"/>
      <c r="T90" s="647"/>
      <c r="U90" s="1"/>
    </row>
    <row r="91" spans="1:27" ht="21" customHeight="1">
      <c r="A91" s="354"/>
      <c r="B91" s="341"/>
      <c r="C91" s="367"/>
      <c r="D91" s="355"/>
      <c r="E91" s="368"/>
      <c r="F91" s="280"/>
      <c r="G91" s="343"/>
      <c r="H91" s="280"/>
      <c r="I91" s="163"/>
      <c r="J91" s="343"/>
      <c r="K91" s="343"/>
      <c r="L91" s="343"/>
      <c r="M91" s="343"/>
      <c r="O91" s="14" t="s">
        <v>163</v>
      </c>
      <c r="P91" s="18" t="s">
        <v>340</v>
      </c>
      <c r="Q91" s="267"/>
      <c r="R91" s="267"/>
      <c r="S91" s="647"/>
      <c r="T91" s="647"/>
      <c r="U91" s="1"/>
    </row>
    <row r="92" spans="1:27" ht="21" customHeight="1">
      <c r="A92" s="354"/>
      <c r="B92" s="163"/>
      <c r="C92" s="163"/>
      <c r="D92" s="347"/>
      <c r="E92" s="281"/>
      <c r="F92" s="280"/>
      <c r="G92" s="357"/>
      <c r="H92" s="361"/>
      <c r="I92" s="163"/>
      <c r="J92" s="358"/>
      <c r="K92" s="358"/>
      <c r="L92" s="359"/>
      <c r="M92" s="358"/>
      <c r="N92" s="265"/>
      <c r="O92" s="14" t="s">
        <v>189</v>
      </c>
      <c r="P92" s="18" t="s">
        <v>190</v>
      </c>
      <c r="Q92" s="290"/>
      <c r="R92" s="267"/>
      <c r="S92" s="647"/>
      <c r="T92" s="647"/>
      <c r="U92" s="1"/>
    </row>
    <row r="93" spans="1:27" ht="21" customHeight="1">
      <c r="A93" s="354"/>
      <c r="B93" s="353"/>
      <c r="C93" s="163"/>
      <c r="D93" s="347"/>
      <c r="E93" s="281"/>
      <c r="F93" s="280"/>
      <c r="G93" s="357"/>
      <c r="H93" s="361"/>
      <c r="I93" s="163"/>
      <c r="J93" s="358"/>
      <c r="K93" s="358"/>
      <c r="L93" s="359"/>
      <c r="M93" s="358"/>
      <c r="N93" s="265"/>
      <c r="O93" s="14" t="s">
        <v>164</v>
      </c>
      <c r="P93" s="18" t="s">
        <v>165</v>
      </c>
      <c r="Q93" s="290"/>
      <c r="R93" s="267"/>
      <c r="S93" s="647"/>
      <c r="T93" s="647"/>
    </row>
    <row r="94" spans="1:27" ht="21" customHeight="1">
      <c r="A94" s="369"/>
      <c r="B94" s="370"/>
      <c r="C94" s="370"/>
      <c r="D94" s="371"/>
      <c r="E94" s="372"/>
      <c r="F94" s="373"/>
      <c r="G94" s="373"/>
      <c r="H94" s="364"/>
      <c r="I94" s="367"/>
      <c r="J94" s="358"/>
      <c r="K94" s="358"/>
      <c r="L94" s="359"/>
      <c r="M94" s="358"/>
      <c r="N94" s="265"/>
      <c r="O94" s="14" t="s">
        <v>711</v>
      </c>
      <c r="P94" s="18" t="s">
        <v>341</v>
      </c>
      <c r="Q94" s="267"/>
      <c r="R94" s="267"/>
      <c r="S94" s="647"/>
      <c r="T94" s="647"/>
    </row>
    <row r="95" spans="1:27" ht="21" customHeight="1">
      <c r="A95" s="360"/>
      <c r="B95" s="342"/>
      <c r="C95" s="163"/>
      <c r="D95" s="347"/>
      <c r="E95" s="281"/>
      <c r="F95" s="348"/>
      <c r="G95" s="349"/>
      <c r="H95" s="361"/>
      <c r="I95" s="163"/>
      <c r="J95" s="365"/>
      <c r="K95" s="365"/>
      <c r="L95" s="366"/>
      <c r="M95" s="365"/>
      <c r="N95" s="265"/>
      <c r="O95" s="14" t="s">
        <v>166</v>
      </c>
      <c r="P95" s="412" t="s">
        <v>706</v>
      </c>
      <c r="Q95" s="267"/>
      <c r="R95" s="267"/>
      <c r="S95" s="647"/>
      <c r="T95" s="647"/>
    </row>
    <row r="96" spans="1:27" s="265" customFormat="1" ht="21" customHeight="1">
      <c r="A96" s="360"/>
      <c r="B96" s="341"/>
      <c r="C96" s="163"/>
      <c r="D96" s="347"/>
      <c r="E96" s="281"/>
      <c r="F96" s="348"/>
      <c r="G96" s="349"/>
      <c r="H96" s="361"/>
      <c r="I96" s="367"/>
      <c r="J96" s="362"/>
      <c r="K96" s="362"/>
      <c r="L96" s="363"/>
      <c r="M96" s="362"/>
      <c r="O96" s="14">
        <v>230</v>
      </c>
      <c r="P96" s="18" t="s">
        <v>167</v>
      </c>
      <c r="Q96" s="267"/>
      <c r="R96" s="267"/>
      <c r="S96" s="647"/>
      <c r="T96" s="647"/>
      <c r="U96" s="2"/>
    </row>
    <row r="97" spans="1:21" s="265" customFormat="1" ht="21" customHeight="1">
      <c r="A97" s="360"/>
      <c r="B97" s="341"/>
      <c r="C97" s="163"/>
      <c r="D97" s="347"/>
      <c r="E97" s="281"/>
      <c r="F97" s="348"/>
      <c r="G97" s="349"/>
      <c r="H97" s="364"/>
      <c r="I97" s="163"/>
      <c r="J97" s="362"/>
      <c r="K97" s="362"/>
      <c r="L97" s="363"/>
      <c r="M97" s="362"/>
      <c r="O97" s="14"/>
      <c r="P97" s="15"/>
      <c r="Q97" s="16"/>
      <c r="R97" s="16"/>
      <c r="S97" s="647"/>
      <c r="T97" s="647"/>
    </row>
    <row r="98" spans="1:21" s="265" customFormat="1" ht="21" customHeight="1">
      <c r="A98" s="360"/>
      <c r="B98" s="341"/>
      <c r="C98" s="163"/>
      <c r="D98" s="347"/>
      <c r="E98" s="281"/>
      <c r="F98" s="280"/>
      <c r="G98" s="374"/>
      <c r="H98" s="364"/>
      <c r="I98" s="375"/>
      <c r="J98" s="358"/>
      <c r="K98" s="358"/>
      <c r="L98" s="359"/>
      <c r="M98" s="358"/>
      <c r="O98" s="10"/>
      <c r="P98" s="11" t="s">
        <v>344</v>
      </c>
      <c r="Q98" s="19"/>
      <c r="R98" s="19"/>
      <c r="S98" s="185">
        <f>SUM(S53:S97)</f>
        <v>0</v>
      </c>
      <c r="T98" s="185">
        <f>SUM(T53:T97)</f>
        <v>0</v>
      </c>
    </row>
    <row r="99" spans="1:21" s="265" customFormat="1" ht="21" customHeight="1">
      <c r="A99" s="346"/>
      <c r="B99" s="341"/>
      <c r="C99" s="163"/>
      <c r="D99" s="347"/>
      <c r="E99" s="281"/>
      <c r="F99" s="348"/>
      <c r="G99" s="349"/>
      <c r="H99" s="364"/>
      <c r="I99" s="163"/>
      <c r="J99" s="362"/>
      <c r="K99" s="362"/>
      <c r="L99" s="363"/>
      <c r="M99" s="362"/>
      <c r="N99" s="2"/>
      <c r="O99" s="20"/>
      <c r="P99" s="11" t="s">
        <v>168</v>
      </c>
      <c r="Q99" s="19"/>
      <c r="R99" s="19"/>
      <c r="S99" s="9"/>
      <c r="T99" s="9"/>
    </row>
    <row r="100" spans="1:21" s="265" customFormat="1" ht="21" customHeight="1">
      <c r="A100" s="346"/>
      <c r="B100" s="341"/>
      <c r="C100" s="163"/>
      <c r="D100" s="347"/>
      <c r="E100" s="281"/>
      <c r="F100" s="280"/>
      <c r="G100" s="374"/>
      <c r="H100" s="364"/>
      <c r="I100" s="163"/>
      <c r="J100" s="358"/>
      <c r="K100" s="358"/>
      <c r="L100" s="359"/>
      <c r="M100" s="358"/>
      <c r="N100" s="2"/>
      <c r="O100" s="21"/>
      <c r="P100" s="22"/>
      <c r="Q100" s="9"/>
      <c r="R100" s="9"/>
      <c r="S100" s="9"/>
      <c r="T100" s="9"/>
    </row>
    <row r="101" spans="1:21" s="265" customFormat="1" ht="21" customHeight="1">
      <c r="A101" s="346"/>
      <c r="B101" s="341"/>
      <c r="C101" s="163"/>
      <c r="D101" s="347"/>
      <c r="E101" s="281"/>
      <c r="F101" s="348"/>
      <c r="G101" s="349"/>
      <c r="H101" s="376"/>
      <c r="I101" s="163"/>
      <c r="J101" s="365"/>
      <c r="K101" s="365"/>
      <c r="L101" s="366"/>
      <c r="M101" s="365"/>
      <c r="N101" s="2"/>
      <c r="O101" s="86"/>
      <c r="P101" s="2"/>
      <c r="Q101" s="2"/>
      <c r="R101" s="2"/>
      <c r="S101" s="2"/>
      <c r="T101" s="2"/>
    </row>
    <row r="102" spans="1:21" s="265" customFormat="1" ht="21" customHeight="1">
      <c r="A102" s="346"/>
      <c r="B102" s="341"/>
      <c r="C102" s="163"/>
      <c r="D102" s="347"/>
      <c r="E102" s="281"/>
      <c r="F102" s="348"/>
      <c r="G102" s="349"/>
      <c r="H102" s="350"/>
      <c r="I102" s="163"/>
      <c r="J102" s="362"/>
      <c r="K102" s="362"/>
      <c r="L102" s="363"/>
      <c r="M102" s="362"/>
      <c r="N102" s="2"/>
      <c r="O102" s="86"/>
      <c r="P102" s="2"/>
      <c r="Q102" s="2"/>
      <c r="R102" s="2"/>
      <c r="S102" s="2"/>
      <c r="T102" s="2"/>
    </row>
    <row r="103" spans="1:21" ht="21" customHeight="1">
      <c r="A103" s="354"/>
      <c r="B103" s="163"/>
      <c r="C103" s="163"/>
      <c r="D103" s="355"/>
      <c r="E103" s="356"/>
      <c r="F103" s="280"/>
      <c r="G103" s="357"/>
      <c r="H103" s="280"/>
      <c r="I103" s="341"/>
      <c r="J103" s="358"/>
      <c r="K103" s="358"/>
      <c r="L103" s="359"/>
      <c r="M103" s="358"/>
      <c r="N103" s="265"/>
      <c r="U103" s="265"/>
    </row>
    <row r="104" spans="1:21" ht="21" customHeight="1">
      <c r="A104" s="354"/>
      <c r="B104" s="163"/>
      <c r="C104" s="163"/>
      <c r="D104" s="355"/>
      <c r="E104" s="368"/>
      <c r="F104" s="280"/>
      <c r="G104" s="377"/>
      <c r="H104" s="280"/>
      <c r="I104" s="341"/>
      <c r="J104" s="378"/>
      <c r="K104" s="378"/>
      <c r="L104" s="379"/>
      <c r="M104" s="380"/>
      <c r="N104" s="265"/>
    </row>
    <row r="105" spans="1:21" ht="21" customHeight="1">
      <c r="A105" s="381"/>
      <c r="B105" s="382"/>
      <c r="C105" s="383"/>
      <c r="D105" s="355"/>
      <c r="E105" s="368"/>
      <c r="F105" s="280"/>
      <c r="G105" s="343"/>
      <c r="H105" s="280"/>
      <c r="I105" s="341"/>
      <c r="J105" s="343"/>
      <c r="K105" s="343"/>
      <c r="L105" s="343"/>
      <c r="M105" s="343"/>
      <c r="N105" s="265"/>
    </row>
    <row r="106" spans="1:21" ht="21" customHeight="1">
      <c r="A106" s="384"/>
      <c r="B106" s="341"/>
      <c r="C106" s="341"/>
      <c r="D106" s="385"/>
      <c r="E106" s="386"/>
      <c r="F106" s="387"/>
      <c r="G106" s="387"/>
      <c r="H106" s="387"/>
      <c r="I106" s="341"/>
      <c r="J106" s="341"/>
      <c r="K106" s="341"/>
      <c r="L106" s="341"/>
      <c r="M106" s="341"/>
      <c r="N106" s="265"/>
    </row>
    <row r="107" spans="1:21" s="265" customFormat="1" ht="21" customHeight="1">
      <c r="A107" s="384"/>
      <c r="B107" s="341"/>
      <c r="C107" s="341"/>
      <c r="D107" s="385"/>
      <c r="E107" s="386"/>
      <c r="F107" s="387"/>
      <c r="G107" s="387"/>
      <c r="H107" s="387"/>
      <c r="I107" s="341"/>
      <c r="J107" s="343"/>
      <c r="K107" s="341"/>
      <c r="L107" s="341"/>
      <c r="M107" s="341"/>
      <c r="O107" s="86"/>
      <c r="P107" s="2"/>
      <c r="Q107" s="2"/>
      <c r="R107" s="2"/>
      <c r="S107" s="2"/>
      <c r="T107" s="2"/>
      <c r="U107" s="2"/>
    </row>
    <row r="108" spans="1:21" ht="21" customHeight="1">
      <c r="A108" s="384"/>
      <c r="B108" s="341"/>
      <c r="C108" s="341"/>
      <c r="D108" s="385"/>
      <c r="E108" s="386"/>
      <c r="F108" s="387"/>
      <c r="G108" s="387"/>
      <c r="H108" s="387"/>
      <c r="I108" s="341"/>
      <c r="J108" s="388"/>
      <c r="K108" s="341"/>
      <c r="L108" s="341"/>
      <c r="M108" s="341"/>
      <c r="N108" s="323"/>
      <c r="U108" s="265"/>
    </row>
    <row r="109" spans="1:21" ht="11.25" customHeight="1">
      <c r="A109" s="384"/>
      <c r="B109" s="341"/>
      <c r="C109" s="341"/>
      <c r="D109" s="385"/>
      <c r="E109" s="386"/>
      <c r="F109" s="387"/>
      <c r="G109" s="387"/>
      <c r="H109" s="387"/>
      <c r="I109" s="341"/>
      <c r="J109" s="343"/>
      <c r="K109" s="341"/>
      <c r="L109" s="341"/>
      <c r="M109" s="341"/>
      <c r="N109" s="265"/>
      <c r="P109" s="319"/>
    </row>
    <row r="110" spans="1:21" ht="21" customHeight="1">
      <c r="A110" s="384"/>
      <c r="B110" s="341"/>
      <c r="C110" s="341"/>
      <c r="D110" s="385"/>
      <c r="E110" s="386"/>
      <c r="F110" s="387"/>
      <c r="G110" s="343"/>
      <c r="H110" s="387"/>
      <c r="I110" s="341"/>
      <c r="J110" s="343"/>
      <c r="K110" s="341"/>
      <c r="L110" s="341"/>
      <c r="M110" s="341"/>
      <c r="N110" s="265"/>
    </row>
    <row r="111" spans="1:21" ht="21" customHeight="1">
      <c r="A111" s="384"/>
      <c r="B111" s="341"/>
      <c r="C111" s="341"/>
      <c r="D111" s="385"/>
      <c r="E111" s="386"/>
      <c r="F111" s="387"/>
      <c r="G111" s="387"/>
      <c r="H111" s="387"/>
      <c r="J111" s="341"/>
      <c r="K111" s="341"/>
      <c r="L111" s="341"/>
      <c r="M111" s="341"/>
      <c r="N111" s="265"/>
    </row>
    <row r="112" spans="1:21" s="265" customFormat="1" ht="22.5" customHeight="1">
      <c r="A112" s="145"/>
      <c r="B112" s="2"/>
      <c r="C112" s="2"/>
      <c r="D112" s="5"/>
      <c r="E112" s="6"/>
      <c r="F112" s="7"/>
      <c r="G112" s="7"/>
      <c r="H112" s="7"/>
      <c r="I112" s="330"/>
      <c r="J112" s="2"/>
      <c r="K112" s="2"/>
      <c r="L112" s="2"/>
      <c r="M112" s="2"/>
      <c r="O112" s="86"/>
      <c r="P112" s="2"/>
      <c r="Q112" s="2"/>
      <c r="R112" s="2"/>
      <c r="S112" s="2"/>
      <c r="T112" s="2"/>
      <c r="U112" s="2"/>
    </row>
    <row r="113" spans="1:21" s="265" customFormat="1" ht="54.75" customHeight="1">
      <c r="A113" s="145"/>
      <c r="B113" s="2"/>
      <c r="C113" s="2"/>
      <c r="D113" s="5"/>
      <c r="E113" s="6"/>
      <c r="F113" s="7"/>
      <c r="G113" s="7"/>
      <c r="H113" s="7"/>
      <c r="I113" s="330"/>
      <c r="J113" s="2"/>
      <c r="K113" s="2"/>
      <c r="L113" s="2"/>
      <c r="M113" s="2"/>
      <c r="O113" s="86"/>
      <c r="P113" s="2"/>
      <c r="Q113" s="2"/>
      <c r="R113" s="2"/>
      <c r="S113" s="2"/>
      <c r="T113" s="2"/>
    </row>
    <row r="114" spans="1:21" s="265" customFormat="1" ht="22.5" customHeight="1">
      <c r="A114" s="145"/>
      <c r="B114" s="2"/>
      <c r="C114" s="2"/>
      <c r="D114" s="5"/>
      <c r="E114" s="6"/>
      <c r="F114" s="7"/>
      <c r="G114" s="7"/>
      <c r="H114" s="7"/>
      <c r="I114" s="330"/>
      <c r="J114" s="2"/>
      <c r="K114" s="2"/>
      <c r="L114" s="2"/>
      <c r="M114" s="2"/>
      <c r="N114" s="2"/>
      <c r="O114" s="86"/>
      <c r="P114" s="2"/>
      <c r="Q114" s="2"/>
      <c r="R114" s="2"/>
      <c r="S114" s="2"/>
      <c r="T114" s="2"/>
    </row>
    <row r="115" spans="1:21" s="265" customFormat="1" ht="49.5" customHeight="1">
      <c r="A115" s="145"/>
      <c r="B115" s="2"/>
      <c r="C115" s="2"/>
      <c r="D115" s="5"/>
      <c r="E115" s="6"/>
      <c r="F115" s="7"/>
      <c r="G115" s="7"/>
      <c r="H115" s="7"/>
      <c r="I115" s="330"/>
      <c r="J115" s="2"/>
      <c r="K115" s="2"/>
      <c r="L115" s="2"/>
      <c r="M115" s="2"/>
      <c r="N115" s="2"/>
      <c r="O115" s="86"/>
      <c r="P115" s="2"/>
      <c r="Q115" s="2"/>
      <c r="R115" s="2"/>
      <c r="S115" s="2"/>
      <c r="T115" s="2"/>
    </row>
    <row r="116" spans="1:21" ht="22.5" customHeight="1">
      <c r="U116" s="265"/>
    </row>
    <row r="117" spans="1:21" s="265" customFormat="1" ht="49.5" customHeight="1">
      <c r="A117" s="145"/>
      <c r="B117" s="2"/>
      <c r="C117" s="2"/>
      <c r="D117" s="5"/>
      <c r="E117" s="6"/>
      <c r="F117" s="7"/>
      <c r="G117" s="7"/>
      <c r="H117" s="7"/>
      <c r="I117" s="330"/>
      <c r="J117" s="2"/>
      <c r="K117" s="2"/>
      <c r="L117" s="2"/>
      <c r="M117" s="2"/>
      <c r="N117" s="2"/>
      <c r="O117" s="86"/>
      <c r="P117" s="2"/>
      <c r="Q117" s="2"/>
      <c r="R117" s="2"/>
      <c r="S117" s="2"/>
      <c r="T117" s="2"/>
    </row>
    <row r="118" spans="1:21" ht="22.5" customHeight="1">
      <c r="U118" s="265"/>
    </row>
    <row r="119" spans="1:21" ht="23.25" customHeight="1"/>
    <row r="120" spans="1:21" ht="23.25" customHeight="1">
      <c r="N120" s="85"/>
    </row>
    <row r="121" spans="1:21" ht="21" customHeight="1">
      <c r="N121" s="106"/>
    </row>
    <row r="122" spans="1:21" ht="21" customHeight="1">
      <c r="N122" s="85"/>
    </row>
    <row r="123" spans="1:21" ht="21" customHeight="1">
      <c r="N123" s="88"/>
    </row>
    <row r="124" spans="1:21" ht="27.75" customHeight="1"/>
    <row r="125" spans="1:21" ht="21" customHeight="1"/>
    <row r="126" spans="1:21" ht="21" customHeight="1"/>
    <row r="127" spans="1:21" ht="21" customHeight="1"/>
    <row r="128" spans="1:21" ht="21" customHeight="1"/>
    <row r="129" spans="1:21" ht="21" customHeight="1"/>
    <row r="132" spans="1:21" ht="18" customHeight="1">
      <c r="N132" s="197"/>
    </row>
    <row r="133" spans="1:21" ht="18" customHeight="1">
      <c r="N133" s="197"/>
      <c r="O133" s="282"/>
      <c r="P133" s="197"/>
      <c r="Q133" s="197"/>
      <c r="R133" s="197"/>
      <c r="S133" s="197"/>
      <c r="T133" s="197"/>
    </row>
    <row r="134" spans="1:21" ht="18" customHeight="1">
      <c r="N134" s="197"/>
      <c r="O134" s="282"/>
      <c r="P134" s="197"/>
      <c r="Q134" s="197"/>
      <c r="R134" s="197"/>
      <c r="S134" s="197"/>
      <c r="T134" s="197"/>
    </row>
    <row r="135" spans="1:21" ht="18" customHeight="1">
      <c r="N135" s="197"/>
      <c r="O135" s="282"/>
      <c r="P135" s="197"/>
      <c r="Q135" s="197"/>
      <c r="R135" s="197"/>
      <c r="S135" s="197"/>
      <c r="T135" s="197"/>
    </row>
    <row r="136" spans="1:21" s="197" customFormat="1" ht="18" customHeight="1">
      <c r="A136" s="145"/>
      <c r="B136" s="2"/>
      <c r="C136" s="2"/>
      <c r="D136" s="5"/>
      <c r="E136" s="6"/>
      <c r="F136" s="7"/>
      <c r="G136" s="7"/>
      <c r="H136" s="7"/>
      <c r="I136" s="330"/>
      <c r="J136" s="2"/>
      <c r="K136" s="2"/>
      <c r="L136" s="2"/>
      <c r="M136" s="2"/>
      <c r="O136" s="282"/>
      <c r="U136" s="2"/>
    </row>
    <row r="137" spans="1:21" s="197" customFormat="1" ht="18" customHeight="1">
      <c r="A137" s="145"/>
      <c r="B137" s="2"/>
      <c r="C137" s="2"/>
      <c r="D137" s="5"/>
      <c r="E137" s="6"/>
      <c r="F137" s="7"/>
      <c r="G137" s="7"/>
      <c r="H137" s="7"/>
      <c r="I137" s="330"/>
      <c r="J137" s="2"/>
      <c r="K137" s="2"/>
      <c r="L137" s="2"/>
      <c r="M137" s="2"/>
      <c r="O137" s="282"/>
    </row>
    <row r="138" spans="1:21" s="197" customFormat="1" ht="18" customHeight="1">
      <c r="A138" s="145"/>
      <c r="B138" s="2"/>
      <c r="C138" s="2"/>
      <c r="D138" s="5"/>
      <c r="E138" s="6"/>
      <c r="F138" s="7"/>
      <c r="G138" s="7"/>
      <c r="H138" s="7"/>
      <c r="I138" s="330"/>
      <c r="J138" s="2"/>
      <c r="K138" s="2"/>
      <c r="L138" s="2"/>
      <c r="M138" s="2"/>
      <c r="O138" s="282"/>
    </row>
    <row r="139" spans="1:21" s="197" customFormat="1" ht="18" customHeight="1">
      <c r="A139" s="145"/>
      <c r="B139" s="2"/>
      <c r="C139" s="2"/>
      <c r="D139" s="5"/>
      <c r="E139" s="6"/>
      <c r="F139" s="7"/>
      <c r="G139" s="7"/>
      <c r="H139" s="7"/>
      <c r="I139" s="330"/>
      <c r="J139" s="2"/>
      <c r="K139" s="2"/>
      <c r="L139" s="2"/>
      <c r="M139" s="2"/>
      <c r="O139" s="282"/>
    </row>
    <row r="140" spans="1:21" s="197" customFormat="1" ht="18" customHeight="1">
      <c r="A140" s="145"/>
      <c r="B140" s="2"/>
      <c r="C140" s="2"/>
      <c r="D140" s="5"/>
      <c r="E140" s="6"/>
      <c r="F140" s="7"/>
      <c r="G140" s="7"/>
      <c r="H140" s="7"/>
      <c r="I140" s="330"/>
      <c r="J140" s="2"/>
      <c r="K140" s="2"/>
      <c r="L140" s="2"/>
      <c r="M140" s="2"/>
      <c r="N140" s="344">
        <f>ROUND(-1360200*0.8*0.7*12%/3,2)</f>
        <v>-30468.48</v>
      </c>
      <c r="O140" s="282"/>
    </row>
    <row r="141" spans="1:21" s="197" customFormat="1" ht="18" customHeight="1">
      <c r="A141" s="145"/>
      <c r="B141" s="2"/>
      <c r="C141" s="2"/>
      <c r="D141" s="5"/>
      <c r="E141" s="6"/>
      <c r="F141" s="7"/>
      <c r="G141" s="7"/>
      <c r="H141" s="7"/>
      <c r="I141" s="330"/>
      <c r="J141" s="2"/>
      <c r="K141" s="2"/>
      <c r="L141" s="2"/>
      <c r="M141" s="2"/>
      <c r="N141" s="344">
        <f>ROUND(-51490*0.8*0.7*12%/3,2)</f>
        <v>-1153.3800000000001</v>
      </c>
      <c r="O141" s="282"/>
    </row>
    <row r="142" spans="1:21" s="197" customFormat="1" ht="18" customHeight="1">
      <c r="A142" s="145"/>
      <c r="B142" s="2"/>
      <c r="C142" s="2"/>
      <c r="D142" s="5"/>
      <c r="E142" s="6"/>
      <c r="F142" s="7"/>
      <c r="G142" s="7"/>
      <c r="H142" s="7"/>
      <c r="I142" s="330"/>
      <c r="J142" s="2"/>
      <c r="K142" s="2"/>
      <c r="L142" s="2"/>
      <c r="M142" s="2"/>
      <c r="O142" s="282"/>
      <c r="P142" s="321" t="e">
        <f>L52+L54+L55+L56</f>
        <v>#REF!</v>
      </c>
    </row>
    <row r="143" spans="1:21" s="197" customFormat="1" ht="18" customHeight="1">
      <c r="A143" s="145"/>
      <c r="B143" s="2"/>
      <c r="C143" s="2"/>
      <c r="D143" s="5"/>
      <c r="E143" s="6"/>
      <c r="F143" s="7"/>
      <c r="G143" s="7"/>
      <c r="H143" s="7"/>
      <c r="I143" s="330"/>
      <c r="J143" s="2"/>
      <c r="K143" s="2"/>
      <c r="L143" s="2"/>
      <c r="M143" s="2"/>
      <c r="N143" s="2"/>
      <c r="O143" s="282"/>
      <c r="P143" s="320">
        <f>SUM(N140:N141,L81:L82)</f>
        <v>-31621.86</v>
      </c>
    </row>
    <row r="144" spans="1:21" s="197" customFormat="1" ht="18" customHeight="1">
      <c r="A144" s="145"/>
      <c r="B144" s="2"/>
      <c r="C144" s="2"/>
      <c r="D144" s="5"/>
      <c r="E144" s="6"/>
      <c r="F144" s="7"/>
      <c r="G144" s="7"/>
      <c r="H144" s="7"/>
      <c r="I144" s="330"/>
      <c r="J144" s="2"/>
      <c r="K144" s="2"/>
      <c r="L144" s="2"/>
      <c r="M144" s="2"/>
      <c r="N144" s="344">
        <f>ROUND(-14940*0.8*0.7*12%/3,2)</f>
        <v>-334.66</v>
      </c>
      <c r="O144" s="282"/>
      <c r="P144" s="320"/>
    </row>
    <row r="145" spans="1:21" s="197" customFormat="1" ht="18" customHeight="1">
      <c r="A145" s="145"/>
      <c r="B145" s="2"/>
      <c r="C145" s="2"/>
      <c r="D145" s="5"/>
      <c r="E145" s="6"/>
      <c r="F145" s="7"/>
      <c r="G145" s="7"/>
      <c r="H145" s="7"/>
      <c r="I145" s="330"/>
      <c r="J145" s="2"/>
      <c r="K145" s="2"/>
      <c r="L145" s="2"/>
      <c r="M145" s="2"/>
      <c r="N145" s="344">
        <f>ROUND(107912*0.8*0.7*12%/3,2)</f>
        <v>2417.23</v>
      </c>
      <c r="O145" s="282"/>
      <c r="P145" s="320"/>
    </row>
    <row r="146" spans="1:21" s="197" customFormat="1" ht="18" customHeight="1">
      <c r="A146" s="145"/>
      <c r="B146" s="2"/>
      <c r="C146" s="2"/>
      <c r="D146" s="5"/>
      <c r="E146" s="6"/>
      <c r="F146" s="7"/>
      <c r="G146" s="7"/>
      <c r="H146" s="7"/>
      <c r="I146" s="330"/>
      <c r="J146" s="2"/>
      <c r="K146" s="2"/>
      <c r="L146" s="2"/>
      <c r="M146" s="2"/>
      <c r="N146" s="344">
        <f>ROUND(-28000*0.8*0.7*12%/3,2)</f>
        <v>-627.20000000000005</v>
      </c>
      <c r="O146" s="282"/>
      <c r="P146" s="320"/>
    </row>
    <row r="147" spans="1:21" s="197" customFormat="1" ht="18" customHeight="1">
      <c r="A147" s="145"/>
      <c r="B147" s="2"/>
      <c r="C147" s="2"/>
      <c r="D147" s="5"/>
      <c r="E147" s="6"/>
      <c r="F147" s="7"/>
      <c r="G147" s="7"/>
      <c r="H147" s="7"/>
      <c r="I147" s="330"/>
      <c r="J147" s="2"/>
      <c r="K147" s="2"/>
      <c r="L147" s="2"/>
      <c r="M147" s="2"/>
      <c r="N147" s="344">
        <f>ROUND(-127000*0.8*0.7*12%/3,2)</f>
        <v>-2844.8</v>
      </c>
      <c r="O147" s="282"/>
      <c r="P147" s="320"/>
    </row>
    <row r="148" spans="1:21" s="197" customFormat="1" ht="18" customHeight="1">
      <c r="A148" s="145"/>
      <c r="B148" s="2"/>
      <c r="C148" s="2"/>
      <c r="D148" s="5"/>
      <c r="E148" s="6"/>
      <c r="F148" s="7"/>
      <c r="G148" s="7"/>
      <c r="H148" s="7"/>
      <c r="I148" s="330"/>
      <c r="J148" s="2"/>
      <c r="K148" s="2"/>
      <c r="L148" s="2"/>
      <c r="M148" s="2"/>
      <c r="N148" s="344">
        <f>ROUND(-51000*0.8*0.7*12%/3,2)</f>
        <v>-1142.4000000000001</v>
      </c>
      <c r="O148" s="282"/>
      <c r="P148" s="320"/>
    </row>
    <row r="149" spans="1:21" s="197" customFormat="1" ht="18" customHeight="1">
      <c r="A149" s="145"/>
      <c r="B149" s="2"/>
      <c r="C149" s="2"/>
      <c r="D149" s="5"/>
      <c r="E149" s="6"/>
      <c r="F149" s="7"/>
      <c r="G149" s="7"/>
      <c r="H149" s="7"/>
      <c r="I149" s="330"/>
      <c r="J149" s="2"/>
      <c r="K149" s="2"/>
      <c r="L149" s="2"/>
      <c r="M149" s="2"/>
      <c r="N149" s="2"/>
      <c r="O149" s="86"/>
      <c r="P149" s="2" t="e">
        <f>ROUND(SUM(P142:P143)*M57,2)</f>
        <v>#REF!</v>
      </c>
    </row>
    <row r="150" spans="1:21" s="197" customFormat="1" ht="18" customHeight="1">
      <c r="A150" s="145"/>
      <c r="B150" s="2"/>
      <c r="C150" s="2"/>
      <c r="D150" s="5"/>
      <c r="E150" s="6"/>
      <c r="F150" s="7"/>
      <c r="G150" s="7"/>
      <c r="H150" s="7"/>
      <c r="I150" s="330"/>
      <c r="J150" s="2"/>
      <c r="K150" s="2"/>
      <c r="L150" s="2"/>
      <c r="M150" s="2"/>
      <c r="N150" s="345">
        <f>SUM(N130:N139,N146:N149,N141:N144)</f>
        <v>-6102.44</v>
      </c>
      <c r="O150" s="2"/>
      <c r="P150" s="322" t="e">
        <f>SUM(P142:P149)</f>
        <v>#REF!</v>
      </c>
    </row>
    <row r="151" spans="1:21" s="197" customFormat="1" ht="18" customHeight="1">
      <c r="A151" s="145"/>
      <c r="B151" s="2"/>
      <c r="C151" s="2"/>
      <c r="D151" s="5"/>
      <c r="E151" s="6"/>
      <c r="F151" s="7"/>
      <c r="G151" s="7"/>
      <c r="H151" s="7"/>
      <c r="I151" s="330"/>
      <c r="J151" s="2"/>
      <c r="K151" s="2"/>
      <c r="L151" s="2"/>
      <c r="M151" s="2"/>
      <c r="N151" s="2"/>
      <c r="O151" s="86"/>
      <c r="P151" s="2"/>
      <c r="Q151" s="2"/>
      <c r="R151" s="2"/>
      <c r="S151" s="2"/>
      <c r="T151" s="2"/>
    </row>
    <row r="152" spans="1:21" s="197" customFormat="1" ht="18" customHeight="1">
      <c r="A152" s="145"/>
      <c r="B152" s="2"/>
      <c r="C152" s="2"/>
      <c r="D152" s="5"/>
      <c r="E152" s="6"/>
      <c r="F152" s="7"/>
      <c r="G152" s="7"/>
      <c r="H152" s="7"/>
      <c r="I152" s="330"/>
      <c r="J152" s="2"/>
      <c r="K152" s="2"/>
      <c r="L152" s="2"/>
      <c r="M152" s="2"/>
      <c r="N152" s="2"/>
      <c r="O152" s="86"/>
      <c r="P152" s="2"/>
      <c r="Q152" s="2"/>
      <c r="R152" s="2"/>
      <c r="S152" s="2"/>
      <c r="T152" s="2"/>
    </row>
    <row r="153" spans="1:21" s="197" customFormat="1" ht="18" customHeight="1">
      <c r="A153" s="145"/>
      <c r="B153" s="2"/>
      <c r="C153" s="2"/>
      <c r="D153" s="5"/>
      <c r="E153" s="6"/>
      <c r="F153" s="7"/>
      <c r="G153" s="7"/>
      <c r="H153" s="7"/>
      <c r="I153" s="330"/>
      <c r="J153" s="2"/>
      <c r="K153" s="2"/>
      <c r="L153" s="2"/>
      <c r="M153" s="2"/>
      <c r="N153" s="2"/>
      <c r="O153" s="86"/>
      <c r="P153" s="2"/>
      <c r="Q153" s="2"/>
      <c r="R153" s="2"/>
      <c r="S153" s="2"/>
      <c r="T153" s="2"/>
    </row>
    <row r="154" spans="1:21" ht="18" customHeight="1">
      <c r="U154" s="197"/>
    </row>
    <row r="160" spans="1:21" ht="18" customHeight="1">
      <c r="N160" s="265"/>
    </row>
    <row r="161" spans="1:21" s="197" customFormat="1" ht="18" customHeight="1">
      <c r="A161" s="145"/>
      <c r="B161" s="2"/>
      <c r="C161" s="2"/>
      <c r="D161" s="5"/>
      <c r="E161" s="6"/>
      <c r="F161" s="7"/>
      <c r="G161" s="7"/>
      <c r="H161" s="7"/>
      <c r="I161" s="330"/>
      <c r="J161" s="2"/>
      <c r="K161" s="2"/>
      <c r="L161" s="2"/>
      <c r="M161" s="2"/>
      <c r="N161" s="71">
        <f>ROUND(-123000*0.8*0.7*12%/3,2)</f>
        <v>-2755.2</v>
      </c>
      <c r="O161" s="282"/>
      <c r="P161" s="320"/>
    </row>
    <row r="162" spans="1:21" s="265" customFormat="1" ht="21" customHeight="1">
      <c r="A162" s="145"/>
      <c r="B162" s="2"/>
      <c r="C162" s="2"/>
      <c r="D162" s="5"/>
      <c r="E162" s="6"/>
      <c r="F162" s="7"/>
      <c r="G162" s="7"/>
      <c r="H162" s="7"/>
      <c r="I162" s="330"/>
      <c r="J162" s="2"/>
      <c r="K162" s="2"/>
      <c r="L162" s="2"/>
      <c r="M162" s="2"/>
      <c r="N162" s="2"/>
      <c r="O162" s="86"/>
      <c r="P162" s="2"/>
      <c r="Q162" s="2"/>
      <c r="R162" s="2"/>
      <c r="S162" s="2"/>
      <c r="T162" s="2"/>
      <c r="U162" s="2"/>
    </row>
    <row r="163" spans="1:21" ht="18" customHeight="1">
      <c r="N163" s="298">
        <f>SUM(N152:N162)</f>
        <v>-2755.2</v>
      </c>
      <c r="Q163" s="265"/>
      <c r="R163" s="265"/>
      <c r="S163" s="265"/>
      <c r="T163" s="265"/>
      <c r="U163" s="265"/>
    </row>
    <row r="164" spans="1:21" ht="18" customHeight="1">
      <c r="N164" s="297">
        <f>SUM(N163,N150)</f>
        <v>-8857.64</v>
      </c>
    </row>
  </sheetData>
  <customSheetViews>
    <customSheetView guid="{29ADDA07-E427-4C12-A26F-16DB0F983414}" scale="90" showPageBreaks="1" printArea="1" view="pageBreakPreview" topLeftCell="A46">
      <selection activeCell="G55" sqref="G55"/>
      <colBreaks count="1" manualBreakCount="1">
        <brk id="9" max="67" man="1"/>
      </colBreaks>
      <pageMargins left="0.62992125984252001" right="0.196850393700787" top="0.66929133858267698" bottom="0.196850393700787" header="0.27559055118110198" footer="0.31496062992126"/>
      <pageSetup paperSize="9" scale="56" orientation="portrait" r:id="rId1"/>
      <headerFooter alignWithMargins="0">
        <oddHeader>&amp;LSanyo Eng &amp; Const Vietnam Co., Ltd.&amp;CSAIGON PRECISION LT1 B EXTENSION-4 FACTORY&amp;RRev.0 --- 20th/Dec./2014</oddHeader>
        <oddFooter>&amp;CSummary - &amp;P / &amp;N -</oddFooter>
      </headerFooter>
    </customSheetView>
  </customSheetViews>
  <mergeCells count="16">
    <mergeCell ref="A61:C61"/>
    <mergeCell ref="B80:C80"/>
    <mergeCell ref="B52:C52"/>
    <mergeCell ref="A60:C60"/>
    <mergeCell ref="B2:C2"/>
    <mergeCell ref="B55:C55"/>
    <mergeCell ref="B57:C57"/>
    <mergeCell ref="A59:C59"/>
    <mergeCell ref="B54:C54"/>
    <mergeCell ref="B56:C56"/>
    <mergeCell ref="S3:T3"/>
    <mergeCell ref="J1:M1"/>
    <mergeCell ref="J2:J3"/>
    <mergeCell ref="K2:K3"/>
    <mergeCell ref="L2:L3"/>
    <mergeCell ref="M2:M3"/>
  </mergeCells>
  <phoneticPr fontId="3" type="noConversion"/>
  <pageMargins left="0.62992125984252001" right="0.196850393700787" top="0.66929133858267698" bottom="0.196850393700787" header="0.27559055118110198" footer="0.31496062992126"/>
  <pageSetup paperSize="9" scale="55" orientation="portrait" r:id="rId2"/>
  <headerFooter alignWithMargins="0">
    <oddHeader>&amp;LSanyo Eng &amp; Const Vietnam Co., Ltd.&amp;CSAIGON PRECISION LT1 B EXTENSION-4 FACTORY&amp;RRev.0 --- 20th/Dec./2014</oddHeader>
    <oddFooter>&amp;CSummary - &amp;P / &amp;N -</oddFooter>
  </headerFooter>
  <colBreaks count="1" manualBreakCount="1">
    <brk id="9" max="67" man="1"/>
  </col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P605"/>
  <sheetViews>
    <sheetView view="pageBreakPreview" zoomScaleNormal="70" zoomScaleSheetLayoutView="100" workbookViewId="0">
      <selection activeCell="D14" sqref="D14"/>
    </sheetView>
  </sheetViews>
  <sheetFormatPr defaultColWidth="8.85546875" defaultRowHeight="12.75"/>
  <cols>
    <col min="1" max="1" width="8" style="402" customWidth="1"/>
    <col min="2" max="2" width="47" style="554" customWidth="1"/>
    <col min="3" max="3" width="46.7109375" style="554" customWidth="1"/>
    <col min="4" max="4" width="9.28515625" style="554" bestFit="1" customWidth="1"/>
    <col min="5" max="5" width="7.7109375" style="555" customWidth="1"/>
    <col min="6" max="6" width="9.5703125" style="704" customWidth="1"/>
    <col min="7" max="7" width="18.140625" style="556" customWidth="1"/>
    <col min="8" max="8" width="19.28515625" style="556" customWidth="1"/>
    <col min="9" max="9" width="20.140625" style="405" customWidth="1"/>
    <col min="10" max="10" width="1.85546875" style="339" customWidth="1"/>
    <col min="11" max="11" width="8.42578125" style="641" customWidth="1"/>
    <col min="12" max="12" width="9.28515625" style="605" customWidth="1"/>
    <col min="13" max="13" width="12.140625" style="605" customWidth="1"/>
    <col min="14" max="14" width="1.85546875" style="605" customWidth="1"/>
    <col min="15" max="15" width="6.85546875" style="414" hidden="1" customWidth="1"/>
    <col min="16" max="16" width="6.42578125" style="604" customWidth="1"/>
    <col min="17" max="17" width="9.7109375" style="604" customWidth="1"/>
    <col min="18" max="18" width="13" style="413" customWidth="1"/>
    <col min="19" max="19" width="14.5703125" style="413" customWidth="1"/>
    <col min="20" max="20" width="11.85546875" style="413" customWidth="1"/>
    <col min="21" max="23" width="7.85546875" style="413" customWidth="1"/>
    <col min="24" max="24" width="8.85546875" style="413" customWidth="1"/>
    <col min="25" max="25" width="14" style="413" customWidth="1"/>
    <col min="26" max="26" width="8.140625" style="413" customWidth="1"/>
    <col min="27" max="27" width="14.28515625" style="413" customWidth="1"/>
    <col min="28" max="28" width="7.85546875" style="413" customWidth="1"/>
    <col min="29" max="29" width="11.28515625" style="413" customWidth="1"/>
    <col min="30" max="30" width="12.140625" style="413" customWidth="1"/>
    <col min="31" max="31" width="18.140625" style="606" customWidth="1"/>
    <col min="32" max="32" width="17.7109375" style="606" customWidth="1"/>
    <col min="33" max="34" width="1" style="413" customWidth="1"/>
    <col min="35" max="37" width="5.7109375" style="413" customWidth="1"/>
    <col min="38" max="38" width="8.140625" style="413" customWidth="1"/>
    <col min="39" max="39" width="15.42578125" style="413" customWidth="1"/>
    <col min="40" max="40" width="7.85546875" style="413" customWidth="1"/>
    <col min="41" max="41" width="15.42578125" style="413" customWidth="1"/>
    <col min="42" max="45" width="8.85546875" style="413"/>
    <col min="46" max="16384" width="8.85546875" style="163"/>
  </cols>
  <sheetData>
    <row r="1" spans="1:68" ht="30" customHeight="1">
      <c r="A1" s="395" t="s">
        <v>661</v>
      </c>
      <c r="I1" s="403"/>
      <c r="J1" s="433"/>
      <c r="N1" s="602"/>
      <c r="Z1" s="590"/>
      <c r="AA1" s="590"/>
      <c r="AB1" s="590"/>
      <c r="AC1" s="590"/>
      <c r="AD1" s="590"/>
      <c r="AE1" s="611"/>
      <c r="AF1" s="611"/>
      <c r="AI1" s="590"/>
      <c r="AJ1" s="590"/>
      <c r="AK1" s="590"/>
      <c r="AL1" s="590"/>
      <c r="AM1" s="590"/>
      <c r="AN1" s="590"/>
      <c r="AO1" s="590"/>
      <c r="AP1" s="590"/>
      <c r="AQ1" s="590"/>
      <c r="AR1" s="590"/>
      <c r="AS1" s="590"/>
      <c r="AT1" s="340"/>
    </row>
    <row r="2" spans="1:68" ht="24.75" customHeight="1">
      <c r="A2" s="395" t="s">
        <v>562</v>
      </c>
      <c r="I2" s="403"/>
      <c r="J2" s="433"/>
      <c r="K2" s="642"/>
      <c r="L2" s="607"/>
      <c r="M2" s="607"/>
      <c r="N2" s="602"/>
      <c r="Z2" s="590"/>
      <c r="AA2" s="590"/>
      <c r="AB2" s="590"/>
      <c r="AC2" s="590"/>
      <c r="AD2" s="590"/>
      <c r="AE2" s="611"/>
      <c r="AF2" s="611"/>
      <c r="AI2" s="590"/>
      <c r="AJ2" s="590"/>
      <c r="AK2" s="590"/>
      <c r="AL2" s="590"/>
      <c r="AM2" s="590"/>
      <c r="AN2" s="590"/>
      <c r="AO2" s="590"/>
      <c r="AP2" s="590"/>
      <c r="AQ2" s="590"/>
      <c r="AR2" s="590"/>
      <c r="AS2" s="590"/>
      <c r="AT2" s="340"/>
    </row>
    <row r="3" spans="1:68" s="414" customFormat="1" ht="24" customHeight="1">
      <c r="A3" s="843" t="s">
        <v>294</v>
      </c>
      <c r="B3" s="853" t="s">
        <v>293</v>
      </c>
      <c r="C3" s="854"/>
      <c r="D3" s="416"/>
      <c r="E3" s="845" t="s">
        <v>289</v>
      </c>
      <c r="F3" s="847" t="s">
        <v>290</v>
      </c>
      <c r="G3" s="417" t="s">
        <v>291</v>
      </c>
      <c r="H3" s="417" t="s">
        <v>292</v>
      </c>
      <c r="I3" s="849" t="s">
        <v>297</v>
      </c>
      <c r="J3" s="418"/>
      <c r="K3" s="851" t="s">
        <v>290</v>
      </c>
      <c r="L3" s="859" t="s">
        <v>555</v>
      </c>
      <c r="M3" s="859"/>
      <c r="N3" s="418"/>
      <c r="O3" s="860" t="s">
        <v>119</v>
      </c>
      <c r="P3" s="503"/>
      <c r="Q3" s="503"/>
      <c r="R3" s="500" t="s">
        <v>300</v>
      </c>
      <c r="S3" s="501" t="s">
        <v>301</v>
      </c>
      <c r="T3" s="654" t="s">
        <v>302</v>
      </c>
      <c r="U3" s="507" t="s">
        <v>303</v>
      </c>
      <c r="V3" s="507" t="s">
        <v>304</v>
      </c>
      <c r="W3" s="507" t="s">
        <v>305</v>
      </c>
      <c r="X3" s="514" t="s">
        <v>306</v>
      </c>
      <c r="Y3" s="419" t="s">
        <v>307</v>
      </c>
      <c r="Z3" s="517" t="s">
        <v>321</v>
      </c>
      <c r="AA3" s="509" t="s">
        <v>309</v>
      </c>
      <c r="AB3" s="420">
        <f>'Summary-E'!Q50</f>
        <v>0.05</v>
      </c>
      <c r="AC3" s="421" t="s">
        <v>308</v>
      </c>
      <c r="AD3" s="422" t="s">
        <v>310</v>
      </c>
      <c r="AE3" s="862" t="s">
        <v>328</v>
      </c>
      <c r="AF3" s="862"/>
      <c r="AG3" s="498"/>
      <c r="AH3" s="410"/>
      <c r="AI3" s="857" t="s">
        <v>311</v>
      </c>
      <c r="AJ3" s="857"/>
      <c r="AK3" s="857"/>
      <c r="AL3" s="857"/>
      <c r="AM3" s="857"/>
      <c r="AN3" s="858"/>
      <c r="AO3" s="858"/>
      <c r="AP3" s="415"/>
      <c r="AQ3" s="423" t="s">
        <v>312</v>
      </c>
      <c r="AR3" s="423" t="s">
        <v>313</v>
      </c>
      <c r="AS3" s="423" t="s">
        <v>314</v>
      </c>
      <c r="AT3" s="424" t="s">
        <v>315</v>
      </c>
    </row>
    <row r="4" spans="1:68" s="414" customFormat="1" ht="23.25" customHeight="1">
      <c r="A4" s="844"/>
      <c r="B4" s="855"/>
      <c r="C4" s="856"/>
      <c r="D4" s="425"/>
      <c r="E4" s="846"/>
      <c r="F4" s="848"/>
      <c r="G4" s="426" t="s">
        <v>295</v>
      </c>
      <c r="H4" s="426" t="s">
        <v>295</v>
      </c>
      <c r="I4" s="850"/>
      <c r="J4" s="418"/>
      <c r="K4" s="852"/>
      <c r="L4" s="653" t="s">
        <v>299</v>
      </c>
      <c r="M4" s="601" t="s">
        <v>327</v>
      </c>
      <c r="N4" s="418"/>
      <c r="O4" s="861"/>
      <c r="P4" s="504"/>
      <c r="Q4" s="504"/>
      <c r="R4" s="500" t="s">
        <v>300</v>
      </c>
      <c r="S4" s="500" t="s">
        <v>301</v>
      </c>
      <c r="T4" s="654" t="s">
        <v>316</v>
      </c>
      <c r="U4" s="507" t="s">
        <v>317</v>
      </c>
      <c r="V4" s="507" t="s">
        <v>318</v>
      </c>
      <c r="W4" s="507" t="s">
        <v>319</v>
      </c>
      <c r="X4" s="515">
        <v>0.97</v>
      </c>
      <c r="Y4" s="427" t="s">
        <v>300</v>
      </c>
      <c r="Z4" s="518">
        <v>1.05</v>
      </c>
      <c r="AA4" s="510" t="s">
        <v>322</v>
      </c>
      <c r="AB4" s="420" t="s">
        <v>323</v>
      </c>
      <c r="AC4" s="421" t="s">
        <v>324</v>
      </c>
      <c r="AD4" s="422" t="s">
        <v>325</v>
      </c>
      <c r="AE4" s="652" t="s">
        <v>329</v>
      </c>
      <c r="AF4" s="652" t="s">
        <v>330</v>
      </c>
      <c r="AG4" s="498"/>
      <c r="AH4" s="410"/>
      <c r="AI4" s="428" t="s">
        <v>317</v>
      </c>
      <c r="AJ4" s="429" t="s">
        <v>326</v>
      </c>
      <c r="AK4" s="430" t="s">
        <v>320</v>
      </c>
      <c r="AL4" s="421" t="s">
        <v>299</v>
      </c>
      <c r="AM4" s="421" t="s">
        <v>327</v>
      </c>
      <c r="AN4" s="421" t="s">
        <v>299</v>
      </c>
      <c r="AO4" s="421" t="s">
        <v>327</v>
      </c>
      <c r="AP4" s="411"/>
      <c r="AQ4" s="431"/>
      <c r="AR4" s="431"/>
      <c r="AS4" s="431"/>
      <c r="AT4" s="432"/>
    </row>
    <row r="5" spans="1:68" s="414" customFormat="1" ht="23.25" customHeight="1">
      <c r="A5" s="756"/>
      <c r="B5" s="757"/>
      <c r="C5" s="758"/>
      <c r="D5" s="759"/>
      <c r="E5" s="760"/>
      <c r="F5" s="761"/>
      <c r="G5" s="762"/>
      <c r="H5" s="762"/>
      <c r="I5" s="763"/>
      <c r="J5" s="418"/>
      <c r="K5" s="764"/>
      <c r="L5" s="765"/>
      <c r="M5" s="765"/>
      <c r="N5" s="418"/>
      <c r="O5" s="766"/>
      <c r="P5" s="767"/>
      <c r="Q5" s="767"/>
      <c r="R5" s="768"/>
      <c r="S5" s="768"/>
      <c r="T5" s="769"/>
      <c r="U5" s="770"/>
      <c r="V5" s="770"/>
      <c r="W5" s="770"/>
      <c r="X5" s="771"/>
      <c r="Y5" s="772"/>
      <c r="Z5" s="773"/>
      <c r="AA5" s="774"/>
      <c r="AB5" s="775"/>
      <c r="AC5" s="776"/>
      <c r="AD5" s="777"/>
      <c r="AE5" s="778"/>
      <c r="AF5" s="778"/>
      <c r="AG5" s="498"/>
      <c r="AH5" s="410"/>
      <c r="AI5" s="779"/>
      <c r="AJ5" s="779"/>
      <c r="AK5" s="780"/>
      <c r="AL5" s="776"/>
      <c r="AM5" s="776"/>
      <c r="AN5" s="776"/>
      <c r="AO5" s="776"/>
      <c r="AP5" s="411"/>
      <c r="AQ5" s="781"/>
      <c r="AR5" s="781"/>
      <c r="AS5" s="781"/>
      <c r="AT5" s="782"/>
    </row>
    <row r="6" spans="1:68" s="164" customFormat="1" ht="21.75" customHeight="1">
      <c r="A6" s="337"/>
      <c r="B6" s="755" t="s">
        <v>749</v>
      </c>
      <c r="C6" s="557"/>
      <c r="D6" s="558"/>
      <c r="E6" s="559"/>
      <c r="F6" s="705"/>
      <c r="G6" s="560"/>
      <c r="H6" s="560"/>
      <c r="I6" s="404"/>
      <c r="J6" s="338"/>
      <c r="K6" s="643"/>
      <c r="L6" s="608"/>
      <c r="M6" s="608"/>
      <c r="N6" s="612"/>
      <c r="O6" s="613"/>
      <c r="P6" s="505"/>
      <c r="Q6" s="505"/>
      <c r="R6" s="502"/>
      <c r="S6" s="502"/>
      <c r="T6" s="506"/>
      <c r="U6" s="508"/>
      <c r="V6" s="508"/>
      <c r="W6" s="508"/>
      <c r="X6" s="516"/>
      <c r="Y6" s="407"/>
      <c r="Z6" s="519"/>
      <c r="AA6" s="511"/>
      <c r="AB6" s="406"/>
      <c r="AC6" s="407"/>
      <c r="AD6" s="496"/>
      <c r="AE6" s="512"/>
      <c r="AF6" s="512"/>
      <c r="AG6" s="499"/>
      <c r="AH6" s="497"/>
      <c r="AI6" s="408"/>
      <c r="AJ6" s="408"/>
      <c r="AK6" s="408"/>
      <c r="AL6" s="407"/>
      <c r="AM6" s="407"/>
      <c r="AN6" s="407"/>
      <c r="AO6" s="407"/>
      <c r="AP6" s="409"/>
      <c r="AQ6" s="409"/>
      <c r="AR6" s="409"/>
      <c r="AS6" s="409"/>
      <c r="AT6" s="389"/>
    </row>
    <row r="7" spans="1:68" s="413" customFormat="1" ht="20.25" customHeight="1">
      <c r="A7" s="163"/>
      <c r="D7" s="729"/>
      <c r="E7" s="414"/>
      <c r="I7" s="367"/>
      <c r="J7" s="163"/>
      <c r="K7" s="644"/>
      <c r="AB7" s="606"/>
      <c r="AC7" s="606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3"/>
      <c r="BE7" s="163"/>
      <c r="BF7" s="163"/>
      <c r="BG7" s="163"/>
      <c r="BH7" s="163"/>
      <c r="BI7" s="163"/>
      <c r="BJ7" s="163"/>
      <c r="BK7" s="163"/>
      <c r="BL7" s="163"/>
      <c r="BM7" s="163"/>
    </row>
    <row r="8" spans="1:68" s="413" customFormat="1" ht="20.25" customHeight="1">
      <c r="A8" s="163"/>
      <c r="D8" s="729"/>
      <c r="E8" s="414"/>
      <c r="I8" s="367"/>
      <c r="J8" s="163"/>
      <c r="K8" s="644"/>
      <c r="P8" s="434"/>
      <c r="AT8" s="163"/>
      <c r="AU8" s="163"/>
      <c r="AV8" s="163"/>
      <c r="AW8" s="163"/>
      <c r="AX8" s="163"/>
      <c r="AY8" s="163"/>
      <c r="AZ8" s="163"/>
      <c r="BA8" s="163"/>
      <c r="BB8" s="163"/>
      <c r="BC8" s="163"/>
      <c r="BD8" s="163"/>
      <c r="BE8" s="163"/>
      <c r="BF8" s="163"/>
      <c r="BG8" s="163"/>
      <c r="BH8" s="163"/>
      <c r="BI8" s="163"/>
      <c r="BJ8" s="163"/>
      <c r="BK8" s="163"/>
      <c r="BL8" s="163"/>
      <c r="BM8" s="163"/>
      <c r="BN8" s="163"/>
      <c r="BO8" s="163"/>
      <c r="BP8" s="163"/>
    </row>
    <row r="9" spans="1:68" s="413" customFormat="1">
      <c r="A9" s="163"/>
      <c r="E9" s="414"/>
      <c r="F9" s="706"/>
      <c r="I9" s="367"/>
      <c r="J9" s="163"/>
      <c r="K9" s="644"/>
      <c r="P9" s="434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</row>
    <row r="10" spans="1:68" s="413" customFormat="1">
      <c r="A10" s="163"/>
      <c r="E10" s="414"/>
      <c r="F10" s="706"/>
      <c r="I10" s="367"/>
      <c r="J10" s="163"/>
      <c r="K10" s="644"/>
      <c r="P10" s="434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3"/>
      <c r="BN10" s="163"/>
      <c r="BO10" s="163"/>
      <c r="BP10" s="163"/>
    </row>
    <row r="11" spans="1:68" s="413" customFormat="1">
      <c r="A11" s="163"/>
      <c r="E11" s="414"/>
      <c r="F11" s="706"/>
      <c r="I11" s="367"/>
      <c r="J11" s="163"/>
      <c r="K11" s="644"/>
      <c r="P11" s="434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63"/>
      <c r="BI11" s="163"/>
      <c r="BJ11" s="163"/>
      <c r="BK11" s="163"/>
      <c r="BL11" s="163"/>
      <c r="BM11" s="163"/>
      <c r="BN11" s="163"/>
      <c r="BO11" s="163"/>
      <c r="BP11" s="163"/>
    </row>
    <row r="12" spans="1:68" s="413" customFormat="1">
      <c r="A12" s="163"/>
      <c r="E12" s="414"/>
      <c r="F12" s="706"/>
      <c r="I12" s="367"/>
      <c r="J12" s="163"/>
      <c r="K12" s="644"/>
      <c r="P12" s="434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163"/>
      <c r="BK12" s="163"/>
      <c r="BL12" s="163"/>
      <c r="BM12" s="163"/>
      <c r="BN12" s="163"/>
      <c r="BO12" s="163"/>
      <c r="BP12" s="163"/>
    </row>
    <row r="13" spans="1:68" s="413" customFormat="1">
      <c r="A13" s="163"/>
      <c r="E13" s="414"/>
      <c r="F13" s="706"/>
      <c r="I13" s="367"/>
      <c r="J13" s="163"/>
      <c r="K13" s="644"/>
      <c r="P13" s="434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163"/>
      <c r="BI13" s="163"/>
      <c r="BJ13" s="163"/>
      <c r="BK13" s="163"/>
      <c r="BL13" s="163"/>
      <c r="BM13" s="163"/>
      <c r="BN13" s="163"/>
      <c r="BO13" s="163"/>
      <c r="BP13" s="163"/>
    </row>
    <row r="14" spans="1:68" s="413" customFormat="1">
      <c r="A14" s="163"/>
      <c r="E14" s="414"/>
      <c r="F14" s="706"/>
      <c r="I14" s="367"/>
      <c r="J14" s="163"/>
      <c r="K14" s="644"/>
      <c r="P14" s="434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  <c r="BD14" s="163"/>
      <c r="BE14" s="163"/>
      <c r="BF14" s="163"/>
      <c r="BG14" s="163"/>
      <c r="BH14" s="163"/>
      <c r="BI14" s="163"/>
      <c r="BJ14" s="163"/>
      <c r="BK14" s="163"/>
      <c r="BL14" s="163"/>
      <c r="BM14" s="163"/>
      <c r="BN14" s="163"/>
      <c r="BO14" s="163"/>
      <c r="BP14" s="163"/>
    </row>
    <row r="15" spans="1:68" s="413" customFormat="1">
      <c r="A15" s="163"/>
      <c r="E15" s="414"/>
      <c r="F15" s="706"/>
      <c r="I15" s="367"/>
      <c r="J15" s="163"/>
      <c r="K15" s="644"/>
      <c r="P15" s="434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  <c r="BD15" s="163"/>
      <c r="BE15" s="163"/>
      <c r="BF15" s="163"/>
      <c r="BG15" s="163"/>
      <c r="BH15" s="163"/>
      <c r="BI15" s="163"/>
      <c r="BJ15" s="163"/>
      <c r="BK15" s="163"/>
      <c r="BL15" s="163"/>
      <c r="BM15" s="163"/>
      <c r="BN15" s="163"/>
      <c r="BO15" s="163"/>
      <c r="BP15" s="163"/>
    </row>
    <row r="16" spans="1:68" s="413" customFormat="1">
      <c r="A16" s="163"/>
      <c r="E16" s="414"/>
      <c r="F16" s="706"/>
      <c r="I16" s="367"/>
      <c r="J16" s="163"/>
      <c r="K16" s="644"/>
      <c r="P16" s="434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  <c r="BD16" s="163"/>
      <c r="BE16" s="163"/>
      <c r="BF16" s="163"/>
      <c r="BG16" s="163"/>
      <c r="BH16" s="163"/>
      <c r="BI16" s="163"/>
      <c r="BJ16" s="163"/>
      <c r="BK16" s="163"/>
      <c r="BL16" s="163"/>
      <c r="BM16" s="163"/>
      <c r="BN16" s="163"/>
      <c r="BO16" s="163"/>
      <c r="BP16" s="163"/>
    </row>
    <row r="17" spans="1:68" s="413" customFormat="1">
      <c r="A17" s="163"/>
      <c r="E17" s="414"/>
      <c r="F17" s="706"/>
      <c r="I17" s="367"/>
      <c r="J17" s="163"/>
      <c r="K17" s="644"/>
      <c r="P17" s="434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  <c r="BD17" s="163"/>
      <c r="BE17" s="163"/>
      <c r="BF17" s="163"/>
      <c r="BG17" s="163"/>
      <c r="BH17" s="163"/>
      <c r="BI17" s="163"/>
      <c r="BJ17" s="163"/>
      <c r="BK17" s="163"/>
      <c r="BL17" s="163"/>
      <c r="BM17" s="163"/>
      <c r="BN17" s="163"/>
      <c r="BO17" s="163"/>
      <c r="BP17" s="163"/>
    </row>
    <row r="18" spans="1:68" s="413" customFormat="1">
      <c r="A18" s="163"/>
      <c r="E18" s="414"/>
      <c r="F18" s="706"/>
      <c r="I18" s="367"/>
      <c r="J18" s="163"/>
      <c r="K18" s="644"/>
      <c r="P18" s="434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</row>
    <row r="19" spans="1:68" s="413" customFormat="1">
      <c r="A19" s="163"/>
      <c r="E19" s="414"/>
      <c r="F19" s="706"/>
      <c r="I19" s="367"/>
      <c r="J19" s="163"/>
      <c r="K19" s="644"/>
      <c r="P19" s="434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  <c r="BP19" s="163"/>
    </row>
    <row r="20" spans="1:68" s="413" customFormat="1">
      <c r="A20" s="163"/>
      <c r="E20" s="414"/>
      <c r="F20" s="706"/>
      <c r="I20" s="367"/>
      <c r="J20" s="163"/>
      <c r="K20" s="644"/>
      <c r="P20" s="434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3"/>
      <c r="BN20" s="163"/>
      <c r="BO20" s="163"/>
      <c r="BP20" s="163"/>
    </row>
    <row r="21" spans="1:68" s="413" customFormat="1">
      <c r="A21" s="163"/>
      <c r="E21" s="414"/>
      <c r="F21" s="706"/>
      <c r="I21" s="367"/>
      <c r="J21" s="163"/>
      <c r="K21" s="644"/>
      <c r="P21" s="434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163"/>
      <c r="BN21" s="163"/>
      <c r="BO21" s="163"/>
      <c r="BP21" s="163"/>
    </row>
    <row r="22" spans="1:68" s="413" customFormat="1">
      <c r="A22" s="163"/>
      <c r="E22" s="414"/>
      <c r="F22" s="706"/>
      <c r="I22" s="367"/>
      <c r="J22" s="163"/>
      <c r="K22" s="644"/>
      <c r="P22" s="434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  <c r="BD22" s="163"/>
      <c r="BE22" s="163"/>
      <c r="BF22" s="163"/>
      <c r="BG22" s="163"/>
      <c r="BH22" s="163"/>
      <c r="BI22" s="163"/>
      <c r="BJ22" s="163"/>
      <c r="BK22" s="163"/>
      <c r="BL22" s="163"/>
      <c r="BM22" s="163"/>
      <c r="BN22" s="163"/>
      <c r="BO22" s="163"/>
      <c r="BP22" s="163"/>
    </row>
    <row r="23" spans="1:68" s="413" customFormat="1">
      <c r="A23" s="163"/>
      <c r="E23" s="414"/>
      <c r="F23" s="706"/>
      <c r="I23" s="367"/>
      <c r="J23" s="163"/>
      <c r="K23" s="644"/>
      <c r="P23" s="434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  <c r="BD23" s="163"/>
      <c r="BE23" s="163"/>
      <c r="BF23" s="163"/>
      <c r="BG23" s="163"/>
      <c r="BH23" s="163"/>
      <c r="BI23" s="163"/>
      <c r="BJ23" s="163"/>
      <c r="BK23" s="163"/>
      <c r="BL23" s="163"/>
      <c r="BM23" s="163"/>
      <c r="BN23" s="163"/>
      <c r="BO23" s="163"/>
      <c r="BP23" s="163"/>
    </row>
    <row r="24" spans="1:68" s="413" customFormat="1">
      <c r="A24" s="163"/>
      <c r="E24" s="414"/>
      <c r="F24" s="706"/>
      <c r="I24" s="367"/>
      <c r="J24" s="163"/>
      <c r="K24" s="644"/>
      <c r="P24" s="434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  <c r="BD24" s="163"/>
      <c r="BE24" s="163"/>
      <c r="BF24" s="163"/>
      <c r="BG24" s="163"/>
      <c r="BH24" s="163"/>
      <c r="BI24" s="163"/>
      <c r="BJ24" s="163"/>
      <c r="BK24" s="163"/>
      <c r="BL24" s="163"/>
      <c r="BM24" s="163"/>
      <c r="BN24" s="163"/>
      <c r="BO24" s="163"/>
      <c r="BP24" s="163"/>
    </row>
    <row r="25" spans="1:68" s="413" customFormat="1">
      <c r="A25" s="163"/>
      <c r="E25" s="414"/>
      <c r="F25" s="706"/>
      <c r="I25" s="367"/>
      <c r="J25" s="163"/>
      <c r="K25" s="644"/>
      <c r="P25" s="434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  <c r="BD25" s="163"/>
      <c r="BE25" s="163"/>
      <c r="BF25" s="163"/>
      <c r="BG25" s="163"/>
      <c r="BH25" s="163"/>
      <c r="BI25" s="163"/>
      <c r="BJ25" s="163"/>
      <c r="BK25" s="163"/>
      <c r="BL25" s="163"/>
      <c r="BM25" s="163"/>
      <c r="BN25" s="163"/>
      <c r="BO25" s="163"/>
      <c r="BP25" s="163"/>
    </row>
    <row r="26" spans="1:68" s="413" customFormat="1">
      <c r="A26" s="163"/>
      <c r="E26" s="414"/>
      <c r="F26" s="706"/>
      <c r="I26" s="367"/>
      <c r="J26" s="163"/>
      <c r="K26" s="644"/>
      <c r="P26" s="434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163"/>
    </row>
    <row r="27" spans="1:68" s="413" customFormat="1">
      <c r="A27" s="163"/>
      <c r="E27" s="414"/>
      <c r="F27" s="706"/>
      <c r="I27" s="367"/>
      <c r="J27" s="163"/>
      <c r="K27" s="644"/>
      <c r="P27" s="434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3"/>
      <c r="BP27" s="163"/>
    </row>
    <row r="28" spans="1:68" s="413" customFormat="1">
      <c r="A28" s="163"/>
      <c r="E28" s="414"/>
      <c r="F28" s="706"/>
      <c r="I28" s="367"/>
      <c r="J28" s="163"/>
      <c r="K28" s="644"/>
      <c r="P28" s="434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163"/>
      <c r="BN28" s="163"/>
      <c r="BO28" s="163"/>
      <c r="BP28" s="163"/>
    </row>
    <row r="29" spans="1:68" s="413" customFormat="1">
      <c r="A29" s="163"/>
      <c r="E29" s="414"/>
      <c r="F29" s="706"/>
      <c r="I29" s="367"/>
      <c r="J29" s="163"/>
      <c r="K29" s="644"/>
      <c r="P29" s="434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  <c r="BP29" s="163"/>
    </row>
    <row r="30" spans="1:68" s="413" customFormat="1">
      <c r="A30" s="163"/>
      <c r="E30" s="414"/>
      <c r="F30" s="706"/>
      <c r="I30" s="367"/>
      <c r="J30" s="163"/>
      <c r="K30" s="644"/>
      <c r="P30" s="434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163"/>
    </row>
    <row r="31" spans="1:68" s="413" customFormat="1">
      <c r="A31" s="163"/>
      <c r="E31" s="414"/>
      <c r="F31" s="706"/>
      <c r="I31" s="367"/>
      <c r="J31" s="163"/>
      <c r="K31" s="644"/>
      <c r="P31" s="434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</row>
    <row r="32" spans="1:68" s="413" customFormat="1">
      <c r="A32" s="163"/>
      <c r="E32" s="414"/>
      <c r="F32" s="706"/>
      <c r="I32" s="367"/>
      <c r="J32" s="163"/>
      <c r="K32" s="644"/>
      <c r="P32" s="434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163"/>
      <c r="BN32" s="163"/>
      <c r="BO32" s="163"/>
      <c r="BP32" s="163"/>
    </row>
    <row r="33" spans="1:68" s="413" customFormat="1">
      <c r="A33" s="163"/>
      <c r="E33" s="414"/>
      <c r="F33" s="706"/>
      <c r="I33" s="367"/>
      <c r="J33" s="163"/>
      <c r="K33" s="644"/>
      <c r="P33" s="434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163"/>
      <c r="BE33" s="163"/>
      <c r="BF33" s="163"/>
      <c r="BG33" s="163"/>
      <c r="BH33" s="163"/>
      <c r="BI33" s="163"/>
      <c r="BJ33" s="163"/>
      <c r="BK33" s="163"/>
      <c r="BL33" s="163"/>
      <c r="BM33" s="163"/>
      <c r="BN33" s="163"/>
      <c r="BO33" s="163"/>
      <c r="BP33" s="163"/>
    </row>
    <row r="34" spans="1:68" s="413" customFormat="1">
      <c r="A34" s="163"/>
      <c r="E34" s="414"/>
      <c r="F34" s="706"/>
      <c r="I34" s="367"/>
      <c r="J34" s="163"/>
      <c r="K34" s="644"/>
      <c r="P34" s="434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3"/>
      <c r="BP34" s="163"/>
    </row>
    <row r="35" spans="1:68" s="413" customFormat="1">
      <c r="A35" s="163"/>
      <c r="E35" s="414"/>
      <c r="F35" s="706"/>
      <c r="I35" s="367"/>
      <c r="J35" s="163"/>
      <c r="K35" s="644"/>
      <c r="P35" s="434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3"/>
      <c r="BM35" s="163"/>
      <c r="BN35" s="163"/>
      <c r="BO35" s="163"/>
      <c r="BP35" s="163"/>
    </row>
    <row r="36" spans="1:68" s="413" customFormat="1">
      <c r="A36" s="163"/>
      <c r="E36" s="414"/>
      <c r="F36" s="706"/>
      <c r="I36" s="367"/>
      <c r="J36" s="163"/>
      <c r="K36" s="644"/>
      <c r="P36" s="434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3"/>
      <c r="BP36" s="163"/>
    </row>
    <row r="37" spans="1:68" s="413" customFormat="1">
      <c r="A37" s="163"/>
      <c r="E37" s="414"/>
      <c r="F37" s="706"/>
      <c r="I37" s="367"/>
      <c r="J37" s="163"/>
      <c r="K37" s="644"/>
      <c r="P37" s="434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63"/>
      <c r="BG37" s="163"/>
      <c r="BH37" s="163"/>
      <c r="BI37" s="163"/>
      <c r="BJ37" s="163"/>
      <c r="BK37" s="163"/>
      <c r="BL37" s="163"/>
      <c r="BM37" s="163"/>
      <c r="BN37" s="163"/>
      <c r="BO37" s="163"/>
      <c r="BP37" s="163"/>
    </row>
    <row r="38" spans="1:68" s="413" customFormat="1">
      <c r="A38" s="163"/>
      <c r="E38" s="414"/>
      <c r="F38" s="706"/>
      <c r="I38" s="367"/>
      <c r="J38" s="163"/>
      <c r="K38" s="644"/>
      <c r="P38" s="434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163"/>
      <c r="BE38" s="163"/>
      <c r="BF38" s="163"/>
      <c r="BG38" s="163"/>
      <c r="BH38" s="163"/>
      <c r="BI38" s="163"/>
      <c r="BJ38" s="163"/>
      <c r="BK38" s="163"/>
      <c r="BL38" s="163"/>
      <c r="BM38" s="163"/>
      <c r="BN38" s="163"/>
      <c r="BO38" s="163"/>
      <c r="BP38" s="163"/>
    </row>
    <row r="39" spans="1:68" s="413" customFormat="1">
      <c r="A39" s="163"/>
      <c r="E39" s="414"/>
      <c r="F39" s="706"/>
      <c r="I39" s="367"/>
      <c r="J39" s="163"/>
      <c r="K39" s="644"/>
      <c r="P39" s="434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163"/>
      <c r="BE39" s="163"/>
      <c r="BF39" s="163"/>
      <c r="BG39" s="163"/>
      <c r="BH39" s="163"/>
      <c r="BI39" s="163"/>
      <c r="BJ39" s="163"/>
      <c r="BK39" s="163"/>
      <c r="BL39" s="163"/>
      <c r="BM39" s="163"/>
      <c r="BN39" s="163"/>
      <c r="BO39" s="163"/>
      <c r="BP39" s="163"/>
    </row>
    <row r="40" spans="1:68" s="413" customFormat="1">
      <c r="A40" s="163"/>
      <c r="E40" s="414"/>
      <c r="F40" s="706"/>
      <c r="I40" s="367"/>
      <c r="J40" s="163"/>
      <c r="K40" s="644"/>
      <c r="P40" s="434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163"/>
      <c r="BE40" s="163"/>
      <c r="BF40" s="163"/>
      <c r="BG40" s="163"/>
      <c r="BH40" s="163"/>
      <c r="BI40" s="163"/>
      <c r="BJ40" s="163"/>
      <c r="BK40" s="163"/>
      <c r="BL40" s="163"/>
      <c r="BM40" s="163"/>
      <c r="BN40" s="163"/>
      <c r="BO40" s="163"/>
      <c r="BP40" s="163"/>
    </row>
    <row r="41" spans="1:68" s="413" customFormat="1">
      <c r="A41" s="163"/>
      <c r="E41" s="414"/>
      <c r="F41" s="706"/>
      <c r="I41" s="367"/>
      <c r="J41" s="163"/>
      <c r="K41" s="644"/>
      <c r="P41" s="434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  <c r="BI41" s="163"/>
      <c r="BJ41" s="163"/>
      <c r="BK41" s="163"/>
      <c r="BL41" s="163"/>
      <c r="BM41" s="163"/>
      <c r="BN41" s="163"/>
      <c r="BO41" s="163"/>
      <c r="BP41" s="163"/>
    </row>
    <row r="42" spans="1:68" s="413" customFormat="1">
      <c r="A42" s="163"/>
      <c r="E42" s="414"/>
      <c r="F42" s="706"/>
      <c r="I42" s="367"/>
      <c r="J42" s="163"/>
      <c r="K42" s="644"/>
      <c r="P42" s="434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  <c r="BD42" s="163"/>
      <c r="BE42" s="163"/>
      <c r="BF42" s="163"/>
      <c r="BG42" s="163"/>
      <c r="BH42" s="163"/>
      <c r="BI42" s="163"/>
      <c r="BJ42" s="163"/>
      <c r="BK42" s="163"/>
      <c r="BL42" s="163"/>
      <c r="BM42" s="163"/>
      <c r="BN42" s="163"/>
      <c r="BO42" s="163"/>
      <c r="BP42" s="163"/>
    </row>
    <row r="43" spans="1:68" s="413" customFormat="1">
      <c r="A43" s="163"/>
      <c r="E43" s="414"/>
      <c r="F43" s="706"/>
      <c r="I43" s="367"/>
      <c r="J43" s="163"/>
      <c r="K43" s="644"/>
      <c r="P43" s="434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163"/>
      <c r="BE43" s="163"/>
      <c r="BF43" s="163"/>
      <c r="BG43" s="163"/>
      <c r="BH43" s="163"/>
      <c r="BI43" s="163"/>
      <c r="BJ43" s="163"/>
      <c r="BK43" s="163"/>
      <c r="BL43" s="163"/>
      <c r="BM43" s="163"/>
      <c r="BN43" s="163"/>
      <c r="BO43" s="163"/>
      <c r="BP43" s="163"/>
    </row>
    <row r="44" spans="1:68" s="413" customFormat="1">
      <c r="A44" s="163"/>
      <c r="E44" s="414"/>
      <c r="F44" s="706"/>
      <c r="I44" s="367"/>
      <c r="J44" s="163"/>
      <c r="K44" s="644"/>
      <c r="P44" s="434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163"/>
      <c r="BK44" s="163"/>
      <c r="BL44" s="163"/>
      <c r="BM44" s="163"/>
      <c r="BN44" s="163"/>
      <c r="BO44" s="163"/>
      <c r="BP44" s="163"/>
    </row>
    <row r="45" spans="1:68" s="413" customFormat="1">
      <c r="A45" s="163"/>
      <c r="E45" s="414"/>
      <c r="F45" s="706"/>
      <c r="I45" s="367"/>
      <c r="J45" s="163"/>
      <c r="K45" s="644"/>
      <c r="P45" s="434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</row>
    <row r="46" spans="1:68" s="413" customFormat="1">
      <c r="A46" s="163"/>
      <c r="E46" s="414"/>
      <c r="F46" s="706"/>
      <c r="I46" s="367"/>
      <c r="J46" s="163"/>
      <c r="K46" s="644"/>
      <c r="P46" s="434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</row>
    <row r="47" spans="1:68" s="413" customFormat="1">
      <c r="A47" s="163"/>
      <c r="E47" s="414"/>
      <c r="F47" s="706"/>
      <c r="I47" s="367"/>
      <c r="J47" s="163"/>
      <c r="K47" s="644"/>
      <c r="P47" s="434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163"/>
      <c r="BE47" s="163"/>
      <c r="BF47" s="163"/>
      <c r="BG47" s="163"/>
      <c r="BH47" s="163"/>
      <c r="BI47" s="163"/>
      <c r="BJ47" s="163"/>
      <c r="BK47" s="163"/>
      <c r="BL47" s="163"/>
      <c r="BM47" s="163"/>
      <c r="BN47" s="163"/>
      <c r="BO47" s="163"/>
      <c r="BP47" s="163"/>
    </row>
    <row r="48" spans="1:68" s="413" customFormat="1">
      <c r="A48" s="163"/>
      <c r="E48" s="414"/>
      <c r="F48" s="706"/>
      <c r="I48" s="367"/>
      <c r="J48" s="163"/>
      <c r="K48" s="644"/>
      <c r="P48" s="434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3"/>
      <c r="BL48" s="163"/>
      <c r="BM48" s="163"/>
      <c r="BN48" s="163"/>
      <c r="BO48" s="163"/>
      <c r="BP48" s="163"/>
    </row>
    <row r="49" spans="1:68" s="413" customFormat="1">
      <c r="A49" s="163"/>
      <c r="E49" s="414"/>
      <c r="F49" s="706"/>
      <c r="I49" s="367"/>
      <c r="J49" s="163"/>
      <c r="K49" s="644"/>
      <c r="P49" s="434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163"/>
      <c r="BE49" s="163"/>
      <c r="BF49" s="163"/>
      <c r="BG49" s="163"/>
      <c r="BH49" s="163"/>
      <c r="BI49" s="163"/>
      <c r="BJ49" s="163"/>
      <c r="BK49" s="163"/>
      <c r="BL49" s="163"/>
      <c r="BM49" s="163"/>
      <c r="BN49" s="163"/>
      <c r="BO49" s="163"/>
      <c r="BP49" s="163"/>
    </row>
    <row r="50" spans="1:68" s="413" customFormat="1">
      <c r="A50" s="163"/>
      <c r="E50" s="414"/>
      <c r="F50" s="706"/>
      <c r="I50" s="367"/>
      <c r="J50" s="163"/>
      <c r="K50" s="644"/>
      <c r="P50" s="434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163"/>
      <c r="BE50" s="163"/>
      <c r="BF50" s="163"/>
      <c r="BG50" s="163"/>
      <c r="BH50" s="163"/>
      <c r="BI50" s="163"/>
      <c r="BJ50" s="163"/>
      <c r="BK50" s="163"/>
      <c r="BL50" s="163"/>
      <c r="BM50" s="163"/>
      <c r="BN50" s="163"/>
      <c r="BO50" s="163"/>
      <c r="BP50" s="163"/>
    </row>
    <row r="51" spans="1:68" s="413" customFormat="1">
      <c r="A51" s="163"/>
      <c r="E51" s="414"/>
      <c r="F51" s="706"/>
      <c r="I51" s="367"/>
      <c r="J51" s="163"/>
      <c r="K51" s="644"/>
      <c r="P51" s="434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163"/>
      <c r="BE51" s="163"/>
      <c r="BF51" s="163"/>
      <c r="BG51" s="163"/>
      <c r="BH51" s="163"/>
      <c r="BI51" s="163"/>
      <c r="BJ51" s="163"/>
      <c r="BK51" s="163"/>
      <c r="BL51" s="163"/>
      <c r="BM51" s="163"/>
      <c r="BN51" s="163"/>
      <c r="BO51" s="163"/>
      <c r="BP51" s="163"/>
    </row>
    <row r="52" spans="1:68" s="413" customFormat="1">
      <c r="A52" s="163"/>
      <c r="E52" s="414"/>
      <c r="F52" s="706"/>
      <c r="I52" s="367"/>
      <c r="J52" s="163"/>
      <c r="K52" s="644"/>
      <c r="P52" s="434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163"/>
      <c r="BE52" s="163"/>
      <c r="BF52" s="163"/>
      <c r="BG52" s="163"/>
      <c r="BH52" s="163"/>
      <c r="BI52" s="163"/>
      <c r="BJ52" s="163"/>
      <c r="BK52" s="163"/>
      <c r="BL52" s="163"/>
      <c r="BM52" s="163"/>
      <c r="BN52" s="163"/>
      <c r="BO52" s="163"/>
      <c r="BP52" s="163"/>
    </row>
    <row r="53" spans="1:68" s="413" customFormat="1">
      <c r="A53" s="163"/>
      <c r="E53" s="414"/>
      <c r="F53" s="706"/>
      <c r="I53" s="367"/>
      <c r="J53" s="163"/>
      <c r="K53" s="644"/>
      <c r="P53" s="434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163"/>
      <c r="BE53" s="163"/>
      <c r="BF53" s="163"/>
      <c r="BG53" s="163"/>
      <c r="BH53" s="163"/>
      <c r="BI53" s="163"/>
      <c r="BJ53" s="163"/>
      <c r="BK53" s="163"/>
      <c r="BL53" s="163"/>
      <c r="BM53" s="163"/>
      <c r="BN53" s="163"/>
      <c r="BO53" s="163"/>
      <c r="BP53" s="163"/>
    </row>
    <row r="54" spans="1:68" s="413" customFormat="1">
      <c r="A54" s="163"/>
      <c r="E54" s="414"/>
      <c r="F54" s="706"/>
      <c r="I54" s="367"/>
      <c r="J54" s="163"/>
      <c r="K54" s="644"/>
      <c r="P54" s="434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163"/>
      <c r="BE54" s="163"/>
      <c r="BF54" s="163"/>
      <c r="BG54" s="163"/>
      <c r="BH54" s="163"/>
      <c r="BI54" s="163"/>
      <c r="BJ54" s="163"/>
      <c r="BK54" s="163"/>
      <c r="BL54" s="163"/>
      <c r="BM54" s="163"/>
      <c r="BN54" s="163"/>
      <c r="BO54" s="163"/>
      <c r="BP54" s="163"/>
    </row>
    <row r="55" spans="1:68" s="413" customFormat="1">
      <c r="A55" s="163"/>
      <c r="E55" s="414"/>
      <c r="F55" s="706"/>
      <c r="I55" s="367"/>
      <c r="J55" s="163"/>
      <c r="K55" s="644"/>
      <c r="P55" s="434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163"/>
      <c r="BE55" s="163"/>
      <c r="BF55" s="163"/>
      <c r="BG55" s="163"/>
      <c r="BH55" s="163"/>
      <c r="BI55" s="163"/>
      <c r="BJ55" s="163"/>
      <c r="BK55" s="163"/>
      <c r="BL55" s="163"/>
      <c r="BM55" s="163"/>
      <c r="BN55" s="163"/>
      <c r="BO55" s="163"/>
      <c r="BP55" s="163"/>
    </row>
    <row r="56" spans="1:68" s="413" customFormat="1">
      <c r="A56" s="163"/>
      <c r="E56" s="414"/>
      <c r="F56" s="706"/>
      <c r="I56" s="367"/>
      <c r="J56" s="163"/>
      <c r="K56" s="644"/>
      <c r="P56" s="434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163"/>
      <c r="BE56" s="163"/>
      <c r="BF56" s="163"/>
      <c r="BG56" s="163"/>
      <c r="BH56" s="163"/>
      <c r="BI56" s="163"/>
      <c r="BJ56" s="163"/>
      <c r="BK56" s="163"/>
      <c r="BL56" s="163"/>
      <c r="BM56" s="163"/>
      <c r="BN56" s="163"/>
      <c r="BO56" s="163"/>
      <c r="BP56" s="163"/>
    </row>
    <row r="57" spans="1:68" s="413" customFormat="1">
      <c r="A57" s="163"/>
      <c r="E57" s="414"/>
      <c r="F57" s="706"/>
      <c r="I57" s="367"/>
      <c r="J57" s="163"/>
      <c r="K57" s="644"/>
      <c r="P57" s="434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163"/>
      <c r="BE57" s="163"/>
      <c r="BF57" s="163"/>
      <c r="BG57" s="163"/>
      <c r="BH57" s="163"/>
      <c r="BI57" s="163"/>
      <c r="BJ57" s="163"/>
      <c r="BK57" s="163"/>
      <c r="BL57" s="163"/>
      <c r="BM57" s="163"/>
      <c r="BN57" s="163"/>
      <c r="BO57" s="163"/>
      <c r="BP57" s="163"/>
    </row>
    <row r="58" spans="1:68" s="413" customFormat="1">
      <c r="A58" s="163"/>
      <c r="E58" s="414"/>
      <c r="F58" s="706"/>
      <c r="I58" s="367"/>
      <c r="J58" s="163"/>
      <c r="K58" s="644"/>
      <c r="P58" s="434"/>
      <c r="AT58" s="163"/>
      <c r="AU58" s="163"/>
      <c r="AV58" s="163"/>
      <c r="AW58" s="163"/>
      <c r="AX58" s="163"/>
      <c r="AY58" s="163"/>
      <c r="AZ58" s="163"/>
      <c r="BA58" s="163"/>
      <c r="BB58" s="163"/>
      <c r="BC58" s="163"/>
      <c r="BD58" s="163"/>
      <c r="BE58" s="163"/>
      <c r="BF58" s="163"/>
      <c r="BG58" s="163"/>
      <c r="BH58" s="163"/>
      <c r="BI58" s="163"/>
      <c r="BJ58" s="163"/>
      <c r="BK58" s="163"/>
      <c r="BL58" s="163"/>
      <c r="BM58" s="163"/>
      <c r="BN58" s="163"/>
      <c r="BO58" s="163"/>
      <c r="BP58" s="163"/>
    </row>
    <row r="59" spans="1:68" s="413" customFormat="1">
      <c r="A59" s="163"/>
      <c r="E59" s="414"/>
      <c r="F59" s="706"/>
      <c r="I59" s="367"/>
      <c r="J59" s="163"/>
      <c r="K59" s="644"/>
      <c r="P59" s="434"/>
      <c r="AT59" s="163"/>
      <c r="AU59" s="163"/>
      <c r="AV59" s="163"/>
      <c r="AW59" s="163"/>
      <c r="AX59" s="163"/>
      <c r="AY59" s="163"/>
      <c r="AZ59" s="163"/>
      <c r="BA59" s="163"/>
      <c r="BB59" s="163"/>
      <c r="BC59" s="163"/>
      <c r="BD59" s="163"/>
      <c r="BE59" s="163"/>
      <c r="BF59" s="163"/>
      <c r="BG59" s="163"/>
      <c r="BH59" s="163"/>
      <c r="BI59" s="163"/>
      <c r="BJ59" s="163"/>
      <c r="BK59" s="163"/>
      <c r="BL59" s="163"/>
      <c r="BM59" s="163"/>
      <c r="BN59" s="163"/>
      <c r="BO59" s="163"/>
      <c r="BP59" s="163"/>
    </row>
    <row r="60" spans="1:68" s="413" customFormat="1">
      <c r="A60" s="163"/>
      <c r="E60" s="414"/>
      <c r="F60" s="706"/>
      <c r="I60" s="367"/>
      <c r="J60" s="163"/>
      <c r="K60" s="644"/>
      <c r="P60" s="434"/>
      <c r="AT60" s="163"/>
      <c r="AU60" s="163"/>
      <c r="AV60" s="163"/>
      <c r="AW60" s="163"/>
      <c r="AX60" s="163"/>
      <c r="AY60" s="163"/>
      <c r="AZ60" s="163"/>
      <c r="BA60" s="163"/>
      <c r="BB60" s="163"/>
      <c r="BC60" s="163"/>
      <c r="BD60" s="163"/>
      <c r="BE60" s="163"/>
      <c r="BF60" s="163"/>
      <c r="BG60" s="163"/>
      <c r="BH60" s="163"/>
      <c r="BI60" s="163"/>
      <c r="BJ60" s="163"/>
      <c r="BK60" s="163"/>
      <c r="BL60" s="163"/>
      <c r="BM60" s="163"/>
      <c r="BN60" s="163"/>
      <c r="BO60" s="163"/>
      <c r="BP60" s="163"/>
    </row>
    <row r="61" spans="1:68" s="413" customFormat="1">
      <c r="A61" s="163"/>
      <c r="E61" s="414"/>
      <c r="F61" s="706"/>
      <c r="I61" s="367"/>
      <c r="J61" s="163"/>
      <c r="K61" s="644"/>
      <c r="P61" s="434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163"/>
      <c r="BE61" s="163"/>
      <c r="BF61" s="163"/>
      <c r="BG61" s="163"/>
      <c r="BH61" s="163"/>
      <c r="BI61" s="163"/>
      <c r="BJ61" s="163"/>
      <c r="BK61" s="163"/>
      <c r="BL61" s="163"/>
      <c r="BM61" s="163"/>
      <c r="BN61" s="163"/>
      <c r="BO61" s="163"/>
      <c r="BP61" s="163"/>
    </row>
    <row r="62" spans="1:68" s="413" customFormat="1">
      <c r="A62" s="163"/>
      <c r="E62" s="414"/>
      <c r="F62" s="706"/>
      <c r="I62" s="367"/>
      <c r="J62" s="163"/>
      <c r="K62" s="644"/>
      <c r="P62" s="434"/>
      <c r="AT62" s="163"/>
      <c r="AU62" s="163"/>
      <c r="AV62" s="163"/>
      <c r="AW62" s="163"/>
      <c r="AX62" s="163"/>
      <c r="AY62" s="163"/>
      <c r="AZ62" s="163"/>
      <c r="BA62" s="163"/>
      <c r="BB62" s="163"/>
      <c r="BC62" s="163"/>
      <c r="BD62" s="163"/>
      <c r="BE62" s="163"/>
      <c r="BF62" s="163"/>
      <c r="BG62" s="163"/>
      <c r="BH62" s="163"/>
      <c r="BI62" s="163"/>
      <c r="BJ62" s="163"/>
      <c r="BK62" s="163"/>
      <c r="BL62" s="163"/>
      <c r="BM62" s="163"/>
      <c r="BN62" s="163"/>
      <c r="BO62" s="163"/>
      <c r="BP62" s="163"/>
    </row>
    <row r="63" spans="1:68" s="413" customFormat="1">
      <c r="A63" s="163"/>
      <c r="E63" s="414"/>
      <c r="F63" s="706"/>
      <c r="I63" s="367"/>
      <c r="J63" s="163"/>
      <c r="K63" s="644"/>
      <c r="P63" s="434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163"/>
      <c r="BE63" s="163"/>
      <c r="BF63" s="163"/>
      <c r="BG63" s="163"/>
      <c r="BH63" s="163"/>
      <c r="BI63" s="163"/>
      <c r="BJ63" s="163"/>
      <c r="BK63" s="163"/>
      <c r="BL63" s="163"/>
      <c r="BM63" s="163"/>
      <c r="BN63" s="163"/>
      <c r="BO63" s="163"/>
      <c r="BP63" s="163"/>
    </row>
    <row r="64" spans="1:68" s="413" customFormat="1">
      <c r="A64" s="163"/>
      <c r="E64" s="414"/>
      <c r="F64" s="706"/>
      <c r="I64" s="367"/>
      <c r="J64" s="163"/>
      <c r="K64" s="644"/>
      <c r="P64" s="434"/>
      <c r="AT64" s="163"/>
      <c r="AU64" s="163"/>
      <c r="AV64" s="163"/>
      <c r="AW64" s="163"/>
      <c r="AX64" s="163"/>
      <c r="AY64" s="163"/>
      <c r="AZ64" s="163"/>
      <c r="BA64" s="163"/>
      <c r="BB64" s="163"/>
      <c r="BC64" s="163"/>
      <c r="BD64" s="163"/>
      <c r="BE64" s="163"/>
      <c r="BF64" s="163"/>
      <c r="BG64" s="163"/>
      <c r="BH64" s="163"/>
      <c r="BI64" s="163"/>
      <c r="BJ64" s="163"/>
      <c r="BK64" s="163"/>
      <c r="BL64" s="163"/>
      <c r="BM64" s="163"/>
      <c r="BN64" s="163"/>
      <c r="BO64" s="163"/>
      <c r="BP64" s="163"/>
    </row>
    <row r="65" spans="1:68" s="413" customFormat="1">
      <c r="A65" s="163"/>
      <c r="E65" s="414"/>
      <c r="F65" s="706"/>
      <c r="I65" s="367"/>
      <c r="J65" s="163"/>
      <c r="K65" s="644"/>
      <c r="P65" s="434"/>
      <c r="AT65" s="163"/>
      <c r="AU65" s="163"/>
      <c r="AV65" s="163"/>
      <c r="AW65" s="163"/>
      <c r="AX65" s="163"/>
      <c r="AY65" s="163"/>
      <c r="AZ65" s="163"/>
      <c r="BA65" s="163"/>
      <c r="BB65" s="163"/>
      <c r="BC65" s="163"/>
      <c r="BD65" s="163"/>
      <c r="BE65" s="163"/>
      <c r="BF65" s="163"/>
      <c r="BG65" s="163"/>
      <c r="BH65" s="163"/>
      <c r="BI65" s="163"/>
      <c r="BJ65" s="163"/>
      <c r="BK65" s="163"/>
      <c r="BL65" s="163"/>
      <c r="BM65" s="163"/>
      <c r="BN65" s="163"/>
      <c r="BO65" s="163"/>
      <c r="BP65" s="163"/>
    </row>
    <row r="66" spans="1:68" s="413" customFormat="1">
      <c r="A66" s="163"/>
      <c r="E66" s="414"/>
      <c r="F66" s="706"/>
      <c r="I66" s="367"/>
      <c r="J66" s="163"/>
      <c r="K66" s="644"/>
      <c r="P66" s="434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63"/>
      <c r="BG66" s="163"/>
      <c r="BH66" s="163"/>
      <c r="BI66" s="163"/>
      <c r="BJ66" s="163"/>
      <c r="BK66" s="163"/>
      <c r="BL66" s="163"/>
      <c r="BM66" s="163"/>
      <c r="BN66" s="163"/>
      <c r="BO66" s="163"/>
      <c r="BP66" s="163"/>
    </row>
    <row r="67" spans="1:68" s="413" customFormat="1">
      <c r="A67" s="163"/>
      <c r="E67" s="414"/>
      <c r="F67" s="706"/>
      <c r="I67" s="367"/>
      <c r="J67" s="163"/>
      <c r="K67" s="644"/>
      <c r="P67" s="434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163"/>
      <c r="BE67" s="163"/>
      <c r="BF67" s="163"/>
      <c r="BG67" s="163"/>
      <c r="BH67" s="163"/>
      <c r="BI67" s="163"/>
      <c r="BJ67" s="163"/>
      <c r="BK67" s="163"/>
      <c r="BL67" s="163"/>
      <c r="BM67" s="163"/>
      <c r="BN67" s="163"/>
      <c r="BO67" s="163"/>
      <c r="BP67" s="163"/>
    </row>
    <row r="68" spans="1:68" s="413" customFormat="1">
      <c r="A68" s="163"/>
      <c r="E68" s="414"/>
      <c r="F68" s="706"/>
      <c r="I68" s="367"/>
      <c r="J68" s="163"/>
      <c r="K68" s="644"/>
      <c r="P68" s="434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163"/>
      <c r="BE68" s="163"/>
      <c r="BF68" s="163"/>
      <c r="BG68" s="163"/>
      <c r="BH68" s="163"/>
      <c r="BI68" s="163"/>
      <c r="BJ68" s="163"/>
      <c r="BK68" s="163"/>
      <c r="BL68" s="163"/>
      <c r="BM68" s="163"/>
      <c r="BN68" s="163"/>
      <c r="BO68" s="163"/>
      <c r="BP68" s="163"/>
    </row>
    <row r="69" spans="1:68" s="413" customFormat="1">
      <c r="A69" s="163"/>
      <c r="E69" s="414"/>
      <c r="F69" s="706"/>
      <c r="I69" s="367"/>
      <c r="J69" s="163"/>
      <c r="K69" s="644"/>
      <c r="P69" s="434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F69" s="163"/>
      <c r="BG69" s="163"/>
      <c r="BH69" s="163"/>
      <c r="BI69" s="163"/>
      <c r="BJ69" s="163"/>
      <c r="BK69" s="163"/>
      <c r="BL69" s="163"/>
      <c r="BM69" s="163"/>
      <c r="BN69" s="163"/>
      <c r="BO69" s="163"/>
      <c r="BP69" s="163"/>
    </row>
    <row r="70" spans="1:68" s="413" customFormat="1">
      <c r="A70" s="163"/>
      <c r="E70" s="414"/>
      <c r="F70" s="706"/>
      <c r="I70" s="367"/>
      <c r="J70" s="163"/>
      <c r="K70" s="644"/>
      <c r="P70" s="434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F70" s="163"/>
      <c r="BG70" s="163"/>
      <c r="BH70" s="163"/>
      <c r="BI70" s="163"/>
      <c r="BJ70" s="163"/>
      <c r="BK70" s="163"/>
      <c r="BL70" s="163"/>
      <c r="BM70" s="163"/>
      <c r="BN70" s="163"/>
      <c r="BO70" s="163"/>
      <c r="BP70" s="163"/>
    </row>
    <row r="71" spans="1:68" s="413" customFormat="1">
      <c r="A71" s="163"/>
      <c r="E71" s="414"/>
      <c r="F71" s="706"/>
      <c r="I71" s="367"/>
      <c r="J71" s="163"/>
      <c r="K71" s="644"/>
      <c r="P71" s="434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163"/>
      <c r="BE71" s="163"/>
      <c r="BF71" s="163"/>
      <c r="BG71" s="163"/>
      <c r="BH71" s="163"/>
      <c r="BI71" s="163"/>
      <c r="BJ71" s="163"/>
      <c r="BK71" s="163"/>
      <c r="BL71" s="163"/>
      <c r="BM71" s="163"/>
      <c r="BN71" s="163"/>
      <c r="BO71" s="163"/>
      <c r="BP71" s="163"/>
    </row>
    <row r="72" spans="1:68" s="413" customFormat="1">
      <c r="A72" s="163"/>
      <c r="E72" s="414"/>
      <c r="F72" s="706"/>
      <c r="I72" s="367"/>
      <c r="J72" s="163"/>
      <c r="K72" s="644"/>
      <c r="P72" s="434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3"/>
      <c r="BE72" s="163"/>
      <c r="BF72" s="163"/>
      <c r="BG72" s="163"/>
      <c r="BH72" s="163"/>
      <c r="BI72" s="163"/>
      <c r="BJ72" s="163"/>
      <c r="BK72" s="163"/>
      <c r="BL72" s="163"/>
      <c r="BM72" s="163"/>
      <c r="BN72" s="163"/>
      <c r="BO72" s="163"/>
      <c r="BP72" s="163"/>
    </row>
    <row r="73" spans="1:68" s="413" customFormat="1">
      <c r="A73" s="163"/>
      <c r="E73" s="414"/>
      <c r="F73" s="706"/>
      <c r="I73" s="367"/>
      <c r="J73" s="163"/>
      <c r="K73" s="644"/>
      <c r="P73" s="434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163"/>
      <c r="BE73" s="163"/>
      <c r="BF73" s="163"/>
      <c r="BG73" s="163"/>
      <c r="BH73" s="163"/>
      <c r="BI73" s="163"/>
      <c r="BJ73" s="163"/>
      <c r="BK73" s="163"/>
      <c r="BL73" s="163"/>
      <c r="BM73" s="163"/>
      <c r="BN73" s="163"/>
      <c r="BO73" s="163"/>
      <c r="BP73" s="163"/>
    </row>
    <row r="74" spans="1:68" s="413" customFormat="1">
      <c r="A74" s="163"/>
      <c r="E74" s="414"/>
      <c r="F74" s="706"/>
      <c r="I74" s="367"/>
      <c r="J74" s="163"/>
      <c r="K74" s="644"/>
      <c r="P74" s="434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F74" s="163"/>
      <c r="BG74" s="163"/>
      <c r="BH74" s="163"/>
      <c r="BI74" s="163"/>
      <c r="BJ74" s="163"/>
      <c r="BK74" s="163"/>
      <c r="BL74" s="163"/>
      <c r="BM74" s="163"/>
      <c r="BN74" s="163"/>
      <c r="BO74" s="163"/>
      <c r="BP74" s="163"/>
    </row>
    <row r="75" spans="1:68" s="413" customFormat="1">
      <c r="A75" s="163"/>
      <c r="E75" s="414"/>
      <c r="F75" s="706"/>
      <c r="I75" s="367"/>
      <c r="J75" s="163"/>
      <c r="K75" s="644"/>
      <c r="P75" s="434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3"/>
      <c r="BG75" s="163"/>
      <c r="BH75" s="163"/>
      <c r="BI75" s="163"/>
      <c r="BJ75" s="163"/>
      <c r="BK75" s="163"/>
      <c r="BL75" s="163"/>
      <c r="BM75" s="163"/>
      <c r="BN75" s="163"/>
      <c r="BO75" s="163"/>
      <c r="BP75" s="163"/>
    </row>
    <row r="76" spans="1:68" s="413" customFormat="1">
      <c r="A76" s="163"/>
      <c r="E76" s="414"/>
      <c r="F76" s="706"/>
      <c r="I76" s="367"/>
      <c r="J76" s="163"/>
      <c r="K76" s="644"/>
      <c r="P76" s="434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3"/>
      <c r="BG76" s="163"/>
      <c r="BH76" s="163"/>
      <c r="BI76" s="163"/>
      <c r="BJ76" s="163"/>
      <c r="BK76" s="163"/>
      <c r="BL76" s="163"/>
      <c r="BM76" s="163"/>
      <c r="BN76" s="163"/>
      <c r="BO76" s="163"/>
      <c r="BP76" s="163"/>
    </row>
    <row r="77" spans="1:68" s="413" customFormat="1">
      <c r="A77" s="163"/>
      <c r="E77" s="414"/>
      <c r="F77" s="706"/>
      <c r="I77" s="367"/>
      <c r="J77" s="163"/>
      <c r="K77" s="644"/>
      <c r="P77" s="434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F77" s="163"/>
      <c r="BG77" s="163"/>
      <c r="BH77" s="163"/>
      <c r="BI77" s="163"/>
      <c r="BJ77" s="163"/>
      <c r="BK77" s="163"/>
      <c r="BL77" s="163"/>
      <c r="BM77" s="163"/>
      <c r="BN77" s="163"/>
      <c r="BO77" s="163"/>
      <c r="BP77" s="163"/>
    </row>
    <row r="78" spans="1:68" s="413" customFormat="1">
      <c r="A78" s="163"/>
      <c r="E78" s="414"/>
      <c r="F78" s="706"/>
      <c r="I78" s="367"/>
      <c r="J78" s="163"/>
      <c r="K78" s="644"/>
      <c r="P78" s="434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3"/>
      <c r="BG78" s="163"/>
      <c r="BH78" s="163"/>
      <c r="BI78" s="163"/>
      <c r="BJ78" s="163"/>
      <c r="BK78" s="163"/>
      <c r="BL78" s="163"/>
      <c r="BM78" s="163"/>
      <c r="BN78" s="163"/>
      <c r="BO78" s="163"/>
      <c r="BP78" s="163"/>
    </row>
    <row r="79" spans="1:68" s="413" customFormat="1">
      <c r="A79" s="163"/>
      <c r="E79" s="414"/>
      <c r="F79" s="706"/>
      <c r="I79" s="367"/>
      <c r="J79" s="163"/>
      <c r="K79" s="644"/>
      <c r="P79" s="434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163"/>
      <c r="BK79" s="163"/>
      <c r="BL79" s="163"/>
      <c r="BM79" s="163"/>
      <c r="BN79" s="163"/>
      <c r="BO79" s="163"/>
      <c r="BP79" s="163"/>
    </row>
    <row r="80" spans="1:68" s="413" customFormat="1">
      <c r="A80" s="163"/>
      <c r="E80" s="414"/>
      <c r="F80" s="706"/>
      <c r="I80" s="367"/>
      <c r="J80" s="163"/>
      <c r="K80" s="644"/>
      <c r="P80" s="434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163"/>
      <c r="BE80" s="163"/>
      <c r="BF80" s="163"/>
      <c r="BG80" s="163"/>
      <c r="BH80" s="163"/>
      <c r="BI80" s="163"/>
      <c r="BJ80" s="163"/>
      <c r="BK80" s="163"/>
      <c r="BL80" s="163"/>
      <c r="BM80" s="163"/>
      <c r="BN80" s="163"/>
      <c r="BO80" s="163"/>
      <c r="BP80" s="163"/>
    </row>
    <row r="81" spans="1:68" s="413" customFormat="1">
      <c r="A81" s="163"/>
      <c r="E81" s="414"/>
      <c r="F81" s="706"/>
      <c r="I81" s="367"/>
      <c r="J81" s="163"/>
      <c r="K81" s="644"/>
      <c r="P81" s="434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3"/>
      <c r="BG81" s="163"/>
      <c r="BH81" s="163"/>
      <c r="BI81" s="163"/>
      <c r="BJ81" s="163"/>
      <c r="BK81" s="163"/>
      <c r="BL81" s="163"/>
      <c r="BM81" s="163"/>
      <c r="BN81" s="163"/>
      <c r="BO81" s="163"/>
      <c r="BP81" s="163"/>
    </row>
    <row r="82" spans="1:68" s="413" customFormat="1">
      <c r="A82" s="163"/>
      <c r="E82" s="414"/>
      <c r="F82" s="706"/>
      <c r="I82" s="367"/>
      <c r="J82" s="163"/>
      <c r="K82" s="644"/>
      <c r="P82" s="434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163"/>
      <c r="BN82" s="163"/>
      <c r="BO82" s="163"/>
      <c r="BP82" s="163"/>
    </row>
    <row r="83" spans="1:68" s="413" customFormat="1">
      <c r="A83" s="163"/>
      <c r="E83" s="414"/>
      <c r="F83" s="706"/>
      <c r="I83" s="367"/>
      <c r="J83" s="163"/>
      <c r="K83" s="644"/>
      <c r="P83" s="434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3"/>
      <c r="BG83" s="163"/>
      <c r="BH83" s="163"/>
      <c r="BI83" s="163"/>
      <c r="BJ83" s="163"/>
      <c r="BK83" s="163"/>
      <c r="BL83" s="163"/>
      <c r="BM83" s="163"/>
      <c r="BN83" s="163"/>
      <c r="BO83" s="163"/>
      <c r="BP83" s="163"/>
    </row>
    <row r="84" spans="1:68" s="413" customFormat="1">
      <c r="A84" s="163"/>
      <c r="E84" s="414"/>
      <c r="F84" s="706"/>
      <c r="I84" s="367"/>
      <c r="J84" s="163"/>
      <c r="K84" s="644"/>
      <c r="P84" s="434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  <c r="BE84" s="163"/>
      <c r="BF84" s="163"/>
      <c r="BG84" s="163"/>
      <c r="BH84" s="163"/>
      <c r="BI84" s="163"/>
      <c r="BJ84" s="163"/>
      <c r="BK84" s="163"/>
      <c r="BL84" s="163"/>
      <c r="BM84" s="163"/>
      <c r="BN84" s="163"/>
      <c r="BO84" s="163"/>
      <c r="BP84" s="163"/>
    </row>
    <row r="85" spans="1:68" s="413" customFormat="1">
      <c r="A85" s="163"/>
      <c r="E85" s="414"/>
      <c r="F85" s="706"/>
      <c r="I85" s="367"/>
      <c r="J85" s="163"/>
      <c r="K85" s="644"/>
      <c r="P85" s="434"/>
      <c r="AT85" s="163"/>
      <c r="AU85" s="163"/>
      <c r="AV85" s="163"/>
      <c r="AW85" s="163"/>
      <c r="AX85" s="163"/>
      <c r="AY85" s="163"/>
      <c r="AZ85" s="163"/>
      <c r="BA85" s="163"/>
      <c r="BB85" s="163"/>
      <c r="BC85" s="163"/>
      <c r="BD85" s="163"/>
      <c r="BE85" s="163"/>
      <c r="BF85" s="163"/>
      <c r="BG85" s="163"/>
      <c r="BH85" s="163"/>
      <c r="BI85" s="163"/>
      <c r="BJ85" s="163"/>
      <c r="BK85" s="163"/>
      <c r="BL85" s="163"/>
      <c r="BM85" s="163"/>
      <c r="BN85" s="163"/>
      <c r="BO85" s="163"/>
      <c r="BP85" s="163"/>
    </row>
    <row r="86" spans="1:68" s="413" customFormat="1">
      <c r="A86" s="163"/>
      <c r="E86" s="414"/>
      <c r="F86" s="706"/>
      <c r="I86" s="367"/>
      <c r="J86" s="163"/>
      <c r="K86" s="644"/>
      <c r="P86" s="434"/>
      <c r="AT86" s="163"/>
      <c r="AU86" s="163"/>
      <c r="AV86" s="163"/>
      <c r="AW86" s="163"/>
      <c r="AX86" s="163"/>
      <c r="AY86" s="163"/>
      <c r="AZ86" s="163"/>
      <c r="BA86" s="163"/>
      <c r="BB86" s="163"/>
      <c r="BC86" s="163"/>
      <c r="BD86" s="163"/>
      <c r="BE86" s="163"/>
      <c r="BF86" s="163"/>
      <c r="BG86" s="163"/>
      <c r="BH86" s="163"/>
      <c r="BI86" s="163"/>
      <c r="BJ86" s="163"/>
      <c r="BK86" s="163"/>
      <c r="BL86" s="163"/>
      <c r="BM86" s="163"/>
      <c r="BN86" s="163"/>
      <c r="BO86" s="163"/>
      <c r="BP86" s="163"/>
    </row>
    <row r="87" spans="1:68" s="413" customFormat="1">
      <c r="A87" s="163"/>
      <c r="E87" s="414"/>
      <c r="F87" s="706"/>
      <c r="I87" s="367"/>
      <c r="J87" s="163"/>
      <c r="K87" s="644"/>
      <c r="P87" s="434"/>
      <c r="AT87" s="163"/>
      <c r="AU87" s="163"/>
      <c r="AV87" s="163"/>
      <c r="AW87" s="163"/>
      <c r="AX87" s="163"/>
      <c r="AY87" s="163"/>
      <c r="AZ87" s="163"/>
      <c r="BA87" s="163"/>
      <c r="BB87" s="163"/>
      <c r="BC87" s="163"/>
      <c r="BD87" s="163"/>
      <c r="BE87" s="163"/>
      <c r="BF87" s="163"/>
      <c r="BG87" s="163"/>
      <c r="BH87" s="163"/>
      <c r="BI87" s="163"/>
      <c r="BJ87" s="163"/>
      <c r="BK87" s="163"/>
      <c r="BL87" s="163"/>
      <c r="BM87" s="163"/>
      <c r="BN87" s="163"/>
      <c r="BO87" s="163"/>
      <c r="BP87" s="163"/>
    </row>
    <row r="88" spans="1:68" s="413" customFormat="1">
      <c r="A88" s="163"/>
      <c r="E88" s="414"/>
      <c r="F88" s="706"/>
      <c r="I88" s="367"/>
      <c r="J88" s="163"/>
      <c r="K88" s="644"/>
      <c r="P88" s="434"/>
      <c r="AT88" s="163"/>
      <c r="AU88" s="163"/>
      <c r="AV88" s="163"/>
      <c r="AW88" s="163"/>
      <c r="AX88" s="163"/>
      <c r="AY88" s="163"/>
      <c r="AZ88" s="163"/>
      <c r="BA88" s="163"/>
      <c r="BB88" s="163"/>
      <c r="BC88" s="163"/>
      <c r="BD88" s="163"/>
      <c r="BE88" s="163"/>
      <c r="BF88" s="163"/>
      <c r="BG88" s="163"/>
      <c r="BH88" s="163"/>
      <c r="BI88" s="163"/>
      <c r="BJ88" s="163"/>
      <c r="BK88" s="163"/>
      <c r="BL88" s="163"/>
      <c r="BM88" s="163"/>
      <c r="BN88" s="163"/>
      <c r="BO88" s="163"/>
      <c r="BP88" s="163"/>
    </row>
    <row r="89" spans="1:68" s="413" customFormat="1">
      <c r="A89" s="163"/>
      <c r="E89" s="414"/>
      <c r="F89" s="706"/>
      <c r="I89" s="367"/>
      <c r="J89" s="163"/>
      <c r="K89" s="644"/>
      <c r="P89" s="434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  <c r="BE89" s="163"/>
      <c r="BF89" s="163"/>
      <c r="BG89" s="163"/>
      <c r="BH89" s="163"/>
      <c r="BI89" s="163"/>
      <c r="BJ89" s="163"/>
      <c r="BK89" s="163"/>
      <c r="BL89" s="163"/>
      <c r="BM89" s="163"/>
      <c r="BN89" s="163"/>
      <c r="BO89" s="163"/>
      <c r="BP89" s="163"/>
    </row>
    <row r="90" spans="1:68" s="413" customFormat="1">
      <c r="A90" s="163"/>
      <c r="E90" s="414"/>
      <c r="F90" s="706"/>
      <c r="I90" s="367"/>
      <c r="J90" s="163"/>
      <c r="K90" s="644"/>
      <c r="P90" s="434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  <c r="BE90" s="163"/>
      <c r="BF90" s="163"/>
      <c r="BG90" s="163"/>
      <c r="BH90" s="163"/>
      <c r="BI90" s="163"/>
      <c r="BJ90" s="163"/>
      <c r="BK90" s="163"/>
      <c r="BL90" s="163"/>
      <c r="BM90" s="163"/>
      <c r="BN90" s="163"/>
      <c r="BO90" s="163"/>
      <c r="BP90" s="163"/>
    </row>
    <row r="91" spans="1:68" s="413" customFormat="1">
      <c r="A91" s="163"/>
      <c r="E91" s="414"/>
      <c r="F91" s="706"/>
      <c r="I91" s="367"/>
      <c r="J91" s="163"/>
      <c r="K91" s="644"/>
      <c r="P91" s="434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  <c r="BE91" s="163"/>
      <c r="BF91" s="163"/>
      <c r="BG91" s="163"/>
      <c r="BH91" s="163"/>
      <c r="BI91" s="163"/>
      <c r="BJ91" s="163"/>
      <c r="BK91" s="163"/>
      <c r="BL91" s="163"/>
      <c r="BM91" s="163"/>
      <c r="BN91" s="163"/>
      <c r="BO91" s="163"/>
      <c r="BP91" s="163"/>
    </row>
    <row r="92" spans="1:68" s="413" customFormat="1">
      <c r="A92" s="163"/>
      <c r="E92" s="414"/>
      <c r="F92" s="706"/>
      <c r="I92" s="367"/>
      <c r="J92" s="163"/>
      <c r="K92" s="644"/>
      <c r="P92" s="434"/>
      <c r="AT92" s="163"/>
      <c r="AU92" s="163"/>
      <c r="AV92" s="163"/>
      <c r="AW92" s="163"/>
      <c r="AX92" s="163"/>
      <c r="AY92" s="163"/>
      <c r="AZ92" s="163"/>
      <c r="BA92" s="163"/>
      <c r="BB92" s="163"/>
      <c r="BC92" s="163"/>
      <c r="BD92" s="163"/>
      <c r="BE92" s="163"/>
      <c r="BF92" s="163"/>
      <c r="BG92" s="163"/>
      <c r="BH92" s="163"/>
      <c r="BI92" s="163"/>
      <c r="BJ92" s="163"/>
      <c r="BK92" s="163"/>
      <c r="BL92" s="163"/>
      <c r="BM92" s="163"/>
      <c r="BN92" s="163"/>
      <c r="BO92" s="163"/>
      <c r="BP92" s="163"/>
    </row>
    <row r="93" spans="1:68" s="413" customFormat="1">
      <c r="A93" s="163"/>
      <c r="E93" s="414"/>
      <c r="F93" s="706"/>
      <c r="I93" s="367"/>
      <c r="J93" s="163"/>
      <c r="K93" s="644"/>
      <c r="P93" s="434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3"/>
      <c r="BH93" s="163"/>
      <c r="BI93" s="163"/>
      <c r="BJ93" s="163"/>
      <c r="BK93" s="163"/>
      <c r="BL93" s="163"/>
      <c r="BM93" s="163"/>
      <c r="BN93" s="163"/>
      <c r="BO93" s="163"/>
      <c r="BP93" s="163"/>
    </row>
    <row r="94" spans="1:68" s="413" customFormat="1">
      <c r="A94" s="163"/>
      <c r="E94" s="414"/>
      <c r="F94" s="706"/>
      <c r="I94" s="367"/>
      <c r="J94" s="163"/>
      <c r="K94" s="644"/>
      <c r="P94" s="434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163"/>
      <c r="BE94" s="163"/>
      <c r="BF94" s="163"/>
      <c r="BG94" s="163"/>
      <c r="BH94" s="163"/>
      <c r="BI94" s="163"/>
      <c r="BJ94" s="163"/>
      <c r="BK94" s="163"/>
      <c r="BL94" s="163"/>
      <c r="BM94" s="163"/>
      <c r="BN94" s="163"/>
      <c r="BO94" s="163"/>
      <c r="BP94" s="163"/>
    </row>
    <row r="95" spans="1:68" s="413" customFormat="1">
      <c r="A95" s="163"/>
      <c r="E95" s="414"/>
      <c r="F95" s="706"/>
      <c r="I95" s="367"/>
      <c r="J95" s="163"/>
      <c r="K95" s="644"/>
      <c r="P95" s="434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163"/>
      <c r="BE95" s="163"/>
      <c r="BF95" s="163"/>
      <c r="BG95" s="163"/>
      <c r="BH95" s="163"/>
      <c r="BI95" s="163"/>
      <c r="BJ95" s="163"/>
      <c r="BK95" s="163"/>
      <c r="BL95" s="163"/>
      <c r="BM95" s="163"/>
      <c r="BN95" s="163"/>
      <c r="BO95" s="163"/>
      <c r="BP95" s="163"/>
    </row>
    <row r="96" spans="1:68" s="413" customFormat="1">
      <c r="A96" s="163"/>
      <c r="E96" s="414"/>
      <c r="F96" s="706"/>
      <c r="I96" s="367"/>
      <c r="J96" s="163"/>
      <c r="K96" s="644"/>
      <c r="P96" s="434"/>
      <c r="AT96" s="163"/>
      <c r="AU96" s="163"/>
      <c r="AV96" s="163"/>
      <c r="AW96" s="163"/>
      <c r="AX96" s="163"/>
      <c r="AY96" s="163"/>
      <c r="AZ96" s="163"/>
      <c r="BA96" s="163"/>
      <c r="BB96" s="163"/>
      <c r="BC96" s="163"/>
      <c r="BD96" s="163"/>
      <c r="BE96" s="163"/>
      <c r="BF96" s="163"/>
      <c r="BG96" s="163"/>
      <c r="BH96" s="163"/>
      <c r="BI96" s="163"/>
      <c r="BJ96" s="163"/>
      <c r="BK96" s="163"/>
      <c r="BL96" s="163"/>
      <c r="BM96" s="163"/>
      <c r="BN96" s="163"/>
      <c r="BO96" s="163"/>
      <c r="BP96" s="163"/>
    </row>
    <row r="97" spans="1:68" s="413" customFormat="1">
      <c r="A97" s="163"/>
      <c r="E97" s="414"/>
      <c r="F97" s="706"/>
      <c r="I97" s="367"/>
      <c r="J97" s="163"/>
      <c r="K97" s="644"/>
      <c r="P97" s="434"/>
      <c r="AT97" s="163"/>
      <c r="AU97" s="163"/>
      <c r="AV97" s="163"/>
      <c r="AW97" s="163"/>
      <c r="AX97" s="163"/>
      <c r="AY97" s="163"/>
      <c r="AZ97" s="163"/>
      <c r="BA97" s="163"/>
      <c r="BB97" s="163"/>
      <c r="BC97" s="163"/>
      <c r="BD97" s="163"/>
      <c r="BE97" s="163"/>
      <c r="BF97" s="163"/>
      <c r="BG97" s="163"/>
      <c r="BH97" s="163"/>
      <c r="BI97" s="163"/>
      <c r="BJ97" s="163"/>
      <c r="BK97" s="163"/>
      <c r="BL97" s="163"/>
      <c r="BM97" s="163"/>
      <c r="BN97" s="163"/>
      <c r="BO97" s="163"/>
      <c r="BP97" s="163"/>
    </row>
    <row r="98" spans="1:68" s="413" customFormat="1">
      <c r="A98" s="163"/>
      <c r="E98" s="414"/>
      <c r="F98" s="706"/>
      <c r="I98" s="367"/>
      <c r="J98" s="163"/>
      <c r="K98" s="644"/>
      <c r="P98" s="434"/>
      <c r="AT98" s="163"/>
      <c r="AU98" s="163"/>
      <c r="AV98" s="163"/>
      <c r="AW98" s="163"/>
      <c r="AX98" s="163"/>
      <c r="AY98" s="163"/>
      <c r="AZ98" s="163"/>
      <c r="BA98" s="163"/>
      <c r="BB98" s="163"/>
      <c r="BC98" s="163"/>
      <c r="BD98" s="163"/>
      <c r="BE98" s="163"/>
      <c r="BF98" s="163"/>
      <c r="BG98" s="163"/>
      <c r="BH98" s="163"/>
      <c r="BI98" s="163"/>
      <c r="BJ98" s="163"/>
      <c r="BK98" s="163"/>
      <c r="BL98" s="163"/>
      <c r="BM98" s="163"/>
      <c r="BN98" s="163"/>
      <c r="BO98" s="163"/>
      <c r="BP98" s="163"/>
    </row>
    <row r="99" spans="1:68" s="413" customFormat="1">
      <c r="A99" s="163"/>
      <c r="E99" s="414"/>
      <c r="F99" s="706"/>
      <c r="I99" s="367"/>
      <c r="J99" s="163"/>
      <c r="K99" s="644"/>
      <c r="P99" s="434"/>
      <c r="AT99" s="163"/>
      <c r="AU99" s="163"/>
      <c r="AV99" s="163"/>
      <c r="AW99" s="163"/>
      <c r="AX99" s="163"/>
      <c r="AY99" s="163"/>
      <c r="AZ99" s="163"/>
      <c r="BA99" s="163"/>
      <c r="BB99" s="163"/>
      <c r="BC99" s="163"/>
      <c r="BD99" s="163"/>
      <c r="BE99" s="163"/>
      <c r="BF99" s="163"/>
      <c r="BG99" s="163"/>
      <c r="BH99" s="163"/>
      <c r="BI99" s="163"/>
      <c r="BJ99" s="163"/>
      <c r="BK99" s="163"/>
      <c r="BL99" s="163"/>
      <c r="BM99" s="163"/>
      <c r="BN99" s="163"/>
      <c r="BO99" s="163"/>
      <c r="BP99" s="163"/>
    </row>
    <row r="100" spans="1:68" s="413" customFormat="1">
      <c r="A100" s="163"/>
      <c r="E100" s="414"/>
      <c r="F100" s="706"/>
      <c r="I100" s="367"/>
      <c r="J100" s="163"/>
      <c r="K100" s="644"/>
      <c r="P100" s="434"/>
      <c r="AT100" s="163"/>
      <c r="AU100" s="163"/>
      <c r="AV100" s="163"/>
      <c r="AW100" s="163"/>
      <c r="AX100" s="163"/>
      <c r="AY100" s="163"/>
      <c r="AZ100" s="163"/>
      <c r="BA100" s="163"/>
      <c r="BB100" s="163"/>
      <c r="BC100" s="163"/>
      <c r="BD100" s="163"/>
      <c r="BE100" s="163"/>
      <c r="BF100" s="163"/>
      <c r="BG100" s="163"/>
      <c r="BH100" s="163"/>
      <c r="BI100" s="163"/>
      <c r="BJ100" s="163"/>
      <c r="BK100" s="163"/>
      <c r="BL100" s="163"/>
      <c r="BM100" s="163"/>
      <c r="BN100" s="163"/>
      <c r="BO100" s="163"/>
      <c r="BP100" s="163"/>
    </row>
    <row r="101" spans="1:68" s="413" customFormat="1">
      <c r="A101" s="163"/>
      <c r="E101" s="414"/>
      <c r="F101" s="706"/>
      <c r="I101" s="367"/>
      <c r="J101" s="163"/>
      <c r="K101" s="644"/>
      <c r="P101" s="434"/>
      <c r="AT101" s="163"/>
      <c r="AU101" s="163"/>
      <c r="AV101" s="163"/>
      <c r="AW101" s="163"/>
      <c r="AX101" s="163"/>
      <c r="AY101" s="163"/>
      <c r="AZ101" s="163"/>
      <c r="BA101" s="163"/>
      <c r="BB101" s="163"/>
      <c r="BC101" s="163"/>
      <c r="BD101" s="163"/>
      <c r="BE101" s="163"/>
      <c r="BF101" s="163"/>
      <c r="BG101" s="163"/>
      <c r="BH101" s="163"/>
      <c r="BI101" s="163"/>
      <c r="BJ101" s="163"/>
      <c r="BK101" s="163"/>
      <c r="BL101" s="163"/>
      <c r="BM101" s="163"/>
      <c r="BN101" s="163"/>
      <c r="BO101" s="163"/>
      <c r="BP101" s="163"/>
    </row>
    <row r="102" spans="1:68" s="413" customFormat="1">
      <c r="A102" s="163"/>
      <c r="E102" s="414"/>
      <c r="F102" s="706"/>
      <c r="I102" s="367"/>
      <c r="J102" s="163"/>
      <c r="K102" s="644"/>
      <c r="P102" s="434"/>
      <c r="AT102" s="163"/>
      <c r="AU102" s="163"/>
      <c r="AV102" s="163"/>
      <c r="AW102" s="163"/>
      <c r="AX102" s="163"/>
      <c r="AY102" s="163"/>
      <c r="AZ102" s="163"/>
      <c r="BA102" s="163"/>
      <c r="BB102" s="163"/>
      <c r="BC102" s="163"/>
      <c r="BD102" s="163"/>
      <c r="BE102" s="163"/>
      <c r="BF102" s="163"/>
      <c r="BG102" s="163"/>
      <c r="BH102" s="163"/>
      <c r="BI102" s="163"/>
      <c r="BJ102" s="163"/>
      <c r="BK102" s="163"/>
      <c r="BL102" s="163"/>
      <c r="BM102" s="163"/>
      <c r="BN102" s="163"/>
      <c r="BO102" s="163"/>
      <c r="BP102" s="163"/>
    </row>
    <row r="103" spans="1:68" s="413" customFormat="1">
      <c r="A103" s="163"/>
      <c r="E103" s="414"/>
      <c r="F103" s="706"/>
      <c r="I103" s="367"/>
      <c r="J103" s="163"/>
      <c r="K103" s="644"/>
      <c r="P103" s="434"/>
      <c r="AT103" s="163"/>
      <c r="AU103" s="163"/>
      <c r="AV103" s="163"/>
      <c r="AW103" s="163"/>
      <c r="AX103" s="163"/>
      <c r="AY103" s="163"/>
      <c r="AZ103" s="163"/>
      <c r="BA103" s="163"/>
      <c r="BB103" s="163"/>
      <c r="BC103" s="163"/>
      <c r="BD103" s="163"/>
      <c r="BE103" s="163"/>
      <c r="BF103" s="163"/>
      <c r="BG103" s="163"/>
      <c r="BH103" s="163"/>
      <c r="BI103" s="163"/>
      <c r="BJ103" s="163"/>
      <c r="BK103" s="163"/>
      <c r="BL103" s="163"/>
      <c r="BM103" s="163"/>
      <c r="BN103" s="163"/>
      <c r="BO103" s="163"/>
      <c r="BP103" s="163"/>
    </row>
    <row r="104" spans="1:68" s="413" customFormat="1">
      <c r="A104" s="163"/>
      <c r="E104" s="414"/>
      <c r="F104" s="706"/>
      <c r="I104" s="367"/>
      <c r="J104" s="163"/>
      <c r="K104" s="644"/>
      <c r="P104" s="434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/>
      <c r="BD104" s="163"/>
      <c r="BE104" s="163"/>
      <c r="BF104" s="163"/>
      <c r="BG104" s="163"/>
      <c r="BH104" s="163"/>
      <c r="BI104" s="163"/>
      <c r="BJ104" s="163"/>
      <c r="BK104" s="163"/>
      <c r="BL104" s="163"/>
      <c r="BM104" s="163"/>
      <c r="BN104" s="163"/>
      <c r="BO104" s="163"/>
      <c r="BP104" s="163"/>
    </row>
    <row r="105" spans="1:68" s="413" customFormat="1">
      <c r="A105" s="163"/>
      <c r="E105" s="414"/>
      <c r="F105" s="706"/>
      <c r="I105" s="367"/>
      <c r="J105" s="163"/>
      <c r="K105" s="644"/>
      <c r="P105" s="434"/>
      <c r="AT105" s="163"/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163"/>
      <c r="BE105" s="163"/>
      <c r="BF105" s="163"/>
      <c r="BG105" s="163"/>
      <c r="BH105" s="163"/>
      <c r="BI105" s="163"/>
      <c r="BJ105" s="163"/>
      <c r="BK105" s="163"/>
      <c r="BL105" s="163"/>
      <c r="BM105" s="163"/>
      <c r="BN105" s="163"/>
      <c r="BO105" s="163"/>
      <c r="BP105" s="163"/>
    </row>
    <row r="106" spans="1:68" s="413" customFormat="1">
      <c r="A106" s="163"/>
      <c r="E106" s="414"/>
      <c r="F106" s="706"/>
      <c r="I106" s="367"/>
      <c r="J106" s="163"/>
      <c r="K106" s="644"/>
      <c r="P106" s="434"/>
      <c r="AT106" s="163"/>
      <c r="AU106" s="163"/>
      <c r="AV106" s="163"/>
      <c r="AW106" s="163"/>
      <c r="AX106" s="163"/>
      <c r="AY106" s="163"/>
      <c r="AZ106" s="163"/>
      <c r="BA106" s="163"/>
      <c r="BB106" s="163"/>
      <c r="BC106" s="163"/>
      <c r="BD106" s="163"/>
      <c r="BE106" s="163"/>
      <c r="BF106" s="163"/>
      <c r="BG106" s="163"/>
      <c r="BH106" s="163"/>
      <c r="BI106" s="163"/>
      <c r="BJ106" s="163"/>
      <c r="BK106" s="163"/>
      <c r="BL106" s="163"/>
      <c r="BM106" s="163"/>
      <c r="BN106" s="163"/>
      <c r="BO106" s="163"/>
      <c r="BP106" s="163"/>
    </row>
    <row r="107" spans="1:68" s="413" customFormat="1">
      <c r="A107" s="163"/>
      <c r="E107" s="414"/>
      <c r="F107" s="706"/>
      <c r="I107" s="367"/>
      <c r="J107" s="163"/>
      <c r="K107" s="644"/>
      <c r="P107" s="434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163"/>
      <c r="BE107" s="163"/>
      <c r="BF107" s="163"/>
      <c r="BG107" s="163"/>
      <c r="BH107" s="163"/>
      <c r="BI107" s="163"/>
      <c r="BJ107" s="163"/>
      <c r="BK107" s="163"/>
      <c r="BL107" s="163"/>
      <c r="BM107" s="163"/>
      <c r="BN107" s="163"/>
      <c r="BO107" s="163"/>
      <c r="BP107" s="163"/>
    </row>
    <row r="108" spans="1:68" s="413" customFormat="1">
      <c r="A108" s="163"/>
      <c r="E108" s="414"/>
      <c r="F108" s="706"/>
      <c r="I108" s="367"/>
      <c r="J108" s="163"/>
      <c r="K108" s="644"/>
      <c r="P108" s="434"/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163"/>
      <c r="BE108" s="163"/>
      <c r="BF108" s="163"/>
      <c r="BG108" s="163"/>
      <c r="BH108" s="163"/>
      <c r="BI108" s="163"/>
      <c r="BJ108" s="163"/>
      <c r="BK108" s="163"/>
      <c r="BL108" s="163"/>
      <c r="BM108" s="163"/>
      <c r="BN108" s="163"/>
      <c r="BO108" s="163"/>
      <c r="BP108" s="163"/>
    </row>
    <row r="109" spans="1:68" s="413" customFormat="1">
      <c r="A109" s="163"/>
      <c r="E109" s="414"/>
      <c r="F109" s="706"/>
      <c r="I109" s="367"/>
      <c r="J109" s="163"/>
      <c r="K109" s="644"/>
      <c r="P109" s="434"/>
      <c r="AT109" s="163"/>
      <c r="AU109" s="163"/>
      <c r="AV109" s="163"/>
      <c r="AW109" s="163"/>
      <c r="AX109" s="163"/>
      <c r="AY109" s="163"/>
      <c r="AZ109" s="163"/>
      <c r="BA109" s="163"/>
      <c r="BB109" s="163"/>
      <c r="BC109" s="163"/>
      <c r="BD109" s="163"/>
      <c r="BE109" s="163"/>
      <c r="BF109" s="163"/>
      <c r="BG109" s="163"/>
      <c r="BH109" s="163"/>
      <c r="BI109" s="163"/>
      <c r="BJ109" s="163"/>
      <c r="BK109" s="163"/>
      <c r="BL109" s="163"/>
      <c r="BM109" s="163"/>
      <c r="BN109" s="163"/>
      <c r="BO109" s="163"/>
      <c r="BP109" s="163"/>
    </row>
    <row r="110" spans="1:68" s="413" customFormat="1">
      <c r="A110" s="163"/>
      <c r="E110" s="414"/>
      <c r="F110" s="706"/>
      <c r="I110" s="367"/>
      <c r="J110" s="163"/>
      <c r="K110" s="644"/>
      <c r="P110" s="434"/>
      <c r="AT110" s="163"/>
      <c r="AU110" s="163"/>
      <c r="AV110" s="163"/>
      <c r="AW110" s="163"/>
      <c r="AX110" s="163"/>
      <c r="AY110" s="163"/>
      <c r="AZ110" s="163"/>
      <c r="BA110" s="163"/>
      <c r="BB110" s="163"/>
      <c r="BC110" s="163"/>
      <c r="BD110" s="163"/>
      <c r="BE110" s="163"/>
      <c r="BF110" s="163"/>
      <c r="BG110" s="163"/>
      <c r="BH110" s="163"/>
      <c r="BI110" s="163"/>
      <c r="BJ110" s="163"/>
      <c r="BK110" s="163"/>
      <c r="BL110" s="163"/>
      <c r="BM110" s="163"/>
      <c r="BN110" s="163"/>
      <c r="BO110" s="163"/>
      <c r="BP110" s="163"/>
    </row>
    <row r="111" spans="1:68" s="413" customFormat="1">
      <c r="A111" s="163"/>
      <c r="E111" s="414"/>
      <c r="F111" s="706"/>
      <c r="I111" s="367"/>
      <c r="J111" s="163"/>
      <c r="K111" s="644"/>
      <c r="P111" s="434"/>
      <c r="AT111" s="163"/>
      <c r="AU111" s="163"/>
      <c r="AV111" s="163"/>
      <c r="AW111" s="163"/>
      <c r="AX111" s="163"/>
      <c r="AY111" s="163"/>
      <c r="AZ111" s="163"/>
      <c r="BA111" s="163"/>
      <c r="BB111" s="163"/>
      <c r="BC111" s="163"/>
      <c r="BD111" s="163"/>
      <c r="BE111" s="163"/>
      <c r="BF111" s="163"/>
      <c r="BG111" s="163"/>
      <c r="BH111" s="163"/>
      <c r="BI111" s="163"/>
      <c r="BJ111" s="163"/>
      <c r="BK111" s="163"/>
      <c r="BL111" s="163"/>
      <c r="BM111" s="163"/>
      <c r="BN111" s="163"/>
      <c r="BO111" s="163"/>
      <c r="BP111" s="163"/>
    </row>
    <row r="112" spans="1:68" s="413" customFormat="1">
      <c r="A112" s="163"/>
      <c r="E112" s="414"/>
      <c r="F112" s="706"/>
      <c r="I112" s="367"/>
      <c r="J112" s="163"/>
      <c r="K112" s="644"/>
      <c r="P112" s="434"/>
      <c r="AT112" s="163"/>
      <c r="AU112" s="163"/>
      <c r="AV112" s="163"/>
      <c r="AW112" s="163"/>
      <c r="AX112" s="163"/>
      <c r="AY112" s="163"/>
      <c r="AZ112" s="163"/>
      <c r="BA112" s="163"/>
      <c r="BB112" s="163"/>
      <c r="BC112" s="163"/>
      <c r="BD112" s="163"/>
      <c r="BE112" s="163"/>
      <c r="BF112" s="163"/>
      <c r="BG112" s="163"/>
      <c r="BH112" s="163"/>
      <c r="BI112" s="163"/>
      <c r="BJ112" s="163"/>
      <c r="BK112" s="163"/>
      <c r="BL112" s="163"/>
      <c r="BM112" s="163"/>
      <c r="BN112" s="163"/>
      <c r="BO112" s="163"/>
      <c r="BP112" s="163"/>
    </row>
    <row r="113" spans="1:68" s="413" customFormat="1">
      <c r="A113" s="163"/>
      <c r="E113" s="414"/>
      <c r="F113" s="706"/>
      <c r="I113" s="367"/>
      <c r="J113" s="163"/>
      <c r="K113" s="644"/>
      <c r="P113" s="434"/>
      <c r="AT113" s="163"/>
      <c r="AU113" s="163"/>
      <c r="AV113" s="163"/>
      <c r="AW113" s="163"/>
      <c r="AX113" s="163"/>
      <c r="AY113" s="163"/>
      <c r="AZ113" s="163"/>
      <c r="BA113" s="163"/>
      <c r="BB113" s="163"/>
      <c r="BC113" s="163"/>
      <c r="BD113" s="163"/>
      <c r="BE113" s="163"/>
      <c r="BF113" s="163"/>
      <c r="BG113" s="163"/>
      <c r="BH113" s="163"/>
      <c r="BI113" s="163"/>
      <c r="BJ113" s="163"/>
      <c r="BK113" s="163"/>
      <c r="BL113" s="163"/>
      <c r="BM113" s="163"/>
      <c r="BN113" s="163"/>
      <c r="BO113" s="163"/>
      <c r="BP113" s="163"/>
    </row>
    <row r="114" spans="1:68" s="413" customFormat="1">
      <c r="A114" s="163"/>
      <c r="E114" s="414"/>
      <c r="F114" s="706"/>
      <c r="I114" s="367"/>
      <c r="J114" s="163"/>
      <c r="K114" s="644"/>
      <c r="P114" s="434"/>
      <c r="AT114" s="163"/>
      <c r="AU114" s="163"/>
      <c r="AV114" s="163"/>
      <c r="AW114" s="163"/>
      <c r="AX114" s="163"/>
      <c r="AY114" s="163"/>
      <c r="AZ114" s="163"/>
      <c r="BA114" s="163"/>
      <c r="BB114" s="163"/>
      <c r="BC114" s="163"/>
      <c r="BD114" s="163"/>
      <c r="BE114" s="163"/>
      <c r="BF114" s="163"/>
      <c r="BG114" s="163"/>
      <c r="BH114" s="163"/>
      <c r="BI114" s="163"/>
      <c r="BJ114" s="163"/>
      <c r="BK114" s="163"/>
      <c r="BL114" s="163"/>
      <c r="BM114" s="163"/>
      <c r="BN114" s="163"/>
      <c r="BO114" s="163"/>
      <c r="BP114" s="163"/>
    </row>
    <row r="115" spans="1:68" s="413" customFormat="1">
      <c r="A115" s="163"/>
      <c r="E115" s="414"/>
      <c r="F115" s="706"/>
      <c r="I115" s="367"/>
      <c r="J115" s="163"/>
      <c r="K115" s="644"/>
      <c r="P115" s="434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163"/>
      <c r="BE115" s="163"/>
      <c r="BF115" s="163"/>
      <c r="BG115" s="163"/>
      <c r="BH115" s="163"/>
      <c r="BI115" s="163"/>
      <c r="BJ115" s="163"/>
      <c r="BK115" s="163"/>
      <c r="BL115" s="163"/>
      <c r="BM115" s="163"/>
      <c r="BN115" s="163"/>
      <c r="BO115" s="163"/>
      <c r="BP115" s="163"/>
    </row>
    <row r="116" spans="1:68" s="413" customFormat="1">
      <c r="A116" s="163"/>
      <c r="E116" s="414"/>
      <c r="F116" s="706"/>
      <c r="I116" s="367"/>
      <c r="J116" s="163"/>
      <c r="K116" s="644"/>
      <c r="P116" s="434"/>
      <c r="AT116" s="163"/>
      <c r="AU116" s="163"/>
      <c r="AV116" s="163"/>
      <c r="AW116" s="163"/>
      <c r="AX116" s="163"/>
      <c r="AY116" s="163"/>
      <c r="AZ116" s="163"/>
      <c r="BA116" s="163"/>
      <c r="BB116" s="163"/>
      <c r="BC116" s="163"/>
      <c r="BD116" s="163"/>
      <c r="BE116" s="163"/>
      <c r="BF116" s="163"/>
      <c r="BG116" s="163"/>
      <c r="BH116" s="163"/>
      <c r="BI116" s="163"/>
      <c r="BJ116" s="163"/>
      <c r="BK116" s="163"/>
      <c r="BL116" s="163"/>
      <c r="BM116" s="163"/>
      <c r="BN116" s="163"/>
      <c r="BO116" s="163"/>
      <c r="BP116" s="163"/>
    </row>
    <row r="117" spans="1:68" s="413" customFormat="1">
      <c r="A117" s="163"/>
      <c r="E117" s="414"/>
      <c r="F117" s="706"/>
      <c r="I117" s="367"/>
      <c r="J117" s="163"/>
      <c r="K117" s="644"/>
      <c r="P117" s="434"/>
      <c r="AT117" s="163"/>
      <c r="AU117" s="163"/>
      <c r="AV117" s="163"/>
      <c r="AW117" s="163"/>
      <c r="AX117" s="163"/>
      <c r="AY117" s="163"/>
      <c r="AZ117" s="163"/>
      <c r="BA117" s="163"/>
      <c r="BB117" s="163"/>
      <c r="BC117" s="163"/>
      <c r="BD117" s="163"/>
      <c r="BE117" s="163"/>
      <c r="BF117" s="163"/>
      <c r="BG117" s="163"/>
      <c r="BH117" s="163"/>
      <c r="BI117" s="163"/>
      <c r="BJ117" s="163"/>
      <c r="BK117" s="163"/>
      <c r="BL117" s="163"/>
      <c r="BM117" s="163"/>
      <c r="BN117" s="163"/>
      <c r="BO117" s="163"/>
      <c r="BP117" s="163"/>
    </row>
    <row r="118" spans="1:68" s="413" customFormat="1">
      <c r="A118" s="163"/>
      <c r="E118" s="414"/>
      <c r="F118" s="706"/>
      <c r="I118" s="367"/>
      <c r="J118" s="163"/>
      <c r="K118" s="644"/>
      <c r="P118" s="434"/>
      <c r="AT118" s="163"/>
      <c r="AU118" s="163"/>
      <c r="AV118" s="163"/>
      <c r="AW118" s="163"/>
      <c r="AX118" s="163"/>
      <c r="AY118" s="163"/>
      <c r="AZ118" s="163"/>
      <c r="BA118" s="163"/>
      <c r="BB118" s="163"/>
      <c r="BC118" s="163"/>
      <c r="BD118" s="163"/>
      <c r="BE118" s="163"/>
      <c r="BF118" s="163"/>
      <c r="BG118" s="163"/>
      <c r="BH118" s="163"/>
      <c r="BI118" s="163"/>
      <c r="BJ118" s="163"/>
      <c r="BK118" s="163"/>
      <c r="BL118" s="163"/>
      <c r="BM118" s="163"/>
      <c r="BN118" s="163"/>
      <c r="BO118" s="163"/>
      <c r="BP118" s="163"/>
    </row>
    <row r="119" spans="1:68" s="413" customFormat="1">
      <c r="A119" s="163"/>
      <c r="E119" s="414"/>
      <c r="F119" s="706"/>
      <c r="I119" s="367"/>
      <c r="J119" s="163"/>
      <c r="K119" s="644"/>
      <c r="P119" s="434"/>
      <c r="AT119" s="163"/>
      <c r="AU119" s="163"/>
      <c r="AV119" s="163"/>
      <c r="AW119" s="163"/>
      <c r="AX119" s="163"/>
      <c r="AY119" s="163"/>
      <c r="AZ119" s="163"/>
      <c r="BA119" s="163"/>
      <c r="BB119" s="163"/>
      <c r="BC119" s="163"/>
      <c r="BD119" s="163"/>
      <c r="BE119" s="163"/>
      <c r="BF119" s="163"/>
      <c r="BG119" s="163"/>
      <c r="BH119" s="163"/>
      <c r="BI119" s="163"/>
      <c r="BJ119" s="163"/>
      <c r="BK119" s="163"/>
      <c r="BL119" s="163"/>
      <c r="BM119" s="163"/>
      <c r="BN119" s="163"/>
      <c r="BO119" s="163"/>
      <c r="BP119" s="163"/>
    </row>
    <row r="120" spans="1:68" s="413" customFormat="1">
      <c r="A120" s="163"/>
      <c r="E120" s="414"/>
      <c r="F120" s="706"/>
      <c r="I120" s="367"/>
      <c r="J120" s="163"/>
      <c r="K120" s="644"/>
      <c r="P120" s="434"/>
      <c r="AT120" s="163"/>
      <c r="AU120" s="163"/>
      <c r="AV120" s="163"/>
      <c r="AW120" s="163"/>
      <c r="AX120" s="163"/>
      <c r="AY120" s="163"/>
      <c r="AZ120" s="163"/>
      <c r="BA120" s="163"/>
      <c r="BB120" s="163"/>
      <c r="BC120" s="163"/>
      <c r="BD120" s="163"/>
      <c r="BE120" s="163"/>
      <c r="BF120" s="163"/>
      <c r="BG120" s="163"/>
      <c r="BH120" s="163"/>
      <c r="BI120" s="163"/>
      <c r="BJ120" s="163"/>
      <c r="BK120" s="163"/>
      <c r="BL120" s="163"/>
      <c r="BM120" s="163"/>
      <c r="BN120" s="163"/>
      <c r="BO120" s="163"/>
      <c r="BP120" s="163"/>
    </row>
    <row r="121" spans="1:68" s="413" customFormat="1">
      <c r="A121" s="163"/>
      <c r="E121" s="414"/>
      <c r="F121" s="706"/>
      <c r="I121" s="367"/>
      <c r="J121" s="163"/>
      <c r="K121" s="644"/>
      <c r="P121" s="434"/>
      <c r="AT121" s="163"/>
      <c r="AU121" s="163"/>
      <c r="AV121" s="163"/>
      <c r="AW121" s="163"/>
      <c r="AX121" s="163"/>
      <c r="AY121" s="163"/>
      <c r="AZ121" s="163"/>
      <c r="BA121" s="163"/>
      <c r="BB121" s="163"/>
      <c r="BC121" s="163"/>
      <c r="BD121" s="163"/>
      <c r="BE121" s="163"/>
      <c r="BF121" s="163"/>
      <c r="BG121" s="163"/>
      <c r="BH121" s="163"/>
      <c r="BI121" s="163"/>
      <c r="BJ121" s="163"/>
      <c r="BK121" s="163"/>
      <c r="BL121" s="163"/>
      <c r="BM121" s="163"/>
      <c r="BN121" s="163"/>
      <c r="BO121" s="163"/>
      <c r="BP121" s="163"/>
    </row>
    <row r="122" spans="1:68" s="413" customFormat="1">
      <c r="A122" s="163"/>
      <c r="E122" s="414"/>
      <c r="F122" s="706"/>
      <c r="I122" s="367"/>
      <c r="J122" s="163"/>
      <c r="K122" s="644"/>
      <c r="P122" s="434"/>
      <c r="AT122" s="163"/>
      <c r="AU122" s="163"/>
      <c r="AV122" s="163"/>
      <c r="AW122" s="163"/>
      <c r="AX122" s="163"/>
      <c r="AY122" s="163"/>
      <c r="AZ122" s="163"/>
      <c r="BA122" s="163"/>
      <c r="BB122" s="163"/>
      <c r="BC122" s="163"/>
      <c r="BD122" s="163"/>
      <c r="BE122" s="163"/>
      <c r="BF122" s="163"/>
      <c r="BG122" s="163"/>
      <c r="BH122" s="163"/>
      <c r="BI122" s="163"/>
      <c r="BJ122" s="163"/>
      <c r="BK122" s="163"/>
      <c r="BL122" s="163"/>
      <c r="BM122" s="163"/>
      <c r="BN122" s="163"/>
      <c r="BO122" s="163"/>
      <c r="BP122" s="163"/>
    </row>
    <row r="123" spans="1:68" s="413" customFormat="1">
      <c r="A123" s="163"/>
      <c r="E123" s="414"/>
      <c r="F123" s="706"/>
      <c r="I123" s="367"/>
      <c r="J123" s="163"/>
      <c r="K123" s="644"/>
      <c r="P123" s="434"/>
      <c r="AT123" s="163"/>
      <c r="AU123" s="163"/>
      <c r="AV123" s="163"/>
      <c r="AW123" s="163"/>
      <c r="AX123" s="163"/>
      <c r="AY123" s="163"/>
      <c r="AZ123" s="163"/>
      <c r="BA123" s="163"/>
      <c r="BB123" s="163"/>
      <c r="BC123" s="163"/>
      <c r="BD123" s="163"/>
      <c r="BE123" s="163"/>
      <c r="BF123" s="163"/>
      <c r="BG123" s="163"/>
      <c r="BH123" s="163"/>
      <c r="BI123" s="163"/>
      <c r="BJ123" s="163"/>
      <c r="BK123" s="163"/>
      <c r="BL123" s="163"/>
      <c r="BM123" s="163"/>
      <c r="BN123" s="163"/>
      <c r="BO123" s="163"/>
      <c r="BP123" s="163"/>
    </row>
    <row r="124" spans="1:68" s="413" customFormat="1">
      <c r="A124" s="163"/>
      <c r="E124" s="414"/>
      <c r="F124" s="706"/>
      <c r="I124" s="367"/>
      <c r="J124" s="163"/>
      <c r="K124" s="644"/>
      <c r="P124" s="434"/>
      <c r="AT124" s="163"/>
      <c r="AU124" s="163"/>
      <c r="AV124" s="163"/>
      <c r="AW124" s="163"/>
      <c r="AX124" s="163"/>
      <c r="AY124" s="163"/>
      <c r="AZ124" s="163"/>
      <c r="BA124" s="163"/>
      <c r="BB124" s="163"/>
      <c r="BC124" s="163"/>
      <c r="BD124" s="163"/>
      <c r="BE124" s="163"/>
      <c r="BF124" s="163"/>
      <c r="BG124" s="163"/>
      <c r="BH124" s="163"/>
      <c r="BI124" s="163"/>
      <c r="BJ124" s="163"/>
      <c r="BK124" s="163"/>
      <c r="BL124" s="163"/>
      <c r="BM124" s="163"/>
      <c r="BN124" s="163"/>
      <c r="BO124" s="163"/>
      <c r="BP124" s="163"/>
    </row>
    <row r="125" spans="1:68" s="413" customFormat="1">
      <c r="A125" s="163"/>
      <c r="E125" s="414"/>
      <c r="F125" s="706"/>
      <c r="I125" s="367"/>
      <c r="J125" s="163"/>
      <c r="K125" s="644"/>
      <c r="P125" s="434"/>
      <c r="AT125" s="163"/>
      <c r="AU125" s="163"/>
      <c r="AV125" s="163"/>
      <c r="AW125" s="163"/>
      <c r="AX125" s="163"/>
      <c r="AY125" s="163"/>
      <c r="AZ125" s="163"/>
      <c r="BA125" s="163"/>
      <c r="BB125" s="163"/>
      <c r="BC125" s="163"/>
      <c r="BD125" s="163"/>
      <c r="BE125" s="163"/>
      <c r="BF125" s="163"/>
      <c r="BG125" s="163"/>
      <c r="BH125" s="163"/>
      <c r="BI125" s="163"/>
      <c r="BJ125" s="163"/>
      <c r="BK125" s="163"/>
      <c r="BL125" s="163"/>
      <c r="BM125" s="163"/>
      <c r="BN125" s="163"/>
      <c r="BO125" s="163"/>
      <c r="BP125" s="163"/>
    </row>
    <row r="126" spans="1:68" s="413" customFormat="1">
      <c r="A126" s="163"/>
      <c r="E126" s="414"/>
      <c r="F126" s="706"/>
      <c r="I126" s="367"/>
      <c r="J126" s="163"/>
      <c r="K126" s="644"/>
      <c r="P126" s="434"/>
      <c r="AT126" s="163"/>
      <c r="AU126" s="163"/>
      <c r="AV126" s="163"/>
      <c r="AW126" s="163"/>
      <c r="AX126" s="163"/>
      <c r="AY126" s="163"/>
      <c r="AZ126" s="163"/>
      <c r="BA126" s="163"/>
      <c r="BB126" s="163"/>
      <c r="BC126" s="163"/>
      <c r="BD126" s="163"/>
      <c r="BE126" s="163"/>
      <c r="BF126" s="163"/>
      <c r="BG126" s="163"/>
      <c r="BH126" s="163"/>
      <c r="BI126" s="163"/>
      <c r="BJ126" s="163"/>
      <c r="BK126" s="163"/>
      <c r="BL126" s="163"/>
      <c r="BM126" s="163"/>
      <c r="BN126" s="163"/>
      <c r="BO126" s="163"/>
      <c r="BP126" s="163"/>
    </row>
    <row r="127" spans="1:68" s="413" customFormat="1">
      <c r="A127" s="163"/>
      <c r="E127" s="414"/>
      <c r="F127" s="706"/>
      <c r="I127" s="367"/>
      <c r="J127" s="163"/>
      <c r="K127" s="644"/>
      <c r="P127" s="434"/>
      <c r="AT127" s="163"/>
      <c r="AU127" s="163"/>
      <c r="AV127" s="163"/>
      <c r="AW127" s="163"/>
      <c r="AX127" s="163"/>
      <c r="AY127" s="163"/>
      <c r="AZ127" s="163"/>
      <c r="BA127" s="163"/>
      <c r="BB127" s="163"/>
      <c r="BC127" s="163"/>
      <c r="BD127" s="163"/>
      <c r="BE127" s="163"/>
      <c r="BF127" s="163"/>
      <c r="BG127" s="163"/>
      <c r="BH127" s="163"/>
      <c r="BI127" s="163"/>
      <c r="BJ127" s="163"/>
      <c r="BK127" s="163"/>
      <c r="BL127" s="163"/>
      <c r="BM127" s="163"/>
      <c r="BN127" s="163"/>
      <c r="BO127" s="163"/>
      <c r="BP127" s="163"/>
    </row>
    <row r="128" spans="1:68" s="413" customFormat="1">
      <c r="A128" s="163"/>
      <c r="E128" s="414"/>
      <c r="F128" s="706"/>
      <c r="I128" s="367"/>
      <c r="J128" s="163"/>
      <c r="K128" s="644"/>
      <c r="P128" s="434"/>
      <c r="AT128" s="163"/>
      <c r="AU128" s="163"/>
      <c r="AV128" s="163"/>
      <c r="AW128" s="163"/>
      <c r="AX128" s="163"/>
      <c r="AY128" s="163"/>
      <c r="AZ128" s="163"/>
      <c r="BA128" s="163"/>
      <c r="BB128" s="163"/>
      <c r="BC128" s="163"/>
      <c r="BD128" s="163"/>
      <c r="BE128" s="163"/>
      <c r="BF128" s="163"/>
      <c r="BG128" s="163"/>
      <c r="BH128" s="163"/>
      <c r="BI128" s="163"/>
      <c r="BJ128" s="163"/>
      <c r="BK128" s="163"/>
      <c r="BL128" s="163"/>
      <c r="BM128" s="163"/>
      <c r="BN128" s="163"/>
      <c r="BO128" s="163"/>
      <c r="BP128" s="163"/>
    </row>
    <row r="129" spans="1:68" s="413" customFormat="1">
      <c r="A129" s="163"/>
      <c r="E129" s="414"/>
      <c r="F129" s="706"/>
      <c r="I129" s="367"/>
      <c r="J129" s="163"/>
      <c r="K129" s="644"/>
      <c r="P129" s="434"/>
      <c r="AT129" s="163"/>
      <c r="AU129" s="163"/>
      <c r="AV129" s="163"/>
      <c r="AW129" s="163"/>
      <c r="AX129" s="163"/>
      <c r="AY129" s="163"/>
      <c r="AZ129" s="163"/>
      <c r="BA129" s="163"/>
      <c r="BB129" s="163"/>
      <c r="BC129" s="163"/>
      <c r="BD129" s="163"/>
      <c r="BE129" s="163"/>
      <c r="BF129" s="163"/>
      <c r="BG129" s="163"/>
      <c r="BH129" s="163"/>
      <c r="BI129" s="163"/>
      <c r="BJ129" s="163"/>
      <c r="BK129" s="163"/>
      <c r="BL129" s="163"/>
      <c r="BM129" s="163"/>
      <c r="BN129" s="163"/>
      <c r="BO129" s="163"/>
      <c r="BP129" s="163"/>
    </row>
    <row r="130" spans="1:68" s="413" customFormat="1">
      <c r="A130" s="163"/>
      <c r="E130" s="414"/>
      <c r="F130" s="706"/>
      <c r="I130" s="367"/>
      <c r="J130" s="163"/>
      <c r="K130" s="644"/>
      <c r="P130" s="434"/>
      <c r="AT130" s="163"/>
      <c r="AU130" s="163"/>
      <c r="AV130" s="163"/>
      <c r="AW130" s="163"/>
      <c r="AX130" s="163"/>
      <c r="AY130" s="163"/>
      <c r="AZ130" s="163"/>
      <c r="BA130" s="163"/>
      <c r="BB130" s="163"/>
      <c r="BC130" s="163"/>
      <c r="BD130" s="163"/>
      <c r="BE130" s="163"/>
      <c r="BF130" s="163"/>
      <c r="BG130" s="163"/>
      <c r="BH130" s="163"/>
      <c r="BI130" s="163"/>
      <c r="BJ130" s="163"/>
      <c r="BK130" s="163"/>
      <c r="BL130" s="163"/>
      <c r="BM130" s="163"/>
      <c r="BN130" s="163"/>
      <c r="BO130" s="163"/>
      <c r="BP130" s="163"/>
    </row>
    <row r="131" spans="1:68" s="413" customFormat="1">
      <c r="A131" s="163"/>
      <c r="E131" s="414"/>
      <c r="F131" s="706"/>
      <c r="I131" s="367"/>
      <c r="J131" s="163"/>
      <c r="K131" s="644"/>
      <c r="P131" s="434"/>
      <c r="AT131" s="163"/>
      <c r="AU131" s="163"/>
      <c r="AV131" s="163"/>
      <c r="AW131" s="163"/>
      <c r="AX131" s="163"/>
      <c r="AY131" s="163"/>
      <c r="AZ131" s="163"/>
      <c r="BA131" s="163"/>
      <c r="BB131" s="163"/>
      <c r="BC131" s="163"/>
      <c r="BD131" s="163"/>
      <c r="BE131" s="163"/>
      <c r="BF131" s="163"/>
      <c r="BG131" s="163"/>
      <c r="BH131" s="163"/>
      <c r="BI131" s="163"/>
      <c r="BJ131" s="163"/>
      <c r="BK131" s="163"/>
      <c r="BL131" s="163"/>
      <c r="BM131" s="163"/>
      <c r="BN131" s="163"/>
      <c r="BO131" s="163"/>
      <c r="BP131" s="163"/>
    </row>
    <row r="132" spans="1:68" s="413" customFormat="1">
      <c r="A132" s="163"/>
      <c r="E132" s="414"/>
      <c r="F132" s="706"/>
      <c r="I132" s="367"/>
      <c r="J132" s="163"/>
      <c r="K132" s="644"/>
      <c r="P132" s="434"/>
      <c r="AT132" s="163"/>
      <c r="AU132" s="163"/>
      <c r="AV132" s="163"/>
      <c r="AW132" s="163"/>
      <c r="AX132" s="163"/>
      <c r="AY132" s="163"/>
      <c r="AZ132" s="163"/>
      <c r="BA132" s="163"/>
      <c r="BB132" s="163"/>
      <c r="BC132" s="163"/>
      <c r="BD132" s="163"/>
      <c r="BE132" s="163"/>
      <c r="BF132" s="163"/>
      <c r="BG132" s="163"/>
      <c r="BH132" s="163"/>
      <c r="BI132" s="163"/>
      <c r="BJ132" s="163"/>
      <c r="BK132" s="163"/>
      <c r="BL132" s="163"/>
      <c r="BM132" s="163"/>
      <c r="BN132" s="163"/>
      <c r="BO132" s="163"/>
      <c r="BP132" s="163"/>
    </row>
    <row r="133" spans="1:68" s="413" customFormat="1">
      <c r="A133" s="163"/>
      <c r="E133" s="414"/>
      <c r="F133" s="706"/>
      <c r="I133" s="367"/>
      <c r="J133" s="163"/>
      <c r="K133" s="644"/>
      <c r="P133" s="434"/>
      <c r="AT133" s="163"/>
      <c r="AU133" s="163"/>
      <c r="AV133" s="163"/>
      <c r="AW133" s="163"/>
      <c r="AX133" s="163"/>
      <c r="AY133" s="163"/>
      <c r="AZ133" s="163"/>
      <c r="BA133" s="163"/>
      <c r="BB133" s="163"/>
      <c r="BC133" s="163"/>
      <c r="BD133" s="163"/>
      <c r="BE133" s="163"/>
      <c r="BF133" s="163"/>
      <c r="BG133" s="163"/>
      <c r="BH133" s="163"/>
      <c r="BI133" s="163"/>
      <c r="BJ133" s="163"/>
      <c r="BK133" s="163"/>
      <c r="BL133" s="163"/>
      <c r="BM133" s="163"/>
      <c r="BN133" s="163"/>
      <c r="BO133" s="163"/>
      <c r="BP133" s="163"/>
    </row>
    <row r="134" spans="1:68" s="413" customFormat="1">
      <c r="A134" s="163"/>
      <c r="E134" s="414"/>
      <c r="F134" s="706"/>
      <c r="I134" s="367"/>
      <c r="J134" s="163"/>
      <c r="K134" s="644"/>
      <c r="P134" s="434"/>
      <c r="AT134" s="163"/>
      <c r="AU134" s="163"/>
      <c r="AV134" s="163"/>
      <c r="AW134" s="163"/>
      <c r="AX134" s="163"/>
      <c r="AY134" s="163"/>
      <c r="AZ134" s="163"/>
      <c r="BA134" s="163"/>
      <c r="BB134" s="163"/>
      <c r="BC134" s="163"/>
      <c r="BD134" s="163"/>
      <c r="BE134" s="163"/>
      <c r="BF134" s="163"/>
      <c r="BG134" s="163"/>
      <c r="BH134" s="163"/>
      <c r="BI134" s="163"/>
      <c r="BJ134" s="163"/>
      <c r="BK134" s="163"/>
      <c r="BL134" s="163"/>
      <c r="BM134" s="163"/>
      <c r="BN134" s="163"/>
      <c r="BO134" s="163"/>
      <c r="BP134" s="163"/>
    </row>
    <row r="135" spans="1:68" s="413" customFormat="1">
      <c r="A135" s="163"/>
      <c r="E135" s="414"/>
      <c r="F135" s="706"/>
      <c r="I135" s="367"/>
      <c r="J135" s="163"/>
      <c r="K135" s="644"/>
      <c r="P135" s="434"/>
      <c r="AT135" s="163"/>
      <c r="AU135" s="163"/>
      <c r="AV135" s="163"/>
      <c r="AW135" s="163"/>
      <c r="AX135" s="163"/>
      <c r="AY135" s="163"/>
      <c r="AZ135" s="163"/>
      <c r="BA135" s="163"/>
      <c r="BB135" s="163"/>
      <c r="BC135" s="163"/>
      <c r="BD135" s="163"/>
      <c r="BE135" s="163"/>
      <c r="BF135" s="163"/>
      <c r="BG135" s="163"/>
      <c r="BH135" s="163"/>
      <c r="BI135" s="163"/>
      <c r="BJ135" s="163"/>
      <c r="BK135" s="163"/>
      <c r="BL135" s="163"/>
      <c r="BM135" s="163"/>
      <c r="BN135" s="163"/>
      <c r="BO135" s="163"/>
      <c r="BP135" s="163"/>
    </row>
    <row r="136" spans="1:68" s="413" customFormat="1">
      <c r="A136" s="163"/>
      <c r="E136" s="414"/>
      <c r="F136" s="706"/>
      <c r="I136" s="367"/>
      <c r="J136" s="163"/>
      <c r="K136" s="644"/>
      <c r="P136" s="434"/>
      <c r="AT136" s="163"/>
      <c r="AU136" s="163"/>
      <c r="AV136" s="163"/>
      <c r="AW136" s="163"/>
      <c r="AX136" s="163"/>
      <c r="AY136" s="163"/>
      <c r="AZ136" s="163"/>
      <c r="BA136" s="163"/>
      <c r="BB136" s="163"/>
      <c r="BC136" s="163"/>
      <c r="BD136" s="163"/>
      <c r="BE136" s="163"/>
      <c r="BF136" s="163"/>
      <c r="BG136" s="163"/>
      <c r="BH136" s="163"/>
      <c r="BI136" s="163"/>
      <c r="BJ136" s="163"/>
      <c r="BK136" s="163"/>
      <c r="BL136" s="163"/>
      <c r="BM136" s="163"/>
      <c r="BN136" s="163"/>
      <c r="BO136" s="163"/>
      <c r="BP136" s="163"/>
    </row>
    <row r="137" spans="1:68" s="413" customFormat="1">
      <c r="A137" s="163"/>
      <c r="E137" s="414"/>
      <c r="F137" s="706"/>
      <c r="I137" s="367"/>
      <c r="J137" s="163"/>
      <c r="K137" s="644"/>
      <c r="P137" s="434"/>
      <c r="AT137" s="163"/>
      <c r="AU137" s="163"/>
      <c r="AV137" s="163"/>
      <c r="AW137" s="163"/>
      <c r="AX137" s="163"/>
      <c r="AY137" s="163"/>
      <c r="AZ137" s="163"/>
      <c r="BA137" s="163"/>
      <c r="BB137" s="163"/>
      <c r="BC137" s="163"/>
      <c r="BD137" s="163"/>
      <c r="BE137" s="163"/>
      <c r="BF137" s="163"/>
      <c r="BG137" s="163"/>
      <c r="BH137" s="163"/>
      <c r="BI137" s="163"/>
      <c r="BJ137" s="163"/>
      <c r="BK137" s="163"/>
      <c r="BL137" s="163"/>
      <c r="BM137" s="163"/>
      <c r="BN137" s="163"/>
      <c r="BO137" s="163"/>
      <c r="BP137" s="163"/>
    </row>
    <row r="138" spans="1:68" s="413" customFormat="1">
      <c r="A138" s="163"/>
      <c r="E138" s="414"/>
      <c r="F138" s="706"/>
      <c r="I138" s="367"/>
      <c r="J138" s="163"/>
      <c r="K138" s="644"/>
      <c r="P138" s="434"/>
      <c r="AT138" s="163"/>
      <c r="AU138" s="163"/>
      <c r="AV138" s="163"/>
      <c r="AW138" s="163"/>
      <c r="AX138" s="163"/>
      <c r="AY138" s="163"/>
      <c r="AZ138" s="163"/>
      <c r="BA138" s="163"/>
      <c r="BB138" s="163"/>
      <c r="BC138" s="163"/>
      <c r="BD138" s="163"/>
      <c r="BE138" s="163"/>
      <c r="BF138" s="163"/>
      <c r="BG138" s="163"/>
      <c r="BH138" s="163"/>
      <c r="BI138" s="163"/>
      <c r="BJ138" s="163"/>
      <c r="BK138" s="163"/>
      <c r="BL138" s="163"/>
      <c r="BM138" s="163"/>
      <c r="BN138" s="163"/>
      <c r="BO138" s="163"/>
      <c r="BP138" s="163"/>
    </row>
    <row r="139" spans="1:68" s="413" customFormat="1">
      <c r="A139" s="163"/>
      <c r="E139" s="414"/>
      <c r="F139" s="706"/>
      <c r="I139" s="367"/>
      <c r="J139" s="163"/>
      <c r="K139" s="644"/>
      <c r="P139" s="434"/>
      <c r="AT139" s="163"/>
      <c r="AU139" s="163"/>
      <c r="AV139" s="163"/>
      <c r="AW139" s="163"/>
      <c r="AX139" s="163"/>
      <c r="AY139" s="163"/>
      <c r="AZ139" s="163"/>
      <c r="BA139" s="163"/>
      <c r="BB139" s="163"/>
      <c r="BC139" s="163"/>
      <c r="BD139" s="163"/>
      <c r="BE139" s="163"/>
      <c r="BF139" s="163"/>
      <c r="BG139" s="163"/>
      <c r="BH139" s="163"/>
      <c r="BI139" s="163"/>
      <c r="BJ139" s="163"/>
      <c r="BK139" s="163"/>
      <c r="BL139" s="163"/>
      <c r="BM139" s="163"/>
      <c r="BN139" s="163"/>
      <c r="BO139" s="163"/>
      <c r="BP139" s="163"/>
    </row>
    <row r="140" spans="1:68" s="413" customFormat="1">
      <c r="A140" s="163"/>
      <c r="E140" s="414"/>
      <c r="F140" s="706"/>
      <c r="I140" s="367"/>
      <c r="J140" s="163"/>
      <c r="K140" s="644"/>
      <c r="P140" s="434"/>
      <c r="AT140" s="163"/>
      <c r="AU140" s="163"/>
      <c r="AV140" s="163"/>
      <c r="AW140" s="163"/>
      <c r="AX140" s="163"/>
      <c r="AY140" s="163"/>
      <c r="AZ140" s="163"/>
      <c r="BA140" s="163"/>
      <c r="BB140" s="163"/>
      <c r="BC140" s="163"/>
      <c r="BD140" s="163"/>
      <c r="BE140" s="163"/>
      <c r="BF140" s="163"/>
      <c r="BG140" s="163"/>
      <c r="BH140" s="163"/>
      <c r="BI140" s="163"/>
      <c r="BJ140" s="163"/>
      <c r="BK140" s="163"/>
      <c r="BL140" s="163"/>
      <c r="BM140" s="163"/>
      <c r="BN140" s="163"/>
      <c r="BO140" s="163"/>
      <c r="BP140" s="163"/>
    </row>
    <row r="141" spans="1:68" s="413" customFormat="1">
      <c r="A141" s="163"/>
      <c r="E141" s="414"/>
      <c r="F141" s="706"/>
      <c r="I141" s="367"/>
      <c r="J141" s="163"/>
      <c r="K141" s="644"/>
      <c r="P141" s="434"/>
      <c r="AT141" s="163"/>
      <c r="AU141" s="163"/>
      <c r="AV141" s="163"/>
      <c r="AW141" s="163"/>
      <c r="AX141" s="163"/>
      <c r="AY141" s="163"/>
      <c r="AZ141" s="163"/>
      <c r="BA141" s="163"/>
      <c r="BB141" s="163"/>
      <c r="BC141" s="163"/>
      <c r="BD141" s="163"/>
      <c r="BE141" s="163"/>
      <c r="BF141" s="163"/>
      <c r="BG141" s="163"/>
      <c r="BH141" s="163"/>
      <c r="BI141" s="163"/>
      <c r="BJ141" s="163"/>
      <c r="BK141" s="163"/>
      <c r="BL141" s="163"/>
      <c r="BM141" s="163"/>
      <c r="BN141" s="163"/>
      <c r="BO141" s="163"/>
      <c r="BP141" s="163"/>
    </row>
    <row r="142" spans="1:68" s="413" customFormat="1">
      <c r="A142" s="163"/>
      <c r="E142" s="414"/>
      <c r="F142" s="706"/>
      <c r="I142" s="367"/>
      <c r="J142" s="163"/>
      <c r="K142" s="644"/>
      <c r="P142" s="434"/>
      <c r="AT142" s="163"/>
      <c r="AU142" s="163"/>
      <c r="AV142" s="163"/>
      <c r="AW142" s="163"/>
      <c r="AX142" s="163"/>
      <c r="AY142" s="163"/>
      <c r="AZ142" s="163"/>
      <c r="BA142" s="163"/>
      <c r="BB142" s="163"/>
      <c r="BC142" s="163"/>
      <c r="BD142" s="163"/>
      <c r="BE142" s="163"/>
      <c r="BF142" s="163"/>
      <c r="BG142" s="163"/>
      <c r="BH142" s="163"/>
      <c r="BI142" s="163"/>
      <c r="BJ142" s="163"/>
      <c r="BK142" s="163"/>
      <c r="BL142" s="163"/>
      <c r="BM142" s="163"/>
      <c r="BN142" s="163"/>
      <c r="BO142" s="163"/>
      <c r="BP142" s="163"/>
    </row>
    <row r="143" spans="1:68" s="413" customFormat="1">
      <c r="A143" s="163"/>
      <c r="E143" s="414"/>
      <c r="F143" s="706"/>
      <c r="I143" s="367"/>
      <c r="J143" s="163"/>
      <c r="K143" s="644"/>
      <c r="P143" s="434"/>
      <c r="AT143" s="163"/>
      <c r="AU143" s="163"/>
      <c r="AV143" s="163"/>
      <c r="AW143" s="163"/>
      <c r="AX143" s="163"/>
      <c r="AY143" s="163"/>
      <c r="AZ143" s="163"/>
      <c r="BA143" s="163"/>
      <c r="BB143" s="163"/>
      <c r="BC143" s="163"/>
      <c r="BD143" s="163"/>
      <c r="BE143" s="163"/>
      <c r="BF143" s="163"/>
      <c r="BG143" s="163"/>
      <c r="BH143" s="163"/>
      <c r="BI143" s="163"/>
      <c r="BJ143" s="163"/>
      <c r="BK143" s="163"/>
      <c r="BL143" s="163"/>
      <c r="BM143" s="163"/>
      <c r="BN143" s="163"/>
      <c r="BO143" s="163"/>
      <c r="BP143" s="163"/>
    </row>
    <row r="144" spans="1:68" s="413" customFormat="1">
      <c r="A144" s="163"/>
      <c r="E144" s="414"/>
      <c r="F144" s="706"/>
      <c r="I144" s="367"/>
      <c r="J144" s="163"/>
      <c r="K144" s="644"/>
      <c r="P144" s="434"/>
      <c r="AT144" s="163"/>
      <c r="AU144" s="163"/>
      <c r="AV144" s="163"/>
      <c r="AW144" s="163"/>
      <c r="AX144" s="163"/>
      <c r="AY144" s="163"/>
      <c r="AZ144" s="163"/>
      <c r="BA144" s="163"/>
      <c r="BB144" s="163"/>
      <c r="BC144" s="163"/>
      <c r="BD144" s="163"/>
      <c r="BE144" s="163"/>
      <c r="BF144" s="163"/>
      <c r="BG144" s="163"/>
      <c r="BH144" s="163"/>
      <c r="BI144" s="163"/>
      <c r="BJ144" s="163"/>
      <c r="BK144" s="163"/>
      <c r="BL144" s="163"/>
      <c r="BM144" s="163"/>
      <c r="BN144" s="163"/>
      <c r="BO144" s="163"/>
      <c r="BP144" s="163"/>
    </row>
    <row r="145" spans="1:68" s="413" customFormat="1">
      <c r="A145" s="163"/>
      <c r="E145" s="414"/>
      <c r="F145" s="706"/>
      <c r="I145" s="367"/>
      <c r="J145" s="163"/>
      <c r="K145" s="644"/>
      <c r="P145" s="434"/>
      <c r="AT145" s="163"/>
      <c r="AU145" s="163"/>
      <c r="AV145" s="163"/>
      <c r="AW145" s="163"/>
      <c r="AX145" s="163"/>
      <c r="AY145" s="163"/>
      <c r="AZ145" s="163"/>
      <c r="BA145" s="163"/>
      <c r="BB145" s="163"/>
      <c r="BC145" s="163"/>
      <c r="BD145" s="163"/>
      <c r="BE145" s="163"/>
      <c r="BF145" s="163"/>
      <c r="BG145" s="163"/>
      <c r="BH145" s="163"/>
      <c r="BI145" s="163"/>
      <c r="BJ145" s="163"/>
      <c r="BK145" s="163"/>
      <c r="BL145" s="163"/>
      <c r="BM145" s="163"/>
      <c r="BN145" s="163"/>
      <c r="BO145" s="163"/>
      <c r="BP145" s="163"/>
    </row>
    <row r="146" spans="1:68" s="413" customFormat="1">
      <c r="A146" s="163"/>
      <c r="E146" s="414"/>
      <c r="F146" s="706"/>
      <c r="I146" s="367"/>
      <c r="J146" s="163"/>
      <c r="K146" s="644"/>
      <c r="P146" s="434"/>
      <c r="AT146" s="163"/>
      <c r="AU146" s="163"/>
      <c r="AV146" s="163"/>
      <c r="AW146" s="163"/>
      <c r="AX146" s="163"/>
      <c r="AY146" s="163"/>
      <c r="AZ146" s="163"/>
      <c r="BA146" s="163"/>
      <c r="BB146" s="163"/>
      <c r="BC146" s="163"/>
      <c r="BD146" s="163"/>
      <c r="BE146" s="163"/>
      <c r="BF146" s="163"/>
      <c r="BG146" s="163"/>
      <c r="BH146" s="163"/>
      <c r="BI146" s="163"/>
      <c r="BJ146" s="163"/>
      <c r="BK146" s="163"/>
      <c r="BL146" s="163"/>
      <c r="BM146" s="163"/>
      <c r="BN146" s="163"/>
      <c r="BO146" s="163"/>
      <c r="BP146" s="163"/>
    </row>
    <row r="147" spans="1:68" s="413" customFormat="1">
      <c r="A147" s="163"/>
      <c r="E147" s="414"/>
      <c r="F147" s="706"/>
      <c r="I147" s="367"/>
      <c r="J147" s="163"/>
      <c r="K147" s="644"/>
      <c r="P147" s="434"/>
      <c r="AT147" s="163"/>
      <c r="AU147" s="163"/>
      <c r="AV147" s="163"/>
      <c r="AW147" s="163"/>
      <c r="AX147" s="163"/>
      <c r="AY147" s="163"/>
      <c r="AZ147" s="163"/>
      <c r="BA147" s="163"/>
      <c r="BB147" s="163"/>
      <c r="BC147" s="163"/>
      <c r="BD147" s="163"/>
      <c r="BE147" s="163"/>
      <c r="BF147" s="163"/>
      <c r="BG147" s="163"/>
      <c r="BH147" s="163"/>
      <c r="BI147" s="163"/>
      <c r="BJ147" s="163"/>
      <c r="BK147" s="163"/>
      <c r="BL147" s="163"/>
      <c r="BM147" s="163"/>
      <c r="BN147" s="163"/>
      <c r="BO147" s="163"/>
      <c r="BP147" s="163"/>
    </row>
    <row r="148" spans="1:68" s="413" customFormat="1">
      <c r="A148" s="163"/>
      <c r="E148" s="414"/>
      <c r="F148" s="706"/>
      <c r="I148" s="367"/>
      <c r="J148" s="163"/>
      <c r="K148" s="644"/>
      <c r="P148" s="434"/>
      <c r="AT148" s="163"/>
      <c r="AU148" s="163"/>
      <c r="AV148" s="163"/>
      <c r="AW148" s="163"/>
      <c r="AX148" s="163"/>
      <c r="AY148" s="163"/>
      <c r="AZ148" s="163"/>
      <c r="BA148" s="163"/>
      <c r="BB148" s="163"/>
      <c r="BC148" s="163"/>
      <c r="BD148" s="163"/>
      <c r="BE148" s="163"/>
      <c r="BF148" s="163"/>
      <c r="BG148" s="163"/>
      <c r="BH148" s="163"/>
      <c r="BI148" s="163"/>
      <c r="BJ148" s="163"/>
      <c r="BK148" s="163"/>
      <c r="BL148" s="163"/>
      <c r="BM148" s="163"/>
      <c r="BN148" s="163"/>
      <c r="BO148" s="163"/>
      <c r="BP148" s="163"/>
    </row>
    <row r="149" spans="1:68" s="413" customFormat="1">
      <c r="A149" s="163"/>
      <c r="E149" s="414"/>
      <c r="F149" s="706"/>
      <c r="I149" s="367"/>
      <c r="J149" s="163"/>
      <c r="K149" s="644"/>
      <c r="P149" s="434"/>
      <c r="AT149" s="163"/>
      <c r="AU149" s="163"/>
      <c r="AV149" s="163"/>
      <c r="AW149" s="163"/>
      <c r="AX149" s="163"/>
      <c r="AY149" s="163"/>
      <c r="AZ149" s="163"/>
      <c r="BA149" s="163"/>
      <c r="BB149" s="163"/>
      <c r="BC149" s="163"/>
      <c r="BD149" s="163"/>
      <c r="BE149" s="163"/>
      <c r="BF149" s="163"/>
      <c r="BG149" s="163"/>
      <c r="BH149" s="163"/>
      <c r="BI149" s="163"/>
      <c r="BJ149" s="163"/>
      <c r="BK149" s="163"/>
      <c r="BL149" s="163"/>
      <c r="BM149" s="163"/>
      <c r="BN149" s="163"/>
      <c r="BO149" s="163"/>
      <c r="BP149" s="163"/>
    </row>
    <row r="150" spans="1:68" s="413" customFormat="1">
      <c r="A150" s="163"/>
      <c r="E150" s="414"/>
      <c r="F150" s="706"/>
      <c r="I150" s="367"/>
      <c r="J150" s="163"/>
      <c r="K150" s="644"/>
      <c r="P150" s="434"/>
      <c r="AT150" s="163"/>
      <c r="AU150" s="163"/>
      <c r="AV150" s="163"/>
      <c r="AW150" s="163"/>
      <c r="AX150" s="163"/>
      <c r="AY150" s="163"/>
      <c r="AZ150" s="163"/>
      <c r="BA150" s="163"/>
      <c r="BB150" s="163"/>
      <c r="BC150" s="163"/>
      <c r="BD150" s="163"/>
      <c r="BE150" s="163"/>
      <c r="BF150" s="163"/>
      <c r="BG150" s="163"/>
      <c r="BH150" s="163"/>
      <c r="BI150" s="163"/>
      <c r="BJ150" s="163"/>
      <c r="BK150" s="163"/>
      <c r="BL150" s="163"/>
      <c r="BM150" s="163"/>
      <c r="BN150" s="163"/>
      <c r="BO150" s="163"/>
      <c r="BP150" s="163"/>
    </row>
    <row r="151" spans="1:68" s="413" customFormat="1">
      <c r="A151" s="163"/>
      <c r="E151" s="414"/>
      <c r="F151" s="706"/>
      <c r="I151" s="367"/>
      <c r="J151" s="163"/>
      <c r="K151" s="644"/>
      <c r="P151" s="434"/>
      <c r="AT151" s="163"/>
      <c r="AU151" s="163"/>
      <c r="AV151" s="163"/>
      <c r="AW151" s="163"/>
      <c r="AX151" s="163"/>
      <c r="AY151" s="163"/>
      <c r="AZ151" s="163"/>
      <c r="BA151" s="163"/>
      <c r="BB151" s="163"/>
      <c r="BC151" s="163"/>
      <c r="BD151" s="163"/>
      <c r="BE151" s="163"/>
      <c r="BF151" s="163"/>
      <c r="BG151" s="163"/>
      <c r="BH151" s="163"/>
      <c r="BI151" s="163"/>
      <c r="BJ151" s="163"/>
      <c r="BK151" s="163"/>
      <c r="BL151" s="163"/>
      <c r="BM151" s="163"/>
      <c r="BN151" s="163"/>
      <c r="BO151" s="163"/>
      <c r="BP151" s="163"/>
    </row>
    <row r="152" spans="1:68" s="413" customFormat="1">
      <c r="A152" s="163"/>
      <c r="E152" s="414"/>
      <c r="F152" s="706"/>
      <c r="I152" s="367"/>
      <c r="J152" s="163"/>
      <c r="K152" s="644"/>
      <c r="P152" s="434"/>
      <c r="AT152" s="163"/>
      <c r="AU152" s="163"/>
      <c r="AV152" s="163"/>
      <c r="AW152" s="163"/>
      <c r="AX152" s="163"/>
      <c r="AY152" s="163"/>
      <c r="AZ152" s="163"/>
      <c r="BA152" s="163"/>
      <c r="BB152" s="163"/>
      <c r="BC152" s="163"/>
      <c r="BD152" s="163"/>
      <c r="BE152" s="163"/>
      <c r="BF152" s="163"/>
      <c r="BG152" s="163"/>
      <c r="BH152" s="163"/>
      <c r="BI152" s="163"/>
      <c r="BJ152" s="163"/>
      <c r="BK152" s="163"/>
      <c r="BL152" s="163"/>
      <c r="BM152" s="163"/>
      <c r="BN152" s="163"/>
      <c r="BO152" s="163"/>
      <c r="BP152" s="163"/>
    </row>
    <row r="153" spans="1:68" s="413" customFormat="1">
      <c r="A153" s="163"/>
      <c r="E153" s="414"/>
      <c r="F153" s="706"/>
      <c r="I153" s="367"/>
      <c r="J153" s="163"/>
      <c r="K153" s="644"/>
      <c r="P153" s="434"/>
      <c r="AT153" s="163"/>
      <c r="AU153" s="163"/>
      <c r="AV153" s="163"/>
      <c r="AW153" s="163"/>
      <c r="AX153" s="163"/>
      <c r="AY153" s="163"/>
      <c r="AZ153" s="163"/>
      <c r="BA153" s="163"/>
      <c r="BB153" s="163"/>
      <c r="BC153" s="163"/>
      <c r="BD153" s="163"/>
      <c r="BE153" s="163"/>
      <c r="BF153" s="163"/>
      <c r="BG153" s="163"/>
      <c r="BH153" s="163"/>
      <c r="BI153" s="163"/>
      <c r="BJ153" s="163"/>
      <c r="BK153" s="163"/>
      <c r="BL153" s="163"/>
      <c r="BM153" s="163"/>
      <c r="BN153" s="163"/>
      <c r="BO153" s="163"/>
      <c r="BP153" s="163"/>
    </row>
    <row r="154" spans="1:68" s="413" customFormat="1">
      <c r="A154" s="163"/>
      <c r="E154" s="414"/>
      <c r="F154" s="706"/>
      <c r="I154" s="367"/>
      <c r="J154" s="163"/>
      <c r="K154" s="644"/>
      <c r="P154" s="434"/>
      <c r="AT154" s="163"/>
      <c r="AU154" s="163"/>
      <c r="AV154" s="163"/>
      <c r="AW154" s="163"/>
      <c r="AX154" s="163"/>
      <c r="AY154" s="163"/>
      <c r="AZ154" s="163"/>
      <c r="BA154" s="163"/>
      <c r="BB154" s="163"/>
      <c r="BC154" s="163"/>
      <c r="BD154" s="163"/>
      <c r="BE154" s="163"/>
      <c r="BF154" s="163"/>
      <c r="BG154" s="163"/>
      <c r="BH154" s="163"/>
      <c r="BI154" s="163"/>
      <c r="BJ154" s="163"/>
      <c r="BK154" s="163"/>
      <c r="BL154" s="163"/>
      <c r="BM154" s="163"/>
      <c r="BN154" s="163"/>
      <c r="BO154" s="163"/>
      <c r="BP154" s="163"/>
    </row>
    <row r="155" spans="1:68" s="413" customFormat="1">
      <c r="A155" s="163"/>
      <c r="E155" s="414"/>
      <c r="F155" s="706"/>
      <c r="I155" s="367"/>
      <c r="J155" s="163"/>
      <c r="K155" s="644"/>
      <c r="P155" s="434"/>
      <c r="AT155" s="163"/>
      <c r="AU155" s="163"/>
      <c r="AV155" s="163"/>
      <c r="AW155" s="163"/>
      <c r="AX155" s="163"/>
      <c r="AY155" s="163"/>
      <c r="AZ155" s="163"/>
      <c r="BA155" s="163"/>
      <c r="BB155" s="163"/>
      <c r="BC155" s="163"/>
      <c r="BD155" s="163"/>
      <c r="BE155" s="163"/>
      <c r="BF155" s="163"/>
      <c r="BG155" s="163"/>
      <c r="BH155" s="163"/>
      <c r="BI155" s="163"/>
      <c r="BJ155" s="163"/>
      <c r="BK155" s="163"/>
      <c r="BL155" s="163"/>
      <c r="BM155" s="163"/>
      <c r="BN155" s="163"/>
      <c r="BO155" s="163"/>
      <c r="BP155" s="163"/>
    </row>
    <row r="156" spans="1:68" s="413" customFormat="1">
      <c r="A156" s="163"/>
      <c r="E156" s="414"/>
      <c r="F156" s="706"/>
      <c r="I156" s="367"/>
      <c r="J156" s="163"/>
      <c r="K156" s="644"/>
      <c r="P156" s="434"/>
      <c r="AT156" s="163"/>
      <c r="AU156" s="163"/>
      <c r="AV156" s="163"/>
      <c r="AW156" s="163"/>
      <c r="AX156" s="163"/>
      <c r="AY156" s="163"/>
      <c r="AZ156" s="163"/>
      <c r="BA156" s="163"/>
      <c r="BB156" s="163"/>
      <c r="BC156" s="163"/>
      <c r="BD156" s="163"/>
      <c r="BE156" s="163"/>
      <c r="BF156" s="163"/>
      <c r="BG156" s="163"/>
      <c r="BH156" s="163"/>
      <c r="BI156" s="163"/>
      <c r="BJ156" s="163"/>
      <c r="BK156" s="163"/>
      <c r="BL156" s="163"/>
      <c r="BM156" s="163"/>
      <c r="BN156" s="163"/>
      <c r="BO156" s="163"/>
      <c r="BP156" s="163"/>
    </row>
    <row r="157" spans="1:68" s="413" customFormat="1">
      <c r="A157" s="163"/>
      <c r="E157" s="414"/>
      <c r="F157" s="706"/>
      <c r="I157" s="367"/>
      <c r="J157" s="163"/>
      <c r="K157" s="644"/>
      <c r="P157" s="434"/>
      <c r="AT157" s="163"/>
      <c r="AU157" s="163"/>
      <c r="AV157" s="163"/>
      <c r="AW157" s="163"/>
      <c r="AX157" s="163"/>
      <c r="AY157" s="163"/>
      <c r="AZ157" s="163"/>
      <c r="BA157" s="163"/>
      <c r="BB157" s="163"/>
      <c r="BC157" s="163"/>
      <c r="BD157" s="163"/>
      <c r="BE157" s="163"/>
      <c r="BF157" s="163"/>
      <c r="BG157" s="163"/>
      <c r="BH157" s="163"/>
      <c r="BI157" s="163"/>
      <c r="BJ157" s="163"/>
      <c r="BK157" s="163"/>
      <c r="BL157" s="163"/>
      <c r="BM157" s="163"/>
      <c r="BN157" s="163"/>
      <c r="BO157" s="163"/>
      <c r="BP157" s="163"/>
    </row>
    <row r="158" spans="1:68" s="413" customFormat="1">
      <c r="A158" s="163"/>
      <c r="E158" s="414"/>
      <c r="F158" s="706"/>
      <c r="I158" s="367"/>
      <c r="J158" s="163"/>
      <c r="K158" s="644"/>
      <c r="P158" s="434"/>
      <c r="AT158" s="163"/>
      <c r="AU158" s="163"/>
      <c r="AV158" s="163"/>
      <c r="AW158" s="163"/>
      <c r="AX158" s="163"/>
      <c r="AY158" s="163"/>
      <c r="AZ158" s="163"/>
      <c r="BA158" s="163"/>
      <c r="BB158" s="163"/>
      <c r="BC158" s="163"/>
      <c r="BD158" s="163"/>
      <c r="BE158" s="163"/>
      <c r="BF158" s="163"/>
      <c r="BG158" s="163"/>
      <c r="BH158" s="163"/>
      <c r="BI158" s="163"/>
      <c r="BJ158" s="163"/>
      <c r="BK158" s="163"/>
      <c r="BL158" s="163"/>
      <c r="BM158" s="163"/>
      <c r="BN158" s="163"/>
      <c r="BO158" s="163"/>
      <c r="BP158" s="163"/>
    </row>
    <row r="159" spans="1:68" s="413" customFormat="1">
      <c r="A159" s="163"/>
      <c r="E159" s="414"/>
      <c r="F159" s="706"/>
      <c r="I159" s="367"/>
      <c r="J159" s="163"/>
      <c r="K159" s="644"/>
      <c r="P159" s="434"/>
      <c r="AT159" s="163"/>
      <c r="AU159" s="163"/>
      <c r="AV159" s="163"/>
      <c r="AW159" s="163"/>
      <c r="AX159" s="163"/>
      <c r="AY159" s="163"/>
      <c r="AZ159" s="163"/>
      <c r="BA159" s="163"/>
      <c r="BB159" s="163"/>
      <c r="BC159" s="163"/>
      <c r="BD159" s="163"/>
      <c r="BE159" s="163"/>
      <c r="BF159" s="163"/>
      <c r="BG159" s="163"/>
      <c r="BH159" s="163"/>
      <c r="BI159" s="163"/>
      <c r="BJ159" s="163"/>
      <c r="BK159" s="163"/>
      <c r="BL159" s="163"/>
      <c r="BM159" s="163"/>
      <c r="BN159" s="163"/>
      <c r="BO159" s="163"/>
      <c r="BP159" s="163"/>
    </row>
    <row r="160" spans="1:68" s="413" customFormat="1">
      <c r="A160" s="163"/>
      <c r="E160" s="414"/>
      <c r="F160" s="706"/>
      <c r="I160" s="367"/>
      <c r="J160" s="163"/>
      <c r="K160" s="644"/>
      <c r="P160" s="434"/>
      <c r="AT160" s="163"/>
      <c r="AU160" s="163"/>
      <c r="AV160" s="163"/>
      <c r="AW160" s="163"/>
      <c r="AX160" s="163"/>
      <c r="AY160" s="163"/>
      <c r="AZ160" s="163"/>
      <c r="BA160" s="163"/>
      <c r="BB160" s="163"/>
      <c r="BC160" s="163"/>
      <c r="BD160" s="163"/>
      <c r="BE160" s="163"/>
      <c r="BF160" s="163"/>
      <c r="BG160" s="163"/>
      <c r="BH160" s="163"/>
      <c r="BI160" s="163"/>
      <c r="BJ160" s="163"/>
      <c r="BK160" s="163"/>
      <c r="BL160" s="163"/>
      <c r="BM160" s="163"/>
      <c r="BN160" s="163"/>
      <c r="BO160" s="163"/>
      <c r="BP160" s="163"/>
    </row>
    <row r="161" spans="1:68" s="413" customFormat="1">
      <c r="A161" s="163"/>
      <c r="E161" s="414"/>
      <c r="F161" s="706"/>
      <c r="I161" s="367"/>
      <c r="J161" s="163"/>
      <c r="K161" s="644"/>
      <c r="P161" s="434"/>
      <c r="AT161" s="163"/>
      <c r="AU161" s="163"/>
      <c r="AV161" s="163"/>
      <c r="AW161" s="163"/>
      <c r="AX161" s="163"/>
      <c r="AY161" s="163"/>
      <c r="AZ161" s="163"/>
      <c r="BA161" s="163"/>
      <c r="BB161" s="163"/>
      <c r="BC161" s="163"/>
      <c r="BD161" s="163"/>
      <c r="BE161" s="163"/>
      <c r="BF161" s="163"/>
      <c r="BG161" s="163"/>
      <c r="BH161" s="163"/>
      <c r="BI161" s="163"/>
      <c r="BJ161" s="163"/>
      <c r="BK161" s="163"/>
      <c r="BL161" s="163"/>
      <c r="BM161" s="163"/>
      <c r="BN161" s="163"/>
      <c r="BO161" s="163"/>
      <c r="BP161" s="163"/>
    </row>
    <row r="162" spans="1:68" s="413" customFormat="1">
      <c r="A162" s="163"/>
      <c r="E162" s="414"/>
      <c r="F162" s="706"/>
      <c r="I162" s="367"/>
      <c r="J162" s="163"/>
      <c r="K162" s="644"/>
      <c r="P162" s="434"/>
      <c r="AT162" s="163"/>
      <c r="AU162" s="163"/>
      <c r="AV162" s="163"/>
      <c r="AW162" s="163"/>
      <c r="AX162" s="163"/>
      <c r="AY162" s="163"/>
      <c r="AZ162" s="163"/>
      <c r="BA162" s="163"/>
      <c r="BB162" s="163"/>
      <c r="BC162" s="163"/>
      <c r="BD162" s="163"/>
      <c r="BE162" s="163"/>
      <c r="BF162" s="163"/>
      <c r="BG162" s="163"/>
      <c r="BH162" s="163"/>
      <c r="BI162" s="163"/>
      <c r="BJ162" s="163"/>
      <c r="BK162" s="163"/>
      <c r="BL162" s="163"/>
      <c r="BM162" s="163"/>
      <c r="BN162" s="163"/>
      <c r="BO162" s="163"/>
      <c r="BP162" s="163"/>
    </row>
    <row r="163" spans="1:68" s="413" customFormat="1">
      <c r="A163" s="163"/>
      <c r="E163" s="414"/>
      <c r="F163" s="706"/>
      <c r="I163" s="367"/>
      <c r="J163" s="163"/>
      <c r="K163" s="644"/>
      <c r="P163" s="434"/>
      <c r="AT163" s="163"/>
      <c r="AU163" s="163"/>
      <c r="AV163" s="163"/>
      <c r="AW163" s="163"/>
      <c r="AX163" s="163"/>
      <c r="AY163" s="163"/>
      <c r="AZ163" s="163"/>
      <c r="BA163" s="163"/>
      <c r="BB163" s="163"/>
      <c r="BC163" s="163"/>
      <c r="BD163" s="163"/>
      <c r="BE163" s="163"/>
      <c r="BF163" s="163"/>
      <c r="BG163" s="163"/>
      <c r="BH163" s="163"/>
      <c r="BI163" s="163"/>
      <c r="BJ163" s="163"/>
      <c r="BK163" s="163"/>
      <c r="BL163" s="163"/>
      <c r="BM163" s="163"/>
      <c r="BN163" s="163"/>
      <c r="BO163" s="163"/>
      <c r="BP163" s="163"/>
    </row>
    <row r="164" spans="1:68" s="413" customFormat="1">
      <c r="A164" s="163"/>
      <c r="E164" s="414"/>
      <c r="F164" s="706"/>
      <c r="I164" s="367"/>
      <c r="J164" s="163"/>
      <c r="K164" s="644"/>
      <c r="P164" s="434"/>
      <c r="AT164" s="163"/>
      <c r="AU164" s="163"/>
      <c r="AV164" s="163"/>
      <c r="AW164" s="163"/>
      <c r="AX164" s="163"/>
      <c r="AY164" s="163"/>
      <c r="AZ164" s="163"/>
      <c r="BA164" s="163"/>
      <c r="BB164" s="163"/>
      <c r="BC164" s="163"/>
      <c r="BD164" s="163"/>
      <c r="BE164" s="163"/>
      <c r="BF164" s="163"/>
      <c r="BG164" s="163"/>
      <c r="BH164" s="163"/>
      <c r="BI164" s="163"/>
      <c r="BJ164" s="163"/>
      <c r="BK164" s="163"/>
      <c r="BL164" s="163"/>
      <c r="BM164" s="163"/>
      <c r="BN164" s="163"/>
      <c r="BO164" s="163"/>
      <c r="BP164" s="163"/>
    </row>
    <row r="165" spans="1:68" s="413" customFormat="1">
      <c r="A165" s="163"/>
      <c r="E165" s="414"/>
      <c r="F165" s="706"/>
      <c r="I165" s="367"/>
      <c r="J165" s="163"/>
      <c r="K165" s="644"/>
      <c r="P165" s="434"/>
      <c r="AT165" s="163"/>
      <c r="AU165" s="163"/>
      <c r="AV165" s="163"/>
      <c r="AW165" s="163"/>
      <c r="AX165" s="163"/>
      <c r="AY165" s="163"/>
      <c r="AZ165" s="163"/>
      <c r="BA165" s="163"/>
      <c r="BB165" s="163"/>
      <c r="BC165" s="163"/>
      <c r="BD165" s="163"/>
      <c r="BE165" s="163"/>
      <c r="BF165" s="163"/>
      <c r="BG165" s="163"/>
      <c r="BH165" s="163"/>
      <c r="BI165" s="163"/>
      <c r="BJ165" s="163"/>
      <c r="BK165" s="163"/>
      <c r="BL165" s="163"/>
      <c r="BM165" s="163"/>
      <c r="BN165" s="163"/>
      <c r="BO165" s="163"/>
      <c r="BP165" s="163"/>
    </row>
    <row r="166" spans="1:68" s="413" customFormat="1">
      <c r="A166" s="163"/>
      <c r="E166" s="414"/>
      <c r="F166" s="706"/>
      <c r="I166" s="367"/>
      <c r="J166" s="163"/>
      <c r="K166" s="644"/>
      <c r="P166" s="434"/>
      <c r="AT166" s="163"/>
      <c r="AU166" s="163"/>
      <c r="AV166" s="163"/>
      <c r="AW166" s="163"/>
      <c r="AX166" s="163"/>
      <c r="AY166" s="163"/>
      <c r="AZ166" s="163"/>
      <c r="BA166" s="163"/>
      <c r="BB166" s="163"/>
      <c r="BC166" s="163"/>
      <c r="BD166" s="163"/>
      <c r="BE166" s="163"/>
      <c r="BF166" s="163"/>
      <c r="BG166" s="163"/>
      <c r="BH166" s="163"/>
      <c r="BI166" s="163"/>
      <c r="BJ166" s="163"/>
      <c r="BK166" s="163"/>
      <c r="BL166" s="163"/>
      <c r="BM166" s="163"/>
      <c r="BN166" s="163"/>
      <c r="BO166" s="163"/>
      <c r="BP166" s="163"/>
    </row>
    <row r="167" spans="1:68" s="413" customFormat="1">
      <c r="A167" s="163"/>
      <c r="E167" s="414"/>
      <c r="F167" s="706"/>
      <c r="I167" s="367"/>
      <c r="J167" s="163"/>
      <c r="K167" s="644"/>
      <c r="P167" s="434"/>
      <c r="AT167" s="163"/>
      <c r="AU167" s="163"/>
      <c r="AV167" s="163"/>
      <c r="AW167" s="163"/>
      <c r="AX167" s="163"/>
      <c r="AY167" s="163"/>
      <c r="AZ167" s="163"/>
      <c r="BA167" s="163"/>
      <c r="BB167" s="163"/>
      <c r="BC167" s="163"/>
      <c r="BD167" s="163"/>
      <c r="BE167" s="163"/>
      <c r="BF167" s="163"/>
      <c r="BG167" s="163"/>
      <c r="BH167" s="163"/>
      <c r="BI167" s="163"/>
      <c r="BJ167" s="163"/>
      <c r="BK167" s="163"/>
      <c r="BL167" s="163"/>
      <c r="BM167" s="163"/>
      <c r="BN167" s="163"/>
      <c r="BO167" s="163"/>
      <c r="BP167" s="163"/>
    </row>
    <row r="168" spans="1:68" s="413" customFormat="1">
      <c r="A168" s="163"/>
      <c r="E168" s="414"/>
      <c r="F168" s="706"/>
      <c r="I168" s="367"/>
      <c r="J168" s="163"/>
      <c r="K168" s="644"/>
      <c r="P168" s="434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63"/>
      <c r="BD168" s="163"/>
      <c r="BE168" s="163"/>
      <c r="BF168" s="163"/>
      <c r="BG168" s="163"/>
      <c r="BH168" s="163"/>
      <c r="BI168" s="163"/>
      <c r="BJ168" s="163"/>
      <c r="BK168" s="163"/>
      <c r="BL168" s="163"/>
      <c r="BM168" s="163"/>
      <c r="BN168" s="163"/>
      <c r="BO168" s="163"/>
      <c r="BP168" s="163"/>
    </row>
    <row r="169" spans="1:68" s="413" customFormat="1">
      <c r="A169" s="163"/>
      <c r="E169" s="414"/>
      <c r="F169" s="706"/>
      <c r="I169" s="367"/>
      <c r="J169" s="163"/>
      <c r="K169" s="644"/>
      <c r="P169" s="434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63"/>
      <c r="BD169" s="163"/>
      <c r="BE169" s="163"/>
      <c r="BF169" s="163"/>
      <c r="BG169" s="163"/>
      <c r="BH169" s="163"/>
      <c r="BI169" s="163"/>
      <c r="BJ169" s="163"/>
      <c r="BK169" s="163"/>
      <c r="BL169" s="163"/>
      <c r="BM169" s="163"/>
      <c r="BN169" s="163"/>
      <c r="BO169" s="163"/>
      <c r="BP169" s="163"/>
    </row>
    <row r="170" spans="1:68" s="413" customFormat="1">
      <c r="A170" s="163"/>
      <c r="E170" s="414"/>
      <c r="F170" s="706"/>
      <c r="I170" s="367"/>
      <c r="J170" s="163"/>
      <c r="K170" s="644"/>
      <c r="P170" s="434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63"/>
      <c r="BD170" s="163"/>
      <c r="BE170" s="163"/>
      <c r="BF170" s="163"/>
      <c r="BG170" s="163"/>
      <c r="BH170" s="163"/>
      <c r="BI170" s="163"/>
      <c r="BJ170" s="163"/>
      <c r="BK170" s="163"/>
      <c r="BL170" s="163"/>
      <c r="BM170" s="163"/>
      <c r="BN170" s="163"/>
      <c r="BO170" s="163"/>
      <c r="BP170" s="163"/>
    </row>
    <row r="171" spans="1:68" s="413" customFormat="1">
      <c r="A171" s="163"/>
      <c r="E171" s="414"/>
      <c r="F171" s="706"/>
      <c r="I171" s="367"/>
      <c r="J171" s="163"/>
      <c r="K171" s="644"/>
      <c r="P171" s="434"/>
      <c r="AT171" s="163"/>
      <c r="AU171" s="163"/>
      <c r="AV171" s="163"/>
      <c r="AW171" s="163"/>
      <c r="AX171" s="163"/>
      <c r="AY171" s="163"/>
      <c r="AZ171" s="163"/>
      <c r="BA171" s="163"/>
      <c r="BB171" s="163"/>
      <c r="BC171" s="163"/>
      <c r="BD171" s="163"/>
      <c r="BE171" s="163"/>
      <c r="BF171" s="163"/>
      <c r="BG171" s="163"/>
      <c r="BH171" s="163"/>
      <c r="BI171" s="163"/>
      <c r="BJ171" s="163"/>
      <c r="BK171" s="163"/>
      <c r="BL171" s="163"/>
      <c r="BM171" s="163"/>
      <c r="BN171" s="163"/>
      <c r="BO171" s="163"/>
      <c r="BP171" s="163"/>
    </row>
    <row r="172" spans="1:68" s="413" customFormat="1">
      <c r="A172" s="163"/>
      <c r="E172" s="414"/>
      <c r="F172" s="706"/>
      <c r="I172" s="367"/>
      <c r="J172" s="163"/>
      <c r="K172" s="644"/>
      <c r="P172" s="434"/>
      <c r="AT172" s="163"/>
      <c r="AU172" s="163"/>
      <c r="AV172" s="163"/>
      <c r="AW172" s="163"/>
      <c r="AX172" s="163"/>
      <c r="AY172" s="163"/>
      <c r="AZ172" s="163"/>
      <c r="BA172" s="163"/>
      <c r="BB172" s="163"/>
      <c r="BC172" s="163"/>
      <c r="BD172" s="163"/>
      <c r="BE172" s="163"/>
      <c r="BF172" s="163"/>
      <c r="BG172" s="163"/>
      <c r="BH172" s="163"/>
      <c r="BI172" s="163"/>
      <c r="BJ172" s="163"/>
      <c r="BK172" s="163"/>
      <c r="BL172" s="163"/>
      <c r="BM172" s="163"/>
      <c r="BN172" s="163"/>
      <c r="BO172" s="163"/>
      <c r="BP172" s="163"/>
    </row>
    <row r="173" spans="1:68" s="413" customFormat="1">
      <c r="A173" s="163"/>
      <c r="E173" s="414"/>
      <c r="F173" s="706"/>
      <c r="I173" s="367"/>
      <c r="J173" s="163"/>
      <c r="K173" s="644"/>
      <c r="P173" s="434"/>
      <c r="AT173" s="163"/>
      <c r="AU173" s="163"/>
      <c r="AV173" s="163"/>
      <c r="AW173" s="163"/>
      <c r="AX173" s="163"/>
      <c r="AY173" s="163"/>
      <c r="AZ173" s="163"/>
      <c r="BA173" s="163"/>
      <c r="BB173" s="163"/>
      <c r="BC173" s="163"/>
      <c r="BD173" s="163"/>
      <c r="BE173" s="163"/>
      <c r="BF173" s="163"/>
      <c r="BG173" s="163"/>
      <c r="BH173" s="163"/>
      <c r="BI173" s="163"/>
      <c r="BJ173" s="163"/>
      <c r="BK173" s="163"/>
      <c r="BL173" s="163"/>
      <c r="BM173" s="163"/>
      <c r="BN173" s="163"/>
      <c r="BO173" s="163"/>
      <c r="BP173" s="163"/>
    </row>
    <row r="174" spans="1:68" s="413" customFormat="1">
      <c r="A174" s="163"/>
      <c r="E174" s="414"/>
      <c r="F174" s="706"/>
      <c r="I174" s="367"/>
      <c r="J174" s="163"/>
      <c r="K174" s="644"/>
      <c r="P174" s="434"/>
      <c r="AT174" s="163"/>
      <c r="AU174" s="163"/>
      <c r="AV174" s="163"/>
      <c r="AW174" s="163"/>
      <c r="AX174" s="163"/>
      <c r="AY174" s="163"/>
      <c r="AZ174" s="163"/>
      <c r="BA174" s="163"/>
      <c r="BB174" s="163"/>
      <c r="BC174" s="163"/>
      <c r="BD174" s="163"/>
      <c r="BE174" s="163"/>
      <c r="BF174" s="163"/>
      <c r="BG174" s="163"/>
      <c r="BH174" s="163"/>
      <c r="BI174" s="163"/>
      <c r="BJ174" s="163"/>
      <c r="BK174" s="163"/>
      <c r="BL174" s="163"/>
      <c r="BM174" s="163"/>
      <c r="BN174" s="163"/>
      <c r="BO174" s="163"/>
      <c r="BP174" s="163"/>
    </row>
    <row r="175" spans="1:68" s="413" customFormat="1">
      <c r="A175" s="163"/>
      <c r="E175" s="414"/>
      <c r="F175" s="706"/>
      <c r="I175" s="367"/>
      <c r="J175" s="163"/>
      <c r="K175" s="644"/>
      <c r="P175" s="434"/>
      <c r="AT175" s="163"/>
      <c r="AU175" s="163"/>
      <c r="AV175" s="163"/>
      <c r="AW175" s="163"/>
      <c r="AX175" s="163"/>
      <c r="AY175" s="163"/>
      <c r="AZ175" s="163"/>
      <c r="BA175" s="163"/>
      <c r="BB175" s="163"/>
      <c r="BC175" s="163"/>
      <c r="BD175" s="163"/>
      <c r="BE175" s="163"/>
      <c r="BF175" s="163"/>
      <c r="BG175" s="163"/>
      <c r="BH175" s="163"/>
      <c r="BI175" s="163"/>
      <c r="BJ175" s="163"/>
      <c r="BK175" s="163"/>
      <c r="BL175" s="163"/>
      <c r="BM175" s="163"/>
      <c r="BN175" s="163"/>
      <c r="BO175" s="163"/>
      <c r="BP175" s="163"/>
    </row>
    <row r="176" spans="1:68" s="413" customFormat="1">
      <c r="A176" s="163"/>
      <c r="E176" s="414"/>
      <c r="F176" s="706"/>
      <c r="I176" s="367"/>
      <c r="J176" s="163"/>
      <c r="K176" s="644"/>
      <c r="P176" s="434"/>
      <c r="AT176" s="163"/>
      <c r="AU176" s="163"/>
      <c r="AV176" s="163"/>
      <c r="AW176" s="163"/>
      <c r="AX176" s="163"/>
      <c r="AY176" s="163"/>
      <c r="AZ176" s="163"/>
      <c r="BA176" s="163"/>
      <c r="BB176" s="163"/>
      <c r="BC176" s="163"/>
      <c r="BD176" s="163"/>
      <c r="BE176" s="163"/>
      <c r="BF176" s="163"/>
      <c r="BG176" s="163"/>
      <c r="BH176" s="163"/>
      <c r="BI176" s="163"/>
      <c r="BJ176" s="163"/>
      <c r="BK176" s="163"/>
      <c r="BL176" s="163"/>
      <c r="BM176" s="163"/>
      <c r="BN176" s="163"/>
      <c r="BO176" s="163"/>
      <c r="BP176" s="163"/>
    </row>
    <row r="177" spans="1:68" s="413" customFormat="1">
      <c r="A177" s="163"/>
      <c r="E177" s="414"/>
      <c r="F177" s="706"/>
      <c r="I177" s="367"/>
      <c r="J177" s="163"/>
      <c r="K177" s="644"/>
      <c r="P177" s="434"/>
      <c r="AT177" s="163"/>
      <c r="AU177" s="163"/>
      <c r="AV177" s="163"/>
      <c r="AW177" s="163"/>
      <c r="AX177" s="163"/>
      <c r="AY177" s="163"/>
      <c r="AZ177" s="163"/>
      <c r="BA177" s="163"/>
      <c r="BB177" s="163"/>
      <c r="BC177" s="163"/>
      <c r="BD177" s="163"/>
      <c r="BE177" s="163"/>
      <c r="BF177" s="163"/>
      <c r="BG177" s="163"/>
      <c r="BH177" s="163"/>
      <c r="BI177" s="163"/>
      <c r="BJ177" s="163"/>
      <c r="BK177" s="163"/>
      <c r="BL177" s="163"/>
      <c r="BM177" s="163"/>
      <c r="BN177" s="163"/>
      <c r="BO177" s="163"/>
      <c r="BP177" s="163"/>
    </row>
    <row r="178" spans="1:68" s="413" customFormat="1">
      <c r="A178" s="163"/>
      <c r="E178" s="414"/>
      <c r="F178" s="706"/>
      <c r="I178" s="367"/>
      <c r="J178" s="163"/>
      <c r="K178" s="644"/>
      <c r="P178" s="434"/>
      <c r="AT178" s="163"/>
      <c r="AU178" s="163"/>
      <c r="AV178" s="163"/>
      <c r="AW178" s="163"/>
      <c r="AX178" s="163"/>
      <c r="AY178" s="163"/>
      <c r="AZ178" s="163"/>
      <c r="BA178" s="163"/>
      <c r="BB178" s="163"/>
      <c r="BC178" s="163"/>
      <c r="BD178" s="163"/>
      <c r="BE178" s="163"/>
      <c r="BF178" s="163"/>
      <c r="BG178" s="163"/>
      <c r="BH178" s="163"/>
      <c r="BI178" s="163"/>
      <c r="BJ178" s="163"/>
      <c r="BK178" s="163"/>
      <c r="BL178" s="163"/>
      <c r="BM178" s="163"/>
      <c r="BN178" s="163"/>
      <c r="BO178" s="163"/>
      <c r="BP178" s="163"/>
    </row>
    <row r="179" spans="1:68" s="413" customFormat="1">
      <c r="A179" s="163"/>
      <c r="E179" s="414"/>
      <c r="F179" s="706"/>
      <c r="I179" s="367"/>
      <c r="J179" s="163"/>
      <c r="K179" s="644"/>
      <c r="P179" s="434"/>
      <c r="AT179" s="163"/>
      <c r="AU179" s="163"/>
      <c r="AV179" s="163"/>
      <c r="AW179" s="163"/>
      <c r="AX179" s="163"/>
      <c r="AY179" s="163"/>
      <c r="AZ179" s="163"/>
      <c r="BA179" s="163"/>
      <c r="BB179" s="163"/>
      <c r="BC179" s="163"/>
      <c r="BD179" s="163"/>
      <c r="BE179" s="163"/>
      <c r="BF179" s="163"/>
      <c r="BG179" s="163"/>
      <c r="BH179" s="163"/>
      <c r="BI179" s="163"/>
      <c r="BJ179" s="163"/>
      <c r="BK179" s="163"/>
      <c r="BL179" s="163"/>
      <c r="BM179" s="163"/>
      <c r="BN179" s="163"/>
      <c r="BO179" s="163"/>
      <c r="BP179" s="163"/>
    </row>
    <row r="180" spans="1:68" s="413" customFormat="1">
      <c r="A180" s="163"/>
      <c r="E180" s="414"/>
      <c r="F180" s="706"/>
      <c r="I180" s="367"/>
      <c r="J180" s="163"/>
      <c r="K180" s="644"/>
      <c r="P180" s="434"/>
      <c r="AT180" s="163"/>
      <c r="AU180" s="163"/>
      <c r="AV180" s="163"/>
      <c r="AW180" s="163"/>
      <c r="AX180" s="163"/>
      <c r="AY180" s="163"/>
      <c r="AZ180" s="163"/>
      <c r="BA180" s="163"/>
      <c r="BB180" s="163"/>
      <c r="BC180" s="163"/>
      <c r="BD180" s="163"/>
      <c r="BE180" s="163"/>
      <c r="BF180" s="163"/>
      <c r="BG180" s="163"/>
      <c r="BH180" s="163"/>
      <c r="BI180" s="163"/>
      <c r="BJ180" s="163"/>
      <c r="BK180" s="163"/>
      <c r="BL180" s="163"/>
      <c r="BM180" s="163"/>
      <c r="BN180" s="163"/>
      <c r="BO180" s="163"/>
      <c r="BP180" s="163"/>
    </row>
    <row r="181" spans="1:68" s="413" customFormat="1">
      <c r="A181" s="163"/>
      <c r="E181" s="414"/>
      <c r="F181" s="706"/>
      <c r="I181" s="367"/>
      <c r="J181" s="163"/>
      <c r="K181" s="644"/>
      <c r="P181" s="434"/>
      <c r="AT181" s="163"/>
      <c r="AU181" s="163"/>
      <c r="AV181" s="163"/>
      <c r="AW181" s="163"/>
      <c r="AX181" s="163"/>
      <c r="AY181" s="163"/>
      <c r="AZ181" s="163"/>
      <c r="BA181" s="163"/>
      <c r="BB181" s="163"/>
      <c r="BC181" s="163"/>
      <c r="BD181" s="163"/>
      <c r="BE181" s="163"/>
      <c r="BF181" s="163"/>
      <c r="BG181" s="163"/>
      <c r="BH181" s="163"/>
      <c r="BI181" s="163"/>
      <c r="BJ181" s="163"/>
      <c r="BK181" s="163"/>
      <c r="BL181" s="163"/>
      <c r="BM181" s="163"/>
      <c r="BN181" s="163"/>
      <c r="BO181" s="163"/>
      <c r="BP181" s="163"/>
    </row>
    <row r="182" spans="1:68" s="413" customFormat="1">
      <c r="A182" s="163"/>
      <c r="E182" s="414"/>
      <c r="F182" s="706"/>
      <c r="I182" s="367"/>
      <c r="J182" s="163"/>
      <c r="K182" s="644"/>
      <c r="P182" s="434"/>
      <c r="AT182" s="163"/>
      <c r="AU182" s="163"/>
      <c r="AV182" s="163"/>
      <c r="AW182" s="163"/>
      <c r="AX182" s="163"/>
      <c r="AY182" s="163"/>
      <c r="AZ182" s="163"/>
      <c r="BA182" s="163"/>
      <c r="BB182" s="163"/>
      <c r="BC182" s="163"/>
      <c r="BD182" s="163"/>
      <c r="BE182" s="163"/>
      <c r="BF182" s="163"/>
      <c r="BG182" s="163"/>
      <c r="BH182" s="163"/>
      <c r="BI182" s="163"/>
      <c r="BJ182" s="163"/>
      <c r="BK182" s="163"/>
      <c r="BL182" s="163"/>
      <c r="BM182" s="163"/>
      <c r="BN182" s="163"/>
      <c r="BO182" s="163"/>
      <c r="BP182" s="163"/>
    </row>
    <row r="183" spans="1:68" s="413" customFormat="1">
      <c r="A183" s="163"/>
      <c r="E183" s="414"/>
      <c r="F183" s="706"/>
      <c r="I183" s="367"/>
      <c r="J183" s="163"/>
      <c r="K183" s="644"/>
      <c r="P183" s="434"/>
      <c r="AT183" s="163"/>
      <c r="AU183" s="163"/>
      <c r="AV183" s="163"/>
      <c r="AW183" s="163"/>
      <c r="AX183" s="163"/>
      <c r="AY183" s="163"/>
      <c r="AZ183" s="163"/>
      <c r="BA183" s="163"/>
      <c r="BB183" s="163"/>
      <c r="BC183" s="163"/>
      <c r="BD183" s="163"/>
      <c r="BE183" s="163"/>
      <c r="BF183" s="163"/>
      <c r="BG183" s="163"/>
      <c r="BH183" s="163"/>
      <c r="BI183" s="163"/>
      <c r="BJ183" s="163"/>
      <c r="BK183" s="163"/>
      <c r="BL183" s="163"/>
      <c r="BM183" s="163"/>
      <c r="BN183" s="163"/>
      <c r="BO183" s="163"/>
      <c r="BP183" s="163"/>
    </row>
    <row r="184" spans="1:68" s="413" customFormat="1">
      <c r="A184" s="163"/>
      <c r="E184" s="414"/>
      <c r="F184" s="706"/>
      <c r="I184" s="367"/>
      <c r="J184" s="163"/>
      <c r="K184" s="644"/>
      <c r="P184" s="434"/>
      <c r="AT184" s="163"/>
      <c r="AU184" s="163"/>
      <c r="AV184" s="163"/>
      <c r="AW184" s="163"/>
      <c r="AX184" s="163"/>
      <c r="AY184" s="163"/>
      <c r="AZ184" s="163"/>
      <c r="BA184" s="163"/>
      <c r="BB184" s="163"/>
      <c r="BC184" s="163"/>
      <c r="BD184" s="163"/>
      <c r="BE184" s="163"/>
      <c r="BF184" s="163"/>
      <c r="BG184" s="163"/>
      <c r="BH184" s="163"/>
      <c r="BI184" s="163"/>
      <c r="BJ184" s="163"/>
      <c r="BK184" s="163"/>
      <c r="BL184" s="163"/>
      <c r="BM184" s="163"/>
      <c r="BN184" s="163"/>
      <c r="BO184" s="163"/>
      <c r="BP184" s="163"/>
    </row>
    <row r="185" spans="1:68" s="413" customFormat="1">
      <c r="A185" s="163"/>
      <c r="E185" s="414"/>
      <c r="F185" s="706"/>
      <c r="I185" s="367"/>
      <c r="J185" s="163"/>
      <c r="K185" s="644"/>
      <c r="P185" s="434"/>
      <c r="AT185" s="163"/>
      <c r="AU185" s="163"/>
      <c r="AV185" s="163"/>
      <c r="AW185" s="163"/>
      <c r="AX185" s="163"/>
      <c r="AY185" s="163"/>
      <c r="AZ185" s="163"/>
      <c r="BA185" s="163"/>
      <c r="BB185" s="163"/>
      <c r="BC185" s="163"/>
      <c r="BD185" s="163"/>
      <c r="BE185" s="163"/>
      <c r="BF185" s="163"/>
      <c r="BG185" s="163"/>
      <c r="BH185" s="163"/>
      <c r="BI185" s="163"/>
      <c r="BJ185" s="163"/>
      <c r="BK185" s="163"/>
      <c r="BL185" s="163"/>
      <c r="BM185" s="163"/>
      <c r="BN185" s="163"/>
      <c r="BO185" s="163"/>
      <c r="BP185" s="163"/>
    </row>
    <row r="186" spans="1:68" s="413" customFormat="1">
      <c r="A186" s="163"/>
      <c r="E186" s="414"/>
      <c r="F186" s="706"/>
      <c r="I186" s="367"/>
      <c r="J186" s="163"/>
      <c r="K186" s="644"/>
      <c r="P186" s="434"/>
      <c r="AT186" s="163"/>
      <c r="AU186" s="163"/>
      <c r="AV186" s="163"/>
      <c r="AW186" s="163"/>
      <c r="AX186" s="163"/>
      <c r="AY186" s="163"/>
      <c r="AZ186" s="163"/>
      <c r="BA186" s="163"/>
      <c r="BB186" s="163"/>
      <c r="BC186" s="163"/>
      <c r="BD186" s="163"/>
      <c r="BE186" s="163"/>
      <c r="BF186" s="163"/>
      <c r="BG186" s="163"/>
      <c r="BH186" s="163"/>
      <c r="BI186" s="163"/>
      <c r="BJ186" s="163"/>
      <c r="BK186" s="163"/>
      <c r="BL186" s="163"/>
      <c r="BM186" s="163"/>
      <c r="BN186" s="163"/>
      <c r="BO186" s="163"/>
      <c r="BP186" s="163"/>
    </row>
    <row r="187" spans="1:68" s="413" customFormat="1">
      <c r="A187" s="163"/>
      <c r="E187" s="414"/>
      <c r="F187" s="706"/>
      <c r="I187" s="367"/>
      <c r="J187" s="163"/>
      <c r="K187" s="644"/>
      <c r="P187" s="434"/>
      <c r="AT187" s="163"/>
      <c r="AU187" s="163"/>
      <c r="AV187" s="163"/>
      <c r="AW187" s="163"/>
      <c r="AX187" s="163"/>
      <c r="AY187" s="163"/>
      <c r="AZ187" s="163"/>
      <c r="BA187" s="163"/>
      <c r="BB187" s="163"/>
      <c r="BC187" s="163"/>
      <c r="BD187" s="163"/>
      <c r="BE187" s="163"/>
      <c r="BF187" s="163"/>
      <c r="BG187" s="163"/>
      <c r="BH187" s="163"/>
      <c r="BI187" s="163"/>
      <c r="BJ187" s="163"/>
      <c r="BK187" s="163"/>
      <c r="BL187" s="163"/>
      <c r="BM187" s="163"/>
      <c r="BN187" s="163"/>
      <c r="BO187" s="163"/>
      <c r="BP187" s="163"/>
    </row>
    <row r="188" spans="1:68" s="413" customFormat="1">
      <c r="A188" s="163"/>
      <c r="E188" s="414"/>
      <c r="F188" s="706"/>
      <c r="I188" s="367"/>
      <c r="J188" s="163"/>
      <c r="K188" s="644"/>
      <c r="P188" s="434"/>
      <c r="AT188" s="163"/>
      <c r="AU188" s="163"/>
      <c r="AV188" s="163"/>
      <c r="AW188" s="163"/>
      <c r="AX188" s="163"/>
      <c r="AY188" s="163"/>
      <c r="AZ188" s="163"/>
      <c r="BA188" s="163"/>
      <c r="BB188" s="163"/>
      <c r="BC188" s="163"/>
      <c r="BD188" s="163"/>
      <c r="BE188" s="163"/>
      <c r="BF188" s="163"/>
      <c r="BG188" s="163"/>
      <c r="BH188" s="163"/>
      <c r="BI188" s="163"/>
      <c r="BJ188" s="163"/>
      <c r="BK188" s="163"/>
      <c r="BL188" s="163"/>
      <c r="BM188" s="163"/>
      <c r="BN188" s="163"/>
      <c r="BO188" s="163"/>
      <c r="BP188" s="163"/>
    </row>
    <row r="189" spans="1:68" s="413" customFormat="1">
      <c r="A189" s="163"/>
      <c r="E189" s="414"/>
      <c r="F189" s="706"/>
      <c r="I189" s="367"/>
      <c r="J189" s="163"/>
      <c r="K189" s="644"/>
      <c r="P189" s="434"/>
      <c r="AT189" s="163"/>
      <c r="AU189" s="163"/>
      <c r="AV189" s="163"/>
      <c r="AW189" s="163"/>
      <c r="AX189" s="163"/>
      <c r="AY189" s="163"/>
      <c r="AZ189" s="163"/>
      <c r="BA189" s="163"/>
      <c r="BB189" s="163"/>
      <c r="BC189" s="163"/>
      <c r="BD189" s="163"/>
      <c r="BE189" s="163"/>
      <c r="BF189" s="163"/>
      <c r="BG189" s="163"/>
      <c r="BH189" s="163"/>
      <c r="BI189" s="163"/>
      <c r="BJ189" s="163"/>
      <c r="BK189" s="163"/>
      <c r="BL189" s="163"/>
      <c r="BM189" s="163"/>
      <c r="BN189" s="163"/>
      <c r="BO189" s="163"/>
      <c r="BP189" s="163"/>
    </row>
    <row r="190" spans="1:68" s="413" customFormat="1">
      <c r="A190" s="163"/>
      <c r="E190" s="414"/>
      <c r="F190" s="706"/>
      <c r="I190" s="367"/>
      <c r="J190" s="163"/>
      <c r="K190" s="644"/>
      <c r="P190" s="434"/>
      <c r="AT190" s="163"/>
      <c r="AU190" s="163"/>
      <c r="AV190" s="163"/>
      <c r="AW190" s="163"/>
      <c r="AX190" s="163"/>
      <c r="AY190" s="163"/>
      <c r="AZ190" s="163"/>
      <c r="BA190" s="163"/>
      <c r="BB190" s="163"/>
      <c r="BC190" s="163"/>
      <c r="BD190" s="163"/>
      <c r="BE190" s="163"/>
      <c r="BF190" s="163"/>
      <c r="BG190" s="163"/>
      <c r="BH190" s="163"/>
      <c r="BI190" s="163"/>
      <c r="BJ190" s="163"/>
      <c r="BK190" s="163"/>
      <c r="BL190" s="163"/>
      <c r="BM190" s="163"/>
      <c r="BN190" s="163"/>
      <c r="BO190" s="163"/>
      <c r="BP190" s="163"/>
    </row>
    <row r="191" spans="1:68" s="413" customFormat="1">
      <c r="A191" s="163"/>
      <c r="E191" s="414"/>
      <c r="F191" s="706"/>
      <c r="I191" s="367"/>
      <c r="J191" s="163"/>
      <c r="K191" s="644"/>
      <c r="P191" s="434"/>
      <c r="AT191" s="163"/>
      <c r="AU191" s="163"/>
      <c r="AV191" s="163"/>
      <c r="AW191" s="163"/>
      <c r="AX191" s="163"/>
      <c r="AY191" s="163"/>
      <c r="AZ191" s="163"/>
      <c r="BA191" s="163"/>
      <c r="BB191" s="163"/>
      <c r="BC191" s="163"/>
      <c r="BD191" s="163"/>
      <c r="BE191" s="163"/>
      <c r="BF191" s="163"/>
      <c r="BG191" s="163"/>
      <c r="BH191" s="163"/>
      <c r="BI191" s="163"/>
      <c r="BJ191" s="163"/>
      <c r="BK191" s="163"/>
      <c r="BL191" s="163"/>
      <c r="BM191" s="163"/>
      <c r="BN191" s="163"/>
      <c r="BO191" s="163"/>
      <c r="BP191" s="163"/>
    </row>
    <row r="192" spans="1:68" s="413" customFormat="1">
      <c r="A192" s="163"/>
      <c r="E192" s="414"/>
      <c r="F192" s="706"/>
      <c r="I192" s="367"/>
      <c r="J192" s="163"/>
      <c r="K192" s="644"/>
      <c r="P192" s="434"/>
      <c r="AT192" s="163"/>
      <c r="AU192" s="163"/>
      <c r="AV192" s="163"/>
      <c r="AW192" s="163"/>
      <c r="AX192" s="163"/>
      <c r="AY192" s="163"/>
      <c r="AZ192" s="163"/>
      <c r="BA192" s="163"/>
      <c r="BB192" s="163"/>
      <c r="BC192" s="163"/>
      <c r="BD192" s="163"/>
      <c r="BE192" s="163"/>
      <c r="BF192" s="163"/>
      <c r="BG192" s="163"/>
      <c r="BH192" s="163"/>
      <c r="BI192" s="163"/>
      <c r="BJ192" s="163"/>
      <c r="BK192" s="163"/>
      <c r="BL192" s="163"/>
      <c r="BM192" s="163"/>
      <c r="BN192" s="163"/>
      <c r="BO192" s="163"/>
      <c r="BP192" s="163"/>
    </row>
    <row r="193" spans="1:68" s="413" customFormat="1">
      <c r="A193" s="163"/>
      <c r="E193" s="414"/>
      <c r="F193" s="706"/>
      <c r="I193" s="367"/>
      <c r="J193" s="163"/>
      <c r="K193" s="644"/>
      <c r="P193" s="434"/>
      <c r="AT193" s="163"/>
      <c r="AU193" s="163"/>
      <c r="AV193" s="163"/>
      <c r="AW193" s="163"/>
      <c r="AX193" s="163"/>
      <c r="AY193" s="163"/>
      <c r="AZ193" s="163"/>
      <c r="BA193" s="163"/>
      <c r="BB193" s="163"/>
      <c r="BC193" s="163"/>
      <c r="BD193" s="163"/>
      <c r="BE193" s="163"/>
      <c r="BF193" s="163"/>
      <c r="BG193" s="163"/>
      <c r="BH193" s="163"/>
      <c r="BI193" s="163"/>
      <c r="BJ193" s="163"/>
      <c r="BK193" s="163"/>
      <c r="BL193" s="163"/>
      <c r="BM193" s="163"/>
      <c r="BN193" s="163"/>
      <c r="BO193" s="163"/>
      <c r="BP193" s="163"/>
    </row>
    <row r="194" spans="1:68" s="413" customFormat="1">
      <c r="A194" s="163"/>
      <c r="E194" s="414"/>
      <c r="F194" s="706"/>
      <c r="I194" s="367"/>
      <c r="J194" s="163"/>
      <c r="K194" s="644"/>
      <c r="P194" s="434"/>
      <c r="AT194" s="163"/>
      <c r="AU194" s="163"/>
      <c r="AV194" s="163"/>
      <c r="AW194" s="163"/>
      <c r="AX194" s="163"/>
      <c r="AY194" s="163"/>
      <c r="AZ194" s="163"/>
      <c r="BA194" s="163"/>
      <c r="BB194" s="163"/>
      <c r="BC194" s="163"/>
      <c r="BD194" s="163"/>
      <c r="BE194" s="163"/>
      <c r="BF194" s="163"/>
      <c r="BG194" s="163"/>
      <c r="BH194" s="163"/>
      <c r="BI194" s="163"/>
      <c r="BJ194" s="163"/>
      <c r="BK194" s="163"/>
      <c r="BL194" s="163"/>
      <c r="BM194" s="163"/>
      <c r="BN194" s="163"/>
      <c r="BO194" s="163"/>
      <c r="BP194" s="163"/>
    </row>
    <row r="195" spans="1:68" s="413" customFormat="1">
      <c r="A195" s="163"/>
      <c r="E195" s="414"/>
      <c r="F195" s="706"/>
      <c r="I195" s="367"/>
      <c r="J195" s="163"/>
      <c r="K195" s="644"/>
      <c r="P195" s="434"/>
      <c r="AT195" s="163"/>
      <c r="AU195" s="163"/>
      <c r="AV195" s="163"/>
      <c r="AW195" s="163"/>
      <c r="AX195" s="163"/>
      <c r="AY195" s="163"/>
      <c r="AZ195" s="163"/>
      <c r="BA195" s="163"/>
      <c r="BB195" s="163"/>
      <c r="BC195" s="163"/>
      <c r="BD195" s="163"/>
      <c r="BE195" s="163"/>
      <c r="BF195" s="163"/>
      <c r="BG195" s="163"/>
      <c r="BH195" s="163"/>
      <c r="BI195" s="163"/>
      <c r="BJ195" s="163"/>
      <c r="BK195" s="163"/>
      <c r="BL195" s="163"/>
      <c r="BM195" s="163"/>
      <c r="BN195" s="163"/>
      <c r="BO195" s="163"/>
      <c r="BP195" s="163"/>
    </row>
    <row r="196" spans="1:68" s="413" customFormat="1">
      <c r="A196" s="163"/>
      <c r="E196" s="414"/>
      <c r="F196" s="706"/>
      <c r="I196" s="367"/>
      <c r="J196" s="163"/>
      <c r="K196" s="644"/>
      <c r="P196" s="434"/>
      <c r="AT196" s="163"/>
      <c r="AU196" s="163"/>
      <c r="AV196" s="163"/>
      <c r="AW196" s="163"/>
      <c r="AX196" s="163"/>
      <c r="AY196" s="163"/>
      <c r="AZ196" s="163"/>
      <c r="BA196" s="163"/>
      <c r="BB196" s="163"/>
      <c r="BC196" s="163"/>
      <c r="BD196" s="163"/>
      <c r="BE196" s="163"/>
      <c r="BF196" s="163"/>
      <c r="BG196" s="163"/>
      <c r="BH196" s="163"/>
      <c r="BI196" s="163"/>
      <c r="BJ196" s="163"/>
      <c r="BK196" s="163"/>
      <c r="BL196" s="163"/>
      <c r="BM196" s="163"/>
      <c r="BN196" s="163"/>
      <c r="BO196" s="163"/>
      <c r="BP196" s="163"/>
    </row>
    <row r="197" spans="1:68" s="413" customFormat="1">
      <c r="A197" s="163"/>
      <c r="E197" s="414"/>
      <c r="F197" s="706"/>
      <c r="I197" s="367"/>
      <c r="J197" s="163"/>
      <c r="K197" s="644"/>
      <c r="P197" s="434"/>
      <c r="AT197" s="163"/>
      <c r="AU197" s="163"/>
      <c r="AV197" s="163"/>
      <c r="AW197" s="163"/>
      <c r="AX197" s="163"/>
      <c r="AY197" s="163"/>
      <c r="AZ197" s="163"/>
      <c r="BA197" s="163"/>
      <c r="BB197" s="163"/>
      <c r="BC197" s="163"/>
      <c r="BD197" s="163"/>
      <c r="BE197" s="163"/>
      <c r="BF197" s="163"/>
      <c r="BG197" s="163"/>
      <c r="BH197" s="163"/>
      <c r="BI197" s="163"/>
      <c r="BJ197" s="163"/>
      <c r="BK197" s="163"/>
      <c r="BL197" s="163"/>
      <c r="BM197" s="163"/>
      <c r="BN197" s="163"/>
      <c r="BO197" s="163"/>
      <c r="BP197" s="163"/>
    </row>
    <row r="198" spans="1:68" s="413" customFormat="1">
      <c r="A198" s="163"/>
      <c r="E198" s="414"/>
      <c r="F198" s="706"/>
      <c r="I198" s="367"/>
      <c r="J198" s="163"/>
      <c r="K198" s="644"/>
      <c r="P198" s="434"/>
      <c r="AT198" s="163"/>
      <c r="AU198" s="163"/>
      <c r="AV198" s="163"/>
      <c r="AW198" s="163"/>
      <c r="AX198" s="163"/>
      <c r="AY198" s="163"/>
      <c r="AZ198" s="163"/>
      <c r="BA198" s="163"/>
      <c r="BB198" s="163"/>
      <c r="BC198" s="163"/>
      <c r="BD198" s="163"/>
      <c r="BE198" s="163"/>
      <c r="BF198" s="163"/>
      <c r="BG198" s="163"/>
      <c r="BH198" s="163"/>
      <c r="BI198" s="163"/>
      <c r="BJ198" s="163"/>
      <c r="BK198" s="163"/>
      <c r="BL198" s="163"/>
      <c r="BM198" s="163"/>
      <c r="BN198" s="163"/>
      <c r="BO198" s="163"/>
      <c r="BP198" s="163"/>
    </row>
    <row r="199" spans="1:68" s="413" customFormat="1">
      <c r="A199" s="163"/>
      <c r="E199" s="414"/>
      <c r="F199" s="706"/>
      <c r="I199" s="367"/>
      <c r="J199" s="163"/>
      <c r="K199" s="644"/>
      <c r="P199" s="434"/>
      <c r="AT199" s="163"/>
      <c r="AU199" s="163"/>
      <c r="AV199" s="163"/>
      <c r="AW199" s="163"/>
      <c r="AX199" s="163"/>
      <c r="AY199" s="163"/>
      <c r="AZ199" s="163"/>
      <c r="BA199" s="163"/>
      <c r="BB199" s="163"/>
      <c r="BC199" s="163"/>
      <c r="BD199" s="163"/>
      <c r="BE199" s="163"/>
      <c r="BF199" s="163"/>
      <c r="BG199" s="163"/>
      <c r="BH199" s="163"/>
      <c r="BI199" s="163"/>
      <c r="BJ199" s="163"/>
      <c r="BK199" s="163"/>
      <c r="BL199" s="163"/>
      <c r="BM199" s="163"/>
      <c r="BN199" s="163"/>
      <c r="BO199" s="163"/>
      <c r="BP199" s="163"/>
    </row>
    <row r="200" spans="1:68" s="413" customFormat="1">
      <c r="A200" s="163"/>
      <c r="E200" s="414"/>
      <c r="F200" s="706"/>
      <c r="I200" s="367"/>
      <c r="J200" s="163"/>
      <c r="K200" s="644"/>
      <c r="P200" s="434"/>
      <c r="AT200" s="163"/>
      <c r="AU200" s="163"/>
      <c r="AV200" s="163"/>
      <c r="AW200" s="163"/>
      <c r="AX200" s="163"/>
      <c r="AY200" s="163"/>
      <c r="AZ200" s="163"/>
      <c r="BA200" s="163"/>
      <c r="BB200" s="163"/>
      <c r="BC200" s="163"/>
      <c r="BD200" s="163"/>
      <c r="BE200" s="163"/>
      <c r="BF200" s="163"/>
      <c r="BG200" s="163"/>
      <c r="BH200" s="163"/>
      <c r="BI200" s="163"/>
      <c r="BJ200" s="163"/>
      <c r="BK200" s="163"/>
      <c r="BL200" s="163"/>
      <c r="BM200" s="163"/>
      <c r="BN200" s="163"/>
      <c r="BO200" s="163"/>
      <c r="BP200" s="163"/>
    </row>
    <row r="201" spans="1:68" s="413" customFormat="1">
      <c r="A201" s="163"/>
      <c r="E201" s="414"/>
      <c r="F201" s="706"/>
      <c r="I201" s="367"/>
      <c r="J201" s="163"/>
      <c r="K201" s="644"/>
      <c r="P201" s="434"/>
      <c r="AT201" s="163"/>
      <c r="AU201" s="163"/>
      <c r="AV201" s="163"/>
      <c r="AW201" s="163"/>
      <c r="AX201" s="163"/>
      <c r="AY201" s="163"/>
      <c r="AZ201" s="163"/>
      <c r="BA201" s="163"/>
      <c r="BB201" s="163"/>
      <c r="BC201" s="163"/>
      <c r="BD201" s="163"/>
      <c r="BE201" s="163"/>
      <c r="BF201" s="163"/>
      <c r="BG201" s="163"/>
      <c r="BH201" s="163"/>
      <c r="BI201" s="163"/>
      <c r="BJ201" s="163"/>
      <c r="BK201" s="163"/>
      <c r="BL201" s="163"/>
      <c r="BM201" s="163"/>
      <c r="BN201" s="163"/>
      <c r="BO201" s="163"/>
      <c r="BP201" s="163"/>
    </row>
    <row r="202" spans="1:68" s="413" customFormat="1">
      <c r="A202" s="163"/>
      <c r="E202" s="414"/>
      <c r="F202" s="706"/>
      <c r="I202" s="367"/>
      <c r="J202" s="163"/>
      <c r="K202" s="644"/>
      <c r="P202" s="434"/>
      <c r="AT202" s="163"/>
      <c r="AU202" s="163"/>
      <c r="AV202" s="163"/>
      <c r="AW202" s="163"/>
      <c r="AX202" s="163"/>
      <c r="AY202" s="163"/>
      <c r="AZ202" s="163"/>
      <c r="BA202" s="163"/>
      <c r="BB202" s="163"/>
      <c r="BC202" s="163"/>
      <c r="BD202" s="163"/>
      <c r="BE202" s="163"/>
      <c r="BF202" s="163"/>
      <c r="BG202" s="163"/>
      <c r="BH202" s="163"/>
      <c r="BI202" s="163"/>
      <c r="BJ202" s="163"/>
      <c r="BK202" s="163"/>
      <c r="BL202" s="163"/>
      <c r="BM202" s="163"/>
      <c r="BN202" s="163"/>
      <c r="BO202" s="163"/>
      <c r="BP202" s="163"/>
    </row>
    <row r="203" spans="1:68" s="413" customFormat="1">
      <c r="A203" s="163"/>
      <c r="E203" s="414"/>
      <c r="F203" s="706"/>
      <c r="I203" s="367"/>
      <c r="J203" s="163"/>
      <c r="K203" s="644"/>
      <c r="P203" s="434"/>
      <c r="AT203" s="163"/>
      <c r="AU203" s="163"/>
      <c r="AV203" s="163"/>
      <c r="AW203" s="163"/>
      <c r="AX203" s="163"/>
      <c r="AY203" s="163"/>
      <c r="AZ203" s="163"/>
      <c r="BA203" s="163"/>
      <c r="BB203" s="163"/>
      <c r="BC203" s="163"/>
      <c r="BD203" s="163"/>
      <c r="BE203" s="163"/>
      <c r="BF203" s="163"/>
      <c r="BG203" s="163"/>
      <c r="BH203" s="163"/>
      <c r="BI203" s="163"/>
      <c r="BJ203" s="163"/>
      <c r="BK203" s="163"/>
      <c r="BL203" s="163"/>
      <c r="BM203" s="163"/>
      <c r="BN203" s="163"/>
      <c r="BO203" s="163"/>
      <c r="BP203" s="163"/>
    </row>
    <row r="204" spans="1:68" s="413" customFormat="1">
      <c r="A204" s="163"/>
      <c r="E204" s="414"/>
      <c r="F204" s="706"/>
      <c r="I204" s="367"/>
      <c r="J204" s="163"/>
      <c r="K204" s="644"/>
      <c r="P204" s="434"/>
      <c r="AT204" s="163"/>
      <c r="AU204" s="163"/>
      <c r="AV204" s="163"/>
      <c r="AW204" s="163"/>
      <c r="AX204" s="163"/>
      <c r="AY204" s="163"/>
      <c r="AZ204" s="163"/>
      <c r="BA204" s="163"/>
      <c r="BB204" s="163"/>
      <c r="BC204" s="163"/>
      <c r="BD204" s="163"/>
      <c r="BE204" s="163"/>
      <c r="BF204" s="163"/>
      <c r="BG204" s="163"/>
      <c r="BH204" s="163"/>
      <c r="BI204" s="163"/>
      <c r="BJ204" s="163"/>
      <c r="BK204" s="163"/>
      <c r="BL204" s="163"/>
      <c r="BM204" s="163"/>
      <c r="BN204" s="163"/>
      <c r="BO204" s="163"/>
      <c r="BP204" s="163"/>
    </row>
    <row r="205" spans="1:68" s="413" customFormat="1">
      <c r="A205" s="163"/>
      <c r="E205" s="414"/>
      <c r="F205" s="706"/>
      <c r="I205" s="367"/>
      <c r="J205" s="163"/>
      <c r="K205" s="644"/>
      <c r="P205" s="434"/>
      <c r="AT205" s="163"/>
      <c r="AU205" s="163"/>
      <c r="AV205" s="163"/>
      <c r="AW205" s="163"/>
      <c r="AX205" s="163"/>
      <c r="AY205" s="163"/>
      <c r="AZ205" s="163"/>
      <c r="BA205" s="163"/>
      <c r="BB205" s="163"/>
      <c r="BC205" s="163"/>
      <c r="BD205" s="163"/>
      <c r="BE205" s="163"/>
      <c r="BF205" s="163"/>
      <c r="BG205" s="163"/>
      <c r="BH205" s="163"/>
      <c r="BI205" s="163"/>
      <c r="BJ205" s="163"/>
      <c r="BK205" s="163"/>
      <c r="BL205" s="163"/>
      <c r="BM205" s="163"/>
      <c r="BN205" s="163"/>
      <c r="BO205" s="163"/>
      <c r="BP205" s="163"/>
    </row>
    <row r="206" spans="1:68" s="413" customFormat="1">
      <c r="A206" s="163"/>
      <c r="E206" s="414"/>
      <c r="F206" s="706"/>
      <c r="I206" s="367"/>
      <c r="J206" s="163"/>
      <c r="K206" s="644"/>
      <c r="P206" s="434"/>
      <c r="AT206" s="163"/>
      <c r="AU206" s="163"/>
      <c r="AV206" s="163"/>
      <c r="AW206" s="163"/>
      <c r="AX206" s="163"/>
      <c r="AY206" s="163"/>
      <c r="AZ206" s="163"/>
      <c r="BA206" s="163"/>
      <c r="BB206" s="163"/>
      <c r="BC206" s="163"/>
      <c r="BD206" s="163"/>
      <c r="BE206" s="163"/>
      <c r="BF206" s="163"/>
      <c r="BG206" s="163"/>
      <c r="BH206" s="163"/>
      <c r="BI206" s="163"/>
      <c r="BJ206" s="163"/>
      <c r="BK206" s="163"/>
      <c r="BL206" s="163"/>
      <c r="BM206" s="163"/>
      <c r="BN206" s="163"/>
      <c r="BO206" s="163"/>
      <c r="BP206" s="163"/>
    </row>
    <row r="207" spans="1:68" s="413" customFormat="1">
      <c r="A207" s="163"/>
      <c r="E207" s="414"/>
      <c r="F207" s="706"/>
      <c r="I207" s="367"/>
      <c r="J207" s="163"/>
      <c r="K207" s="644"/>
      <c r="P207" s="434"/>
      <c r="AT207" s="163"/>
      <c r="AU207" s="163"/>
      <c r="AV207" s="163"/>
      <c r="AW207" s="163"/>
      <c r="AX207" s="163"/>
      <c r="AY207" s="163"/>
      <c r="AZ207" s="163"/>
      <c r="BA207" s="163"/>
      <c r="BB207" s="163"/>
      <c r="BC207" s="163"/>
      <c r="BD207" s="163"/>
      <c r="BE207" s="163"/>
      <c r="BF207" s="163"/>
      <c r="BG207" s="163"/>
      <c r="BH207" s="163"/>
      <c r="BI207" s="163"/>
      <c r="BJ207" s="163"/>
      <c r="BK207" s="163"/>
      <c r="BL207" s="163"/>
      <c r="BM207" s="163"/>
      <c r="BN207" s="163"/>
      <c r="BO207" s="163"/>
      <c r="BP207" s="163"/>
    </row>
    <row r="208" spans="1:68" s="413" customFormat="1">
      <c r="A208" s="163"/>
      <c r="E208" s="414"/>
      <c r="F208" s="706"/>
      <c r="I208" s="367"/>
      <c r="J208" s="163"/>
      <c r="K208" s="644"/>
      <c r="P208" s="434"/>
      <c r="AT208" s="163"/>
      <c r="AU208" s="163"/>
      <c r="AV208" s="163"/>
      <c r="AW208" s="163"/>
      <c r="AX208" s="163"/>
      <c r="AY208" s="163"/>
      <c r="AZ208" s="163"/>
      <c r="BA208" s="163"/>
      <c r="BB208" s="163"/>
      <c r="BC208" s="163"/>
      <c r="BD208" s="163"/>
      <c r="BE208" s="163"/>
      <c r="BF208" s="163"/>
      <c r="BG208" s="163"/>
      <c r="BH208" s="163"/>
      <c r="BI208" s="163"/>
      <c r="BJ208" s="163"/>
      <c r="BK208" s="163"/>
      <c r="BL208" s="163"/>
      <c r="BM208" s="163"/>
      <c r="BN208" s="163"/>
      <c r="BO208" s="163"/>
      <c r="BP208" s="163"/>
    </row>
    <row r="209" spans="1:68" s="413" customFormat="1">
      <c r="A209" s="163"/>
      <c r="E209" s="414"/>
      <c r="F209" s="706"/>
      <c r="I209" s="367"/>
      <c r="J209" s="163"/>
      <c r="K209" s="644"/>
      <c r="P209" s="434"/>
      <c r="AT209" s="163"/>
      <c r="AU209" s="163"/>
      <c r="AV209" s="163"/>
      <c r="AW209" s="163"/>
      <c r="AX209" s="163"/>
      <c r="AY209" s="163"/>
      <c r="AZ209" s="163"/>
      <c r="BA209" s="163"/>
      <c r="BB209" s="163"/>
      <c r="BC209" s="163"/>
      <c r="BD209" s="163"/>
      <c r="BE209" s="163"/>
      <c r="BF209" s="163"/>
      <c r="BG209" s="163"/>
      <c r="BH209" s="163"/>
      <c r="BI209" s="163"/>
      <c r="BJ209" s="163"/>
      <c r="BK209" s="163"/>
      <c r="BL209" s="163"/>
      <c r="BM209" s="163"/>
      <c r="BN209" s="163"/>
      <c r="BO209" s="163"/>
      <c r="BP209" s="163"/>
    </row>
    <row r="210" spans="1:68" s="413" customFormat="1">
      <c r="A210" s="163"/>
      <c r="E210" s="414"/>
      <c r="F210" s="706"/>
      <c r="I210" s="367"/>
      <c r="J210" s="163"/>
      <c r="K210" s="644"/>
      <c r="P210" s="434"/>
      <c r="AT210" s="163"/>
      <c r="AU210" s="163"/>
      <c r="AV210" s="163"/>
      <c r="AW210" s="163"/>
      <c r="AX210" s="163"/>
      <c r="AY210" s="163"/>
      <c r="AZ210" s="163"/>
      <c r="BA210" s="163"/>
      <c r="BB210" s="163"/>
      <c r="BC210" s="163"/>
      <c r="BD210" s="163"/>
      <c r="BE210" s="163"/>
      <c r="BF210" s="163"/>
      <c r="BG210" s="163"/>
      <c r="BH210" s="163"/>
      <c r="BI210" s="163"/>
      <c r="BJ210" s="163"/>
      <c r="BK210" s="163"/>
      <c r="BL210" s="163"/>
      <c r="BM210" s="163"/>
      <c r="BN210" s="163"/>
      <c r="BO210" s="163"/>
      <c r="BP210" s="163"/>
    </row>
    <row r="211" spans="1:68" s="413" customFormat="1">
      <c r="A211" s="163"/>
      <c r="E211" s="414"/>
      <c r="F211" s="706"/>
      <c r="I211" s="367"/>
      <c r="J211" s="163"/>
      <c r="K211" s="644"/>
      <c r="P211" s="434"/>
      <c r="AT211" s="163"/>
      <c r="AU211" s="163"/>
      <c r="AV211" s="163"/>
      <c r="AW211" s="163"/>
      <c r="AX211" s="163"/>
      <c r="AY211" s="163"/>
      <c r="AZ211" s="163"/>
      <c r="BA211" s="163"/>
      <c r="BB211" s="163"/>
      <c r="BC211" s="163"/>
      <c r="BD211" s="163"/>
      <c r="BE211" s="163"/>
      <c r="BF211" s="163"/>
      <c r="BG211" s="163"/>
      <c r="BH211" s="163"/>
      <c r="BI211" s="163"/>
      <c r="BJ211" s="163"/>
      <c r="BK211" s="163"/>
      <c r="BL211" s="163"/>
      <c r="BM211" s="163"/>
      <c r="BN211" s="163"/>
      <c r="BO211" s="163"/>
      <c r="BP211" s="163"/>
    </row>
    <row r="212" spans="1:68" s="413" customFormat="1">
      <c r="A212" s="163"/>
      <c r="E212" s="414"/>
      <c r="F212" s="706"/>
      <c r="I212" s="367"/>
      <c r="J212" s="163"/>
      <c r="K212" s="644"/>
      <c r="P212" s="434"/>
      <c r="AT212" s="163"/>
      <c r="AU212" s="163"/>
      <c r="AV212" s="163"/>
      <c r="AW212" s="163"/>
      <c r="AX212" s="163"/>
      <c r="AY212" s="163"/>
      <c r="AZ212" s="163"/>
      <c r="BA212" s="163"/>
      <c r="BB212" s="163"/>
      <c r="BC212" s="163"/>
      <c r="BD212" s="163"/>
      <c r="BE212" s="163"/>
      <c r="BF212" s="163"/>
      <c r="BG212" s="163"/>
      <c r="BH212" s="163"/>
      <c r="BI212" s="163"/>
      <c r="BJ212" s="163"/>
      <c r="BK212" s="163"/>
      <c r="BL212" s="163"/>
      <c r="BM212" s="163"/>
      <c r="BN212" s="163"/>
      <c r="BO212" s="163"/>
      <c r="BP212" s="163"/>
    </row>
    <row r="213" spans="1:68" s="413" customFormat="1">
      <c r="A213" s="163"/>
      <c r="E213" s="414"/>
      <c r="F213" s="706"/>
      <c r="I213" s="367"/>
      <c r="J213" s="163"/>
      <c r="K213" s="644"/>
      <c r="P213" s="434"/>
      <c r="AT213" s="163"/>
      <c r="AU213" s="163"/>
      <c r="AV213" s="163"/>
      <c r="AW213" s="163"/>
      <c r="AX213" s="163"/>
      <c r="AY213" s="163"/>
      <c r="AZ213" s="163"/>
      <c r="BA213" s="163"/>
      <c r="BB213" s="163"/>
      <c r="BC213" s="163"/>
      <c r="BD213" s="163"/>
      <c r="BE213" s="163"/>
      <c r="BF213" s="163"/>
      <c r="BG213" s="163"/>
      <c r="BH213" s="163"/>
      <c r="BI213" s="163"/>
      <c r="BJ213" s="163"/>
      <c r="BK213" s="163"/>
      <c r="BL213" s="163"/>
      <c r="BM213" s="163"/>
      <c r="BN213" s="163"/>
      <c r="BO213" s="163"/>
      <c r="BP213" s="163"/>
    </row>
    <row r="214" spans="1:68" s="413" customFormat="1">
      <c r="A214" s="163"/>
      <c r="E214" s="414"/>
      <c r="F214" s="706"/>
      <c r="I214" s="367"/>
      <c r="J214" s="163"/>
      <c r="K214" s="644"/>
      <c r="P214" s="434"/>
      <c r="AT214" s="163"/>
      <c r="AU214" s="163"/>
      <c r="AV214" s="163"/>
      <c r="AW214" s="163"/>
      <c r="AX214" s="163"/>
      <c r="AY214" s="163"/>
      <c r="AZ214" s="163"/>
      <c r="BA214" s="163"/>
      <c r="BB214" s="163"/>
      <c r="BC214" s="163"/>
      <c r="BD214" s="163"/>
      <c r="BE214" s="163"/>
      <c r="BF214" s="163"/>
      <c r="BG214" s="163"/>
      <c r="BH214" s="163"/>
      <c r="BI214" s="163"/>
      <c r="BJ214" s="163"/>
      <c r="BK214" s="163"/>
      <c r="BL214" s="163"/>
      <c r="BM214" s="163"/>
      <c r="BN214" s="163"/>
      <c r="BO214" s="163"/>
      <c r="BP214" s="163"/>
    </row>
    <row r="215" spans="1:68" s="413" customFormat="1">
      <c r="A215" s="163"/>
      <c r="E215" s="414"/>
      <c r="F215" s="706"/>
      <c r="I215" s="367"/>
      <c r="J215" s="163"/>
      <c r="K215" s="644"/>
      <c r="P215" s="434"/>
      <c r="AT215" s="163"/>
      <c r="AU215" s="163"/>
      <c r="AV215" s="163"/>
      <c r="AW215" s="163"/>
      <c r="AX215" s="163"/>
      <c r="AY215" s="163"/>
      <c r="AZ215" s="163"/>
      <c r="BA215" s="163"/>
      <c r="BB215" s="163"/>
      <c r="BC215" s="163"/>
      <c r="BD215" s="163"/>
      <c r="BE215" s="163"/>
      <c r="BF215" s="163"/>
      <c r="BG215" s="163"/>
      <c r="BH215" s="163"/>
      <c r="BI215" s="163"/>
      <c r="BJ215" s="163"/>
      <c r="BK215" s="163"/>
      <c r="BL215" s="163"/>
      <c r="BM215" s="163"/>
      <c r="BN215" s="163"/>
      <c r="BO215" s="163"/>
      <c r="BP215" s="163"/>
    </row>
    <row r="216" spans="1:68" s="413" customFormat="1">
      <c r="A216" s="163"/>
      <c r="E216" s="414"/>
      <c r="F216" s="706"/>
      <c r="I216" s="367"/>
      <c r="J216" s="163"/>
      <c r="K216" s="644"/>
      <c r="P216" s="434"/>
      <c r="AT216" s="163"/>
      <c r="AU216" s="163"/>
      <c r="AV216" s="163"/>
      <c r="AW216" s="163"/>
      <c r="AX216" s="163"/>
      <c r="AY216" s="163"/>
      <c r="AZ216" s="163"/>
      <c r="BA216" s="163"/>
      <c r="BB216" s="163"/>
      <c r="BC216" s="163"/>
      <c r="BD216" s="163"/>
      <c r="BE216" s="163"/>
      <c r="BF216" s="163"/>
      <c r="BG216" s="163"/>
      <c r="BH216" s="163"/>
      <c r="BI216" s="163"/>
      <c r="BJ216" s="163"/>
      <c r="BK216" s="163"/>
      <c r="BL216" s="163"/>
      <c r="BM216" s="163"/>
      <c r="BN216" s="163"/>
      <c r="BO216" s="163"/>
      <c r="BP216" s="163"/>
    </row>
    <row r="217" spans="1:68" s="413" customFormat="1">
      <c r="A217" s="163"/>
      <c r="E217" s="414"/>
      <c r="F217" s="706"/>
      <c r="I217" s="367"/>
      <c r="J217" s="163"/>
      <c r="K217" s="644"/>
      <c r="P217" s="434"/>
      <c r="AT217" s="163"/>
      <c r="AU217" s="163"/>
      <c r="AV217" s="163"/>
      <c r="AW217" s="163"/>
      <c r="AX217" s="163"/>
      <c r="AY217" s="163"/>
      <c r="AZ217" s="163"/>
      <c r="BA217" s="163"/>
      <c r="BB217" s="163"/>
      <c r="BC217" s="163"/>
      <c r="BD217" s="163"/>
      <c r="BE217" s="163"/>
      <c r="BF217" s="163"/>
      <c r="BG217" s="163"/>
      <c r="BH217" s="163"/>
      <c r="BI217" s="163"/>
      <c r="BJ217" s="163"/>
      <c r="BK217" s="163"/>
      <c r="BL217" s="163"/>
      <c r="BM217" s="163"/>
      <c r="BN217" s="163"/>
      <c r="BO217" s="163"/>
      <c r="BP217" s="163"/>
    </row>
    <row r="218" spans="1:68" s="413" customFormat="1">
      <c r="A218" s="163"/>
      <c r="E218" s="414"/>
      <c r="F218" s="706"/>
      <c r="I218" s="367"/>
      <c r="J218" s="163"/>
      <c r="K218" s="644"/>
      <c r="P218" s="434"/>
      <c r="AT218" s="163"/>
      <c r="AU218" s="163"/>
      <c r="AV218" s="163"/>
      <c r="AW218" s="163"/>
      <c r="AX218" s="163"/>
      <c r="AY218" s="163"/>
      <c r="AZ218" s="163"/>
      <c r="BA218" s="163"/>
      <c r="BB218" s="163"/>
      <c r="BC218" s="163"/>
      <c r="BD218" s="163"/>
      <c r="BE218" s="163"/>
      <c r="BF218" s="163"/>
      <c r="BG218" s="163"/>
      <c r="BH218" s="163"/>
      <c r="BI218" s="163"/>
      <c r="BJ218" s="163"/>
      <c r="BK218" s="163"/>
      <c r="BL218" s="163"/>
      <c r="BM218" s="163"/>
      <c r="BN218" s="163"/>
      <c r="BO218" s="163"/>
      <c r="BP218" s="163"/>
    </row>
    <row r="219" spans="1:68" s="413" customFormat="1">
      <c r="A219" s="163"/>
      <c r="E219" s="414"/>
      <c r="F219" s="706"/>
      <c r="I219" s="367"/>
      <c r="J219" s="163"/>
      <c r="K219" s="644"/>
      <c r="P219" s="434"/>
      <c r="AT219" s="163"/>
      <c r="AU219" s="163"/>
      <c r="AV219" s="163"/>
      <c r="AW219" s="163"/>
      <c r="AX219" s="163"/>
      <c r="AY219" s="163"/>
      <c r="AZ219" s="163"/>
      <c r="BA219" s="163"/>
      <c r="BB219" s="163"/>
      <c r="BC219" s="163"/>
      <c r="BD219" s="163"/>
      <c r="BE219" s="163"/>
      <c r="BF219" s="163"/>
      <c r="BG219" s="163"/>
      <c r="BH219" s="163"/>
      <c r="BI219" s="163"/>
      <c r="BJ219" s="163"/>
      <c r="BK219" s="163"/>
      <c r="BL219" s="163"/>
      <c r="BM219" s="163"/>
      <c r="BN219" s="163"/>
      <c r="BO219" s="163"/>
      <c r="BP219" s="163"/>
    </row>
    <row r="220" spans="1:68" s="413" customFormat="1">
      <c r="A220" s="163"/>
      <c r="E220" s="414"/>
      <c r="F220" s="706"/>
      <c r="I220" s="367"/>
      <c r="J220" s="163"/>
      <c r="K220" s="644"/>
      <c r="P220" s="434"/>
      <c r="AT220" s="163"/>
      <c r="AU220" s="163"/>
      <c r="AV220" s="163"/>
      <c r="AW220" s="163"/>
      <c r="AX220" s="163"/>
      <c r="AY220" s="163"/>
      <c r="AZ220" s="163"/>
      <c r="BA220" s="163"/>
      <c r="BB220" s="163"/>
      <c r="BC220" s="163"/>
      <c r="BD220" s="163"/>
      <c r="BE220" s="163"/>
      <c r="BF220" s="163"/>
      <c r="BG220" s="163"/>
      <c r="BH220" s="163"/>
      <c r="BI220" s="163"/>
      <c r="BJ220" s="163"/>
      <c r="BK220" s="163"/>
      <c r="BL220" s="163"/>
      <c r="BM220" s="163"/>
      <c r="BN220" s="163"/>
      <c r="BO220" s="163"/>
      <c r="BP220" s="163"/>
    </row>
    <row r="221" spans="1:68" s="413" customFormat="1">
      <c r="A221" s="163"/>
      <c r="E221" s="414"/>
      <c r="F221" s="706"/>
      <c r="I221" s="367"/>
      <c r="J221" s="163"/>
      <c r="K221" s="644"/>
      <c r="P221" s="434"/>
      <c r="AT221" s="163"/>
      <c r="AU221" s="163"/>
      <c r="AV221" s="163"/>
      <c r="AW221" s="163"/>
      <c r="AX221" s="163"/>
      <c r="AY221" s="163"/>
      <c r="AZ221" s="163"/>
      <c r="BA221" s="163"/>
      <c r="BB221" s="163"/>
      <c r="BC221" s="163"/>
      <c r="BD221" s="163"/>
      <c r="BE221" s="163"/>
      <c r="BF221" s="163"/>
      <c r="BG221" s="163"/>
      <c r="BH221" s="163"/>
      <c r="BI221" s="163"/>
      <c r="BJ221" s="163"/>
      <c r="BK221" s="163"/>
      <c r="BL221" s="163"/>
      <c r="BM221" s="163"/>
      <c r="BN221" s="163"/>
      <c r="BO221" s="163"/>
      <c r="BP221" s="163"/>
    </row>
    <row r="222" spans="1:68" s="413" customFormat="1">
      <c r="A222" s="163"/>
      <c r="E222" s="414"/>
      <c r="F222" s="706"/>
      <c r="I222" s="367"/>
      <c r="J222" s="163"/>
      <c r="K222" s="644"/>
      <c r="P222" s="434"/>
      <c r="AT222" s="163"/>
      <c r="AU222" s="163"/>
      <c r="AV222" s="163"/>
      <c r="AW222" s="163"/>
      <c r="AX222" s="163"/>
      <c r="AY222" s="163"/>
      <c r="AZ222" s="163"/>
      <c r="BA222" s="163"/>
      <c r="BB222" s="163"/>
      <c r="BC222" s="163"/>
      <c r="BD222" s="163"/>
      <c r="BE222" s="163"/>
      <c r="BF222" s="163"/>
      <c r="BG222" s="163"/>
      <c r="BH222" s="163"/>
      <c r="BI222" s="163"/>
      <c r="BJ222" s="163"/>
      <c r="BK222" s="163"/>
      <c r="BL222" s="163"/>
      <c r="BM222" s="163"/>
      <c r="BN222" s="163"/>
      <c r="BO222" s="163"/>
      <c r="BP222" s="163"/>
    </row>
    <row r="223" spans="1:68" s="413" customFormat="1">
      <c r="A223" s="163"/>
      <c r="E223" s="414"/>
      <c r="F223" s="706"/>
      <c r="I223" s="367"/>
      <c r="J223" s="163"/>
      <c r="K223" s="644"/>
      <c r="P223" s="434"/>
      <c r="AT223" s="163"/>
      <c r="AU223" s="163"/>
      <c r="AV223" s="163"/>
      <c r="AW223" s="163"/>
      <c r="AX223" s="163"/>
      <c r="AY223" s="163"/>
      <c r="AZ223" s="163"/>
      <c r="BA223" s="163"/>
      <c r="BB223" s="163"/>
      <c r="BC223" s="163"/>
      <c r="BD223" s="163"/>
      <c r="BE223" s="163"/>
      <c r="BF223" s="163"/>
      <c r="BG223" s="163"/>
      <c r="BH223" s="163"/>
      <c r="BI223" s="163"/>
      <c r="BJ223" s="163"/>
      <c r="BK223" s="163"/>
      <c r="BL223" s="163"/>
      <c r="BM223" s="163"/>
      <c r="BN223" s="163"/>
      <c r="BO223" s="163"/>
      <c r="BP223" s="163"/>
    </row>
    <row r="224" spans="1:68" s="413" customFormat="1">
      <c r="A224" s="163"/>
      <c r="E224" s="414"/>
      <c r="F224" s="706"/>
      <c r="I224" s="367"/>
      <c r="J224" s="163"/>
      <c r="K224" s="644"/>
      <c r="P224" s="434"/>
      <c r="AT224" s="163"/>
      <c r="AU224" s="163"/>
      <c r="AV224" s="163"/>
      <c r="AW224" s="163"/>
      <c r="AX224" s="163"/>
      <c r="AY224" s="163"/>
      <c r="AZ224" s="163"/>
      <c r="BA224" s="163"/>
      <c r="BB224" s="163"/>
      <c r="BC224" s="163"/>
      <c r="BD224" s="163"/>
      <c r="BE224" s="163"/>
      <c r="BF224" s="163"/>
      <c r="BG224" s="163"/>
      <c r="BH224" s="163"/>
      <c r="BI224" s="163"/>
      <c r="BJ224" s="163"/>
      <c r="BK224" s="163"/>
      <c r="BL224" s="163"/>
      <c r="BM224" s="163"/>
      <c r="BN224" s="163"/>
      <c r="BO224" s="163"/>
      <c r="BP224" s="163"/>
    </row>
    <row r="225" spans="1:68" s="413" customFormat="1">
      <c r="A225" s="163"/>
      <c r="E225" s="414"/>
      <c r="F225" s="706"/>
      <c r="I225" s="367"/>
      <c r="J225" s="163"/>
      <c r="K225" s="644"/>
      <c r="P225" s="434"/>
      <c r="AT225" s="163"/>
      <c r="AU225" s="163"/>
      <c r="AV225" s="163"/>
      <c r="AW225" s="163"/>
      <c r="AX225" s="163"/>
      <c r="AY225" s="163"/>
      <c r="AZ225" s="163"/>
      <c r="BA225" s="163"/>
      <c r="BB225" s="163"/>
      <c r="BC225" s="163"/>
      <c r="BD225" s="163"/>
      <c r="BE225" s="163"/>
      <c r="BF225" s="163"/>
      <c r="BG225" s="163"/>
      <c r="BH225" s="163"/>
      <c r="BI225" s="163"/>
      <c r="BJ225" s="163"/>
      <c r="BK225" s="163"/>
      <c r="BL225" s="163"/>
      <c r="BM225" s="163"/>
      <c r="BN225" s="163"/>
      <c r="BO225" s="163"/>
      <c r="BP225" s="163"/>
    </row>
    <row r="226" spans="1:68" s="413" customFormat="1">
      <c r="A226" s="163"/>
      <c r="E226" s="414"/>
      <c r="F226" s="706"/>
      <c r="I226" s="367"/>
      <c r="J226" s="163"/>
      <c r="K226" s="644"/>
      <c r="P226" s="434"/>
      <c r="AT226" s="163"/>
      <c r="AU226" s="163"/>
      <c r="AV226" s="163"/>
      <c r="AW226" s="163"/>
      <c r="AX226" s="163"/>
      <c r="AY226" s="163"/>
      <c r="AZ226" s="163"/>
      <c r="BA226" s="163"/>
      <c r="BB226" s="163"/>
      <c r="BC226" s="163"/>
      <c r="BD226" s="163"/>
      <c r="BE226" s="163"/>
      <c r="BF226" s="163"/>
      <c r="BG226" s="163"/>
      <c r="BH226" s="163"/>
      <c r="BI226" s="163"/>
      <c r="BJ226" s="163"/>
      <c r="BK226" s="163"/>
      <c r="BL226" s="163"/>
      <c r="BM226" s="163"/>
      <c r="BN226" s="163"/>
      <c r="BO226" s="163"/>
      <c r="BP226" s="163"/>
    </row>
    <row r="227" spans="1:68" s="413" customFormat="1">
      <c r="A227" s="163"/>
      <c r="E227" s="414"/>
      <c r="F227" s="706"/>
      <c r="I227" s="367"/>
      <c r="J227" s="163"/>
      <c r="K227" s="644"/>
      <c r="P227" s="434"/>
      <c r="AT227" s="163"/>
      <c r="AU227" s="163"/>
      <c r="AV227" s="163"/>
      <c r="AW227" s="163"/>
      <c r="AX227" s="163"/>
      <c r="AY227" s="163"/>
      <c r="AZ227" s="163"/>
      <c r="BA227" s="163"/>
      <c r="BB227" s="163"/>
      <c r="BC227" s="163"/>
      <c r="BD227" s="163"/>
      <c r="BE227" s="163"/>
      <c r="BF227" s="163"/>
      <c r="BG227" s="163"/>
      <c r="BH227" s="163"/>
      <c r="BI227" s="163"/>
      <c r="BJ227" s="163"/>
      <c r="BK227" s="163"/>
      <c r="BL227" s="163"/>
      <c r="BM227" s="163"/>
      <c r="BN227" s="163"/>
      <c r="BO227" s="163"/>
      <c r="BP227" s="163"/>
    </row>
    <row r="228" spans="1:68" s="413" customFormat="1">
      <c r="A228" s="163"/>
      <c r="E228" s="414"/>
      <c r="F228" s="706"/>
      <c r="I228" s="367"/>
      <c r="J228" s="163"/>
      <c r="K228" s="644"/>
      <c r="P228" s="434"/>
      <c r="AT228" s="163"/>
      <c r="AU228" s="163"/>
      <c r="AV228" s="163"/>
      <c r="AW228" s="163"/>
      <c r="AX228" s="163"/>
      <c r="AY228" s="163"/>
      <c r="AZ228" s="163"/>
      <c r="BA228" s="163"/>
      <c r="BB228" s="163"/>
      <c r="BC228" s="163"/>
      <c r="BD228" s="163"/>
      <c r="BE228" s="163"/>
      <c r="BF228" s="163"/>
      <c r="BG228" s="163"/>
      <c r="BH228" s="163"/>
      <c r="BI228" s="163"/>
      <c r="BJ228" s="163"/>
      <c r="BK228" s="163"/>
      <c r="BL228" s="163"/>
      <c r="BM228" s="163"/>
      <c r="BN228" s="163"/>
      <c r="BO228" s="163"/>
      <c r="BP228" s="163"/>
    </row>
    <row r="229" spans="1:68" s="413" customFormat="1">
      <c r="A229" s="163"/>
      <c r="E229" s="414"/>
      <c r="F229" s="706"/>
      <c r="I229" s="367"/>
      <c r="J229" s="163"/>
      <c r="K229" s="644"/>
      <c r="P229" s="434"/>
      <c r="AT229" s="163"/>
      <c r="AU229" s="163"/>
      <c r="AV229" s="163"/>
      <c r="AW229" s="163"/>
      <c r="AX229" s="163"/>
      <c r="AY229" s="163"/>
      <c r="AZ229" s="163"/>
      <c r="BA229" s="163"/>
      <c r="BB229" s="163"/>
      <c r="BC229" s="163"/>
      <c r="BD229" s="163"/>
      <c r="BE229" s="163"/>
      <c r="BF229" s="163"/>
      <c r="BG229" s="163"/>
      <c r="BH229" s="163"/>
      <c r="BI229" s="163"/>
      <c r="BJ229" s="163"/>
      <c r="BK229" s="163"/>
      <c r="BL229" s="163"/>
      <c r="BM229" s="163"/>
      <c r="BN229" s="163"/>
      <c r="BO229" s="163"/>
      <c r="BP229" s="163"/>
    </row>
    <row r="230" spans="1:68" s="413" customFormat="1">
      <c r="A230" s="163"/>
      <c r="E230" s="414"/>
      <c r="F230" s="706"/>
      <c r="I230" s="367"/>
      <c r="J230" s="163"/>
      <c r="K230" s="644"/>
      <c r="P230" s="434"/>
      <c r="AT230" s="163"/>
      <c r="AU230" s="163"/>
      <c r="AV230" s="163"/>
      <c r="AW230" s="163"/>
      <c r="AX230" s="163"/>
      <c r="AY230" s="163"/>
      <c r="AZ230" s="163"/>
      <c r="BA230" s="163"/>
      <c r="BB230" s="163"/>
      <c r="BC230" s="163"/>
      <c r="BD230" s="163"/>
      <c r="BE230" s="163"/>
      <c r="BF230" s="163"/>
      <c r="BG230" s="163"/>
      <c r="BH230" s="163"/>
      <c r="BI230" s="163"/>
      <c r="BJ230" s="163"/>
      <c r="BK230" s="163"/>
      <c r="BL230" s="163"/>
      <c r="BM230" s="163"/>
      <c r="BN230" s="163"/>
      <c r="BO230" s="163"/>
      <c r="BP230" s="163"/>
    </row>
    <row r="231" spans="1:68" s="413" customFormat="1">
      <c r="A231" s="163"/>
      <c r="E231" s="414"/>
      <c r="F231" s="706"/>
      <c r="I231" s="367"/>
      <c r="J231" s="163"/>
      <c r="K231" s="644"/>
      <c r="P231" s="434"/>
      <c r="AT231" s="163"/>
      <c r="AU231" s="163"/>
      <c r="AV231" s="163"/>
      <c r="AW231" s="163"/>
      <c r="AX231" s="163"/>
      <c r="AY231" s="163"/>
      <c r="AZ231" s="163"/>
      <c r="BA231" s="163"/>
      <c r="BB231" s="163"/>
      <c r="BC231" s="163"/>
      <c r="BD231" s="163"/>
      <c r="BE231" s="163"/>
      <c r="BF231" s="163"/>
      <c r="BG231" s="163"/>
      <c r="BH231" s="163"/>
      <c r="BI231" s="163"/>
      <c r="BJ231" s="163"/>
      <c r="BK231" s="163"/>
      <c r="BL231" s="163"/>
      <c r="BM231" s="163"/>
      <c r="BN231" s="163"/>
      <c r="BO231" s="163"/>
      <c r="BP231" s="163"/>
    </row>
    <row r="232" spans="1:68" s="413" customFormat="1">
      <c r="A232" s="163"/>
      <c r="E232" s="414"/>
      <c r="F232" s="706"/>
      <c r="I232" s="367"/>
      <c r="J232" s="163"/>
      <c r="K232" s="644"/>
      <c r="P232" s="434"/>
      <c r="AT232" s="163"/>
      <c r="AU232" s="163"/>
      <c r="AV232" s="163"/>
      <c r="AW232" s="163"/>
      <c r="AX232" s="163"/>
      <c r="AY232" s="163"/>
      <c r="AZ232" s="163"/>
      <c r="BA232" s="163"/>
      <c r="BB232" s="163"/>
      <c r="BC232" s="163"/>
      <c r="BD232" s="163"/>
      <c r="BE232" s="163"/>
      <c r="BF232" s="163"/>
      <c r="BG232" s="163"/>
      <c r="BH232" s="163"/>
      <c r="BI232" s="163"/>
      <c r="BJ232" s="163"/>
      <c r="BK232" s="163"/>
      <c r="BL232" s="163"/>
      <c r="BM232" s="163"/>
      <c r="BN232" s="163"/>
      <c r="BO232" s="163"/>
      <c r="BP232" s="163"/>
    </row>
    <row r="233" spans="1:68" s="413" customFormat="1">
      <c r="A233" s="163"/>
      <c r="E233" s="414"/>
      <c r="F233" s="706"/>
      <c r="I233" s="367"/>
      <c r="J233" s="163"/>
      <c r="K233" s="644"/>
      <c r="P233" s="434"/>
      <c r="AT233" s="163"/>
      <c r="AU233" s="163"/>
      <c r="AV233" s="163"/>
      <c r="AW233" s="163"/>
      <c r="AX233" s="163"/>
      <c r="AY233" s="163"/>
      <c r="AZ233" s="163"/>
      <c r="BA233" s="163"/>
      <c r="BB233" s="163"/>
      <c r="BC233" s="163"/>
      <c r="BD233" s="163"/>
      <c r="BE233" s="163"/>
      <c r="BF233" s="163"/>
      <c r="BG233" s="163"/>
      <c r="BH233" s="163"/>
      <c r="BI233" s="163"/>
      <c r="BJ233" s="163"/>
      <c r="BK233" s="163"/>
      <c r="BL233" s="163"/>
      <c r="BM233" s="163"/>
      <c r="BN233" s="163"/>
      <c r="BO233" s="163"/>
      <c r="BP233" s="163"/>
    </row>
    <row r="234" spans="1:68" s="413" customFormat="1">
      <c r="A234" s="163"/>
      <c r="E234" s="414"/>
      <c r="F234" s="706"/>
      <c r="I234" s="367"/>
      <c r="J234" s="163"/>
      <c r="K234" s="644"/>
      <c r="P234" s="434"/>
      <c r="AT234" s="163"/>
      <c r="AU234" s="163"/>
      <c r="AV234" s="163"/>
      <c r="AW234" s="163"/>
      <c r="AX234" s="163"/>
      <c r="AY234" s="163"/>
      <c r="AZ234" s="163"/>
      <c r="BA234" s="163"/>
      <c r="BB234" s="163"/>
      <c r="BC234" s="163"/>
      <c r="BD234" s="163"/>
      <c r="BE234" s="163"/>
      <c r="BF234" s="163"/>
      <c r="BG234" s="163"/>
      <c r="BH234" s="163"/>
      <c r="BI234" s="163"/>
      <c r="BJ234" s="163"/>
      <c r="BK234" s="163"/>
      <c r="BL234" s="163"/>
      <c r="BM234" s="163"/>
      <c r="BN234" s="163"/>
      <c r="BO234" s="163"/>
      <c r="BP234" s="163"/>
    </row>
    <row r="235" spans="1:68" s="413" customFormat="1">
      <c r="A235" s="163"/>
      <c r="E235" s="414"/>
      <c r="F235" s="706"/>
      <c r="I235" s="367"/>
      <c r="J235" s="163"/>
      <c r="K235" s="644"/>
      <c r="P235" s="434"/>
      <c r="AT235" s="163"/>
      <c r="AU235" s="163"/>
      <c r="AV235" s="163"/>
      <c r="AW235" s="163"/>
      <c r="AX235" s="163"/>
      <c r="AY235" s="163"/>
      <c r="AZ235" s="163"/>
      <c r="BA235" s="163"/>
      <c r="BB235" s="163"/>
      <c r="BC235" s="163"/>
      <c r="BD235" s="163"/>
      <c r="BE235" s="163"/>
      <c r="BF235" s="163"/>
      <c r="BG235" s="163"/>
      <c r="BH235" s="163"/>
      <c r="BI235" s="163"/>
      <c r="BJ235" s="163"/>
      <c r="BK235" s="163"/>
      <c r="BL235" s="163"/>
      <c r="BM235" s="163"/>
      <c r="BN235" s="163"/>
      <c r="BO235" s="163"/>
      <c r="BP235" s="163"/>
    </row>
    <row r="236" spans="1:68" s="413" customFormat="1">
      <c r="A236" s="163"/>
      <c r="E236" s="414"/>
      <c r="F236" s="706"/>
      <c r="I236" s="367"/>
      <c r="J236" s="163"/>
      <c r="K236" s="644"/>
      <c r="P236" s="434"/>
      <c r="AT236" s="163"/>
      <c r="AU236" s="163"/>
      <c r="AV236" s="163"/>
      <c r="AW236" s="163"/>
      <c r="AX236" s="163"/>
      <c r="AY236" s="163"/>
      <c r="AZ236" s="163"/>
      <c r="BA236" s="163"/>
      <c r="BB236" s="163"/>
      <c r="BC236" s="163"/>
      <c r="BD236" s="163"/>
      <c r="BE236" s="163"/>
      <c r="BF236" s="163"/>
      <c r="BG236" s="163"/>
      <c r="BH236" s="163"/>
      <c r="BI236" s="163"/>
      <c r="BJ236" s="163"/>
      <c r="BK236" s="163"/>
      <c r="BL236" s="163"/>
      <c r="BM236" s="163"/>
      <c r="BN236" s="163"/>
      <c r="BO236" s="163"/>
      <c r="BP236" s="163"/>
    </row>
    <row r="237" spans="1:68" s="413" customFormat="1">
      <c r="A237" s="163"/>
      <c r="E237" s="414"/>
      <c r="F237" s="706"/>
      <c r="I237" s="367"/>
      <c r="J237" s="163"/>
      <c r="K237" s="644"/>
      <c r="P237" s="434"/>
      <c r="AT237" s="163"/>
      <c r="AU237" s="163"/>
      <c r="AV237" s="163"/>
      <c r="AW237" s="163"/>
      <c r="AX237" s="163"/>
      <c r="AY237" s="163"/>
      <c r="AZ237" s="163"/>
      <c r="BA237" s="163"/>
      <c r="BB237" s="163"/>
      <c r="BC237" s="163"/>
      <c r="BD237" s="163"/>
      <c r="BE237" s="163"/>
      <c r="BF237" s="163"/>
      <c r="BG237" s="163"/>
      <c r="BH237" s="163"/>
      <c r="BI237" s="163"/>
      <c r="BJ237" s="163"/>
      <c r="BK237" s="163"/>
      <c r="BL237" s="163"/>
      <c r="BM237" s="163"/>
      <c r="BN237" s="163"/>
      <c r="BO237" s="163"/>
      <c r="BP237" s="163"/>
    </row>
    <row r="238" spans="1:68" s="413" customFormat="1">
      <c r="A238" s="163"/>
      <c r="E238" s="414"/>
      <c r="F238" s="706"/>
      <c r="I238" s="367"/>
      <c r="J238" s="163"/>
      <c r="K238" s="644"/>
      <c r="P238" s="434"/>
      <c r="AT238" s="163"/>
      <c r="AU238" s="163"/>
      <c r="AV238" s="163"/>
      <c r="AW238" s="163"/>
      <c r="AX238" s="163"/>
      <c r="AY238" s="163"/>
      <c r="AZ238" s="163"/>
      <c r="BA238" s="163"/>
      <c r="BB238" s="163"/>
      <c r="BC238" s="163"/>
      <c r="BD238" s="163"/>
      <c r="BE238" s="163"/>
      <c r="BF238" s="163"/>
      <c r="BG238" s="163"/>
      <c r="BH238" s="163"/>
      <c r="BI238" s="163"/>
      <c r="BJ238" s="163"/>
      <c r="BK238" s="163"/>
      <c r="BL238" s="163"/>
      <c r="BM238" s="163"/>
      <c r="BN238" s="163"/>
      <c r="BO238" s="163"/>
      <c r="BP238" s="163"/>
    </row>
    <row r="239" spans="1:68" s="413" customFormat="1">
      <c r="A239" s="163"/>
      <c r="E239" s="414"/>
      <c r="F239" s="706"/>
      <c r="I239" s="367"/>
      <c r="J239" s="163"/>
      <c r="K239" s="644"/>
      <c r="P239" s="434"/>
      <c r="AT239" s="163"/>
      <c r="AU239" s="163"/>
      <c r="AV239" s="163"/>
      <c r="AW239" s="163"/>
      <c r="AX239" s="163"/>
      <c r="AY239" s="163"/>
      <c r="AZ239" s="163"/>
      <c r="BA239" s="163"/>
      <c r="BB239" s="163"/>
      <c r="BC239" s="163"/>
      <c r="BD239" s="163"/>
      <c r="BE239" s="163"/>
      <c r="BF239" s="163"/>
      <c r="BG239" s="163"/>
      <c r="BH239" s="163"/>
      <c r="BI239" s="163"/>
      <c r="BJ239" s="163"/>
      <c r="BK239" s="163"/>
      <c r="BL239" s="163"/>
      <c r="BM239" s="163"/>
      <c r="BN239" s="163"/>
      <c r="BO239" s="163"/>
      <c r="BP239" s="163"/>
    </row>
    <row r="240" spans="1:68" s="413" customFormat="1">
      <c r="A240" s="163"/>
      <c r="E240" s="414"/>
      <c r="F240" s="706"/>
      <c r="I240" s="367"/>
      <c r="J240" s="163"/>
      <c r="K240" s="644"/>
      <c r="P240" s="434"/>
      <c r="AT240" s="163"/>
      <c r="AU240" s="163"/>
      <c r="AV240" s="163"/>
      <c r="AW240" s="163"/>
      <c r="AX240" s="163"/>
      <c r="AY240" s="163"/>
      <c r="AZ240" s="163"/>
      <c r="BA240" s="163"/>
      <c r="BB240" s="163"/>
      <c r="BC240" s="163"/>
      <c r="BD240" s="163"/>
      <c r="BE240" s="163"/>
      <c r="BF240" s="163"/>
      <c r="BG240" s="163"/>
      <c r="BH240" s="163"/>
      <c r="BI240" s="163"/>
      <c r="BJ240" s="163"/>
      <c r="BK240" s="163"/>
      <c r="BL240" s="163"/>
      <c r="BM240" s="163"/>
      <c r="BN240" s="163"/>
      <c r="BO240" s="163"/>
      <c r="BP240" s="163"/>
    </row>
    <row r="241" spans="1:68" s="413" customFormat="1">
      <c r="A241" s="163"/>
      <c r="E241" s="414"/>
      <c r="F241" s="706"/>
      <c r="I241" s="367"/>
      <c r="J241" s="163"/>
      <c r="K241" s="644"/>
      <c r="P241" s="434"/>
      <c r="AT241" s="163"/>
      <c r="AU241" s="163"/>
      <c r="AV241" s="163"/>
      <c r="AW241" s="163"/>
      <c r="AX241" s="163"/>
      <c r="AY241" s="163"/>
      <c r="AZ241" s="163"/>
      <c r="BA241" s="163"/>
      <c r="BB241" s="163"/>
      <c r="BC241" s="163"/>
      <c r="BD241" s="163"/>
      <c r="BE241" s="163"/>
      <c r="BF241" s="163"/>
      <c r="BG241" s="163"/>
      <c r="BH241" s="163"/>
      <c r="BI241" s="163"/>
      <c r="BJ241" s="163"/>
      <c r="BK241" s="163"/>
      <c r="BL241" s="163"/>
      <c r="BM241" s="163"/>
      <c r="BN241" s="163"/>
      <c r="BO241" s="163"/>
      <c r="BP241" s="163"/>
    </row>
    <row r="242" spans="1:68" s="413" customFormat="1">
      <c r="A242" s="163"/>
      <c r="E242" s="414"/>
      <c r="F242" s="706"/>
      <c r="I242" s="367"/>
      <c r="J242" s="163"/>
      <c r="K242" s="644"/>
      <c r="P242" s="434"/>
      <c r="AT242" s="163"/>
      <c r="AU242" s="163"/>
      <c r="AV242" s="163"/>
      <c r="AW242" s="163"/>
      <c r="AX242" s="163"/>
      <c r="AY242" s="163"/>
      <c r="AZ242" s="163"/>
      <c r="BA242" s="163"/>
      <c r="BB242" s="163"/>
      <c r="BC242" s="163"/>
      <c r="BD242" s="163"/>
      <c r="BE242" s="163"/>
      <c r="BF242" s="163"/>
      <c r="BG242" s="163"/>
      <c r="BH242" s="163"/>
      <c r="BI242" s="163"/>
      <c r="BJ242" s="163"/>
      <c r="BK242" s="163"/>
      <c r="BL242" s="163"/>
      <c r="BM242" s="163"/>
      <c r="BN242" s="163"/>
      <c r="BO242" s="163"/>
      <c r="BP242" s="163"/>
    </row>
    <row r="243" spans="1:68" s="413" customFormat="1">
      <c r="A243" s="163"/>
      <c r="E243" s="414"/>
      <c r="F243" s="706"/>
      <c r="I243" s="367"/>
      <c r="J243" s="163"/>
      <c r="K243" s="644"/>
      <c r="P243" s="434"/>
      <c r="AT243" s="163"/>
      <c r="AU243" s="163"/>
      <c r="AV243" s="163"/>
      <c r="AW243" s="163"/>
      <c r="AX243" s="163"/>
      <c r="AY243" s="163"/>
      <c r="AZ243" s="163"/>
      <c r="BA243" s="163"/>
      <c r="BB243" s="163"/>
      <c r="BC243" s="163"/>
      <c r="BD243" s="163"/>
      <c r="BE243" s="163"/>
      <c r="BF243" s="163"/>
      <c r="BG243" s="163"/>
      <c r="BH243" s="163"/>
      <c r="BI243" s="163"/>
      <c r="BJ243" s="163"/>
      <c r="BK243" s="163"/>
      <c r="BL243" s="163"/>
      <c r="BM243" s="163"/>
      <c r="BN243" s="163"/>
      <c r="BO243" s="163"/>
      <c r="BP243" s="163"/>
    </row>
    <row r="244" spans="1:68" s="413" customFormat="1">
      <c r="A244" s="163"/>
      <c r="E244" s="414"/>
      <c r="F244" s="706"/>
      <c r="I244" s="367"/>
      <c r="J244" s="163"/>
      <c r="K244" s="644"/>
      <c r="P244" s="434"/>
      <c r="AT244" s="163"/>
      <c r="AU244" s="163"/>
      <c r="AV244" s="163"/>
      <c r="AW244" s="163"/>
      <c r="AX244" s="163"/>
      <c r="AY244" s="163"/>
      <c r="AZ244" s="163"/>
      <c r="BA244" s="163"/>
      <c r="BB244" s="163"/>
      <c r="BC244" s="163"/>
      <c r="BD244" s="163"/>
      <c r="BE244" s="163"/>
      <c r="BF244" s="163"/>
      <c r="BG244" s="163"/>
      <c r="BH244" s="163"/>
      <c r="BI244" s="163"/>
      <c r="BJ244" s="163"/>
      <c r="BK244" s="163"/>
      <c r="BL244" s="163"/>
      <c r="BM244" s="163"/>
      <c r="BN244" s="163"/>
      <c r="BO244" s="163"/>
      <c r="BP244" s="163"/>
    </row>
    <row r="245" spans="1:68" s="413" customFormat="1">
      <c r="A245" s="163"/>
      <c r="E245" s="414"/>
      <c r="F245" s="706"/>
      <c r="I245" s="367"/>
      <c r="J245" s="163"/>
      <c r="K245" s="644"/>
      <c r="P245" s="434"/>
      <c r="AT245" s="163"/>
      <c r="AU245" s="163"/>
      <c r="AV245" s="163"/>
      <c r="AW245" s="163"/>
      <c r="AX245" s="163"/>
      <c r="AY245" s="163"/>
      <c r="AZ245" s="163"/>
      <c r="BA245" s="163"/>
      <c r="BB245" s="163"/>
      <c r="BC245" s="163"/>
      <c r="BD245" s="163"/>
      <c r="BE245" s="163"/>
      <c r="BF245" s="163"/>
      <c r="BG245" s="163"/>
      <c r="BH245" s="163"/>
      <c r="BI245" s="163"/>
      <c r="BJ245" s="163"/>
      <c r="BK245" s="163"/>
      <c r="BL245" s="163"/>
      <c r="BM245" s="163"/>
      <c r="BN245" s="163"/>
      <c r="BO245" s="163"/>
      <c r="BP245" s="163"/>
    </row>
    <row r="246" spans="1:68" s="413" customFormat="1">
      <c r="A246" s="163"/>
      <c r="E246" s="414"/>
      <c r="F246" s="706"/>
      <c r="I246" s="367"/>
      <c r="J246" s="163"/>
      <c r="K246" s="644"/>
      <c r="P246" s="434"/>
      <c r="AT246" s="163"/>
      <c r="AU246" s="163"/>
      <c r="AV246" s="163"/>
      <c r="AW246" s="163"/>
      <c r="AX246" s="163"/>
      <c r="AY246" s="163"/>
      <c r="AZ246" s="163"/>
      <c r="BA246" s="163"/>
      <c r="BB246" s="163"/>
      <c r="BC246" s="163"/>
      <c r="BD246" s="163"/>
      <c r="BE246" s="163"/>
      <c r="BF246" s="163"/>
      <c r="BG246" s="163"/>
      <c r="BH246" s="163"/>
      <c r="BI246" s="163"/>
      <c r="BJ246" s="163"/>
      <c r="BK246" s="163"/>
      <c r="BL246" s="163"/>
      <c r="BM246" s="163"/>
      <c r="BN246" s="163"/>
      <c r="BO246" s="163"/>
      <c r="BP246" s="163"/>
    </row>
    <row r="247" spans="1:68" s="413" customFormat="1">
      <c r="A247" s="163"/>
      <c r="E247" s="414"/>
      <c r="F247" s="706"/>
      <c r="I247" s="367"/>
      <c r="J247" s="163"/>
      <c r="K247" s="644"/>
      <c r="P247" s="434"/>
      <c r="AT247" s="163"/>
      <c r="AU247" s="163"/>
      <c r="AV247" s="163"/>
      <c r="AW247" s="163"/>
      <c r="AX247" s="163"/>
      <c r="AY247" s="163"/>
      <c r="AZ247" s="163"/>
      <c r="BA247" s="163"/>
      <c r="BB247" s="163"/>
      <c r="BC247" s="163"/>
      <c r="BD247" s="163"/>
      <c r="BE247" s="163"/>
      <c r="BF247" s="163"/>
      <c r="BG247" s="163"/>
      <c r="BH247" s="163"/>
      <c r="BI247" s="163"/>
      <c r="BJ247" s="163"/>
      <c r="BK247" s="163"/>
      <c r="BL247" s="163"/>
      <c r="BM247" s="163"/>
      <c r="BN247" s="163"/>
      <c r="BO247" s="163"/>
      <c r="BP247" s="163"/>
    </row>
    <row r="248" spans="1:68" s="413" customFormat="1">
      <c r="A248" s="163"/>
      <c r="E248" s="414"/>
      <c r="F248" s="706"/>
      <c r="I248" s="367"/>
      <c r="J248" s="163"/>
      <c r="K248" s="644"/>
      <c r="P248" s="434"/>
      <c r="AT248" s="163"/>
      <c r="AU248" s="163"/>
      <c r="AV248" s="163"/>
      <c r="AW248" s="163"/>
      <c r="AX248" s="163"/>
      <c r="AY248" s="163"/>
      <c r="AZ248" s="163"/>
      <c r="BA248" s="163"/>
      <c r="BB248" s="163"/>
      <c r="BC248" s="163"/>
      <c r="BD248" s="163"/>
      <c r="BE248" s="163"/>
      <c r="BF248" s="163"/>
      <c r="BG248" s="163"/>
      <c r="BH248" s="163"/>
      <c r="BI248" s="163"/>
      <c r="BJ248" s="163"/>
      <c r="BK248" s="163"/>
      <c r="BL248" s="163"/>
      <c r="BM248" s="163"/>
      <c r="BN248" s="163"/>
      <c r="BO248" s="163"/>
      <c r="BP248" s="163"/>
    </row>
    <row r="249" spans="1:68" s="413" customFormat="1">
      <c r="A249" s="163"/>
      <c r="E249" s="414"/>
      <c r="F249" s="706"/>
      <c r="I249" s="367"/>
      <c r="J249" s="163"/>
      <c r="K249" s="644"/>
      <c r="P249" s="434"/>
      <c r="AT249" s="163"/>
      <c r="AU249" s="163"/>
      <c r="AV249" s="163"/>
      <c r="AW249" s="163"/>
      <c r="AX249" s="163"/>
      <c r="AY249" s="163"/>
      <c r="AZ249" s="163"/>
      <c r="BA249" s="163"/>
      <c r="BB249" s="163"/>
      <c r="BC249" s="163"/>
      <c r="BD249" s="163"/>
      <c r="BE249" s="163"/>
      <c r="BF249" s="163"/>
      <c r="BG249" s="163"/>
      <c r="BH249" s="163"/>
      <c r="BI249" s="163"/>
      <c r="BJ249" s="163"/>
      <c r="BK249" s="163"/>
      <c r="BL249" s="163"/>
      <c r="BM249" s="163"/>
      <c r="BN249" s="163"/>
      <c r="BO249" s="163"/>
      <c r="BP249" s="163"/>
    </row>
    <row r="250" spans="1:68" s="413" customFormat="1">
      <c r="A250" s="163"/>
      <c r="E250" s="414"/>
      <c r="F250" s="706"/>
      <c r="I250" s="367"/>
      <c r="J250" s="163"/>
      <c r="K250" s="644"/>
      <c r="P250" s="434"/>
      <c r="AT250" s="163"/>
      <c r="AU250" s="163"/>
      <c r="AV250" s="163"/>
      <c r="AW250" s="163"/>
      <c r="AX250" s="163"/>
      <c r="AY250" s="163"/>
      <c r="AZ250" s="163"/>
      <c r="BA250" s="163"/>
      <c r="BB250" s="163"/>
      <c r="BC250" s="163"/>
      <c r="BD250" s="163"/>
      <c r="BE250" s="163"/>
      <c r="BF250" s="163"/>
      <c r="BG250" s="163"/>
      <c r="BH250" s="163"/>
      <c r="BI250" s="163"/>
      <c r="BJ250" s="163"/>
      <c r="BK250" s="163"/>
      <c r="BL250" s="163"/>
      <c r="BM250" s="163"/>
      <c r="BN250" s="163"/>
      <c r="BO250" s="163"/>
      <c r="BP250" s="163"/>
    </row>
    <row r="251" spans="1:68" s="413" customFormat="1">
      <c r="A251" s="163"/>
      <c r="E251" s="414"/>
      <c r="F251" s="706"/>
      <c r="I251" s="367"/>
      <c r="J251" s="163"/>
      <c r="K251" s="644"/>
      <c r="P251" s="434"/>
      <c r="AT251" s="163"/>
      <c r="AU251" s="163"/>
      <c r="AV251" s="163"/>
      <c r="AW251" s="163"/>
      <c r="AX251" s="163"/>
      <c r="AY251" s="163"/>
      <c r="AZ251" s="163"/>
      <c r="BA251" s="163"/>
      <c r="BB251" s="163"/>
      <c r="BC251" s="163"/>
      <c r="BD251" s="163"/>
      <c r="BE251" s="163"/>
      <c r="BF251" s="163"/>
      <c r="BG251" s="163"/>
      <c r="BH251" s="163"/>
      <c r="BI251" s="163"/>
      <c r="BJ251" s="163"/>
      <c r="BK251" s="163"/>
      <c r="BL251" s="163"/>
      <c r="BM251" s="163"/>
      <c r="BN251" s="163"/>
      <c r="BO251" s="163"/>
      <c r="BP251" s="163"/>
    </row>
    <row r="252" spans="1:68" s="413" customFormat="1">
      <c r="A252" s="163"/>
      <c r="E252" s="414"/>
      <c r="F252" s="706"/>
      <c r="I252" s="367"/>
      <c r="J252" s="163"/>
      <c r="K252" s="644"/>
      <c r="P252" s="434"/>
      <c r="AT252" s="163"/>
      <c r="AU252" s="163"/>
      <c r="AV252" s="163"/>
      <c r="AW252" s="163"/>
      <c r="AX252" s="163"/>
      <c r="AY252" s="163"/>
      <c r="AZ252" s="163"/>
      <c r="BA252" s="163"/>
      <c r="BB252" s="163"/>
      <c r="BC252" s="163"/>
      <c r="BD252" s="163"/>
      <c r="BE252" s="163"/>
      <c r="BF252" s="163"/>
      <c r="BG252" s="163"/>
      <c r="BH252" s="163"/>
      <c r="BI252" s="163"/>
      <c r="BJ252" s="163"/>
      <c r="BK252" s="163"/>
      <c r="BL252" s="163"/>
      <c r="BM252" s="163"/>
      <c r="BN252" s="163"/>
      <c r="BO252" s="163"/>
      <c r="BP252" s="163"/>
    </row>
    <row r="253" spans="1:68" s="413" customFormat="1">
      <c r="A253" s="163"/>
      <c r="E253" s="414"/>
      <c r="F253" s="706"/>
      <c r="I253" s="367"/>
      <c r="J253" s="163"/>
      <c r="K253" s="644"/>
      <c r="P253" s="434"/>
      <c r="AT253" s="163"/>
      <c r="AU253" s="163"/>
      <c r="AV253" s="163"/>
      <c r="AW253" s="163"/>
      <c r="AX253" s="163"/>
      <c r="AY253" s="163"/>
      <c r="AZ253" s="163"/>
      <c r="BA253" s="163"/>
      <c r="BB253" s="163"/>
      <c r="BC253" s="163"/>
      <c r="BD253" s="163"/>
      <c r="BE253" s="163"/>
      <c r="BF253" s="163"/>
      <c r="BG253" s="163"/>
      <c r="BH253" s="163"/>
      <c r="BI253" s="163"/>
      <c r="BJ253" s="163"/>
      <c r="BK253" s="163"/>
      <c r="BL253" s="163"/>
      <c r="BM253" s="163"/>
      <c r="BN253" s="163"/>
      <c r="BO253" s="163"/>
      <c r="BP253" s="163"/>
    </row>
    <row r="254" spans="1:68" s="413" customFormat="1">
      <c r="A254" s="163"/>
      <c r="E254" s="414"/>
      <c r="F254" s="706"/>
      <c r="I254" s="367"/>
      <c r="J254" s="163"/>
      <c r="K254" s="644"/>
      <c r="P254" s="434"/>
      <c r="AT254" s="163"/>
      <c r="AU254" s="163"/>
      <c r="AV254" s="163"/>
      <c r="AW254" s="163"/>
      <c r="AX254" s="163"/>
      <c r="AY254" s="163"/>
      <c r="AZ254" s="163"/>
      <c r="BA254" s="163"/>
      <c r="BB254" s="163"/>
      <c r="BC254" s="163"/>
      <c r="BD254" s="163"/>
      <c r="BE254" s="163"/>
      <c r="BF254" s="163"/>
      <c r="BG254" s="163"/>
      <c r="BH254" s="163"/>
      <c r="BI254" s="163"/>
      <c r="BJ254" s="163"/>
      <c r="BK254" s="163"/>
      <c r="BL254" s="163"/>
      <c r="BM254" s="163"/>
      <c r="BN254" s="163"/>
      <c r="BO254" s="163"/>
      <c r="BP254" s="163"/>
    </row>
    <row r="255" spans="1:68" s="413" customFormat="1">
      <c r="A255" s="163"/>
      <c r="E255" s="414"/>
      <c r="F255" s="706"/>
      <c r="I255" s="367"/>
      <c r="J255" s="163"/>
      <c r="K255" s="644"/>
      <c r="P255" s="434"/>
      <c r="AT255" s="163"/>
      <c r="AU255" s="163"/>
      <c r="AV255" s="163"/>
      <c r="AW255" s="163"/>
      <c r="AX255" s="163"/>
      <c r="AY255" s="163"/>
      <c r="AZ255" s="163"/>
      <c r="BA255" s="163"/>
      <c r="BB255" s="163"/>
      <c r="BC255" s="163"/>
      <c r="BD255" s="163"/>
      <c r="BE255" s="163"/>
      <c r="BF255" s="163"/>
      <c r="BG255" s="163"/>
      <c r="BH255" s="163"/>
      <c r="BI255" s="163"/>
      <c r="BJ255" s="163"/>
      <c r="BK255" s="163"/>
      <c r="BL255" s="163"/>
      <c r="BM255" s="163"/>
      <c r="BN255" s="163"/>
      <c r="BO255" s="163"/>
      <c r="BP255" s="163"/>
    </row>
    <row r="256" spans="1:68" s="413" customFormat="1">
      <c r="A256" s="163"/>
      <c r="E256" s="414"/>
      <c r="F256" s="706"/>
      <c r="I256" s="367"/>
      <c r="J256" s="163"/>
      <c r="K256" s="644"/>
      <c r="P256" s="434"/>
      <c r="AT256" s="163"/>
      <c r="AU256" s="163"/>
      <c r="AV256" s="163"/>
      <c r="AW256" s="163"/>
      <c r="AX256" s="163"/>
      <c r="AY256" s="163"/>
      <c r="AZ256" s="163"/>
      <c r="BA256" s="163"/>
      <c r="BB256" s="163"/>
      <c r="BC256" s="163"/>
      <c r="BD256" s="163"/>
      <c r="BE256" s="163"/>
      <c r="BF256" s="163"/>
      <c r="BG256" s="163"/>
      <c r="BH256" s="163"/>
      <c r="BI256" s="163"/>
      <c r="BJ256" s="163"/>
      <c r="BK256" s="163"/>
      <c r="BL256" s="163"/>
      <c r="BM256" s="163"/>
      <c r="BN256" s="163"/>
      <c r="BO256" s="163"/>
      <c r="BP256" s="163"/>
    </row>
    <row r="257" spans="1:68" s="413" customFormat="1">
      <c r="A257" s="163"/>
      <c r="E257" s="414"/>
      <c r="F257" s="706"/>
      <c r="I257" s="367"/>
      <c r="J257" s="163"/>
      <c r="K257" s="644"/>
      <c r="P257" s="434"/>
      <c r="AT257" s="163"/>
      <c r="AU257" s="163"/>
      <c r="AV257" s="163"/>
      <c r="AW257" s="163"/>
      <c r="AX257" s="163"/>
      <c r="AY257" s="163"/>
      <c r="AZ257" s="163"/>
      <c r="BA257" s="163"/>
      <c r="BB257" s="163"/>
      <c r="BC257" s="163"/>
      <c r="BD257" s="163"/>
      <c r="BE257" s="163"/>
      <c r="BF257" s="163"/>
      <c r="BG257" s="163"/>
      <c r="BH257" s="163"/>
      <c r="BI257" s="163"/>
      <c r="BJ257" s="163"/>
      <c r="BK257" s="163"/>
      <c r="BL257" s="163"/>
      <c r="BM257" s="163"/>
      <c r="BN257" s="163"/>
      <c r="BO257" s="163"/>
      <c r="BP257" s="163"/>
    </row>
    <row r="258" spans="1:68" s="413" customFormat="1">
      <c r="A258" s="163"/>
      <c r="E258" s="414"/>
      <c r="F258" s="706"/>
      <c r="I258" s="367"/>
      <c r="J258" s="163"/>
      <c r="K258" s="644"/>
      <c r="P258" s="434"/>
      <c r="AT258" s="163"/>
      <c r="AU258" s="163"/>
      <c r="AV258" s="163"/>
      <c r="AW258" s="163"/>
      <c r="AX258" s="163"/>
      <c r="AY258" s="163"/>
      <c r="AZ258" s="163"/>
      <c r="BA258" s="163"/>
      <c r="BB258" s="163"/>
      <c r="BC258" s="163"/>
      <c r="BD258" s="163"/>
      <c r="BE258" s="163"/>
      <c r="BF258" s="163"/>
      <c r="BG258" s="163"/>
      <c r="BH258" s="163"/>
      <c r="BI258" s="163"/>
      <c r="BJ258" s="163"/>
      <c r="BK258" s="163"/>
      <c r="BL258" s="163"/>
      <c r="BM258" s="163"/>
      <c r="BN258" s="163"/>
      <c r="BO258" s="163"/>
      <c r="BP258" s="163"/>
    </row>
    <row r="259" spans="1:68" s="413" customFormat="1">
      <c r="A259" s="163"/>
      <c r="E259" s="414"/>
      <c r="F259" s="706"/>
      <c r="I259" s="367"/>
      <c r="J259" s="163"/>
      <c r="K259" s="644"/>
      <c r="P259" s="434"/>
      <c r="AT259" s="163"/>
      <c r="AU259" s="163"/>
      <c r="AV259" s="163"/>
      <c r="AW259" s="163"/>
      <c r="AX259" s="163"/>
      <c r="AY259" s="163"/>
      <c r="AZ259" s="163"/>
      <c r="BA259" s="163"/>
      <c r="BB259" s="163"/>
      <c r="BC259" s="163"/>
      <c r="BD259" s="163"/>
      <c r="BE259" s="163"/>
      <c r="BF259" s="163"/>
      <c r="BG259" s="163"/>
      <c r="BH259" s="163"/>
      <c r="BI259" s="163"/>
      <c r="BJ259" s="163"/>
      <c r="BK259" s="163"/>
      <c r="BL259" s="163"/>
      <c r="BM259" s="163"/>
      <c r="BN259" s="163"/>
      <c r="BO259" s="163"/>
      <c r="BP259" s="163"/>
    </row>
    <row r="260" spans="1:68" s="413" customFormat="1">
      <c r="A260" s="163"/>
      <c r="E260" s="414"/>
      <c r="F260" s="706"/>
      <c r="I260" s="367"/>
      <c r="J260" s="163"/>
      <c r="K260" s="644"/>
      <c r="P260" s="434"/>
      <c r="AT260" s="163"/>
      <c r="AU260" s="163"/>
      <c r="AV260" s="163"/>
      <c r="AW260" s="163"/>
      <c r="AX260" s="163"/>
      <c r="AY260" s="163"/>
      <c r="AZ260" s="163"/>
      <c r="BA260" s="163"/>
      <c r="BB260" s="163"/>
      <c r="BC260" s="163"/>
      <c r="BD260" s="163"/>
      <c r="BE260" s="163"/>
      <c r="BF260" s="163"/>
      <c r="BG260" s="163"/>
      <c r="BH260" s="163"/>
      <c r="BI260" s="163"/>
      <c r="BJ260" s="163"/>
      <c r="BK260" s="163"/>
      <c r="BL260" s="163"/>
      <c r="BM260" s="163"/>
      <c r="BN260" s="163"/>
      <c r="BO260" s="163"/>
      <c r="BP260" s="163"/>
    </row>
    <row r="261" spans="1:68" s="413" customFormat="1">
      <c r="A261" s="163"/>
      <c r="E261" s="414"/>
      <c r="F261" s="706"/>
      <c r="I261" s="367"/>
      <c r="J261" s="163"/>
      <c r="K261" s="644"/>
      <c r="P261" s="434"/>
      <c r="AT261" s="163"/>
      <c r="AU261" s="163"/>
      <c r="AV261" s="163"/>
      <c r="AW261" s="163"/>
      <c r="AX261" s="163"/>
      <c r="AY261" s="163"/>
      <c r="AZ261" s="163"/>
      <c r="BA261" s="163"/>
      <c r="BB261" s="163"/>
      <c r="BC261" s="163"/>
      <c r="BD261" s="163"/>
      <c r="BE261" s="163"/>
      <c r="BF261" s="163"/>
      <c r="BG261" s="163"/>
      <c r="BH261" s="163"/>
      <c r="BI261" s="163"/>
      <c r="BJ261" s="163"/>
      <c r="BK261" s="163"/>
      <c r="BL261" s="163"/>
      <c r="BM261" s="163"/>
      <c r="BN261" s="163"/>
      <c r="BO261" s="163"/>
      <c r="BP261" s="163"/>
    </row>
    <row r="262" spans="1:68" s="413" customFormat="1">
      <c r="A262" s="163"/>
      <c r="E262" s="414"/>
      <c r="F262" s="706"/>
      <c r="I262" s="367"/>
      <c r="J262" s="163"/>
      <c r="K262" s="644"/>
      <c r="P262" s="434"/>
      <c r="AT262" s="163"/>
      <c r="AU262" s="163"/>
      <c r="AV262" s="163"/>
      <c r="AW262" s="163"/>
      <c r="AX262" s="163"/>
      <c r="AY262" s="163"/>
      <c r="AZ262" s="163"/>
      <c r="BA262" s="163"/>
      <c r="BB262" s="163"/>
      <c r="BC262" s="163"/>
      <c r="BD262" s="163"/>
      <c r="BE262" s="163"/>
      <c r="BF262" s="163"/>
      <c r="BG262" s="163"/>
      <c r="BH262" s="163"/>
      <c r="BI262" s="163"/>
      <c r="BJ262" s="163"/>
      <c r="BK262" s="163"/>
      <c r="BL262" s="163"/>
      <c r="BM262" s="163"/>
      <c r="BN262" s="163"/>
      <c r="BO262" s="163"/>
      <c r="BP262" s="163"/>
    </row>
    <row r="263" spans="1:68" s="413" customFormat="1">
      <c r="A263" s="163"/>
      <c r="E263" s="414"/>
      <c r="F263" s="706"/>
      <c r="I263" s="367"/>
      <c r="J263" s="163"/>
      <c r="K263" s="644"/>
      <c r="P263" s="434"/>
      <c r="AT263" s="163"/>
      <c r="AU263" s="163"/>
      <c r="AV263" s="163"/>
      <c r="AW263" s="163"/>
      <c r="AX263" s="163"/>
      <c r="AY263" s="163"/>
      <c r="AZ263" s="163"/>
      <c r="BA263" s="163"/>
      <c r="BB263" s="163"/>
      <c r="BC263" s="163"/>
      <c r="BD263" s="163"/>
      <c r="BE263" s="163"/>
      <c r="BF263" s="163"/>
      <c r="BG263" s="163"/>
      <c r="BH263" s="163"/>
      <c r="BI263" s="163"/>
      <c r="BJ263" s="163"/>
      <c r="BK263" s="163"/>
      <c r="BL263" s="163"/>
      <c r="BM263" s="163"/>
      <c r="BN263" s="163"/>
      <c r="BO263" s="163"/>
      <c r="BP263" s="163"/>
    </row>
    <row r="264" spans="1:68" s="413" customFormat="1">
      <c r="A264" s="163"/>
      <c r="E264" s="414"/>
      <c r="F264" s="706"/>
      <c r="I264" s="367"/>
      <c r="J264" s="163"/>
      <c r="K264" s="644"/>
      <c r="P264" s="434"/>
      <c r="AT264" s="163"/>
      <c r="AU264" s="163"/>
      <c r="AV264" s="163"/>
      <c r="AW264" s="163"/>
      <c r="AX264" s="163"/>
      <c r="AY264" s="163"/>
      <c r="AZ264" s="163"/>
      <c r="BA264" s="163"/>
      <c r="BB264" s="163"/>
      <c r="BC264" s="163"/>
      <c r="BD264" s="163"/>
      <c r="BE264" s="163"/>
      <c r="BF264" s="163"/>
      <c r="BG264" s="163"/>
      <c r="BH264" s="163"/>
      <c r="BI264" s="163"/>
      <c r="BJ264" s="163"/>
      <c r="BK264" s="163"/>
      <c r="BL264" s="163"/>
      <c r="BM264" s="163"/>
      <c r="BN264" s="163"/>
      <c r="BO264" s="163"/>
      <c r="BP264" s="163"/>
    </row>
    <row r="265" spans="1:68" s="413" customFormat="1">
      <c r="A265" s="163"/>
      <c r="E265" s="414"/>
      <c r="F265" s="706"/>
      <c r="I265" s="367"/>
      <c r="J265" s="163"/>
      <c r="K265" s="644"/>
      <c r="P265" s="434"/>
      <c r="AT265" s="163"/>
      <c r="AU265" s="163"/>
      <c r="AV265" s="163"/>
      <c r="AW265" s="163"/>
      <c r="AX265" s="163"/>
      <c r="AY265" s="163"/>
      <c r="AZ265" s="163"/>
      <c r="BA265" s="163"/>
      <c r="BB265" s="163"/>
      <c r="BC265" s="163"/>
      <c r="BD265" s="163"/>
      <c r="BE265" s="163"/>
      <c r="BF265" s="163"/>
      <c r="BG265" s="163"/>
      <c r="BH265" s="163"/>
      <c r="BI265" s="163"/>
      <c r="BJ265" s="163"/>
      <c r="BK265" s="163"/>
      <c r="BL265" s="163"/>
      <c r="BM265" s="163"/>
      <c r="BN265" s="163"/>
      <c r="BO265" s="163"/>
      <c r="BP265" s="163"/>
    </row>
    <row r="266" spans="1:68" s="413" customFormat="1">
      <c r="A266" s="163"/>
      <c r="E266" s="414"/>
      <c r="F266" s="706"/>
      <c r="I266" s="367"/>
      <c r="J266" s="163"/>
      <c r="K266" s="644"/>
      <c r="P266" s="434"/>
      <c r="AT266" s="163"/>
      <c r="AU266" s="163"/>
      <c r="AV266" s="163"/>
      <c r="AW266" s="163"/>
      <c r="AX266" s="163"/>
      <c r="AY266" s="163"/>
      <c r="AZ266" s="163"/>
      <c r="BA266" s="163"/>
      <c r="BB266" s="163"/>
      <c r="BC266" s="163"/>
      <c r="BD266" s="163"/>
      <c r="BE266" s="163"/>
      <c r="BF266" s="163"/>
      <c r="BG266" s="163"/>
      <c r="BH266" s="163"/>
      <c r="BI266" s="163"/>
      <c r="BJ266" s="163"/>
      <c r="BK266" s="163"/>
      <c r="BL266" s="163"/>
      <c r="BM266" s="163"/>
      <c r="BN266" s="163"/>
      <c r="BO266" s="163"/>
      <c r="BP266" s="163"/>
    </row>
    <row r="267" spans="1:68" s="413" customFormat="1">
      <c r="A267" s="163"/>
      <c r="E267" s="414"/>
      <c r="F267" s="706"/>
      <c r="I267" s="367"/>
      <c r="J267" s="163"/>
      <c r="K267" s="644"/>
      <c r="P267" s="434"/>
      <c r="AT267" s="163"/>
      <c r="AU267" s="163"/>
      <c r="AV267" s="163"/>
      <c r="AW267" s="163"/>
      <c r="AX267" s="163"/>
      <c r="AY267" s="163"/>
      <c r="AZ267" s="163"/>
      <c r="BA267" s="163"/>
      <c r="BB267" s="163"/>
      <c r="BC267" s="163"/>
      <c r="BD267" s="163"/>
      <c r="BE267" s="163"/>
      <c r="BF267" s="163"/>
      <c r="BG267" s="163"/>
      <c r="BH267" s="163"/>
      <c r="BI267" s="163"/>
      <c r="BJ267" s="163"/>
      <c r="BK267" s="163"/>
      <c r="BL267" s="163"/>
      <c r="BM267" s="163"/>
      <c r="BN267" s="163"/>
      <c r="BO267" s="163"/>
      <c r="BP267" s="163"/>
    </row>
    <row r="268" spans="1:68" s="413" customFormat="1">
      <c r="A268" s="163"/>
      <c r="E268" s="414"/>
      <c r="F268" s="706"/>
      <c r="I268" s="367"/>
      <c r="J268" s="163"/>
      <c r="K268" s="644"/>
      <c r="P268" s="434"/>
      <c r="AT268" s="163"/>
      <c r="AU268" s="163"/>
      <c r="AV268" s="163"/>
      <c r="AW268" s="163"/>
      <c r="AX268" s="163"/>
      <c r="AY268" s="163"/>
      <c r="AZ268" s="163"/>
      <c r="BA268" s="163"/>
      <c r="BB268" s="163"/>
      <c r="BC268" s="163"/>
      <c r="BD268" s="163"/>
      <c r="BE268" s="163"/>
      <c r="BF268" s="163"/>
      <c r="BG268" s="163"/>
      <c r="BH268" s="163"/>
      <c r="BI268" s="163"/>
      <c r="BJ268" s="163"/>
      <c r="BK268" s="163"/>
      <c r="BL268" s="163"/>
      <c r="BM268" s="163"/>
      <c r="BN268" s="163"/>
      <c r="BO268" s="163"/>
      <c r="BP268" s="163"/>
    </row>
    <row r="269" spans="1:68" s="413" customFormat="1">
      <c r="A269" s="163"/>
      <c r="E269" s="414"/>
      <c r="F269" s="706"/>
      <c r="I269" s="367"/>
      <c r="J269" s="163"/>
      <c r="K269" s="644"/>
      <c r="P269" s="434"/>
      <c r="AT269" s="163"/>
      <c r="AU269" s="163"/>
      <c r="AV269" s="163"/>
      <c r="AW269" s="163"/>
      <c r="AX269" s="163"/>
      <c r="AY269" s="163"/>
      <c r="AZ269" s="163"/>
      <c r="BA269" s="163"/>
      <c r="BB269" s="163"/>
      <c r="BC269" s="163"/>
      <c r="BD269" s="163"/>
      <c r="BE269" s="163"/>
      <c r="BF269" s="163"/>
      <c r="BG269" s="163"/>
      <c r="BH269" s="163"/>
      <c r="BI269" s="163"/>
      <c r="BJ269" s="163"/>
      <c r="BK269" s="163"/>
      <c r="BL269" s="163"/>
      <c r="BM269" s="163"/>
      <c r="BN269" s="163"/>
      <c r="BO269" s="163"/>
      <c r="BP269" s="163"/>
    </row>
    <row r="270" spans="1:68" s="413" customFormat="1">
      <c r="A270" s="163"/>
      <c r="E270" s="414"/>
      <c r="F270" s="706"/>
      <c r="I270" s="367"/>
      <c r="J270" s="163"/>
      <c r="K270" s="644"/>
      <c r="P270" s="434"/>
      <c r="AT270" s="163"/>
      <c r="AU270" s="163"/>
      <c r="AV270" s="163"/>
      <c r="AW270" s="163"/>
      <c r="AX270" s="163"/>
      <c r="AY270" s="163"/>
      <c r="AZ270" s="163"/>
      <c r="BA270" s="163"/>
      <c r="BB270" s="163"/>
      <c r="BC270" s="163"/>
      <c r="BD270" s="163"/>
      <c r="BE270" s="163"/>
      <c r="BF270" s="163"/>
      <c r="BG270" s="163"/>
      <c r="BH270" s="163"/>
      <c r="BI270" s="163"/>
      <c r="BJ270" s="163"/>
      <c r="BK270" s="163"/>
      <c r="BL270" s="163"/>
      <c r="BM270" s="163"/>
      <c r="BN270" s="163"/>
      <c r="BO270" s="163"/>
      <c r="BP270" s="163"/>
    </row>
    <row r="271" spans="1:68" s="413" customFormat="1">
      <c r="A271" s="163"/>
      <c r="E271" s="414"/>
      <c r="F271" s="706"/>
      <c r="I271" s="367"/>
      <c r="J271" s="163"/>
      <c r="K271" s="644"/>
      <c r="P271" s="434"/>
      <c r="AT271" s="163"/>
      <c r="AU271" s="163"/>
      <c r="AV271" s="163"/>
      <c r="AW271" s="163"/>
      <c r="AX271" s="163"/>
      <c r="AY271" s="163"/>
      <c r="AZ271" s="163"/>
      <c r="BA271" s="163"/>
      <c r="BB271" s="163"/>
      <c r="BC271" s="163"/>
      <c r="BD271" s="163"/>
      <c r="BE271" s="163"/>
      <c r="BF271" s="163"/>
      <c r="BG271" s="163"/>
      <c r="BH271" s="163"/>
      <c r="BI271" s="163"/>
      <c r="BJ271" s="163"/>
      <c r="BK271" s="163"/>
      <c r="BL271" s="163"/>
      <c r="BM271" s="163"/>
      <c r="BN271" s="163"/>
      <c r="BO271" s="163"/>
      <c r="BP271" s="163"/>
    </row>
    <row r="272" spans="1:68" s="413" customFormat="1">
      <c r="A272" s="163"/>
      <c r="E272" s="414"/>
      <c r="F272" s="706"/>
      <c r="I272" s="367"/>
      <c r="J272" s="163"/>
      <c r="K272" s="644"/>
      <c r="P272" s="434"/>
      <c r="AT272" s="163"/>
      <c r="AU272" s="163"/>
      <c r="AV272" s="163"/>
      <c r="AW272" s="163"/>
      <c r="AX272" s="163"/>
      <c r="AY272" s="163"/>
      <c r="AZ272" s="163"/>
      <c r="BA272" s="163"/>
      <c r="BB272" s="163"/>
      <c r="BC272" s="163"/>
      <c r="BD272" s="163"/>
      <c r="BE272" s="163"/>
      <c r="BF272" s="163"/>
      <c r="BG272" s="163"/>
      <c r="BH272" s="163"/>
      <c r="BI272" s="163"/>
      <c r="BJ272" s="163"/>
      <c r="BK272" s="163"/>
      <c r="BL272" s="163"/>
      <c r="BM272" s="163"/>
      <c r="BN272" s="163"/>
      <c r="BO272" s="163"/>
      <c r="BP272" s="163"/>
    </row>
    <row r="273" spans="1:68" s="413" customFormat="1">
      <c r="A273" s="163"/>
      <c r="E273" s="414"/>
      <c r="F273" s="706"/>
      <c r="I273" s="367"/>
      <c r="J273" s="163"/>
      <c r="K273" s="644"/>
      <c r="P273" s="434"/>
      <c r="AT273" s="163"/>
      <c r="AU273" s="163"/>
      <c r="AV273" s="163"/>
      <c r="AW273" s="163"/>
      <c r="AX273" s="163"/>
      <c r="AY273" s="163"/>
      <c r="AZ273" s="163"/>
      <c r="BA273" s="163"/>
      <c r="BB273" s="163"/>
      <c r="BC273" s="163"/>
      <c r="BD273" s="163"/>
      <c r="BE273" s="163"/>
      <c r="BF273" s="163"/>
      <c r="BG273" s="163"/>
      <c r="BH273" s="163"/>
      <c r="BI273" s="163"/>
      <c r="BJ273" s="163"/>
      <c r="BK273" s="163"/>
      <c r="BL273" s="163"/>
      <c r="BM273" s="163"/>
      <c r="BN273" s="163"/>
      <c r="BO273" s="163"/>
      <c r="BP273" s="163"/>
    </row>
    <row r="274" spans="1:68" s="413" customFormat="1">
      <c r="A274" s="163"/>
      <c r="E274" s="414"/>
      <c r="F274" s="706"/>
      <c r="I274" s="367"/>
      <c r="J274" s="163"/>
      <c r="K274" s="644"/>
      <c r="P274" s="434"/>
      <c r="AT274" s="163"/>
      <c r="AU274" s="163"/>
      <c r="AV274" s="163"/>
      <c r="AW274" s="163"/>
      <c r="AX274" s="163"/>
      <c r="AY274" s="163"/>
      <c r="AZ274" s="163"/>
      <c r="BA274" s="163"/>
      <c r="BB274" s="163"/>
      <c r="BC274" s="163"/>
      <c r="BD274" s="163"/>
      <c r="BE274" s="163"/>
      <c r="BF274" s="163"/>
      <c r="BG274" s="163"/>
      <c r="BH274" s="163"/>
      <c r="BI274" s="163"/>
      <c r="BJ274" s="163"/>
      <c r="BK274" s="163"/>
      <c r="BL274" s="163"/>
      <c r="BM274" s="163"/>
      <c r="BN274" s="163"/>
      <c r="BO274" s="163"/>
      <c r="BP274" s="163"/>
    </row>
    <row r="275" spans="1:68" s="413" customFormat="1">
      <c r="A275" s="163"/>
      <c r="E275" s="414"/>
      <c r="F275" s="706"/>
      <c r="I275" s="367"/>
      <c r="J275" s="163"/>
      <c r="K275" s="644"/>
      <c r="P275" s="434"/>
      <c r="AT275" s="163"/>
      <c r="AU275" s="163"/>
      <c r="AV275" s="163"/>
      <c r="AW275" s="163"/>
      <c r="AX275" s="163"/>
      <c r="AY275" s="163"/>
      <c r="AZ275" s="163"/>
      <c r="BA275" s="163"/>
      <c r="BB275" s="163"/>
      <c r="BC275" s="163"/>
      <c r="BD275" s="163"/>
      <c r="BE275" s="163"/>
      <c r="BF275" s="163"/>
      <c r="BG275" s="163"/>
      <c r="BH275" s="163"/>
      <c r="BI275" s="163"/>
      <c r="BJ275" s="163"/>
      <c r="BK275" s="163"/>
      <c r="BL275" s="163"/>
      <c r="BM275" s="163"/>
      <c r="BN275" s="163"/>
      <c r="BO275" s="163"/>
      <c r="BP275" s="163"/>
    </row>
    <row r="276" spans="1:68" s="413" customFormat="1">
      <c r="A276" s="163"/>
      <c r="E276" s="414"/>
      <c r="F276" s="706"/>
      <c r="I276" s="367"/>
      <c r="J276" s="163"/>
      <c r="K276" s="644"/>
      <c r="P276" s="434"/>
      <c r="AT276" s="163"/>
      <c r="AU276" s="163"/>
      <c r="AV276" s="163"/>
      <c r="AW276" s="163"/>
      <c r="AX276" s="163"/>
      <c r="AY276" s="163"/>
      <c r="AZ276" s="163"/>
      <c r="BA276" s="163"/>
      <c r="BB276" s="163"/>
      <c r="BC276" s="163"/>
      <c r="BD276" s="163"/>
      <c r="BE276" s="163"/>
      <c r="BF276" s="163"/>
      <c r="BG276" s="163"/>
      <c r="BH276" s="163"/>
      <c r="BI276" s="163"/>
      <c r="BJ276" s="163"/>
      <c r="BK276" s="163"/>
      <c r="BL276" s="163"/>
      <c r="BM276" s="163"/>
      <c r="BN276" s="163"/>
      <c r="BO276" s="163"/>
      <c r="BP276" s="163"/>
    </row>
    <row r="277" spans="1:68" s="413" customFormat="1">
      <c r="A277" s="163"/>
      <c r="E277" s="414"/>
      <c r="F277" s="706"/>
      <c r="I277" s="367"/>
      <c r="J277" s="163"/>
      <c r="K277" s="644"/>
      <c r="P277" s="434"/>
      <c r="AT277" s="163"/>
      <c r="AU277" s="163"/>
      <c r="AV277" s="163"/>
      <c r="AW277" s="163"/>
      <c r="AX277" s="163"/>
      <c r="AY277" s="163"/>
      <c r="AZ277" s="163"/>
      <c r="BA277" s="163"/>
      <c r="BB277" s="163"/>
      <c r="BC277" s="163"/>
      <c r="BD277" s="163"/>
      <c r="BE277" s="163"/>
      <c r="BF277" s="163"/>
      <c r="BG277" s="163"/>
      <c r="BH277" s="163"/>
      <c r="BI277" s="163"/>
      <c r="BJ277" s="163"/>
      <c r="BK277" s="163"/>
      <c r="BL277" s="163"/>
      <c r="BM277" s="163"/>
      <c r="BN277" s="163"/>
      <c r="BO277" s="163"/>
      <c r="BP277" s="163"/>
    </row>
    <row r="278" spans="1:68" s="413" customFormat="1">
      <c r="A278" s="163"/>
      <c r="E278" s="414"/>
      <c r="F278" s="706"/>
      <c r="I278" s="367"/>
      <c r="J278" s="163"/>
      <c r="K278" s="644"/>
      <c r="P278" s="434"/>
      <c r="AT278" s="163"/>
      <c r="AU278" s="163"/>
      <c r="AV278" s="163"/>
      <c r="AW278" s="163"/>
      <c r="AX278" s="163"/>
      <c r="AY278" s="163"/>
      <c r="AZ278" s="163"/>
      <c r="BA278" s="163"/>
      <c r="BB278" s="163"/>
      <c r="BC278" s="163"/>
      <c r="BD278" s="163"/>
      <c r="BE278" s="163"/>
      <c r="BF278" s="163"/>
      <c r="BG278" s="163"/>
      <c r="BH278" s="163"/>
      <c r="BI278" s="163"/>
      <c r="BJ278" s="163"/>
      <c r="BK278" s="163"/>
      <c r="BL278" s="163"/>
      <c r="BM278" s="163"/>
      <c r="BN278" s="163"/>
      <c r="BO278" s="163"/>
      <c r="BP278" s="163"/>
    </row>
    <row r="279" spans="1:68" s="413" customFormat="1">
      <c r="A279" s="163"/>
      <c r="E279" s="414"/>
      <c r="F279" s="706"/>
      <c r="I279" s="367"/>
      <c r="J279" s="163"/>
      <c r="K279" s="644"/>
      <c r="P279" s="434"/>
      <c r="AT279" s="163"/>
      <c r="AU279" s="163"/>
      <c r="AV279" s="163"/>
      <c r="AW279" s="163"/>
      <c r="AX279" s="163"/>
      <c r="AY279" s="163"/>
      <c r="AZ279" s="163"/>
      <c r="BA279" s="163"/>
      <c r="BB279" s="163"/>
      <c r="BC279" s="163"/>
      <c r="BD279" s="163"/>
      <c r="BE279" s="163"/>
      <c r="BF279" s="163"/>
      <c r="BG279" s="163"/>
      <c r="BH279" s="163"/>
      <c r="BI279" s="163"/>
      <c r="BJ279" s="163"/>
      <c r="BK279" s="163"/>
      <c r="BL279" s="163"/>
      <c r="BM279" s="163"/>
      <c r="BN279" s="163"/>
      <c r="BO279" s="163"/>
      <c r="BP279" s="163"/>
    </row>
    <row r="280" spans="1:68" s="413" customFormat="1">
      <c r="A280" s="163"/>
      <c r="E280" s="414"/>
      <c r="F280" s="706"/>
      <c r="I280" s="367"/>
      <c r="J280" s="163"/>
      <c r="K280" s="644"/>
      <c r="P280" s="434"/>
      <c r="AT280" s="163"/>
      <c r="AU280" s="163"/>
      <c r="AV280" s="163"/>
      <c r="AW280" s="163"/>
      <c r="AX280" s="163"/>
      <c r="AY280" s="163"/>
      <c r="AZ280" s="163"/>
      <c r="BA280" s="163"/>
      <c r="BB280" s="163"/>
      <c r="BC280" s="163"/>
      <c r="BD280" s="163"/>
      <c r="BE280" s="163"/>
      <c r="BF280" s="163"/>
      <c r="BG280" s="163"/>
      <c r="BH280" s="163"/>
      <c r="BI280" s="163"/>
      <c r="BJ280" s="163"/>
      <c r="BK280" s="163"/>
      <c r="BL280" s="163"/>
      <c r="BM280" s="163"/>
      <c r="BN280" s="163"/>
      <c r="BO280" s="163"/>
      <c r="BP280" s="163"/>
    </row>
    <row r="281" spans="1:68" s="413" customFormat="1">
      <c r="A281" s="163"/>
      <c r="E281" s="414"/>
      <c r="F281" s="706"/>
      <c r="I281" s="367"/>
      <c r="J281" s="163"/>
      <c r="K281" s="644"/>
      <c r="P281" s="434"/>
      <c r="AT281" s="163"/>
      <c r="AU281" s="163"/>
      <c r="AV281" s="163"/>
      <c r="AW281" s="163"/>
      <c r="AX281" s="163"/>
      <c r="AY281" s="163"/>
      <c r="AZ281" s="163"/>
      <c r="BA281" s="163"/>
      <c r="BB281" s="163"/>
      <c r="BC281" s="163"/>
      <c r="BD281" s="163"/>
      <c r="BE281" s="163"/>
      <c r="BF281" s="163"/>
      <c r="BG281" s="163"/>
      <c r="BH281" s="163"/>
      <c r="BI281" s="163"/>
      <c r="BJ281" s="163"/>
      <c r="BK281" s="163"/>
      <c r="BL281" s="163"/>
      <c r="BM281" s="163"/>
      <c r="BN281" s="163"/>
      <c r="BO281" s="163"/>
      <c r="BP281" s="163"/>
    </row>
    <row r="282" spans="1:68" s="413" customFormat="1">
      <c r="A282" s="163"/>
      <c r="E282" s="414"/>
      <c r="F282" s="706"/>
      <c r="I282" s="367"/>
      <c r="J282" s="163"/>
      <c r="K282" s="644"/>
      <c r="P282" s="434"/>
      <c r="AT282" s="163"/>
      <c r="AU282" s="163"/>
      <c r="AV282" s="163"/>
      <c r="AW282" s="163"/>
      <c r="AX282" s="163"/>
      <c r="AY282" s="163"/>
      <c r="AZ282" s="163"/>
      <c r="BA282" s="163"/>
      <c r="BB282" s="163"/>
      <c r="BC282" s="163"/>
      <c r="BD282" s="163"/>
      <c r="BE282" s="163"/>
      <c r="BF282" s="163"/>
      <c r="BG282" s="163"/>
      <c r="BH282" s="163"/>
      <c r="BI282" s="163"/>
      <c r="BJ282" s="163"/>
      <c r="BK282" s="163"/>
      <c r="BL282" s="163"/>
      <c r="BM282" s="163"/>
      <c r="BN282" s="163"/>
      <c r="BO282" s="163"/>
      <c r="BP282" s="163"/>
    </row>
    <row r="283" spans="1:68" s="413" customFormat="1">
      <c r="A283" s="163"/>
      <c r="E283" s="414"/>
      <c r="F283" s="706"/>
      <c r="I283" s="367"/>
      <c r="J283" s="163"/>
      <c r="K283" s="644"/>
      <c r="P283" s="434"/>
      <c r="AT283" s="163"/>
      <c r="AU283" s="163"/>
      <c r="AV283" s="163"/>
      <c r="AW283" s="163"/>
      <c r="AX283" s="163"/>
      <c r="AY283" s="163"/>
      <c r="AZ283" s="163"/>
      <c r="BA283" s="163"/>
      <c r="BB283" s="163"/>
      <c r="BC283" s="163"/>
      <c r="BD283" s="163"/>
      <c r="BE283" s="163"/>
      <c r="BF283" s="163"/>
      <c r="BG283" s="163"/>
      <c r="BH283" s="163"/>
      <c r="BI283" s="163"/>
      <c r="BJ283" s="163"/>
      <c r="BK283" s="163"/>
      <c r="BL283" s="163"/>
      <c r="BM283" s="163"/>
      <c r="BN283" s="163"/>
      <c r="BO283" s="163"/>
      <c r="BP283" s="163"/>
    </row>
    <row r="284" spans="1:68" s="413" customFormat="1">
      <c r="A284" s="163"/>
      <c r="E284" s="414"/>
      <c r="F284" s="706"/>
      <c r="I284" s="367"/>
      <c r="J284" s="163"/>
      <c r="K284" s="644"/>
      <c r="P284" s="434"/>
      <c r="AT284" s="163"/>
      <c r="AU284" s="163"/>
      <c r="AV284" s="163"/>
      <c r="AW284" s="163"/>
      <c r="AX284" s="163"/>
      <c r="AY284" s="163"/>
      <c r="AZ284" s="163"/>
      <c r="BA284" s="163"/>
      <c r="BB284" s="163"/>
      <c r="BC284" s="163"/>
      <c r="BD284" s="163"/>
      <c r="BE284" s="163"/>
      <c r="BF284" s="163"/>
      <c r="BG284" s="163"/>
      <c r="BH284" s="163"/>
      <c r="BI284" s="163"/>
      <c r="BJ284" s="163"/>
      <c r="BK284" s="163"/>
      <c r="BL284" s="163"/>
      <c r="BM284" s="163"/>
      <c r="BN284" s="163"/>
      <c r="BO284" s="163"/>
      <c r="BP284" s="163"/>
    </row>
    <row r="285" spans="1:68" s="413" customFormat="1">
      <c r="A285" s="163"/>
      <c r="E285" s="414"/>
      <c r="F285" s="706"/>
      <c r="I285" s="367"/>
      <c r="J285" s="163"/>
      <c r="K285" s="644"/>
      <c r="P285" s="434"/>
      <c r="AT285" s="163"/>
      <c r="AU285" s="163"/>
      <c r="AV285" s="163"/>
      <c r="AW285" s="163"/>
      <c r="AX285" s="163"/>
      <c r="AY285" s="163"/>
      <c r="AZ285" s="163"/>
      <c r="BA285" s="163"/>
      <c r="BB285" s="163"/>
      <c r="BC285" s="163"/>
      <c r="BD285" s="163"/>
      <c r="BE285" s="163"/>
      <c r="BF285" s="163"/>
      <c r="BG285" s="163"/>
      <c r="BH285" s="163"/>
      <c r="BI285" s="163"/>
      <c r="BJ285" s="163"/>
      <c r="BK285" s="163"/>
      <c r="BL285" s="163"/>
      <c r="BM285" s="163"/>
      <c r="BN285" s="163"/>
      <c r="BO285" s="163"/>
      <c r="BP285" s="163"/>
    </row>
    <row r="286" spans="1:68" s="413" customFormat="1">
      <c r="A286" s="163"/>
      <c r="E286" s="414"/>
      <c r="F286" s="706"/>
      <c r="I286" s="367"/>
      <c r="J286" s="163"/>
      <c r="K286" s="644"/>
      <c r="P286" s="434"/>
      <c r="AT286" s="163"/>
      <c r="AU286" s="163"/>
      <c r="AV286" s="163"/>
      <c r="AW286" s="163"/>
      <c r="AX286" s="163"/>
      <c r="AY286" s="163"/>
      <c r="AZ286" s="163"/>
      <c r="BA286" s="163"/>
      <c r="BB286" s="163"/>
      <c r="BC286" s="163"/>
      <c r="BD286" s="163"/>
      <c r="BE286" s="163"/>
      <c r="BF286" s="163"/>
      <c r="BG286" s="163"/>
      <c r="BH286" s="163"/>
      <c r="BI286" s="163"/>
      <c r="BJ286" s="163"/>
      <c r="BK286" s="163"/>
      <c r="BL286" s="163"/>
      <c r="BM286" s="163"/>
      <c r="BN286" s="163"/>
      <c r="BO286" s="163"/>
      <c r="BP286" s="163"/>
    </row>
    <row r="287" spans="1:68" s="413" customFormat="1">
      <c r="A287" s="163"/>
      <c r="E287" s="414"/>
      <c r="F287" s="706"/>
      <c r="I287" s="367"/>
      <c r="J287" s="163"/>
      <c r="K287" s="644"/>
      <c r="P287" s="434"/>
      <c r="AT287" s="163"/>
      <c r="AU287" s="163"/>
      <c r="AV287" s="163"/>
      <c r="AW287" s="163"/>
      <c r="AX287" s="163"/>
      <c r="AY287" s="163"/>
      <c r="AZ287" s="163"/>
      <c r="BA287" s="163"/>
      <c r="BB287" s="163"/>
      <c r="BC287" s="163"/>
      <c r="BD287" s="163"/>
      <c r="BE287" s="163"/>
      <c r="BF287" s="163"/>
      <c r="BG287" s="163"/>
      <c r="BH287" s="163"/>
      <c r="BI287" s="163"/>
      <c r="BJ287" s="163"/>
      <c r="BK287" s="163"/>
      <c r="BL287" s="163"/>
      <c r="BM287" s="163"/>
      <c r="BN287" s="163"/>
      <c r="BO287" s="163"/>
      <c r="BP287" s="163"/>
    </row>
    <row r="288" spans="1:68" s="413" customFormat="1">
      <c r="A288" s="163"/>
      <c r="E288" s="414"/>
      <c r="F288" s="706"/>
      <c r="I288" s="367"/>
      <c r="J288" s="163"/>
      <c r="K288" s="644"/>
      <c r="P288" s="434"/>
      <c r="AT288" s="163"/>
      <c r="AU288" s="163"/>
      <c r="AV288" s="163"/>
      <c r="AW288" s="163"/>
      <c r="AX288" s="163"/>
      <c r="AY288" s="163"/>
      <c r="AZ288" s="163"/>
      <c r="BA288" s="163"/>
      <c r="BB288" s="163"/>
      <c r="BC288" s="163"/>
      <c r="BD288" s="163"/>
      <c r="BE288" s="163"/>
      <c r="BF288" s="163"/>
      <c r="BG288" s="163"/>
      <c r="BH288" s="163"/>
      <c r="BI288" s="163"/>
      <c r="BJ288" s="163"/>
      <c r="BK288" s="163"/>
      <c r="BL288" s="163"/>
      <c r="BM288" s="163"/>
      <c r="BN288" s="163"/>
      <c r="BO288" s="163"/>
      <c r="BP288" s="163"/>
    </row>
    <row r="289" spans="1:68" s="413" customFormat="1">
      <c r="A289" s="163"/>
      <c r="E289" s="414"/>
      <c r="F289" s="706"/>
      <c r="I289" s="367"/>
      <c r="J289" s="163"/>
      <c r="K289" s="644"/>
      <c r="P289" s="434"/>
      <c r="AT289" s="163"/>
      <c r="AU289" s="163"/>
      <c r="AV289" s="163"/>
      <c r="AW289" s="163"/>
      <c r="AX289" s="163"/>
      <c r="AY289" s="163"/>
      <c r="AZ289" s="163"/>
      <c r="BA289" s="163"/>
      <c r="BB289" s="163"/>
      <c r="BC289" s="163"/>
      <c r="BD289" s="163"/>
      <c r="BE289" s="163"/>
      <c r="BF289" s="163"/>
      <c r="BG289" s="163"/>
      <c r="BH289" s="163"/>
      <c r="BI289" s="163"/>
      <c r="BJ289" s="163"/>
      <c r="BK289" s="163"/>
      <c r="BL289" s="163"/>
      <c r="BM289" s="163"/>
      <c r="BN289" s="163"/>
      <c r="BO289" s="163"/>
      <c r="BP289" s="163"/>
    </row>
    <row r="290" spans="1:68" s="413" customFormat="1">
      <c r="A290" s="163"/>
      <c r="E290" s="414"/>
      <c r="F290" s="706"/>
      <c r="I290" s="367"/>
      <c r="J290" s="163"/>
      <c r="K290" s="644"/>
      <c r="P290" s="434"/>
      <c r="AT290" s="163"/>
      <c r="AU290" s="163"/>
      <c r="AV290" s="163"/>
      <c r="AW290" s="163"/>
      <c r="AX290" s="163"/>
      <c r="AY290" s="163"/>
      <c r="AZ290" s="163"/>
      <c r="BA290" s="163"/>
      <c r="BB290" s="163"/>
      <c r="BC290" s="163"/>
      <c r="BD290" s="163"/>
      <c r="BE290" s="163"/>
      <c r="BF290" s="163"/>
      <c r="BG290" s="163"/>
      <c r="BH290" s="163"/>
      <c r="BI290" s="163"/>
      <c r="BJ290" s="163"/>
      <c r="BK290" s="163"/>
      <c r="BL290" s="163"/>
      <c r="BM290" s="163"/>
      <c r="BN290" s="163"/>
      <c r="BO290" s="163"/>
      <c r="BP290" s="163"/>
    </row>
    <row r="291" spans="1:68" s="413" customFormat="1">
      <c r="A291" s="163"/>
      <c r="E291" s="414"/>
      <c r="F291" s="706"/>
      <c r="I291" s="367"/>
      <c r="J291" s="163"/>
      <c r="K291" s="644"/>
      <c r="P291" s="434"/>
      <c r="AT291" s="163"/>
      <c r="AU291" s="163"/>
      <c r="AV291" s="163"/>
      <c r="AW291" s="163"/>
      <c r="AX291" s="163"/>
      <c r="AY291" s="163"/>
      <c r="AZ291" s="163"/>
      <c r="BA291" s="163"/>
      <c r="BB291" s="163"/>
      <c r="BC291" s="163"/>
      <c r="BD291" s="163"/>
      <c r="BE291" s="163"/>
      <c r="BF291" s="163"/>
      <c r="BG291" s="163"/>
      <c r="BH291" s="163"/>
      <c r="BI291" s="163"/>
      <c r="BJ291" s="163"/>
      <c r="BK291" s="163"/>
      <c r="BL291" s="163"/>
      <c r="BM291" s="163"/>
      <c r="BN291" s="163"/>
      <c r="BO291" s="163"/>
      <c r="BP291" s="163"/>
    </row>
    <row r="292" spans="1:68" s="413" customFormat="1">
      <c r="A292" s="163"/>
      <c r="E292" s="414"/>
      <c r="F292" s="706"/>
      <c r="I292" s="367"/>
      <c r="J292" s="163"/>
      <c r="K292" s="644"/>
      <c r="P292" s="434"/>
      <c r="AT292" s="163"/>
      <c r="AU292" s="163"/>
      <c r="AV292" s="163"/>
      <c r="AW292" s="163"/>
      <c r="AX292" s="163"/>
      <c r="AY292" s="163"/>
      <c r="AZ292" s="163"/>
      <c r="BA292" s="163"/>
      <c r="BB292" s="163"/>
      <c r="BC292" s="163"/>
      <c r="BD292" s="163"/>
      <c r="BE292" s="163"/>
      <c r="BF292" s="163"/>
      <c r="BG292" s="163"/>
      <c r="BH292" s="163"/>
      <c r="BI292" s="163"/>
      <c r="BJ292" s="163"/>
      <c r="BK292" s="163"/>
      <c r="BL292" s="163"/>
      <c r="BM292" s="163"/>
      <c r="BN292" s="163"/>
      <c r="BO292" s="163"/>
      <c r="BP292" s="163"/>
    </row>
    <row r="293" spans="1:68" s="413" customFormat="1">
      <c r="A293" s="163"/>
      <c r="E293" s="414"/>
      <c r="F293" s="706"/>
      <c r="I293" s="367"/>
      <c r="J293" s="163"/>
      <c r="K293" s="644"/>
      <c r="P293" s="434"/>
      <c r="AT293" s="163"/>
      <c r="AU293" s="163"/>
      <c r="AV293" s="163"/>
      <c r="AW293" s="163"/>
      <c r="AX293" s="163"/>
      <c r="AY293" s="163"/>
      <c r="AZ293" s="163"/>
      <c r="BA293" s="163"/>
      <c r="BB293" s="163"/>
      <c r="BC293" s="163"/>
      <c r="BD293" s="163"/>
      <c r="BE293" s="163"/>
      <c r="BF293" s="163"/>
      <c r="BG293" s="163"/>
      <c r="BH293" s="163"/>
      <c r="BI293" s="163"/>
      <c r="BJ293" s="163"/>
      <c r="BK293" s="163"/>
      <c r="BL293" s="163"/>
      <c r="BM293" s="163"/>
      <c r="BN293" s="163"/>
      <c r="BO293" s="163"/>
      <c r="BP293" s="163"/>
    </row>
    <row r="294" spans="1:68" s="413" customFormat="1">
      <c r="A294" s="163"/>
      <c r="E294" s="414"/>
      <c r="F294" s="706"/>
      <c r="I294" s="367"/>
      <c r="J294" s="163"/>
      <c r="K294" s="644"/>
      <c r="P294" s="434"/>
      <c r="AT294" s="163"/>
      <c r="AU294" s="163"/>
      <c r="AV294" s="163"/>
      <c r="AW294" s="163"/>
      <c r="AX294" s="163"/>
      <c r="AY294" s="163"/>
      <c r="AZ294" s="163"/>
      <c r="BA294" s="163"/>
      <c r="BB294" s="163"/>
      <c r="BC294" s="163"/>
      <c r="BD294" s="163"/>
      <c r="BE294" s="163"/>
      <c r="BF294" s="163"/>
      <c r="BG294" s="163"/>
      <c r="BH294" s="163"/>
      <c r="BI294" s="163"/>
      <c r="BJ294" s="163"/>
      <c r="BK294" s="163"/>
      <c r="BL294" s="163"/>
      <c r="BM294" s="163"/>
      <c r="BN294" s="163"/>
      <c r="BO294" s="163"/>
      <c r="BP294" s="163"/>
    </row>
    <row r="295" spans="1:68" s="413" customFormat="1">
      <c r="A295" s="163"/>
      <c r="E295" s="561"/>
      <c r="F295" s="706"/>
      <c r="I295" s="367"/>
      <c r="J295" s="163"/>
      <c r="K295" s="644"/>
      <c r="P295" s="434"/>
      <c r="AT295" s="163"/>
      <c r="AU295" s="163"/>
      <c r="AV295" s="163"/>
      <c r="AW295" s="163"/>
      <c r="AX295" s="163"/>
      <c r="AY295" s="163"/>
      <c r="AZ295" s="163"/>
      <c r="BA295" s="163"/>
      <c r="BB295" s="163"/>
      <c r="BC295" s="163"/>
      <c r="BD295" s="163"/>
      <c r="BE295" s="163"/>
      <c r="BF295" s="163"/>
      <c r="BG295" s="163"/>
      <c r="BH295" s="163"/>
      <c r="BI295" s="163"/>
      <c r="BJ295" s="163"/>
      <c r="BK295" s="163"/>
      <c r="BL295" s="163"/>
      <c r="BM295" s="163"/>
      <c r="BN295" s="163"/>
      <c r="BO295" s="163"/>
      <c r="BP295" s="163"/>
    </row>
    <row r="296" spans="1:68" s="413" customFormat="1">
      <c r="A296" s="163"/>
      <c r="E296" s="561"/>
      <c r="F296" s="706"/>
      <c r="I296" s="367"/>
      <c r="J296" s="163"/>
      <c r="K296" s="644"/>
      <c r="P296" s="434"/>
      <c r="AT296" s="163"/>
      <c r="AU296" s="163"/>
      <c r="AV296" s="163"/>
      <c r="AW296" s="163"/>
      <c r="AX296" s="163"/>
      <c r="AY296" s="163"/>
      <c r="AZ296" s="163"/>
      <c r="BA296" s="163"/>
      <c r="BB296" s="163"/>
      <c r="BC296" s="163"/>
      <c r="BD296" s="163"/>
      <c r="BE296" s="163"/>
      <c r="BF296" s="163"/>
      <c r="BG296" s="163"/>
      <c r="BH296" s="163"/>
      <c r="BI296" s="163"/>
      <c r="BJ296" s="163"/>
      <c r="BK296" s="163"/>
      <c r="BL296" s="163"/>
      <c r="BM296" s="163"/>
      <c r="BN296" s="163"/>
      <c r="BO296" s="163"/>
      <c r="BP296" s="163"/>
    </row>
    <row r="297" spans="1:68" s="413" customFormat="1">
      <c r="A297" s="163"/>
      <c r="E297" s="561"/>
      <c r="F297" s="706"/>
      <c r="I297" s="367"/>
      <c r="J297" s="163"/>
      <c r="K297" s="644"/>
      <c r="P297" s="434"/>
      <c r="AT297" s="163"/>
      <c r="AU297" s="163"/>
      <c r="AV297" s="163"/>
      <c r="AW297" s="163"/>
      <c r="AX297" s="163"/>
      <c r="AY297" s="163"/>
      <c r="AZ297" s="163"/>
      <c r="BA297" s="163"/>
      <c r="BB297" s="163"/>
      <c r="BC297" s="163"/>
      <c r="BD297" s="163"/>
      <c r="BE297" s="163"/>
      <c r="BF297" s="163"/>
      <c r="BG297" s="163"/>
      <c r="BH297" s="163"/>
      <c r="BI297" s="163"/>
      <c r="BJ297" s="163"/>
      <c r="BK297" s="163"/>
      <c r="BL297" s="163"/>
      <c r="BM297" s="163"/>
      <c r="BN297" s="163"/>
      <c r="BO297" s="163"/>
      <c r="BP297" s="163"/>
    </row>
    <row r="298" spans="1:68" s="413" customFormat="1">
      <c r="A298" s="163"/>
      <c r="E298" s="561"/>
      <c r="F298" s="706"/>
      <c r="I298" s="367"/>
      <c r="J298" s="163"/>
      <c r="K298" s="644"/>
      <c r="P298" s="434"/>
      <c r="AT298" s="163"/>
      <c r="AU298" s="163"/>
      <c r="AV298" s="163"/>
      <c r="AW298" s="163"/>
      <c r="AX298" s="163"/>
      <c r="AY298" s="163"/>
      <c r="AZ298" s="163"/>
      <c r="BA298" s="163"/>
      <c r="BB298" s="163"/>
      <c r="BC298" s="163"/>
      <c r="BD298" s="163"/>
      <c r="BE298" s="163"/>
      <c r="BF298" s="163"/>
      <c r="BG298" s="163"/>
      <c r="BH298" s="163"/>
      <c r="BI298" s="163"/>
      <c r="BJ298" s="163"/>
      <c r="BK298" s="163"/>
      <c r="BL298" s="163"/>
      <c r="BM298" s="163"/>
      <c r="BN298" s="163"/>
      <c r="BO298" s="163"/>
      <c r="BP298" s="163"/>
    </row>
    <row r="299" spans="1:68" s="413" customFormat="1">
      <c r="A299" s="163"/>
      <c r="E299" s="561"/>
      <c r="F299" s="706"/>
      <c r="I299" s="367"/>
      <c r="J299" s="163"/>
      <c r="K299" s="644"/>
      <c r="P299" s="434"/>
      <c r="AT299" s="163"/>
      <c r="AU299" s="163"/>
      <c r="AV299" s="163"/>
      <c r="AW299" s="163"/>
      <c r="AX299" s="163"/>
      <c r="AY299" s="163"/>
      <c r="AZ299" s="163"/>
      <c r="BA299" s="163"/>
      <c r="BB299" s="163"/>
      <c r="BC299" s="163"/>
      <c r="BD299" s="163"/>
      <c r="BE299" s="163"/>
      <c r="BF299" s="163"/>
      <c r="BG299" s="163"/>
      <c r="BH299" s="163"/>
      <c r="BI299" s="163"/>
      <c r="BJ299" s="163"/>
      <c r="BK299" s="163"/>
      <c r="BL299" s="163"/>
      <c r="BM299" s="163"/>
      <c r="BN299" s="163"/>
      <c r="BO299" s="163"/>
      <c r="BP299" s="163"/>
    </row>
    <row r="300" spans="1:68" s="413" customFormat="1">
      <c r="A300" s="163"/>
      <c r="E300" s="561"/>
      <c r="F300" s="706"/>
      <c r="I300" s="367"/>
      <c r="J300" s="163"/>
      <c r="K300" s="644"/>
      <c r="P300" s="434"/>
      <c r="AT300" s="163"/>
      <c r="AU300" s="163"/>
      <c r="AV300" s="163"/>
      <c r="AW300" s="163"/>
      <c r="AX300" s="163"/>
      <c r="AY300" s="163"/>
      <c r="AZ300" s="163"/>
      <c r="BA300" s="163"/>
      <c r="BB300" s="163"/>
      <c r="BC300" s="163"/>
      <c r="BD300" s="163"/>
      <c r="BE300" s="163"/>
      <c r="BF300" s="163"/>
      <c r="BG300" s="163"/>
      <c r="BH300" s="163"/>
      <c r="BI300" s="163"/>
      <c r="BJ300" s="163"/>
      <c r="BK300" s="163"/>
      <c r="BL300" s="163"/>
      <c r="BM300" s="163"/>
      <c r="BN300" s="163"/>
      <c r="BO300" s="163"/>
      <c r="BP300" s="163"/>
    </row>
    <row r="301" spans="1:68" s="413" customFormat="1">
      <c r="A301" s="163"/>
      <c r="E301" s="561"/>
      <c r="F301" s="706"/>
      <c r="I301" s="367"/>
      <c r="J301" s="163"/>
      <c r="K301" s="644"/>
      <c r="P301" s="434"/>
      <c r="AT301" s="163"/>
      <c r="AU301" s="163"/>
      <c r="AV301" s="163"/>
      <c r="AW301" s="163"/>
      <c r="AX301" s="163"/>
      <c r="AY301" s="163"/>
      <c r="AZ301" s="163"/>
      <c r="BA301" s="163"/>
      <c r="BB301" s="163"/>
      <c r="BC301" s="163"/>
      <c r="BD301" s="163"/>
      <c r="BE301" s="163"/>
      <c r="BF301" s="163"/>
      <c r="BG301" s="163"/>
      <c r="BH301" s="163"/>
      <c r="BI301" s="163"/>
      <c r="BJ301" s="163"/>
      <c r="BK301" s="163"/>
      <c r="BL301" s="163"/>
      <c r="BM301" s="163"/>
      <c r="BN301" s="163"/>
      <c r="BO301" s="163"/>
      <c r="BP301" s="163"/>
    </row>
    <row r="302" spans="1:68" s="413" customFormat="1">
      <c r="A302" s="163"/>
      <c r="E302" s="561"/>
      <c r="F302" s="706"/>
      <c r="I302" s="367"/>
      <c r="J302" s="163"/>
      <c r="K302" s="644"/>
      <c r="P302" s="434"/>
      <c r="AT302" s="163"/>
      <c r="AU302" s="163"/>
      <c r="AV302" s="163"/>
      <c r="AW302" s="163"/>
      <c r="AX302" s="163"/>
      <c r="AY302" s="163"/>
      <c r="AZ302" s="163"/>
      <c r="BA302" s="163"/>
      <c r="BB302" s="163"/>
      <c r="BC302" s="163"/>
      <c r="BD302" s="163"/>
      <c r="BE302" s="163"/>
      <c r="BF302" s="163"/>
      <c r="BG302" s="163"/>
      <c r="BH302" s="163"/>
      <c r="BI302" s="163"/>
      <c r="BJ302" s="163"/>
      <c r="BK302" s="163"/>
      <c r="BL302" s="163"/>
      <c r="BM302" s="163"/>
      <c r="BN302" s="163"/>
      <c r="BO302" s="163"/>
      <c r="BP302" s="163"/>
    </row>
    <row r="303" spans="1:68" s="413" customFormat="1">
      <c r="A303" s="163"/>
      <c r="E303" s="561"/>
      <c r="F303" s="706"/>
      <c r="I303" s="367"/>
      <c r="J303" s="163"/>
      <c r="K303" s="644"/>
      <c r="P303" s="434"/>
      <c r="AT303" s="163"/>
      <c r="AU303" s="163"/>
      <c r="AV303" s="163"/>
      <c r="AW303" s="163"/>
      <c r="AX303" s="163"/>
      <c r="AY303" s="163"/>
      <c r="AZ303" s="163"/>
      <c r="BA303" s="163"/>
      <c r="BB303" s="163"/>
      <c r="BC303" s="163"/>
      <c r="BD303" s="163"/>
      <c r="BE303" s="163"/>
      <c r="BF303" s="163"/>
      <c r="BG303" s="163"/>
      <c r="BH303" s="163"/>
      <c r="BI303" s="163"/>
      <c r="BJ303" s="163"/>
      <c r="BK303" s="163"/>
      <c r="BL303" s="163"/>
      <c r="BM303" s="163"/>
      <c r="BN303" s="163"/>
      <c r="BO303" s="163"/>
      <c r="BP303" s="163"/>
    </row>
    <row r="304" spans="1:68" s="413" customFormat="1">
      <c r="A304" s="163"/>
      <c r="E304" s="561"/>
      <c r="F304" s="706"/>
      <c r="I304" s="367"/>
      <c r="J304" s="163"/>
      <c r="K304" s="644"/>
      <c r="P304" s="434"/>
      <c r="AT304" s="163"/>
      <c r="AU304" s="163"/>
      <c r="AV304" s="163"/>
      <c r="AW304" s="163"/>
      <c r="AX304" s="163"/>
      <c r="AY304" s="163"/>
      <c r="AZ304" s="163"/>
      <c r="BA304" s="163"/>
      <c r="BB304" s="163"/>
      <c r="BC304" s="163"/>
      <c r="BD304" s="163"/>
      <c r="BE304" s="163"/>
      <c r="BF304" s="163"/>
      <c r="BG304" s="163"/>
      <c r="BH304" s="163"/>
      <c r="BI304" s="163"/>
      <c r="BJ304" s="163"/>
      <c r="BK304" s="163"/>
      <c r="BL304" s="163"/>
      <c r="BM304" s="163"/>
      <c r="BN304" s="163"/>
      <c r="BO304" s="163"/>
      <c r="BP304" s="163"/>
    </row>
    <row r="305" spans="1:68" s="413" customFormat="1">
      <c r="A305" s="163"/>
      <c r="E305" s="561"/>
      <c r="F305" s="706"/>
      <c r="I305" s="367"/>
      <c r="J305" s="163"/>
      <c r="K305" s="644"/>
      <c r="P305" s="434"/>
      <c r="AT305" s="163"/>
      <c r="AU305" s="163"/>
      <c r="AV305" s="163"/>
      <c r="AW305" s="163"/>
      <c r="AX305" s="163"/>
      <c r="AY305" s="163"/>
      <c r="AZ305" s="163"/>
      <c r="BA305" s="163"/>
      <c r="BB305" s="163"/>
      <c r="BC305" s="163"/>
      <c r="BD305" s="163"/>
      <c r="BE305" s="163"/>
      <c r="BF305" s="163"/>
      <c r="BG305" s="163"/>
      <c r="BH305" s="163"/>
      <c r="BI305" s="163"/>
      <c r="BJ305" s="163"/>
      <c r="BK305" s="163"/>
      <c r="BL305" s="163"/>
      <c r="BM305" s="163"/>
      <c r="BN305" s="163"/>
      <c r="BO305" s="163"/>
      <c r="BP305" s="163"/>
    </row>
    <row r="306" spans="1:68" s="413" customFormat="1">
      <c r="A306" s="163"/>
      <c r="E306" s="561"/>
      <c r="F306" s="706"/>
      <c r="I306" s="367"/>
      <c r="J306" s="163"/>
      <c r="K306" s="644"/>
      <c r="P306" s="434"/>
      <c r="AT306" s="163"/>
      <c r="AU306" s="163"/>
      <c r="AV306" s="163"/>
      <c r="AW306" s="163"/>
      <c r="AX306" s="163"/>
      <c r="AY306" s="163"/>
      <c r="AZ306" s="163"/>
      <c r="BA306" s="163"/>
      <c r="BB306" s="163"/>
      <c r="BC306" s="163"/>
      <c r="BD306" s="163"/>
      <c r="BE306" s="163"/>
      <c r="BF306" s="163"/>
      <c r="BG306" s="163"/>
      <c r="BH306" s="163"/>
      <c r="BI306" s="163"/>
      <c r="BJ306" s="163"/>
      <c r="BK306" s="163"/>
      <c r="BL306" s="163"/>
      <c r="BM306" s="163"/>
      <c r="BN306" s="163"/>
      <c r="BO306" s="163"/>
      <c r="BP306" s="163"/>
    </row>
    <row r="307" spans="1:68" s="413" customFormat="1">
      <c r="A307" s="163"/>
      <c r="E307" s="561"/>
      <c r="F307" s="706"/>
      <c r="I307" s="367"/>
      <c r="J307" s="163"/>
      <c r="K307" s="644"/>
      <c r="P307" s="434"/>
      <c r="AT307" s="163"/>
      <c r="AU307" s="163"/>
      <c r="AV307" s="163"/>
      <c r="AW307" s="163"/>
      <c r="AX307" s="163"/>
      <c r="AY307" s="163"/>
      <c r="AZ307" s="163"/>
      <c r="BA307" s="163"/>
      <c r="BB307" s="163"/>
      <c r="BC307" s="163"/>
      <c r="BD307" s="163"/>
      <c r="BE307" s="163"/>
      <c r="BF307" s="163"/>
      <c r="BG307" s="163"/>
      <c r="BH307" s="163"/>
      <c r="BI307" s="163"/>
      <c r="BJ307" s="163"/>
      <c r="BK307" s="163"/>
      <c r="BL307" s="163"/>
      <c r="BM307" s="163"/>
      <c r="BN307" s="163"/>
      <c r="BO307" s="163"/>
      <c r="BP307" s="163"/>
    </row>
    <row r="308" spans="1:68" s="413" customFormat="1">
      <c r="A308" s="163"/>
      <c r="E308" s="561"/>
      <c r="F308" s="706"/>
      <c r="I308" s="367"/>
      <c r="J308" s="163"/>
      <c r="K308" s="644"/>
      <c r="P308" s="434"/>
      <c r="AT308" s="163"/>
      <c r="AU308" s="163"/>
      <c r="AV308" s="163"/>
      <c r="AW308" s="163"/>
      <c r="AX308" s="163"/>
      <c r="AY308" s="163"/>
      <c r="AZ308" s="163"/>
      <c r="BA308" s="163"/>
      <c r="BB308" s="163"/>
      <c r="BC308" s="163"/>
      <c r="BD308" s="163"/>
      <c r="BE308" s="163"/>
      <c r="BF308" s="163"/>
      <c r="BG308" s="163"/>
      <c r="BH308" s="163"/>
      <c r="BI308" s="163"/>
      <c r="BJ308" s="163"/>
      <c r="BK308" s="163"/>
      <c r="BL308" s="163"/>
      <c r="BM308" s="163"/>
      <c r="BN308" s="163"/>
      <c r="BO308" s="163"/>
      <c r="BP308" s="163"/>
    </row>
    <row r="309" spans="1:68" s="413" customFormat="1">
      <c r="A309" s="163"/>
      <c r="E309" s="561"/>
      <c r="F309" s="706"/>
      <c r="I309" s="367"/>
      <c r="J309" s="163"/>
      <c r="K309" s="644"/>
      <c r="P309" s="434"/>
      <c r="AT309" s="163"/>
      <c r="AU309" s="163"/>
      <c r="AV309" s="163"/>
      <c r="AW309" s="163"/>
      <c r="AX309" s="163"/>
      <c r="AY309" s="163"/>
      <c r="AZ309" s="163"/>
      <c r="BA309" s="163"/>
      <c r="BB309" s="163"/>
      <c r="BC309" s="163"/>
      <c r="BD309" s="163"/>
      <c r="BE309" s="163"/>
      <c r="BF309" s="163"/>
      <c r="BG309" s="163"/>
      <c r="BH309" s="163"/>
      <c r="BI309" s="163"/>
      <c r="BJ309" s="163"/>
      <c r="BK309" s="163"/>
      <c r="BL309" s="163"/>
      <c r="BM309" s="163"/>
      <c r="BN309" s="163"/>
      <c r="BO309" s="163"/>
      <c r="BP309" s="163"/>
    </row>
    <row r="310" spans="1:68" s="413" customFormat="1">
      <c r="A310" s="163"/>
      <c r="E310" s="561"/>
      <c r="F310" s="706"/>
      <c r="I310" s="367"/>
      <c r="J310" s="163"/>
      <c r="K310" s="644"/>
      <c r="P310" s="434"/>
      <c r="AT310" s="163"/>
      <c r="AU310" s="163"/>
      <c r="AV310" s="163"/>
      <c r="AW310" s="163"/>
      <c r="AX310" s="163"/>
      <c r="AY310" s="163"/>
      <c r="AZ310" s="163"/>
      <c r="BA310" s="163"/>
      <c r="BB310" s="163"/>
      <c r="BC310" s="163"/>
      <c r="BD310" s="163"/>
      <c r="BE310" s="163"/>
      <c r="BF310" s="163"/>
      <c r="BG310" s="163"/>
      <c r="BH310" s="163"/>
      <c r="BI310" s="163"/>
      <c r="BJ310" s="163"/>
      <c r="BK310" s="163"/>
      <c r="BL310" s="163"/>
      <c r="BM310" s="163"/>
      <c r="BN310" s="163"/>
      <c r="BO310" s="163"/>
      <c r="BP310" s="163"/>
    </row>
    <row r="311" spans="1:68" s="413" customFormat="1">
      <c r="A311" s="163"/>
      <c r="E311" s="561"/>
      <c r="F311" s="706"/>
      <c r="I311" s="367"/>
      <c r="J311" s="163"/>
      <c r="K311" s="644"/>
      <c r="P311" s="434"/>
      <c r="AT311" s="163"/>
      <c r="AU311" s="163"/>
      <c r="AV311" s="163"/>
      <c r="AW311" s="163"/>
      <c r="AX311" s="163"/>
      <c r="AY311" s="163"/>
      <c r="AZ311" s="163"/>
      <c r="BA311" s="163"/>
      <c r="BB311" s="163"/>
      <c r="BC311" s="163"/>
      <c r="BD311" s="163"/>
      <c r="BE311" s="163"/>
      <c r="BF311" s="163"/>
      <c r="BG311" s="163"/>
      <c r="BH311" s="163"/>
      <c r="BI311" s="163"/>
      <c r="BJ311" s="163"/>
      <c r="BK311" s="163"/>
      <c r="BL311" s="163"/>
      <c r="BM311" s="163"/>
      <c r="BN311" s="163"/>
      <c r="BO311" s="163"/>
      <c r="BP311" s="163"/>
    </row>
    <row r="312" spans="1:68" s="413" customFormat="1">
      <c r="A312" s="163"/>
      <c r="E312" s="561"/>
      <c r="F312" s="706"/>
      <c r="I312" s="367"/>
      <c r="J312" s="163"/>
      <c r="K312" s="644"/>
      <c r="P312" s="434"/>
      <c r="AT312" s="163"/>
      <c r="AU312" s="163"/>
      <c r="AV312" s="163"/>
      <c r="AW312" s="163"/>
      <c r="AX312" s="163"/>
      <c r="AY312" s="163"/>
      <c r="AZ312" s="163"/>
      <c r="BA312" s="163"/>
      <c r="BB312" s="163"/>
      <c r="BC312" s="163"/>
      <c r="BD312" s="163"/>
      <c r="BE312" s="163"/>
      <c r="BF312" s="163"/>
      <c r="BG312" s="163"/>
      <c r="BH312" s="163"/>
      <c r="BI312" s="163"/>
      <c r="BJ312" s="163"/>
      <c r="BK312" s="163"/>
      <c r="BL312" s="163"/>
      <c r="BM312" s="163"/>
      <c r="BN312" s="163"/>
      <c r="BO312" s="163"/>
      <c r="BP312" s="163"/>
    </row>
    <row r="313" spans="1:68" s="413" customFormat="1">
      <c r="A313" s="163"/>
      <c r="E313" s="561"/>
      <c r="F313" s="706"/>
      <c r="I313" s="367"/>
      <c r="J313" s="163"/>
      <c r="K313" s="644"/>
      <c r="P313" s="434"/>
      <c r="AT313" s="163"/>
      <c r="AU313" s="163"/>
      <c r="AV313" s="163"/>
      <c r="AW313" s="163"/>
      <c r="AX313" s="163"/>
      <c r="AY313" s="163"/>
      <c r="AZ313" s="163"/>
      <c r="BA313" s="163"/>
      <c r="BB313" s="163"/>
      <c r="BC313" s="163"/>
      <c r="BD313" s="163"/>
      <c r="BE313" s="163"/>
      <c r="BF313" s="163"/>
      <c r="BG313" s="163"/>
      <c r="BH313" s="163"/>
      <c r="BI313" s="163"/>
      <c r="BJ313" s="163"/>
      <c r="BK313" s="163"/>
      <c r="BL313" s="163"/>
      <c r="BM313" s="163"/>
      <c r="BN313" s="163"/>
      <c r="BO313" s="163"/>
      <c r="BP313" s="163"/>
    </row>
    <row r="314" spans="1:68" s="413" customFormat="1">
      <c r="A314" s="163"/>
      <c r="E314" s="561"/>
      <c r="F314" s="706"/>
      <c r="I314" s="367"/>
      <c r="J314" s="163"/>
      <c r="K314" s="644"/>
      <c r="P314" s="434"/>
      <c r="AT314" s="163"/>
      <c r="AU314" s="163"/>
      <c r="AV314" s="163"/>
      <c r="AW314" s="163"/>
      <c r="AX314" s="163"/>
      <c r="AY314" s="163"/>
      <c r="AZ314" s="163"/>
      <c r="BA314" s="163"/>
      <c r="BB314" s="163"/>
      <c r="BC314" s="163"/>
      <c r="BD314" s="163"/>
      <c r="BE314" s="163"/>
      <c r="BF314" s="163"/>
      <c r="BG314" s="163"/>
      <c r="BH314" s="163"/>
      <c r="BI314" s="163"/>
      <c r="BJ314" s="163"/>
      <c r="BK314" s="163"/>
      <c r="BL314" s="163"/>
      <c r="BM314" s="163"/>
      <c r="BN314" s="163"/>
      <c r="BO314" s="163"/>
      <c r="BP314" s="163"/>
    </row>
    <row r="315" spans="1:68" s="413" customFormat="1">
      <c r="A315" s="163"/>
      <c r="E315" s="561"/>
      <c r="F315" s="706"/>
      <c r="I315" s="367"/>
      <c r="J315" s="163"/>
      <c r="K315" s="644"/>
      <c r="P315" s="434"/>
      <c r="AT315" s="163"/>
      <c r="AU315" s="163"/>
      <c r="AV315" s="163"/>
      <c r="AW315" s="163"/>
      <c r="AX315" s="163"/>
      <c r="AY315" s="163"/>
      <c r="AZ315" s="163"/>
      <c r="BA315" s="163"/>
      <c r="BB315" s="163"/>
      <c r="BC315" s="163"/>
      <c r="BD315" s="163"/>
      <c r="BE315" s="163"/>
      <c r="BF315" s="163"/>
      <c r="BG315" s="163"/>
      <c r="BH315" s="163"/>
      <c r="BI315" s="163"/>
      <c r="BJ315" s="163"/>
      <c r="BK315" s="163"/>
      <c r="BL315" s="163"/>
      <c r="BM315" s="163"/>
      <c r="BN315" s="163"/>
      <c r="BO315" s="163"/>
      <c r="BP315" s="163"/>
    </row>
    <row r="316" spans="1:68" s="413" customFormat="1">
      <c r="A316" s="163"/>
      <c r="E316" s="561"/>
      <c r="F316" s="706"/>
      <c r="I316" s="367"/>
      <c r="J316" s="163"/>
      <c r="K316" s="644"/>
      <c r="P316" s="434"/>
      <c r="AT316" s="163"/>
      <c r="AU316" s="163"/>
      <c r="AV316" s="163"/>
      <c r="AW316" s="163"/>
      <c r="AX316" s="163"/>
      <c r="AY316" s="163"/>
      <c r="AZ316" s="163"/>
      <c r="BA316" s="163"/>
      <c r="BB316" s="163"/>
      <c r="BC316" s="163"/>
      <c r="BD316" s="163"/>
      <c r="BE316" s="163"/>
      <c r="BF316" s="163"/>
      <c r="BG316" s="163"/>
      <c r="BH316" s="163"/>
      <c r="BI316" s="163"/>
      <c r="BJ316" s="163"/>
      <c r="BK316" s="163"/>
      <c r="BL316" s="163"/>
      <c r="BM316" s="163"/>
      <c r="BN316" s="163"/>
      <c r="BO316" s="163"/>
      <c r="BP316" s="163"/>
    </row>
    <row r="317" spans="1:68" s="413" customFormat="1">
      <c r="A317" s="163"/>
      <c r="E317" s="561"/>
      <c r="F317" s="706"/>
      <c r="I317" s="367"/>
      <c r="J317" s="163"/>
      <c r="K317" s="644"/>
      <c r="P317" s="434"/>
      <c r="AT317" s="163"/>
      <c r="AU317" s="163"/>
      <c r="AV317" s="163"/>
      <c r="AW317" s="163"/>
      <c r="AX317" s="163"/>
      <c r="AY317" s="163"/>
      <c r="AZ317" s="163"/>
      <c r="BA317" s="163"/>
      <c r="BB317" s="163"/>
      <c r="BC317" s="163"/>
      <c r="BD317" s="163"/>
      <c r="BE317" s="163"/>
      <c r="BF317" s="163"/>
      <c r="BG317" s="163"/>
      <c r="BH317" s="163"/>
      <c r="BI317" s="163"/>
      <c r="BJ317" s="163"/>
      <c r="BK317" s="163"/>
      <c r="BL317" s="163"/>
      <c r="BM317" s="163"/>
      <c r="BN317" s="163"/>
      <c r="BO317" s="163"/>
      <c r="BP317" s="163"/>
    </row>
    <row r="318" spans="1:68" s="413" customFormat="1">
      <c r="A318" s="163"/>
      <c r="E318" s="561"/>
      <c r="F318" s="706"/>
      <c r="I318" s="367"/>
      <c r="J318" s="163"/>
      <c r="K318" s="644"/>
      <c r="P318" s="434"/>
      <c r="AT318" s="163"/>
      <c r="AU318" s="163"/>
      <c r="AV318" s="163"/>
      <c r="AW318" s="163"/>
      <c r="AX318" s="163"/>
      <c r="AY318" s="163"/>
      <c r="AZ318" s="163"/>
      <c r="BA318" s="163"/>
      <c r="BB318" s="163"/>
      <c r="BC318" s="163"/>
      <c r="BD318" s="163"/>
      <c r="BE318" s="163"/>
      <c r="BF318" s="163"/>
      <c r="BG318" s="163"/>
      <c r="BH318" s="163"/>
      <c r="BI318" s="163"/>
      <c r="BJ318" s="163"/>
      <c r="BK318" s="163"/>
      <c r="BL318" s="163"/>
      <c r="BM318" s="163"/>
      <c r="BN318" s="163"/>
      <c r="BO318" s="163"/>
      <c r="BP318" s="163"/>
    </row>
    <row r="319" spans="1:68" s="413" customFormat="1">
      <c r="A319" s="163"/>
      <c r="E319" s="561"/>
      <c r="F319" s="706"/>
      <c r="I319" s="367"/>
      <c r="J319" s="163"/>
      <c r="K319" s="644"/>
      <c r="P319" s="434"/>
      <c r="AT319" s="163"/>
      <c r="AU319" s="163"/>
      <c r="AV319" s="163"/>
      <c r="AW319" s="163"/>
      <c r="AX319" s="163"/>
      <c r="AY319" s="163"/>
      <c r="AZ319" s="163"/>
      <c r="BA319" s="163"/>
      <c r="BB319" s="163"/>
      <c r="BC319" s="163"/>
      <c r="BD319" s="163"/>
      <c r="BE319" s="163"/>
      <c r="BF319" s="163"/>
      <c r="BG319" s="163"/>
      <c r="BH319" s="163"/>
      <c r="BI319" s="163"/>
      <c r="BJ319" s="163"/>
      <c r="BK319" s="163"/>
      <c r="BL319" s="163"/>
      <c r="BM319" s="163"/>
      <c r="BN319" s="163"/>
      <c r="BO319" s="163"/>
      <c r="BP319" s="163"/>
    </row>
    <row r="320" spans="1:68" s="413" customFormat="1">
      <c r="A320" s="163"/>
      <c r="E320" s="561"/>
      <c r="F320" s="706"/>
      <c r="I320" s="367"/>
      <c r="J320" s="163"/>
      <c r="K320" s="644"/>
      <c r="P320" s="434"/>
      <c r="AT320" s="163"/>
      <c r="AU320" s="163"/>
      <c r="AV320" s="163"/>
      <c r="AW320" s="163"/>
      <c r="AX320" s="163"/>
      <c r="AY320" s="163"/>
      <c r="AZ320" s="163"/>
      <c r="BA320" s="163"/>
      <c r="BB320" s="163"/>
      <c r="BC320" s="163"/>
      <c r="BD320" s="163"/>
      <c r="BE320" s="163"/>
      <c r="BF320" s="163"/>
      <c r="BG320" s="163"/>
      <c r="BH320" s="163"/>
      <c r="BI320" s="163"/>
      <c r="BJ320" s="163"/>
      <c r="BK320" s="163"/>
      <c r="BL320" s="163"/>
      <c r="BM320" s="163"/>
      <c r="BN320" s="163"/>
      <c r="BO320" s="163"/>
      <c r="BP320" s="163"/>
    </row>
    <row r="321" spans="1:68" s="413" customFormat="1">
      <c r="A321" s="163"/>
      <c r="E321" s="561"/>
      <c r="F321" s="706"/>
      <c r="I321" s="367"/>
      <c r="J321" s="163"/>
      <c r="K321" s="644"/>
      <c r="P321" s="434"/>
      <c r="AT321" s="163"/>
      <c r="AU321" s="163"/>
      <c r="AV321" s="163"/>
      <c r="AW321" s="163"/>
      <c r="AX321" s="163"/>
      <c r="AY321" s="163"/>
      <c r="AZ321" s="163"/>
      <c r="BA321" s="163"/>
      <c r="BB321" s="163"/>
      <c r="BC321" s="163"/>
      <c r="BD321" s="163"/>
      <c r="BE321" s="163"/>
      <c r="BF321" s="163"/>
      <c r="BG321" s="163"/>
      <c r="BH321" s="163"/>
      <c r="BI321" s="163"/>
      <c r="BJ321" s="163"/>
      <c r="BK321" s="163"/>
      <c r="BL321" s="163"/>
      <c r="BM321" s="163"/>
      <c r="BN321" s="163"/>
      <c r="BO321" s="163"/>
      <c r="BP321" s="163"/>
    </row>
    <row r="322" spans="1:68" s="413" customFormat="1">
      <c r="A322" s="163"/>
      <c r="E322" s="561"/>
      <c r="F322" s="706"/>
      <c r="I322" s="367"/>
      <c r="J322" s="163"/>
      <c r="K322" s="644"/>
      <c r="P322" s="434"/>
      <c r="AT322" s="163"/>
      <c r="AU322" s="163"/>
      <c r="AV322" s="163"/>
      <c r="AW322" s="163"/>
      <c r="AX322" s="163"/>
      <c r="AY322" s="163"/>
      <c r="AZ322" s="163"/>
      <c r="BA322" s="163"/>
      <c r="BB322" s="163"/>
      <c r="BC322" s="163"/>
      <c r="BD322" s="163"/>
      <c r="BE322" s="163"/>
      <c r="BF322" s="163"/>
      <c r="BG322" s="163"/>
      <c r="BH322" s="163"/>
      <c r="BI322" s="163"/>
      <c r="BJ322" s="163"/>
      <c r="BK322" s="163"/>
      <c r="BL322" s="163"/>
      <c r="BM322" s="163"/>
      <c r="BN322" s="163"/>
      <c r="BO322" s="163"/>
      <c r="BP322" s="163"/>
    </row>
    <row r="323" spans="1:68" s="413" customFormat="1">
      <c r="A323" s="163"/>
      <c r="E323" s="561"/>
      <c r="F323" s="706"/>
      <c r="I323" s="367"/>
      <c r="J323" s="163"/>
      <c r="K323" s="644"/>
      <c r="P323" s="434"/>
      <c r="AT323" s="163"/>
      <c r="AU323" s="163"/>
      <c r="AV323" s="163"/>
      <c r="AW323" s="163"/>
      <c r="AX323" s="163"/>
      <c r="AY323" s="163"/>
      <c r="AZ323" s="163"/>
      <c r="BA323" s="163"/>
      <c r="BB323" s="163"/>
      <c r="BC323" s="163"/>
      <c r="BD323" s="163"/>
      <c r="BE323" s="163"/>
      <c r="BF323" s="163"/>
      <c r="BG323" s="163"/>
      <c r="BH323" s="163"/>
      <c r="BI323" s="163"/>
      <c r="BJ323" s="163"/>
      <c r="BK323" s="163"/>
      <c r="BL323" s="163"/>
      <c r="BM323" s="163"/>
      <c r="BN323" s="163"/>
      <c r="BO323" s="163"/>
      <c r="BP323" s="163"/>
    </row>
    <row r="324" spans="1:68" s="413" customFormat="1">
      <c r="A324" s="163"/>
      <c r="E324" s="561"/>
      <c r="F324" s="706"/>
      <c r="I324" s="367"/>
      <c r="J324" s="163"/>
      <c r="K324" s="644"/>
      <c r="P324" s="434"/>
      <c r="AT324" s="163"/>
      <c r="AU324" s="163"/>
      <c r="AV324" s="163"/>
      <c r="AW324" s="163"/>
      <c r="AX324" s="163"/>
      <c r="AY324" s="163"/>
      <c r="AZ324" s="163"/>
      <c r="BA324" s="163"/>
      <c r="BB324" s="163"/>
      <c r="BC324" s="163"/>
      <c r="BD324" s="163"/>
      <c r="BE324" s="163"/>
      <c r="BF324" s="163"/>
      <c r="BG324" s="163"/>
      <c r="BH324" s="163"/>
      <c r="BI324" s="163"/>
      <c r="BJ324" s="163"/>
      <c r="BK324" s="163"/>
      <c r="BL324" s="163"/>
      <c r="BM324" s="163"/>
      <c r="BN324" s="163"/>
      <c r="BO324" s="163"/>
      <c r="BP324" s="163"/>
    </row>
    <row r="325" spans="1:68" s="413" customFormat="1">
      <c r="A325" s="163"/>
      <c r="E325" s="561"/>
      <c r="F325" s="706"/>
      <c r="I325" s="367"/>
      <c r="J325" s="163"/>
      <c r="K325" s="644"/>
      <c r="P325" s="434"/>
      <c r="AT325" s="163"/>
      <c r="AU325" s="163"/>
      <c r="AV325" s="163"/>
      <c r="AW325" s="163"/>
      <c r="AX325" s="163"/>
      <c r="AY325" s="163"/>
      <c r="AZ325" s="163"/>
      <c r="BA325" s="163"/>
      <c r="BB325" s="163"/>
      <c r="BC325" s="163"/>
      <c r="BD325" s="163"/>
      <c r="BE325" s="163"/>
      <c r="BF325" s="163"/>
      <c r="BG325" s="163"/>
      <c r="BH325" s="163"/>
      <c r="BI325" s="163"/>
      <c r="BJ325" s="163"/>
      <c r="BK325" s="163"/>
      <c r="BL325" s="163"/>
      <c r="BM325" s="163"/>
      <c r="BN325" s="163"/>
      <c r="BO325" s="163"/>
      <c r="BP325" s="163"/>
    </row>
    <row r="326" spans="1:68" s="413" customFormat="1">
      <c r="A326" s="163"/>
      <c r="E326" s="561"/>
      <c r="F326" s="706"/>
      <c r="I326" s="367"/>
      <c r="J326" s="163"/>
      <c r="K326" s="644"/>
      <c r="P326" s="434"/>
      <c r="AT326" s="163"/>
      <c r="AU326" s="163"/>
      <c r="AV326" s="163"/>
      <c r="AW326" s="163"/>
      <c r="AX326" s="163"/>
      <c r="AY326" s="163"/>
      <c r="AZ326" s="163"/>
      <c r="BA326" s="163"/>
      <c r="BB326" s="163"/>
      <c r="BC326" s="163"/>
      <c r="BD326" s="163"/>
      <c r="BE326" s="163"/>
      <c r="BF326" s="163"/>
      <c r="BG326" s="163"/>
      <c r="BH326" s="163"/>
      <c r="BI326" s="163"/>
      <c r="BJ326" s="163"/>
      <c r="BK326" s="163"/>
      <c r="BL326" s="163"/>
      <c r="BM326" s="163"/>
      <c r="BN326" s="163"/>
      <c r="BO326" s="163"/>
      <c r="BP326" s="163"/>
    </row>
    <row r="327" spans="1:68" s="413" customFormat="1">
      <c r="A327" s="163"/>
      <c r="E327" s="561"/>
      <c r="F327" s="706"/>
      <c r="I327" s="367"/>
      <c r="J327" s="163"/>
      <c r="K327" s="644"/>
      <c r="P327" s="434"/>
      <c r="AT327" s="163"/>
      <c r="AU327" s="163"/>
      <c r="AV327" s="163"/>
      <c r="AW327" s="163"/>
      <c r="AX327" s="163"/>
      <c r="AY327" s="163"/>
      <c r="AZ327" s="163"/>
      <c r="BA327" s="163"/>
      <c r="BB327" s="163"/>
      <c r="BC327" s="163"/>
      <c r="BD327" s="163"/>
      <c r="BE327" s="163"/>
      <c r="BF327" s="163"/>
      <c r="BG327" s="163"/>
      <c r="BH327" s="163"/>
      <c r="BI327" s="163"/>
      <c r="BJ327" s="163"/>
      <c r="BK327" s="163"/>
      <c r="BL327" s="163"/>
      <c r="BM327" s="163"/>
      <c r="BN327" s="163"/>
      <c r="BO327" s="163"/>
      <c r="BP327" s="163"/>
    </row>
    <row r="328" spans="1:68" s="413" customFormat="1">
      <c r="A328" s="163"/>
      <c r="E328" s="561"/>
      <c r="F328" s="706"/>
      <c r="I328" s="367"/>
      <c r="J328" s="163"/>
      <c r="K328" s="644"/>
      <c r="P328" s="434"/>
      <c r="AT328" s="163"/>
      <c r="AU328" s="163"/>
      <c r="AV328" s="163"/>
      <c r="AW328" s="163"/>
      <c r="AX328" s="163"/>
      <c r="AY328" s="163"/>
      <c r="AZ328" s="163"/>
      <c r="BA328" s="163"/>
      <c r="BB328" s="163"/>
      <c r="BC328" s="163"/>
      <c r="BD328" s="163"/>
      <c r="BE328" s="163"/>
      <c r="BF328" s="163"/>
      <c r="BG328" s="163"/>
      <c r="BH328" s="163"/>
      <c r="BI328" s="163"/>
      <c r="BJ328" s="163"/>
      <c r="BK328" s="163"/>
      <c r="BL328" s="163"/>
      <c r="BM328" s="163"/>
      <c r="BN328" s="163"/>
      <c r="BO328" s="163"/>
      <c r="BP328" s="163"/>
    </row>
    <row r="329" spans="1:68" s="413" customFormat="1">
      <c r="A329" s="163"/>
      <c r="E329" s="561"/>
      <c r="F329" s="706"/>
      <c r="I329" s="367"/>
      <c r="J329" s="163"/>
      <c r="K329" s="644"/>
      <c r="P329" s="434"/>
      <c r="AT329" s="163"/>
      <c r="AU329" s="163"/>
      <c r="AV329" s="163"/>
      <c r="AW329" s="163"/>
      <c r="AX329" s="163"/>
      <c r="AY329" s="163"/>
      <c r="AZ329" s="163"/>
      <c r="BA329" s="163"/>
      <c r="BB329" s="163"/>
      <c r="BC329" s="163"/>
      <c r="BD329" s="163"/>
      <c r="BE329" s="163"/>
      <c r="BF329" s="163"/>
      <c r="BG329" s="163"/>
      <c r="BH329" s="163"/>
      <c r="BI329" s="163"/>
      <c r="BJ329" s="163"/>
      <c r="BK329" s="163"/>
      <c r="BL329" s="163"/>
      <c r="BM329" s="163"/>
      <c r="BN329" s="163"/>
      <c r="BO329" s="163"/>
      <c r="BP329" s="163"/>
    </row>
    <row r="330" spans="1:68" s="413" customFormat="1">
      <c r="A330" s="163"/>
      <c r="E330" s="561"/>
      <c r="F330" s="706"/>
      <c r="I330" s="367"/>
      <c r="J330" s="163"/>
      <c r="K330" s="644"/>
      <c r="P330" s="434"/>
      <c r="AT330" s="163"/>
      <c r="AU330" s="163"/>
      <c r="AV330" s="163"/>
      <c r="AW330" s="163"/>
      <c r="AX330" s="163"/>
      <c r="AY330" s="163"/>
      <c r="AZ330" s="163"/>
      <c r="BA330" s="163"/>
      <c r="BB330" s="163"/>
      <c r="BC330" s="163"/>
      <c r="BD330" s="163"/>
      <c r="BE330" s="163"/>
      <c r="BF330" s="163"/>
      <c r="BG330" s="163"/>
      <c r="BH330" s="163"/>
      <c r="BI330" s="163"/>
      <c r="BJ330" s="163"/>
      <c r="BK330" s="163"/>
      <c r="BL330" s="163"/>
      <c r="BM330" s="163"/>
      <c r="BN330" s="163"/>
      <c r="BO330" s="163"/>
      <c r="BP330" s="163"/>
    </row>
    <row r="331" spans="1:68" s="413" customFormat="1">
      <c r="A331" s="163"/>
      <c r="E331" s="561"/>
      <c r="F331" s="706"/>
      <c r="I331" s="367"/>
      <c r="J331" s="163"/>
      <c r="K331" s="644"/>
      <c r="P331" s="434"/>
      <c r="AT331" s="163"/>
      <c r="AU331" s="163"/>
      <c r="AV331" s="163"/>
      <c r="AW331" s="163"/>
      <c r="AX331" s="163"/>
      <c r="AY331" s="163"/>
      <c r="AZ331" s="163"/>
      <c r="BA331" s="163"/>
      <c r="BB331" s="163"/>
      <c r="BC331" s="163"/>
      <c r="BD331" s="163"/>
      <c r="BE331" s="163"/>
      <c r="BF331" s="163"/>
      <c r="BG331" s="163"/>
      <c r="BH331" s="163"/>
      <c r="BI331" s="163"/>
      <c r="BJ331" s="163"/>
      <c r="BK331" s="163"/>
      <c r="BL331" s="163"/>
      <c r="BM331" s="163"/>
      <c r="BN331" s="163"/>
      <c r="BO331" s="163"/>
      <c r="BP331" s="163"/>
    </row>
    <row r="332" spans="1:68" s="413" customFormat="1">
      <c r="A332" s="163"/>
      <c r="E332" s="561"/>
      <c r="F332" s="706"/>
      <c r="I332" s="367"/>
      <c r="J332" s="163"/>
      <c r="K332" s="644"/>
      <c r="P332" s="434"/>
      <c r="AT332" s="163"/>
      <c r="AU332" s="163"/>
      <c r="AV332" s="163"/>
      <c r="AW332" s="163"/>
      <c r="AX332" s="163"/>
      <c r="AY332" s="163"/>
      <c r="AZ332" s="163"/>
      <c r="BA332" s="163"/>
      <c r="BB332" s="163"/>
      <c r="BC332" s="163"/>
      <c r="BD332" s="163"/>
      <c r="BE332" s="163"/>
      <c r="BF332" s="163"/>
      <c r="BG332" s="163"/>
      <c r="BH332" s="163"/>
      <c r="BI332" s="163"/>
      <c r="BJ332" s="163"/>
      <c r="BK332" s="163"/>
      <c r="BL332" s="163"/>
      <c r="BM332" s="163"/>
      <c r="BN332" s="163"/>
      <c r="BO332" s="163"/>
      <c r="BP332" s="163"/>
    </row>
    <row r="333" spans="1:68" s="413" customFormat="1">
      <c r="A333" s="163"/>
      <c r="E333" s="561"/>
      <c r="F333" s="706"/>
      <c r="I333" s="367"/>
      <c r="J333" s="163"/>
      <c r="K333" s="644"/>
      <c r="P333" s="434"/>
      <c r="AT333" s="163"/>
      <c r="AU333" s="163"/>
      <c r="AV333" s="163"/>
      <c r="AW333" s="163"/>
      <c r="AX333" s="163"/>
      <c r="AY333" s="163"/>
      <c r="AZ333" s="163"/>
      <c r="BA333" s="163"/>
      <c r="BB333" s="163"/>
      <c r="BC333" s="163"/>
      <c r="BD333" s="163"/>
      <c r="BE333" s="163"/>
      <c r="BF333" s="163"/>
      <c r="BG333" s="163"/>
      <c r="BH333" s="163"/>
      <c r="BI333" s="163"/>
      <c r="BJ333" s="163"/>
      <c r="BK333" s="163"/>
      <c r="BL333" s="163"/>
      <c r="BM333" s="163"/>
      <c r="BN333" s="163"/>
      <c r="BO333" s="163"/>
      <c r="BP333" s="163"/>
    </row>
    <row r="334" spans="1:68" s="413" customFormat="1">
      <c r="A334" s="163"/>
      <c r="E334" s="561"/>
      <c r="F334" s="706"/>
      <c r="I334" s="367"/>
      <c r="J334" s="163"/>
      <c r="K334" s="644"/>
      <c r="P334" s="434"/>
      <c r="AT334" s="163"/>
      <c r="AU334" s="163"/>
      <c r="AV334" s="163"/>
      <c r="AW334" s="163"/>
      <c r="AX334" s="163"/>
      <c r="AY334" s="163"/>
      <c r="AZ334" s="163"/>
      <c r="BA334" s="163"/>
      <c r="BB334" s="163"/>
      <c r="BC334" s="163"/>
      <c r="BD334" s="163"/>
      <c r="BE334" s="163"/>
      <c r="BF334" s="163"/>
      <c r="BG334" s="163"/>
      <c r="BH334" s="163"/>
      <c r="BI334" s="163"/>
      <c r="BJ334" s="163"/>
      <c r="BK334" s="163"/>
      <c r="BL334" s="163"/>
      <c r="BM334" s="163"/>
      <c r="BN334" s="163"/>
      <c r="BO334" s="163"/>
      <c r="BP334" s="163"/>
    </row>
    <row r="335" spans="1:68" s="413" customFormat="1">
      <c r="A335" s="163"/>
      <c r="E335" s="561"/>
      <c r="F335" s="706"/>
      <c r="I335" s="367"/>
      <c r="J335" s="163"/>
      <c r="K335" s="644"/>
      <c r="P335" s="434"/>
      <c r="AT335" s="163"/>
      <c r="AU335" s="163"/>
      <c r="AV335" s="163"/>
      <c r="AW335" s="163"/>
      <c r="AX335" s="163"/>
      <c r="AY335" s="163"/>
      <c r="AZ335" s="163"/>
      <c r="BA335" s="163"/>
      <c r="BB335" s="163"/>
      <c r="BC335" s="163"/>
      <c r="BD335" s="163"/>
      <c r="BE335" s="163"/>
      <c r="BF335" s="163"/>
      <c r="BG335" s="163"/>
      <c r="BH335" s="163"/>
      <c r="BI335" s="163"/>
      <c r="BJ335" s="163"/>
      <c r="BK335" s="163"/>
      <c r="BL335" s="163"/>
      <c r="BM335" s="163"/>
      <c r="BN335" s="163"/>
      <c r="BO335" s="163"/>
      <c r="BP335" s="163"/>
    </row>
    <row r="336" spans="1:68" s="413" customFormat="1">
      <c r="A336" s="163"/>
      <c r="E336" s="561"/>
      <c r="F336" s="706"/>
      <c r="I336" s="367"/>
      <c r="J336" s="163"/>
      <c r="K336" s="644"/>
      <c r="P336" s="434"/>
      <c r="AT336" s="163"/>
      <c r="AU336" s="163"/>
      <c r="AV336" s="163"/>
      <c r="AW336" s="163"/>
      <c r="AX336" s="163"/>
      <c r="AY336" s="163"/>
      <c r="AZ336" s="163"/>
      <c r="BA336" s="163"/>
      <c r="BB336" s="163"/>
      <c r="BC336" s="163"/>
      <c r="BD336" s="163"/>
      <c r="BE336" s="163"/>
      <c r="BF336" s="163"/>
      <c r="BG336" s="163"/>
      <c r="BH336" s="163"/>
      <c r="BI336" s="163"/>
      <c r="BJ336" s="163"/>
      <c r="BK336" s="163"/>
      <c r="BL336" s="163"/>
      <c r="BM336" s="163"/>
      <c r="BN336" s="163"/>
      <c r="BO336" s="163"/>
      <c r="BP336" s="163"/>
    </row>
    <row r="337" spans="1:68" s="413" customFormat="1">
      <c r="A337" s="163"/>
      <c r="E337" s="561"/>
      <c r="F337" s="706"/>
      <c r="I337" s="367"/>
      <c r="J337" s="163"/>
      <c r="K337" s="644"/>
      <c r="P337" s="434"/>
      <c r="AT337" s="163"/>
      <c r="AU337" s="163"/>
      <c r="AV337" s="163"/>
      <c r="AW337" s="163"/>
      <c r="AX337" s="163"/>
      <c r="AY337" s="163"/>
      <c r="AZ337" s="163"/>
      <c r="BA337" s="163"/>
      <c r="BB337" s="163"/>
      <c r="BC337" s="163"/>
      <c r="BD337" s="163"/>
      <c r="BE337" s="163"/>
      <c r="BF337" s="163"/>
      <c r="BG337" s="163"/>
      <c r="BH337" s="163"/>
      <c r="BI337" s="163"/>
      <c r="BJ337" s="163"/>
      <c r="BK337" s="163"/>
      <c r="BL337" s="163"/>
      <c r="BM337" s="163"/>
      <c r="BN337" s="163"/>
      <c r="BO337" s="163"/>
      <c r="BP337" s="163"/>
    </row>
    <row r="338" spans="1:68" s="413" customFormat="1">
      <c r="A338" s="163"/>
      <c r="E338" s="561"/>
      <c r="F338" s="706"/>
      <c r="I338" s="367"/>
      <c r="J338" s="163"/>
      <c r="K338" s="644"/>
      <c r="P338" s="434"/>
      <c r="AT338" s="163"/>
      <c r="AU338" s="163"/>
      <c r="AV338" s="163"/>
      <c r="AW338" s="163"/>
      <c r="AX338" s="163"/>
      <c r="AY338" s="163"/>
      <c r="AZ338" s="163"/>
      <c r="BA338" s="163"/>
      <c r="BB338" s="163"/>
      <c r="BC338" s="163"/>
      <c r="BD338" s="163"/>
      <c r="BE338" s="163"/>
      <c r="BF338" s="163"/>
      <c r="BG338" s="163"/>
      <c r="BH338" s="163"/>
      <c r="BI338" s="163"/>
      <c r="BJ338" s="163"/>
      <c r="BK338" s="163"/>
      <c r="BL338" s="163"/>
      <c r="BM338" s="163"/>
      <c r="BN338" s="163"/>
      <c r="BO338" s="163"/>
      <c r="BP338" s="163"/>
    </row>
    <row r="339" spans="1:68" s="413" customFormat="1">
      <c r="A339" s="163"/>
      <c r="E339" s="561"/>
      <c r="F339" s="706"/>
      <c r="I339" s="367"/>
      <c r="J339" s="163"/>
      <c r="K339" s="644"/>
      <c r="P339" s="434"/>
      <c r="AT339" s="163"/>
      <c r="AU339" s="163"/>
      <c r="AV339" s="163"/>
      <c r="AW339" s="163"/>
      <c r="AX339" s="163"/>
      <c r="AY339" s="163"/>
      <c r="AZ339" s="163"/>
      <c r="BA339" s="163"/>
      <c r="BB339" s="163"/>
      <c r="BC339" s="163"/>
      <c r="BD339" s="163"/>
      <c r="BE339" s="163"/>
      <c r="BF339" s="163"/>
      <c r="BG339" s="163"/>
      <c r="BH339" s="163"/>
      <c r="BI339" s="163"/>
      <c r="BJ339" s="163"/>
      <c r="BK339" s="163"/>
      <c r="BL339" s="163"/>
      <c r="BM339" s="163"/>
      <c r="BN339" s="163"/>
      <c r="BO339" s="163"/>
      <c r="BP339" s="163"/>
    </row>
    <row r="340" spans="1:68" s="413" customFormat="1">
      <c r="A340" s="163"/>
      <c r="E340" s="561"/>
      <c r="F340" s="706"/>
      <c r="I340" s="367"/>
      <c r="J340" s="163"/>
      <c r="K340" s="644"/>
      <c r="P340" s="434"/>
      <c r="AT340" s="163"/>
      <c r="AU340" s="163"/>
      <c r="AV340" s="163"/>
      <c r="AW340" s="163"/>
      <c r="AX340" s="163"/>
      <c r="AY340" s="163"/>
      <c r="AZ340" s="163"/>
      <c r="BA340" s="163"/>
      <c r="BB340" s="163"/>
      <c r="BC340" s="163"/>
      <c r="BD340" s="163"/>
      <c r="BE340" s="163"/>
      <c r="BF340" s="163"/>
      <c r="BG340" s="163"/>
      <c r="BH340" s="163"/>
      <c r="BI340" s="163"/>
      <c r="BJ340" s="163"/>
      <c r="BK340" s="163"/>
      <c r="BL340" s="163"/>
      <c r="BM340" s="163"/>
      <c r="BN340" s="163"/>
      <c r="BO340" s="163"/>
      <c r="BP340" s="163"/>
    </row>
    <row r="341" spans="1:68" s="413" customFormat="1">
      <c r="A341" s="163"/>
      <c r="E341" s="561"/>
      <c r="F341" s="706"/>
      <c r="I341" s="367"/>
      <c r="J341" s="163"/>
      <c r="K341" s="644"/>
      <c r="P341" s="434"/>
      <c r="AT341" s="163"/>
      <c r="AU341" s="163"/>
      <c r="AV341" s="163"/>
      <c r="AW341" s="163"/>
      <c r="AX341" s="163"/>
      <c r="AY341" s="163"/>
      <c r="AZ341" s="163"/>
      <c r="BA341" s="163"/>
      <c r="BB341" s="163"/>
      <c r="BC341" s="163"/>
      <c r="BD341" s="163"/>
      <c r="BE341" s="163"/>
      <c r="BF341" s="163"/>
      <c r="BG341" s="163"/>
      <c r="BH341" s="163"/>
      <c r="BI341" s="163"/>
      <c r="BJ341" s="163"/>
      <c r="BK341" s="163"/>
      <c r="BL341" s="163"/>
      <c r="BM341" s="163"/>
      <c r="BN341" s="163"/>
      <c r="BO341" s="163"/>
      <c r="BP341" s="163"/>
    </row>
    <row r="342" spans="1:68" s="413" customFormat="1">
      <c r="A342" s="163"/>
      <c r="E342" s="561"/>
      <c r="F342" s="706"/>
      <c r="I342" s="367"/>
      <c r="J342" s="163"/>
      <c r="K342" s="644"/>
      <c r="P342" s="434"/>
      <c r="AT342" s="163"/>
      <c r="AU342" s="163"/>
      <c r="AV342" s="163"/>
      <c r="AW342" s="163"/>
      <c r="AX342" s="163"/>
      <c r="AY342" s="163"/>
      <c r="AZ342" s="163"/>
      <c r="BA342" s="163"/>
      <c r="BB342" s="163"/>
      <c r="BC342" s="163"/>
      <c r="BD342" s="163"/>
      <c r="BE342" s="163"/>
      <c r="BF342" s="163"/>
      <c r="BG342" s="163"/>
      <c r="BH342" s="163"/>
      <c r="BI342" s="163"/>
      <c r="BJ342" s="163"/>
      <c r="BK342" s="163"/>
      <c r="BL342" s="163"/>
      <c r="BM342" s="163"/>
      <c r="BN342" s="163"/>
      <c r="BO342" s="163"/>
      <c r="BP342" s="163"/>
    </row>
    <row r="343" spans="1:68" s="413" customFormat="1">
      <c r="A343" s="163"/>
      <c r="E343" s="561"/>
      <c r="F343" s="706"/>
      <c r="I343" s="367"/>
      <c r="J343" s="163"/>
      <c r="K343" s="644"/>
      <c r="P343" s="434"/>
      <c r="AT343" s="163"/>
      <c r="AU343" s="163"/>
      <c r="AV343" s="163"/>
      <c r="AW343" s="163"/>
      <c r="AX343" s="163"/>
      <c r="AY343" s="163"/>
      <c r="AZ343" s="163"/>
      <c r="BA343" s="163"/>
      <c r="BB343" s="163"/>
      <c r="BC343" s="163"/>
      <c r="BD343" s="163"/>
      <c r="BE343" s="163"/>
      <c r="BF343" s="163"/>
      <c r="BG343" s="163"/>
      <c r="BH343" s="163"/>
      <c r="BI343" s="163"/>
      <c r="BJ343" s="163"/>
      <c r="BK343" s="163"/>
      <c r="BL343" s="163"/>
      <c r="BM343" s="163"/>
      <c r="BN343" s="163"/>
      <c r="BO343" s="163"/>
      <c r="BP343" s="163"/>
    </row>
    <row r="344" spans="1:68" s="413" customFormat="1">
      <c r="A344" s="163"/>
      <c r="E344" s="561"/>
      <c r="F344" s="706"/>
      <c r="I344" s="367"/>
      <c r="J344" s="163"/>
      <c r="K344" s="644"/>
      <c r="P344" s="434"/>
      <c r="AT344" s="163"/>
      <c r="AU344" s="163"/>
      <c r="AV344" s="163"/>
      <c r="AW344" s="163"/>
      <c r="AX344" s="163"/>
      <c r="AY344" s="163"/>
      <c r="AZ344" s="163"/>
      <c r="BA344" s="163"/>
      <c r="BB344" s="163"/>
      <c r="BC344" s="163"/>
      <c r="BD344" s="163"/>
      <c r="BE344" s="163"/>
      <c r="BF344" s="163"/>
      <c r="BG344" s="163"/>
      <c r="BH344" s="163"/>
      <c r="BI344" s="163"/>
      <c r="BJ344" s="163"/>
      <c r="BK344" s="163"/>
      <c r="BL344" s="163"/>
      <c r="BM344" s="163"/>
      <c r="BN344" s="163"/>
      <c r="BO344" s="163"/>
      <c r="BP344" s="163"/>
    </row>
    <row r="345" spans="1:68" s="413" customFormat="1">
      <c r="A345" s="163"/>
      <c r="E345" s="561"/>
      <c r="F345" s="706"/>
      <c r="I345" s="367"/>
      <c r="J345" s="163"/>
      <c r="K345" s="644"/>
      <c r="P345" s="434"/>
      <c r="AT345" s="163"/>
      <c r="AU345" s="163"/>
      <c r="AV345" s="163"/>
      <c r="AW345" s="163"/>
      <c r="AX345" s="163"/>
      <c r="AY345" s="163"/>
      <c r="AZ345" s="163"/>
      <c r="BA345" s="163"/>
      <c r="BB345" s="163"/>
      <c r="BC345" s="163"/>
      <c r="BD345" s="163"/>
      <c r="BE345" s="163"/>
      <c r="BF345" s="163"/>
      <c r="BG345" s="163"/>
      <c r="BH345" s="163"/>
      <c r="BI345" s="163"/>
      <c r="BJ345" s="163"/>
      <c r="BK345" s="163"/>
      <c r="BL345" s="163"/>
      <c r="BM345" s="163"/>
      <c r="BN345" s="163"/>
      <c r="BO345" s="163"/>
      <c r="BP345" s="163"/>
    </row>
    <row r="346" spans="1:68" s="413" customFormat="1">
      <c r="A346" s="163"/>
      <c r="E346" s="561"/>
      <c r="F346" s="706"/>
      <c r="I346" s="367"/>
      <c r="J346" s="163"/>
      <c r="K346" s="644"/>
      <c r="P346" s="434"/>
      <c r="AT346" s="163"/>
      <c r="AU346" s="163"/>
      <c r="AV346" s="163"/>
      <c r="AW346" s="163"/>
      <c r="AX346" s="163"/>
      <c r="AY346" s="163"/>
      <c r="AZ346" s="163"/>
      <c r="BA346" s="163"/>
      <c r="BB346" s="163"/>
      <c r="BC346" s="163"/>
      <c r="BD346" s="163"/>
      <c r="BE346" s="163"/>
      <c r="BF346" s="163"/>
      <c r="BG346" s="163"/>
      <c r="BH346" s="163"/>
      <c r="BI346" s="163"/>
      <c r="BJ346" s="163"/>
      <c r="BK346" s="163"/>
      <c r="BL346" s="163"/>
      <c r="BM346" s="163"/>
      <c r="BN346" s="163"/>
      <c r="BO346" s="163"/>
      <c r="BP346" s="163"/>
    </row>
    <row r="347" spans="1:68" s="413" customFormat="1">
      <c r="A347" s="163"/>
      <c r="E347" s="561"/>
      <c r="F347" s="706"/>
      <c r="I347" s="367"/>
      <c r="J347" s="163"/>
      <c r="K347" s="644"/>
      <c r="P347" s="434"/>
      <c r="AT347" s="163"/>
      <c r="AU347" s="163"/>
      <c r="AV347" s="163"/>
      <c r="AW347" s="163"/>
      <c r="AX347" s="163"/>
      <c r="AY347" s="163"/>
      <c r="AZ347" s="163"/>
      <c r="BA347" s="163"/>
      <c r="BB347" s="163"/>
      <c r="BC347" s="163"/>
      <c r="BD347" s="163"/>
      <c r="BE347" s="163"/>
      <c r="BF347" s="163"/>
      <c r="BG347" s="163"/>
      <c r="BH347" s="163"/>
      <c r="BI347" s="163"/>
      <c r="BJ347" s="163"/>
      <c r="BK347" s="163"/>
      <c r="BL347" s="163"/>
      <c r="BM347" s="163"/>
      <c r="BN347" s="163"/>
      <c r="BO347" s="163"/>
      <c r="BP347" s="163"/>
    </row>
    <row r="348" spans="1:68" s="413" customFormat="1">
      <c r="A348" s="163"/>
      <c r="E348" s="561"/>
      <c r="F348" s="706"/>
      <c r="I348" s="367"/>
      <c r="J348" s="163"/>
      <c r="K348" s="644"/>
      <c r="P348" s="434"/>
      <c r="AT348" s="163"/>
      <c r="AU348" s="163"/>
      <c r="AV348" s="163"/>
      <c r="AW348" s="163"/>
      <c r="AX348" s="163"/>
      <c r="AY348" s="163"/>
      <c r="AZ348" s="163"/>
      <c r="BA348" s="163"/>
      <c r="BB348" s="163"/>
      <c r="BC348" s="163"/>
      <c r="BD348" s="163"/>
      <c r="BE348" s="163"/>
      <c r="BF348" s="163"/>
      <c r="BG348" s="163"/>
      <c r="BH348" s="163"/>
      <c r="BI348" s="163"/>
      <c r="BJ348" s="163"/>
      <c r="BK348" s="163"/>
      <c r="BL348" s="163"/>
      <c r="BM348" s="163"/>
      <c r="BN348" s="163"/>
      <c r="BO348" s="163"/>
      <c r="BP348" s="163"/>
    </row>
    <row r="349" spans="1:68" s="413" customFormat="1">
      <c r="A349" s="163"/>
      <c r="E349" s="561"/>
      <c r="F349" s="706"/>
      <c r="I349" s="367"/>
      <c r="J349" s="163"/>
      <c r="K349" s="644"/>
      <c r="P349" s="434"/>
      <c r="AT349" s="163"/>
      <c r="AU349" s="163"/>
      <c r="AV349" s="163"/>
      <c r="AW349" s="163"/>
      <c r="AX349" s="163"/>
      <c r="AY349" s="163"/>
      <c r="AZ349" s="163"/>
      <c r="BA349" s="163"/>
      <c r="BB349" s="163"/>
      <c r="BC349" s="163"/>
      <c r="BD349" s="163"/>
      <c r="BE349" s="163"/>
      <c r="BF349" s="163"/>
      <c r="BG349" s="163"/>
      <c r="BH349" s="163"/>
      <c r="BI349" s="163"/>
      <c r="BJ349" s="163"/>
      <c r="BK349" s="163"/>
      <c r="BL349" s="163"/>
      <c r="BM349" s="163"/>
      <c r="BN349" s="163"/>
      <c r="BO349" s="163"/>
      <c r="BP349" s="163"/>
    </row>
    <row r="350" spans="1:68" s="413" customFormat="1">
      <c r="A350" s="163"/>
      <c r="E350" s="561"/>
      <c r="F350" s="706"/>
      <c r="I350" s="367"/>
      <c r="J350" s="163"/>
      <c r="K350" s="644"/>
      <c r="P350" s="434"/>
      <c r="AT350" s="163"/>
      <c r="AU350" s="163"/>
      <c r="AV350" s="163"/>
      <c r="AW350" s="163"/>
      <c r="AX350" s="163"/>
      <c r="AY350" s="163"/>
      <c r="AZ350" s="163"/>
      <c r="BA350" s="163"/>
      <c r="BB350" s="163"/>
      <c r="BC350" s="163"/>
      <c r="BD350" s="163"/>
      <c r="BE350" s="163"/>
      <c r="BF350" s="163"/>
      <c r="BG350" s="163"/>
      <c r="BH350" s="163"/>
      <c r="BI350" s="163"/>
      <c r="BJ350" s="163"/>
      <c r="BK350" s="163"/>
      <c r="BL350" s="163"/>
      <c r="BM350" s="163"/>
      <c r="BN350" s="163"/>
      <c r="BO350" s="163"/>
      <c r="BP350" s="163"/>
    </row>
    <row r="351" spans="1:68" s="413" customFormat="1">
      <c r="A351" s="163"/>
      <c r="E351" s="561"/>
      <c r="F351" s="706"/>
      <c r="I351" s="367"/>
      <c r="J351" s="163"/>
      <c r="K351" s="644"/>
      <c r="P351" s="434"/>
      <c r="AT351" s="163"/>
      <c r="AU351" s="163"/>
      <c r="AV351" s="163"/>
      <c r="AW351" s="163"/>
      <c r="AX351" s="163"/>
      <c r="AY351" s="163"/>
      <c r="AZ351" s="163"/>
      <c r="BA351" s="163"/>
      <c r="BB351" s="163"/>
      <c r="BC351" s="163"/>
      <c r="BD351" s="163"/>
      <c r="BE351" s="163"/>
      <c r="BF351" s="163"/>
      <c r="BG351" s="163"/>
      <c r="BH351" s="163"/>
      <c r="BI351" s="163"/>
      <c r="BJ351" s="163"/>
      <c r="BK351" s="163"/>
      <c r="BL351" s="163"/>
      <c r="BM351" s="163"/>
      <c r="BN351" s="163"/>
      <c r="BO351" s="163"/>
      <c r="BP351" s="163"/>
    </row>
    <row r="352" spans="1:68" s="413" customFormat="1">
      <c r="A352" s="163"/>
      <c r="E352" s="561"/>
      <c r="F352" s="706"/>
      <c r="I352" s="367"/>
      <c r="J352" s="163"/>
      <c r="K352" s="644"/>
      <c r="P352" s="434"/>
      <c r="AT352" s="163"/>
      <c r="AU352" s="163"/>
      <c r="AV352" s="163"/>
      <c r="AW352" s="163"/>
      <c r="AX352" s="163"/>
      <c r="AY352" s="163"/>
      <c r="AZ352" s="163"/>
      <c r="BA352" s="163"/>
      <c r="BB352" s="163"/>
      <c r="BC352" s="163"/>
      <c r="BD352" s="163"/>
      <c r="BE352" s="163"/>
      <c r="BF352" s="163"/>
      <c r="BG352" s="163"/>
      <c r="BH352" s="163"/>
      <c r="BI352" s="163"/>
      <c r="BJ352" s="163"/>
      <c r="BK352" s="163"/>
      <c r="BL352" s="163"/>
      <c r="BM352" s="163"/>
      <c r="BN352" s="163"/>
      <c r="BO352" s="163"/>
      <c r="BP352" s="163"/>
    </row>
    <row r="353" spans="1:68" s="413" customFormat="1">
      <c r="A353" s="163"/>
      <c r="E353" s="561"/>
      <c r="F353" s="706"/>
      <c r="I353" s="367"/>
      <c r="J353" s="163"/>
      <c r="K353" s="644"/>
      <c r="P353" s="434"/>
      <c r="AT353" s="163"/>
      <c r="AU353" s="163"/>
      <c r="AV353" s="163"/>
      <c r="AW353" s="163"/>
      <c r="AX353" s="163"/>
      <c r="AY353" s="163"/>
      <c r="AZ353" s="163"/>
      <c r="BA353" s="163"/>
      <c r="BB353" s="163"/>
      <c r="BC353" s="163"/>
      <c r="BD353" s="163"/>
      <c r="BE353" s="163"/>
      <c r="BF353" s="163"/>
      <c r="BG353" s="163"/>
      <c r="BH353" s="163"/>
      <c r="BI353" s="163"/>
      <c r="BJ353" s="163"/>
      <c r="BK353" s="163"/>
      <c r="BL353" s="163"/>
      <c r="BM353" s="163"/>
      <c r="BN353" s="163"/>
      <c r="BO353" s="163"/>
      <c r="BP353" s="163"/>
    </row>
    <row r="354" spans="1:68" s="413" customFormat="1">
      <c r="A354" s="163"/>
      <c r="E354" s="561"/>
      <c r="F354" s="706"/>
      <c r="I354" s="367"/>
      <c r="J354" s="163"/>
      <c r="K354" s="644"/>
      <c r="P354" s="434"/>
      <c r="AT354" s="163"/>
      <c r="AU354" s="163"/>
      <c r="AV354" s="163"/>
      <c r="AW354" s="163"/>
      <c r="AX354" s="163"/>
      <c r="AY354" s="163"/>
      <c r="AZ354" s="163"/>
      <c r="BA354" s="163"/>
      <c r="BB354" s="163"/>
      <c r="BC354" s="163"/>
      <c r="BD354" s="163"/>
      <c r="BE354" s="163"/>
      <c r="BF354" s="163"/>
      <c r="BG354" s="163"/>
      <c r="BH354" s="163"/>
      <c r="BI354" s="163"/>
      <c r="BJ354" s="163"/>
      <c r="BK354" s="163"/>
      <c r="BL354" s="163"/>
      <c r="BM354" s="163"/>
      <c r="BN354" s="163"/>
      <c r="BO354" s="163"/>
      <c r="BP354" s="163"/>
    </row>
    <row r="355" spans="1:68" s="413" customFormat="1">
      <c r="A355" s="163"/>
      <c r="E355" s="561"/>
      <c r="F355" s="706"/>
      <c r="I355" s="367"/>
      <c r="J355" s="163"/>
      <c r="K355" s="644"/>
      <c r="P355" s="434"/>
      <c r="AT355" s="163"/>
      <c r="AU355" s="163"/>
      <c r="AV355" s="163"/>
      <c r="AW355" s="163"/>
      <c r="AX355" s="163"/>
      <c r="AY355" s="163"/>
      <c r="AZ355" s="163"/>
      <c r="BA355" s="163"/>
      <c r="BB355" s="163"/>
      <c r="BC355" s="163"/>
      <c r="BD355" s="163"/>
      <c r="BE355" s="163"/>
      <c r="BF355" s="163"/>
      <c r="BG355" s="163"/>
      <c r="BH355" s="163"/>
      <c r="BI355" s="163"/>
      <c r="BJ355" s="163"/>
      <c r="BK355" s="163"/>
      <c r="BL355" s="163"/>
      <c r="BM355" s="163"/>
      <c r="BN355" s="163"/>
      <c r="BO355" s="163"/>
      <c r="BP355" s="163"/>
    </row>
    <row r="356" spans="1:68" s="413" customFormat="1">
      <c r="A356" s="163"/>
      <c r="E356" s="561"/>
      <c r="F356" s="706"/>
      <c r="I356" s="367"/>
      <c r="J356" s="163"/>
      <c r="K356" s="644"/>
      <c r="P356" s="434"/>
      <c r="AT356" s="163"/>
      <c r="AU356" s="163"/>
      <c r="AV356" s="163"/>
      <c r="AW356" s="163"/>
      <c r="AX356" s="163"/>
      <c r="AY356" s="163"/>
      <c r="AZ356" s="163"/>
      <c r="BA356" s="163"/>
      <c r="BB356" s="163"/>
      <c r="BC356" s="163"/>
      <c r="BD356" s="163"/>
      <c r="BE356" s="163"/>
      <c r="BF356" s="163"/>
      <c r="BG356" s="163"/>
      <c r="BH356" s="163"/>
      <c r="BI356" s="163"/>
      <c r="BJ356" s="163"/>
      <c r="BK356" s="163"/>
      <c r="BL356" s="163"/>
      <c r="BM356" s="163"/>
      <c r="BN356" s="163"/>
      <c r="BO356" s="163"/>
      <c r="BP356" s="163"/>
    </row>
    <row r="357" spans="1:68" s="413" customFormat="1">
      <c r="A357" s="163"/>
      <c r="E357" s="561"/>
      <c r="F357" s="706"/>
      <c r="I357" s="367"/>
      <c r="J357" s="163"/>
      <c r="K357" s="644"/>
      <c r="P357" s="434"/>
      <c r="AT357" s="163"/>
      <c r="AU357" s="163"/>
      <c r="AV357" s="163"/>
      <c r="AW357" s="163"/>
      <c r="AX357" s="163"/>
      <c r="AY357" s="163"/>
      <c r="AZ357" s="163"/>
      <c r="BA357" s="163"/>
      <c r="BB357" s="163"/>
      <c r="BC357" s="163"/>
      <c r="BD357" s="163"/>
      <c r="BE357" s="163"/>
      <c r="BF357" s="163"/>
      <c r="BG357" s="163"/>
      <c r="BH357" s="163"/>
      <c r="BI357" s="163"/>
      <c r="BJ357" s="163"/>
      <c r="BK357" s="163"/>
      <c r="BL357" s="163"/>
      <c r="BM357" s="163"/>
      <c r="BN357" s="163"/>
      <c r="BO357" s="163"/>
      <c r="BP357" s="163"/>
    </row>
    <row r="358" spans="1:68" s="413" customFormat="1">
      <c r="A358" s="163"/>
      <c r="E358" s="561"/>
      <c r="F358" s="706"/>
      <c r="I358" s="367"/>
      <c r="J358" s="163"/>
      <c r="K358" s="644"/>
      <c r="P358" s="434"/>
      <c r="AT358" s="163"/>
      <c r="AU358" s="163"/>
      <c r="AV358" s="163"/>
      <c r="AW358" s="163"/>
      <c r="AX358" s="163"/>
      <c r="AY358" s="163"/>
      <c r="AZ358" s="163"/>
      <c r="BA358" s="163"/>
      <c r="BB358" s="163"/>
      <c r="BC358" s="163"/>
      <c r="BD358" s="163"/>
      <c r="BE358" s="163"/>
      <c r="BF358" s="163"/>
      <c r="BG358" s="163"/>
      <c r="BH358" s="163"/>
      <c r="BI358" s="163"/>
      <c r="BJ358" s="163"/>
      <c r="BK358" s="163"/>
      <c r="BL358" s="163"/>
      <c r="BM358" s="163"/>
      <c r="BN358" s="163"/>
      <c r="BO358" s="163"/>
      <c r="BP358" s="163"/>
    </row>
    <row r="359" spans="1:68" s="413" customFormat="1">
      <c r="A359" s="163"/>
      <c r="E359" s="561"/>
      <c r="F359" s="706"/>
      <c r="I359" s="367"/>
      <c r="J359" s="163"/>
      <c r="K359" s="644"/>
      <c r="P359" s="434"/>
      <c r="AT359" s="163"/>
      <c r="AU359" s="163"/>
      <c r="AV359" s="163"/>
      <c r="AW359" s="163"/>
      <c r="AX359" s="163"/>
      <c r="AY359" s="163"/>
      <c r="AZ359" s="163"/>
      <c r="BA359" s="163"/>
      <c r="BB359" s="163"/>
      <c r="BC359" s="163"/>
      <c r="BD359" s="163"/>
      <c r="BE359" s="163"/>
      <c r="BF359" s="163"/>
      <c r="BG359" s="163"/>
      <c r="BH359" s="163"/>
      <c r="BI359" s="163"/>
      <c r="BJ359" s="163"/>
      <c r="BK359" s="163"/>
      <c r="BL359" s="163"/>
      <c r="BM359" s="163"/>
      <c r="BN359" s="163"/>
      <c r="BO359" s="163"/>
      <c r="BP359" s="163"/>
    </row>
    <row r="360" spans="1:68" s="413" customFormat="1">
      <c r="A360" s="163"/>
      <c r="E360" s="561"/>
      <c r="F360" s="706"/>
      <c r="I360" s="367"/>
      <c r="J360" s="163"/>
      <c r="K360" s="644"/>
      <c r="P360" s="434"/>
      <c r="AT360" s="163"/>
      <c r="AU360" s="163"/>
      <c r="AV360" s="163"/>
      <c r="AW360" s="163"/>
      <c r="AX360" s="163"/>
      <c r="AY360" s="163"/>
      <c r="AZ360" s="163"/>
      <c r="BA360" s="163"/>
      <c r="BB360" s="163"/>
      <c r="BC360" s="163"/>
      <c r="BD360" s="163"/>
      <c r="BE360" s="163"/>
      <c r="BF360" s="163"/>
      <c r="BG360" s="163"/>
      <c r="BH360" s="163"/>
      <c r="BI360" s="163"/>
      <c r="BJ360" s="163"/>
      <c r="BK360" s="163"/>
      <c r="BL360" s="163"/>
      <c r="BM360" s="163"/>
      <c r="BN360" s="163"/>
      <c r="BO360" s="163"/>
      <c r="BP360" s="163"/>
    </row>
    <row r="361" spans="1:68" s="413" customFormat="1">
      <c r="A361" s="163"/>
      <c r="E361" s="561"/>
      <c r="F361" s="706"/>
      <c r="I361" s="367"/>
      <c r="J361" s="163"/>
      <c r="K361" s="644"/>
      <c r="P361" s="434"/>
      <c r="AT361" s="163"/>
      <c r="AU361" s="163"/>
      <c r="AV361" s="163"/>
      <c r="AW361" s="163"/>
      <c r="AX361" s="163"/>
      <c r="AY361" s="163"/>
      <c r="AZ361" s="163"/>
      <c r="BA361" s="163"/>
      <c r="BB361" s="163"/>
      <c r="BC361" s="163"/>
      <c r="BD361" s="163"/>
      <c r="BE361" s="163"/>
      <c r="BF361" s="163"/>
      <c r="BG361" s="163"/>
      <c r="BH361" s="163"/>
      <c r="BI361" s="163"/>
      <c r="BJ361" s="163"/>
      <c r="BK361" s="163"/>
      <c r="BL361" s="163"/>
      <c r="BM361" s="163"/>
      <c r="BN361" s="163"/>
      <c r="BO361" s="163"/>
      <c r="BP361" s="163"/>
    </row>
    <row r="362" spans="1:68" s="413" customFormat="1">
      <c r="A362" s="163"/>
      <c r="E362" s="561"/>
      <c r="F362" s="706"/>
      <c r="I362" s="367"/>
      <c r="J362" s="163"/>
      <c r="K362" s="644"/>
      <c r="P362" s="434"/>
      <c r="AT362" s="163"/>
      <c r="AU362" s="163"/>
      <c r="AV362" s="163"/>
      <c r="AW362" s="163"/>
      <c r="AX362" s="163"/>
      <c r="AY362" s="163"/>
      <c r="AZ362" s="163"/>
      <c r="BA362" s="163"/>
      <c r="BB362" s="163"/>
      <c r="BC362" s="163"/>
      <c r="BD362" s="163"/>
      <c r="BE362" s="163"/>
      <c r="BF362" s="163"/>
      <c r="BG362" s="163"/>
      <c r="BH362" s="163"/>
      <c r="BI362" s="163"/>
      <c r="BJ362" s="163"/>
      <c r="BK362" s="163"/>
      <c r="BL362" s="163"/>
      <c r="BM362" s="163"/>
      <c r="BN362" s="163"/>
      <c r="BO362" s="163"/>
      <c r="BP362" s="163"/>
    </row>
    <row r="363" spans="1:68" s="413" customFormat="1">
      <c r="A363" s="163"/>
      <c r="E363" s="561"/>
      <c r="F363" s="706"/>
      <c r="I363" s="367"/>
      <c r="J363" s="163"/>
      <c r="K363" s="644"/>
      <c r="P363" s="434"/>
      <c r="AT363" s="163"/>
      <c r="AU363" s="163"/>
      <c r="AV363" s="163"/>
      <c r="AW363" s="163"/>
      <c r="AX363" s="163"/>
      <c r="AY363" s="163"/>
      <c r="AZ363" s="163"/>
      <c r="BA363" s="163"/>
      <c r="BB363" s="163"/>
      <c r="BC363" s="163"/>
      <c r="BD363" s="163"/>
      <c r="BE363" s="163"/>
      <c r="BF363" s="163"/>
      <c r="BG363" s="163"/>
      <c r="BH363" s="163"/>
      <c r="BI363" s="163"/>
      <c r="BJ363" s="163"/>
      <c r="BK363" s="163"/>
      <c r="BL363" s="163"/>
      <c r="BM363" s="163"/>
      <c r="BN363" s="163"/>
      <c r="BO363" s="163"/>
      <c r="BP363" s="163"/>
    </row>
    <row r="364" spans="1:68" s="413" customFormat="1">
      <c r="A364" s="163"/>
      <c r="E364" s="561"/>
      <c r="F364" s="706"/>
      <c r="I364" s="367"/>
      <c r="J364" s="163"/>
      <c r="K364" s="644"/>
      <c r="P364" s="434"/>
      <c r="AT364" s="163"/>
      <c r="AU364" s="163"/>
      <c r="AV364" s="163"/>
      <c r="AW364" s="163"/>
      <c r="AX364" s="163"/>
      <c r="AY364" s="163"/>
      <c r="AZ364" s="163"/>
      <c r="BA364" s="163"/>
      <c r="BB364" s="163"/>
      <c r="BC364" s="163"/>
      <c r="BD364" s="163"/>
      <c r="BE364" s="163"/>
      <c r="BF364" s="163"/>
      <c r="BG364" s="163"/>
      <c r="BH364" s="163"/>
      <c r="BI364" s="163"/>
      <c r="BJ364" s="163"/>
      <c r="BK364" s="163"/>
      <c r="BL364" s="163"/>
      <c r="BM364" s="163"/>
      <c r="BN364" s="163"/>
      <c r="BO364" s="163"/>
      <c r="BP364" s="163"/>
    </row>
    <row r="365" spans="1:68" s="413" customFormat="1">
      <c r="A365" s="163"/>
      <c r="E365" s="561"/>
      <c r="F365" s="706"/>
      <c r="I365" s="367"/>
      <c r="J365" s="163"/>
      <c r="K365" s="644"/>
      <c r="P365" s="434"/>
      <c r="AT365" s="163"/>
      <c r="AU365" s="163"/>
      <c r="AV365" s="163"/>
      <c r="AW365" s="163"/>
      <c r="AX365" s="163"/>
      <c r="AY365" s="163"/>
      <c r="AZ365" s="163"/>
      <c r="BA365" s="163"/>
      <c r="BB365" s="163"/>
      <c r="BC365" s="163"/>
      <c r="BD365" s="163"/>
      <c r="BE365" s="163"/>
      <c r="BF365" s="163"/>
      <c r="BG365" s="163"/>
      <c r="BH365" s="163"/>
      <c r="BI365" s="163"/>
      <c r="BJ365" s="163"/>
      <c r="BK365" s="163"/>
      <c r="BL365" s="163"/>
      <c r="BM365" s="163"/>
      <c r="BN365" s="163"/>
      <c r="BO365" s="163"/>
      <c r="BP365" s="163"/>
    </row>
    <row r="366" spans="1:68" s="413" customFormat="1">
      <c r="A366" s="163"/>
      <c r="E366" s="561"/>
      <c r="F366" s="706"/>
      <c r="I366" s="367"/>
      <c r="J366" s="163"/>
      <c r="K366" s="644"/>
      <c r="P366" s="434"/>
      <c r="AT366" s="163"/>
      <c r="AU366" s="163"/>
      <c r="AV366" s="163"/>
      <c r="AW366" s="163"/>
      <c r="AX366" s="163"/>
      <c r="AY366" s="163"/>
      <c r="AZ366" s="163"/>
      <c r="BA366" s="163"/>
      <c r="BB366" s="163"/>
      <c r="BC366" s="163"/>
      <c r="BD366" s="163"/>
      <c r="BE366" s="163"/>
      <c r="BF366" s="163"/>
      <c r="BG366" s="163"/>
      <c r="BH366" s="163"/>
      <c r="BI366" s="163"/>
      <c r="BJ366" s="163"/>
      <c r="BK366" s="163"/>
      <c r="BL366" s="163"/>
      <c r="BM366" s="163"/>
      <c r="BN366" s="163"/>
      <c r="BO366" s="163"/>
      <c r="BP366" s="163"/>
    </row>
    <row r="367" spans="1:68" s="413" customFormat="1">
      <c r="A367" s="163"/>
      <c r="E367" s="561"/>
      <c r="F367" s="706"/>
      <c r="I367" s="367"/>
      <c r="J367" s="163"/>
      <c r="K367" s="644"/>
      <c r="P367" s="434"/>
      <c r="AT367" s="163"/>
      <c r="AU367" s="163"/>
      <c r="AV367" s="163"/>
      <c r="AW367" s="163"/>
      <c r="AX367" s="163"/>
      <c r="AY367" s="163"/>
      <c r="AZ367" s="163"/>
      <c r="BA367" s="163"/>
      <c r="BB367" s="163"/>
      <c r="BC367" s="163"/>
      <c r="BD367" s="163"/>
      <c r="BE367" s="163"/>
      <c r="BF367" s="163"/>
      <c r="BG367" s="163"/>
      <c r="BH367" s="163"/>
      <c r="BI367" s="163"/>
      <c r="BJ367" s="163"/>
      <c r="BK367" s="163"/>
      <c r="BL367" s="163"/>
      <c r="BM367" s="163"/>
      <c r="BN367" s="163"/>
      <c r="BO367" s="163"/>
      <c r="BP367" s="163"/>
    </row>
    <row r="368" spans="1:68" s="413" customFormat="1">
      <c r="A368" s="163"/>
      <c r="E368" s="561"/>
      <c r="F368" s="706"/>
      <c r="I368" s="367"/>
      <c r="J368" s="163"/>
      <c r="K368" s="644"/>
      <c r="P368" s="434"/>
      <c r="AT368" s="163"/>
      <c r="AU368" s="163"/>
      <c r="AV368" s="163"/>
      <c r="AW368" s="163"/>
      <c r="AX368" s="163"/>
      <c r="AY368" s="163"/>
      <c r="AZ368" s="163"/>
      <c r="BA368" s="163"/>
      <c r="BB368" s="163"/>
      <c r="BC368" s="163"/>
      <c r="BD368" s="163"/>
      <c r="BE368" s="163"/>
      <c r="BF368" s="163"/>
      <c r="BG368" s="163"/>
      <c r="BH368" s="163"/>
      <c r="BI368" s="163"/>
      <c r="BJ368" s="163"/>
      <c r="BK368" s="163"/>
      <c r="BL368" s="163"/>
      <c r="BM368" s="163"/>
      <c r="BN368" s="163"/>
      <c r="BO368" s="163"/>
      <c r="BP368" s="163"/>
    </row>
    <row r="369" spans="1:68" s="413" customFormat="1">
      <c r="A369" s="163"/>
      <c r="E369" s="561"/>
      <c r="F369" s="706"/>
      <c r="I369" s="367"/>
      <c r="J369" s="163"/>
      <c r="K369" s="644"/>
      <c r="P369" s="434"/>
      <c r="AT369" s="163"/>
      <c r="AU369" s="163"/>
      <c r="AV369" s="163"/>
      <c r="AW369" s="163"/>
      <c r="AX369" s="163"/>
      <c r="AY369" s="163"/>
      <c r="AZ369" s="163"/>
      <c r="BA369" s="163"/>
      <c r="BB369" s="163"/>
      <c r="BC369" s="163"/>
      <c r="BD369" s="163"/>
      <c r="BE369" s="163"/>
      <c r="BF369" s="163"/>
      <c r="BG369" s="163"/>
      <c r="BH369" s="163"/>
      <c r="BI369" s="163"/>
      <c r="BJ369" s="163"/>
      <c r="BK369" s="163"/>
      <c r="BL369" s="163"/>
      <c r="BM369" s="163"/>
      <c r="BN369" s="163"/>
      <c r="BO369" s="163"/>
      <c r="BP369" s="163"/>
    </row>
    <row r="370" spans="1:68" s="413" customFormat="1">
      <c r="A370" s="163"/>
      <c r="E370" s="561"/>
      <c r="F370" s="706"/>
      <c r="I370" s="367"/>
      <c r="J370" s="163"/>
      <c r="K370" s="644"/>
      <c r="P370" s="434"/>
      <c r="AT370" s="163"/>
      <c r="AU370" s="163"/>
      <c r="AV370" s="163"/>
      <c r="AW370" s="163"/>
      <c r="AX370" s="163"/>
      <c r="AY370" s="163"/>
      <c r="AZ370" s="163"/>
      <c r="BA370" s="163"/>
      <c r="BB370" s="163"/>
      <c r="BC370" s="163"/>
      <c r="BD370" s="163"/>
      <c r="BE370" s="163"/>
      <c r="BF370" s="163"/>
      <c r="BG370" s="163"/>
      <c r="BH370" s="163"/>
      <c r="BI370" s="163"/>
      <c r="BJ370" s="163"/>
      <c r="BK370" s="163"/>
      <c r="BL370" s="163"/>
      <c r="BM370" s="163"/>
      <c r="BN370" s="163"/>
      <c r="BO370" s="163"/>
      <c r="BP370" s="163"/>
    </row>
    <row r="371" spans="1:68" s="413" customFormat="1">
      <c r="A371" s="163"/>
      <c r="E371" s="561"/>
      <c r="F371" s="706"/>
      <c r="I371" s="367"/>
      <c r="J371" s="163"/>
      <c r="K371" s="644"/>
      <c r="P371" s="434"/>
      <c r="AT371" s="163"/>
      <c r="AU371" s="163"/>
      <c r="AV371" s="163"/>
      <c r="AW371" s="163"/>
      <c r="AX371" s="163"/>
      <c r="AY371" s="163"/>
      <c r="AZ371" s="163"/>
      <c r="BA371" s="163"/>
      <c r="BB371" s="163"/>
      <c r="BC371" s="163"/>
      <c r="BD371" s="163"/>
      <c r="BE371" s="163"/>
      <c r="BF371" s="163"/>
      <c r="BG371" s="163"/>
      <c r="BH371" s="163"/>
      <c r="BI371" s="163"/>
      <c r="BJ371" s="163"/>
      <c r="BK371" s="163"/>
      <c r="BL371" s="163"/>
      <c r="BM371" s="163"/>
      <c r="BN371" s="163"/>
      <c r="BO371" s="163"/>
      <c r="BP371" s="163"/>
    </row>
    <row r="372" spans="1:68" s="413" customFormat="1">
      <c r="A372" s="163"/>
      <c r="E372" s="561"/>
      <c r="F372" s="706"/>
      <c r="I372" s="367"/>
      <c r="J372" s="163"/>
      <c r="K372" s="644"/>
      <c r="P372" s="434"/>
      <c r="AT372" s="163"/>
      <c r="AU372" s="163"/>
      <c r="AV372" s="163"/>
      <c r="AW372" s="163"/>
      <c r="AX372" s="163"/>
      <c r="AY372" s="163"/>
      <c r="AZ372" s="163"/>
      <c r="BA372" s="163"/>
      <c r="BB372" s="163"/>
      <c r="BC372" s="163"/>
      <c r="BD372" s="163"/>
      <c r="BE372" s="163"/>
      <c r="BF372" s="163"/>
      <c r="BG372" s="163"/>
      <c r="BH372" s="163"/>
      <c r="BI372" s="163"/>
      <c r="BJ372" s="163"/>
      <c r="BK372" s="163"/>
      <c r="BL372" s="163"/>
      <c r="BM372" s="163"/>
      <c r="BN372" s="163"/>
      <c r="BO372" s="163"/>
      <c r="BP372" s="163"/>
    </row>
    <row r="373" spans="1:68" s="413" customFormat="1">
      <c r="A373" s="163"/>
      <c r="E373" s="561"/>
      <c r="F373" s="706"/>
      <c r="I373" s="367"/>
      <c r="J373" s="163"/>
      <c r="K373" s="644"/>
      <c r="P373" s="434"/>
      <c r="AT373" s="163"/>
      <c r="AU373" s="163"/>
      <c r="AV373" s="163"/>
      <c r="AW373" s="163"/>
      <c r="AX373" s="163"/>
      <c r="AY373" s="163"/>
      <c r="AZ373" s="163"/>
      <c r="BA373" s="163"/>
      <c r="BB373" s="163"/>
      <c r="BC373" s="163"/>
      <c r="BD373" s="163"/>
      <c r="BE373" s="163"/>
      <c r="BF373" s="163"/>
      <c r="BG373" s="163"/>
      <c r="BH373" s="163"/>
      <c r="BI373" s="163"/>
      <c r="BJ373" s="163"/>
      <c r="BK373" s="163"/>
      <c r="BL373" s="163"/>
      <c r="BM373" s="163"/>
      <c r="BN373" s="163"/>
      <c r="BO373" s="163"/>
      <c r="BP373" s="163"/>
    </row>
    <row r="374" spans="1:68" s="413" customFormat="1">
      <c r="A374" s="163"/>
      <c r="E374" s="561"/>
      <c r="F374" s="706"/>
      <c r="I374" s="367"/>
      <c r="J374" s="163"/>
      <c r="K374" s="644"/>
      <c r="P374" s="434"/>
      <c r="AT374" s="163"/>
      <c r="AU374" s="163"/>
      <c r="AV374" s="163"/>
      <c r="AW374" s="163"/>
      <c r="AX374" s="163"/>
      <c r="AY374" s="163"/>
      <c r="AZ374" s="163"/>
      <c r="BA374" s="163"/>
      <c r="BB374" s="163"/>
      <c r="BC374" s="163"/>
      <c r="BD374" s="163"/>
      <c r="BE374" s="163"/>
      <c r="BF374" s="163"/>
      <c r="BG374" s="163"/>
      <c r="BH374" s="163"/>
      <c r="BI374" s="163"/>
      <c r="BJ374" s="163"/>
      <c r="BK374" s="163"/>
      <c r="BL374" s="163"/>
      <c r="BM374" s="163"/>
      <c r="BN374" s="163"/>
      <c r="BO374" s="163"/>
      <c r="BP374" s="163"/>
    </row>
    <row r="375" spans="1:68" s="413" customFormat="1">
      <c r="A375" s="163"/>
      <c r="E375" s="561"/>
      <c r="F375" s="706"/>
      <c r="I375" s="367"/>
      <c r="J375" s="163"/>
      <c r="K375" s="644"/>
      <c r="P375" s="434"/>
      <c r="AT375" s="163"/>
      <c r="AU375" s="163"/>
      <c r="AV375" s="163"/>
      <c r="AW375" s="163"/>
      <c r="AX375" s="163"/>
      <c r="AY375" s="163"/>
      <c r="AZ375" s="163"/>
      <c r="BA375" s="163"/>
      <c r="BB375" s="163"/>
      <c r="BC375" s="163"/>
      <c r="BD375" s="163"/>
      <c r="BE375" s="163"/>
      <c r="BF375" s="163"/>
      <c r="BG375" s="163"/>
      <c r="BH375" s="163"/>
      <c r="BI375" s="163"/>
      <c r="BJ375" s="163"/>
      <c r="BK375" s="163"/>
      <c r="BL375" s="163"/>
      <c r="BM375" s="163"/>
      <c r="BN375" s="163"/>
      <c r="BO375" s="163"/>
      <c r="BP375" s="163"/>
    </row>
    <row r="376" spans="1:68" s="413" customFormat="1">
      <c r="A376" s="163"/>
      <c r="E376" s="561"/>
      <c r="F376" s="706"/>
      <c r="I376" s="367"/>
      <c r="J376" s="163"/>
      <c r="K376" s="644"/>
      <c r="P376" s="434"/>
      <c r="AT376" s="163"/>
      <c r="AU376" s="163"/>
      <c r="AV376" s="163"/>
      <c r="AW376" s="163"/>
      <c r="AX376" s="163"/>
      <c r="AY376" s="163"/>
      <c r="AZ376" s="163"/>
      <c r="BA376" s="163"/>
      <c r="BB376" s="163"/>
      <c r="BC376" s="163"/>
      <c r="BD376" s="163"/>
      <c r="BE376" s="163"/>
      <c r="BF376" s="163"/>
      <c r="BG376" s="163"/>
      <c r="BH376" s="163"/>
      <c r="BI376" s="163"/>
      <c r="BJ376" s="163"/>
      <c r="BK376" s="163"/>
      <c r="BL376" s="163"/>
      <c r="BM376" s="163"/>
      <c r="BN376" s="163"/>
      <c r="BO376" s="163"/>
      <c r="BP376" s="163"/>
    </row>
    <row r="377" spans="1:68" s="413" customFormat="1">
      <c r="A377" s="163"/>
      <c r="E377" s="561"/>
      <c r="F377" s="706"/>
      <c r="I377" s="367"/>
      <c r="J377" s="163"/>
      <c r="K377" s="644"/>
      <c r="P377" s="434"/>
      <c r="AT377" s="163"/>
      <c r="AU377" s="163"/>
      <c r="AV377" s="163"/>
      <c r="AW377" s="163"/>
      <c r="AX377" s="163"/>
      <c r="AY377" s="163"/>
      <c r="AZ377" s="163"/>
      <c r="BA377" s="163"/>
      <c r="BB377" s="163"/>
      <c r="BC377" s="163"/>
      <c r="BD377" s="163"/>
      <c r="BE377" s="163"/>
      <c r="BF377" s="163"/>
      <c r="BG377" s="163"/>
      <c r="BH377" s="163"/>
      <c r="BI377" s="163"/>
      <c r="BJ377" s="163"/>
      <c r="BK377" s="163"/>
      <c r="BL377" s="163"/>
      <c r="BM377" s="163"/>
      <c r="BN377" s="163"/>
      <c r="BO377" s="163"/>
      <c r="BP377" s="163"/>
    </row>
    <row r="378" spans="1:68" s="413" customFormat="1">
      <c r="A378" s="163"/>
      <c r="E378" s="561"/>
      <c r="F378" s="706"/>
      <c r="I378" s="367"/>
      <c r="J378" s="163"/>
      <c r="K378" s="644"/>
      <c r="P378" s="434"/>
      <c r="AT378" s="163"/>
      <c r="AU378" s="163"/>
      <c r="AV378" s="163"/>
      <c r="AW378" s="163"/>
      <c r="AX378" s="163"/>
      <c r="AY378" s="163"/>
      <c r="AZ378" s="163"/>
      <c r="BA378" s="163"/>
      <c r="BB378" s="163"/>
      <c r="BC378" s="163"/>
      <c r="BD378" s="163"/>
      <c r="BE378" s="163"/>
      <c r="BF378" s="163"/>
      <c r="BG378" s="163"/>
      <c r="BH378" s="163"/>
      <c r="BI378" s="163"/>
      <c r="BJ378" s="163"/>
      <c r="BK378" s="163"/>
      <c r="BL378" s="163"/>
      <c r="BM378" s="163"/>
      <c r="BN378" s="163"/>
      <c r="BO378" s="163"/>
      <c r="BP378" s="163"/>
    </row>
    <row r="379" spans="1:68" s="413" customFormat="1">
      <c r="A379" s="163"/>
      <c r="E379" s="561"/>
      <c r="F379" s="706"/>
      <c r="I379" s="367"/>
      <c r="J379" s="163"/>
      <c r="K379" s="644"/>
      <c r="P379" s="434"/>
      <c r="AT379" s="163"/>
      <c r="AU379" s="163"/>
      <c r="AV379" s="163"/>
      <c r="AW379" s="163"/>
      <c r="AX379" s="163"/>
      <c r="AY379" s="163"/>
      <c r="AZ379" s="163"/>
      <c r="BA379" s="163"/>
      <c r="BB379" s="163"/>
      <c r="BC379" s="163"/>
      <c r="BD379" s="163"/>
      <c r="BE379" s="163"/>
      <c r="BF379" s="163"/>
      <c r="BG379" s="163"/>
      <c r="BH379" s="163"/>
      <c r="BI379" s="163"/>
      <c r="BJ379" s="163"/>
      <c r="BK379" s="163"/>
      <c r="BL379" s="163"/>
      <c r="BM379" s="163"/>
      <c r="BN379" s="163"/>
      <c r="BO379" s="163"/>
      <c r="BP379" s="163"/>
    </row>
    <row r="380" spans="1:68" s="413" customFormat="1">
      <c r="A380" s="163"/>
      <c r="E380" s="561"/>
      <c r="F380" s="706"/>
      <c r="I380" s="367"/>
      <c r="J380" s="163"/>
      <c r="K380" s="644"/>
      <c r="P380" s="434"/>
      <c r="AT380" s="163"/>
      <c r="AU380" s="163"/>
      <c r="AV380" s="163"/>
      <c r="AW380" s="163"/>
      <c r="AX380" s="163"/>
      <c r="AY380" s="163"/>
      <c r="AZ380" s="163"/>
      <c r="BA380" s="163"/>
      <c r="BB380" s="163"/>
      <c r="BC380" s="163"/>
      <c r="BD380" s="163"/>
      <c r="BE380" s="163"/>
      <c r="BF380" s="163"/>
      <c r="BG380" s="163"/>
      <c r="BH380" s="163"/>
      <c r="BI380" s="163"/>
      <c r="BJ380" s="163"/>
      <c r="BK380" s="163"/>
      <c r="BL380" s="163"/>
      <c r="BM380" s="163"/>
      <c r="BN380" s="163"/>
      <c r="BO380" s="163"/>
      <c r="BP380" s="163"/>
    </row>
    <row r="381" spans="1:68" s="413" customFormat="1">
      <c r="A381" s="163"/>
      <c r="E381" s="561"/>
      <c r="F381" s="706"/>
      <c r="I381" s="367"/>
      <c r="J381" s="163"/>
      <c r="K381" s="644"/>
      <c r="P381" s="434"/>
      <c r="AT381" s="163"/>
      <c r="AU381" s="163"/>
      <c r="AV381" s="163"/>
      <c r="AW381" s="163"/>
      <c r="AX381" s="163"/>
      <c r="AY381" s="163"/>
      <c r="AZ381" s="163"/>
      <c r="BA381" s="163"/>
      <c r="BB381" s="163"/>
      <c r="BC381" s="163"/>
      <c r="BD381" s="163"/>
      <c r="BE381" s="163"/>
      <c r="BF381" s="163"/>
      <c r="BG381" s="163"/>
      <c r="BH381" s="163"/>
      <c r="BI381" s="163"/>
      <c r="BJ381" s="163"/>
      <c r="BK381" s="163"/>
      <c r="BL381" s="163"/>
      <c r="BM381" s="163"/>
      <c r="BN381" s="163"/>
      <c r="BO381" s="163"/>
      <c r="BP381" s="163"/>
    </row>
    <row r="382" spans="1:68" s="413" customFormat="1">
      <c r="A382" s="163"/>
      <c r="E382" s="561"/>
      <c r="F382" s="706"/>
      <c r="I382" s="367"/>
      <c r="J382" s="163"/>
      <c r="K382" s="644"/>
      <c r="P382" s="434"/>
      <c r="AT382" s="163"/>
      <c r="AU382" s="163"/>
      <c r="AV382" s="163"/>
      <c r="AW382" s="163"/>
      <c r="AX382" s="163"/>
      <c r="AY382" s="163"/>
      <c r="AZ382" s="163"/>
      <c r="BA382" s="163"/>
      <c r="BB382" s="163"/>
      <c r="BC382" s="163"/>
      <c r="BD382" s="163"/>
      <c r="BE382" s="163"/>
      <c r="BF382" s="163"/>
      <c r="BG382" s="163"/>
      <c r="BH382" s="163"/>
      <c r="BI382" s="163"/>
      <c r="BJ382" s="163"/>
      <c r="BK382" s="163"/>
      <c r="BL382" s="163"/>
      <c r="BM382" s="163"/>
      <c r="BN382" s="163"/>
      <c r="BO382" s="163"/>
      <c r="BP382" s="163"/>
    </row>
    <row r="383" spans="1:68" s="413" customFormat="1">
      <c r="A383" s="163"/>
      <c r="E383" s="561"/>
      <c r="F383" s="706"/>
      <c r="I383" s="367"/>
      <c r="J383" s="163"/>
      <c r="K383" s="644"/>
      <c r="P383" s="434"/>
      <c r="AT383" s="163"/>
      <c r="AU383" s="163"/>
      <c r="AV383" s="163"/>
      <c r="AW383" s="163"/>
      <c r="AX383" s="163"/>
      <c r="AY383" s="163"/>
      <c r="AZ383" s="163"/>
      <c r="BA383" s="163"/>
      <c r="BB383" s="163"/>
      <c r="BC383" s="163"/>
      <c r="BD383" s="163"/>
      <c r="BE383" s="163"/>
      <c r="BF383" s="163"/>
      <c r="BG383" s="163"/>
      <c r="BH383" s="163"/>
      <c r="BI383" s="163"/>
      <c r="BJ383" s="163"/>
      <c r="BK383" s="163"/>
      <c r="BL383" s="163"/>
      <c r="BM383" s="163"/>
      <c r="BN383" s="163"/>
      <c r="BO383" s="163"/>
      <c r="BP383" s="163"/>
    </row>
    <row r="384" spans="1:68" s="413" customFormat="1">
      <c r="A384" s="163"/>
      <c r="E384" s="561"/>
      <c r="F384" s="706"/>
      <c r="I384" s="367"/>
      <c r="J384" s="163"/>
      <c r="K384" s="644"/>
      <c r="P384" s="434"/>
      <c r="AT384" s="163"/>
      <c r="AU384" s="163"/>
      <c r="AV384" s="163"/>
      <c r="AW384" s="163"/>
      <c r="AX384" s="163"/>
      <c r="AY384" s="163"/>
      <c r="AZ384" s="163"/>
      <c r="BA384" s="163"/>
      <c r="BB384" s="163"/>
      <c r="BC384" s="163"/>
      <c r="BD384" s="163"/>
      <c r="BE384" s="163"/>
      <c r="BF384" s="163"/>
      <c r="BG384" s="163"/>
      <c r="BH384" s="163"/>
      <c r="BI384" s="163"/>
      <c r="BJ384" s="163"/>
      <c r="BK384" s="163"/>
      <c r="BL384" s="163"/>
      <c r="BM384" s="163"/>
      <c r="BN384" s="163"/>
      <c r="BO384" s="163"/>
      <c r="BP384" s="163"/>
    </row>
    <row r="385" spans="1:68" s="413" customFormat="1">
      <c r="A385" s="163"/>
      <c r="E385" s="561"/>
      <c r="F385" s="706"/>
      <c r="I385" s="367"/>
      <c r="J385" s="163"/>
      <c r="K385" s="644"/>
      <c r="P385" s="434"/>
      <c r="AT385" s="163"/>
      <c r="AU385" s="163"/>
      <c r="AV385" s="163"/>
      <c r="AW385" s="163"/>
      <c r="AX385" s="163"/>
      <c r="AY385" s="163"/>
      <c r="AZ385" s="163"/>
      <c r="BA385" s="163"/>
      <c r="BB385" s="163"/>
      <c r="BC385" s="163"/>
      <c r="BD385" s="163"/>
      <c r="BE385" s="163"/>
      <c r="BF385" s="163"/>
      <c r="BG385" s="163"/>
      <c r="BH385" s="163"/>
      <c r="BI385" s="163"/>
      <c r="BJ385" s="163"/>
      <c r="BK385" s="163"/>
      <c r="BL385" s="163"/>
      <c r="BM385" s="163"/>
      <c r="BN385" s="163"/>
      <c r="BO385" s="163"/>
      <c r="BP385" s="163"/>
    </row>
    <row r="386" spans="1:68" s="413" customFormat="1">
      <c r="A386" s="163"/>
      <c r="E386" s="561"/>
      <c r="F386" s="706"/>
      <c r="I386" s="367"/>
      <c r="J386" s="163"/>
      <c r="K386" s="644"/>
      <c r="P386" s="434"/>
      <c r="AT386" s="163"/>
      <c r="AU386" s="163"/>
      <c r="AV386" s="163"/>
      <c r="AW386" s="163"/>
      <c r="AX386" s="163"/>
      <c r="AY386" s="163"/>
      <c r="AZ386" s="163"/>
      <c r="BA386" s="163"/>
      <c r="BB386" s="163"/>
      <c r="BC386" s="163"/>
      <c r="BD386" s="163"/>
      <c r="BE386" s="163"/>
      <c r="BF386" s="163"/>
      <c r="BG386" s="163"/>
      <c r="BH386" s="163"/>
      <c r="BI386" s="163"/>
      <c r="BJ386" s="163"/>
      <c r="BK386" s="163"/>
      <c r="BL386" s="163"/>
      <c r="BM386" s="163"/>
      <c r="BN386" s="163"/>
      <c r="BO386" s="163"/>
      <c r="BP386" s="163"/>
    </row>
    <row r="387" spans="1:68" s="413" customFormat="1">
      <c r="A387" s="163"/>
      <c r="E387" s="561"/>
      <c r="F387" s="706"/>
      <c r="I387" s="367"/>
      <c r="J387" s="163"/>
      <c r="K387" s="644"/>
      <c r="P387" s="434"/>
      <c r="AT387" s="163"/>
      <c r="AU387" s="163"/>
      <c r="AV387" s="163"/>
      <c r="AW387" s="163"/>
      <c r="AX387" s="163"/>
      <c r="AY387" s="163"/>
      <c r="AZ387" s="163"/>
      <c r="BA387" s="163"/>
      <c r="BB387" s="163"/>
      <c r="BC387" s="163"/>
      <c r="BD387" s="163"/>
      <c r="BE387" s="163"/>
      <c r="BF387" s="163"/>
      <c r="BG387" s="163"/>
      <c r="BH387" s="163"/>
      <c r="BI387" s="163"/>
      <c r="BJ387" s="163"/>
      <c r="BK387" s="163"/>
      <c r="BL387" s="163"/>
      <c r="BM387" s="163"/>
      <c r="BN387" s="163"/>
      <c r="BO387" s="163"/>
      <c r="BP387" s="163"/>
    </row>
    <row r="388" spans="1:68" s="413" customFormat="1">
      <c r="A388" s="163"/>
      <c r="E388" s="561"/>
      <c r="F388" s="706"/>
      <c r="I388" s="367"/>
      <c r="J388" s="163"/>
      <c r="K388" s="644"/>
      <c r="P388" s="434"/>
      <c r="AT388" s="163"/>
      <c r="AU388" s="163"/>
      <c r="AV388" s="163"/>
      <c r="AW388" s="163"/>
      <c r="AX388" s="163"/>
      <c r="AY388" s="163"/>
      <c r="AZ388" s="163"/>
      <c r="BA388" s="163"/>
      <c r="BB388" s="163"/>
      <c r="BC388" s="163"/>
      <c r="BD388" s="163"/>
      <c r="BE388" s="163"/>
      <c r="BF388" s="163"/>
      <c r="BG388" s="163"/>
      <c r="BH388" s="163"/>
      <c r="BI388" s="163"/>
      <c r="BJ388" s="163"/>
      <c r="BK388" s="163"/>
      <c r="BL388" s="163"/>
      <c r="BM388" s="163"/>
      <c r="BN388" s="163"/>
      <c r="BO388" s="163"/>
      <c r="BP388" s="163"/>
    </row>
    <row r="389" spans="1:68" s="413" customFormat="1">
      <c r="A389" s="163"/>
      <c r="E389" s="561"/>
      <c r="F389" s="706"/>
      <c r="I389" s="367"/>
      <c r="J389" s="163"/>
      <c r="K389" s="644"/>
      <c r="P389" s="434"/>
      <c r="AT389" s="163"/>
      <c r="AU389" s="163"/>
      <c r="AV389" s="163"/>
      <c r="AW389" s="163"/>
      <c r="AX389" s="163"/>
      <c r="AY389" s="163"/>
      <c r="AZ389" s="163"/>
      <c r="BA389" s="163"/>
      <c r="BB389" s="163"/>
      <c r="BC389" s="163"/>
      <c r="BD389" s="163"/>
      <c r="BE389" s="163"/>
      <c r="BF389" s="163"/>
      <c r="BG389" s="163"/>
      <c r="BH389" s="163"/>
      <c r="BI389" s="163"/>
      <c r="BJ389" s="163"/>
      <c r="BK389" s="163"/>
      <c r="BL389" s="163"/>
      <c r="BM389" s="163"/>
      <c r="BN389" s="163"/>
      <c r="BO389" s="163"/>
      <c r="BP389" s="163"/>
    </row>
    <row r="390" spans="1:68" s="413" customFormat="1">
      <c r="A390" s="163"/>
      <c r="E390" s="561"/>
      <c r="F390" s="706"/>
      <c r="I390" s="367"/>
      <c r="J390" s="163"/>
      <c r="K390" s="644"/>
      <c r="P390" s="434"/>
      <c r="AT390" s="163"/>
      <c r="AU390" s="163"/>
      <c r="AV390" s="163"/>
      <c r="AW390" s="163"/>
      <c r="AX390" s="163"/>
      <c r="AY390" s="163"/>
      <c r="AZ390" s="163"/>
      <c r="BA390" s="163"/>
      <c r="BB390" s="163"/>
      <c r="BC390" s="163"/>
      <c r="BD390" s="163"/>
      <c r="BE390" s="163"/>
      <c r="BF390" s="163"/>
      <c r="BG390" s="163"/>
      <c r="BH390" s="163"/>
      <c r="BI390" s="163"/>
      <c r="BJ390" s="163"/>
      <c r="BK390" s="163"/>
      <c r="BL390" s="163"/>
      <c r="BM390" s="163"/>
      <c r="BN390" s="163"/>
      <c r="BO390" s="163"/>
      <c r="BP390" s="163"/>
    </row>
    <row r="391" spans="1:68" s="413" customFormat="1">
      <c r="A391" s="163"/>
      <c r="E391" s="561"/>
      <c r="F391" s="706"/>
      <c r="I391" s="367"/>
      <c r="J391" s="163"/>
      <c r="K391" s="644"/>
      <c r="P391" s="434"/>
      <c r="AT391" s="163"/>
      <c r="AU391" s="163"/>
      <c r="AV391" s="163"/>
      <c r="AW391" s="163"/>
      <c r="AX391" s="163"/>
      <c r="AY391" s="163"/>
      <c r="AZ391" s="163"/>
      <c r="BA391" s="163"/>
      <c r="BB391" s="163"/>
      <c r="BC391" s="163"/>
      <c r="BD391" s="163"/>
      <c r="BE391" s="163"/>
      <c r="BF391" s="163"/>
      <c r="BG391" s="163"/>
      <c r="BH391" s="163"/>
      <c r="BI391" s="163"/>
      <c r="BJ391" s="163"/>
      <c r="BK391" s="163"/>
      <c r="BL391" s="163"/>
      <c r="BM391" s="163"/>
      <c r="BN391" s="163"/>
      <c r="BO391" s="163"/>
      <c r="BP391" s="163"/>
    </row>
    <row r="392" spans="1:68" s="413" customFormat="1">
      <c r="A392" s="163"/>
      <c r="E392" s="561"/>
      <c r="F392" s="706"/>
      <c r="I392" s="367"/>
      <c r="J392" s="163"/>
      <c r="K392" s="644"/>
      <c r="P392" s="434"/>
      <c r="AT392" s="163"/>
      <c r="AU392" s="163"/>
      <c r="AV392" s="163"/>
      <c r="AW392" s="163"/>
      <c r="AX392" s="163"/>
      <c r="AY392" s="163"/>
      <c r="AZ392" s="163"/>
      <c r="BA392" s="163"/>
      <c r="BB392" s="163"/>
      <c r="BC392" s="163"/>
      <c r="BD392" s="163"/>
      <c r="BE392" s="163"/>
      <c r="BF392" s="163"/>
      <c r="BG392" s="163"/>
      <c r="BH392" s="163"/>
      <c r="BI392" s="163"/>
      <c r="BJ392" s="163"/>
      <c r="BK392" s="163"/>
      <c r="BL392" s="163"/>
      <c r="BM392" s="163"/>
      <c r="BN392" s="163"/>
      <c r="BO392" s="163"/>
      <c r="BP392" s="163"/>
    </row>
    <row r="393" spans="1:68" s="413" customFormat="1">
      <c r="A393" s="163"/>
      <c r="E393" s="561"/>
      <c r="F393" s="706"/>
      <c r="I393" s="367"/>
      <c r="J393" s="163"/>
      <c r="K393" s="644"/>
      <c r="P393" s="434"/>
      <c r="AT393" s="163"/>
      <c r="AU393" s="163"/>
      <c r="AV393" s="163"/>
      <c r="AW393" s="163"/>
      <c r="AX393" s="163"/>
      <c r="AY393" s="163"/>
      <c r="AZ393" s="163"/>
      <c r="BA393" s="163"/>
      <c r="BB393" s="163"/>
      <c r="BC393" s="163"/>
      <c r="BD393" s="163"/>
      <c r="BE393" s="163"/>
      <c r="BF393" s="163"/>
      <c r="BG393" s="163"/>
      <c r="BH393" s="163"/>
      <c r="BI393" s="163"/>
      <c r="BJ393" s="163"/>
      <c r="BK393" s="163"/>
      <c r="BL393" s="163"/>
      <c r="BM393" s="163"/>
      <c r="BN393" s="163"/>
      <c r="BO393" s="163"/>
      <c r="BP393" s="163"/>
    </row>
    <row r="394" spans="1:68" s="413" customFormat="1">
      <c r="A394" s="163"/>
      <c r="E394" s="561"/>
      <c r="F394" s="706"/>
      <c r="I394" s="367"/>
      <c r="J394" s="163"/>
      <c r="K394" s="644"/>
      <c r="P394" s="434"/>
      <c r="AT394" s="163"/>
      <c r="AU394" s="163"/>
      <c r="AV394" s="163"/>
      <c r="AW394" s="163"/>
      <c r="AX394" s="163"/>
      <c r="AY394" s="163"/>
      <c r="AZ394" s="163"/>
      <c r="BA394" s="163"/>
      <c r="BB394" s="163"/>
      <c r="BC394" s="163"/>
      <c r="BD394" s="163"/>
      <c r="BE394" s="163"/>
      <c r="BF394" s="163"/>
      <c r="BG394" s="163"/>
      <c r="BH394" s="163"/>
      <c r="BI394" s="163"/>
      <c r="BJ394" s="163"/>
      <c r="BK394" s="163"/>
      <c r="BL394" s="163"/>
      <c r="BM394" s="163"/>
      <c r="BN394" s="163"/>
      <c r="BO394" s="163"/>
      <c r="BP394" s="163"/>
    </row>
    <row r="395" spans="1:68" s="413" customFormat="1">
      <c r="A395" s="163"/>
      <c r="E395" s="561"/>
      <c r="F395" s="706"/>
      <c r="I395" s="367"/>
      <c r="J395" s="163"/>
      <c r="K395" s="644"/>
      <c r="P395" s="434"/>
      <c r="AT395" s="163"/>
      <c r="AU395" s="163"/>
      <c r="AV395" s="163"/>
      <c r="AW395" s="163"/>
      <c r="AX395" s="163"/>
      <c r="AY395" s="163"/>
      <c r="AZ395" s="163"/>
      <c r="BA395" s="163"/>
      <c r="BB395" s="163"/>
      <c r="BC395" s="163"/>
      <c r="BD395" s="163"/>
      <c r="BE395" s="163"/>
      <c r="BF395" s="163"/>
      <c r="BG395" s="163"/>
      <c r="BH395" s="163"/>
      <c r="BI395" s="163"/>
      <c r="BJ395" s="163"/>
      <c r="BK395" s="163"/>
      <c r="BL395" s="163"/>
      <c r="BM395" s="163"/>
      <c r="BN395" s="163"/>
      <c r="BO395" s="163"/>
      <c r="BP395" s="163"/>
    </row>
    <row r="396" spans="1:68" s="413" customFormat="1">
      <c r="A396" s="163"/>
      <c r="E396" s="561"/>
      <c r="F396" s="706"/>
      <c r="I396" s="367"/>
      <c r="J396" s="163"/>
      <c r="K396" s="644"/>
      <c r="P396" s="434"/>
      <c r="AT396" s="163"/>
      <c r="AU396" s="163"/>
      <c r="AV396" s="163"/>
      <c r="AW396" s="163"/>
      <c r="AX396" s="163"/>
      <c r="AY396" s="163"/>
      <c r="AZ396" s="163"/>
      <c r="BA396" s="163"/>
      <c r="BB396" s="163"/>
      <c r="BC396" s="163"/>
      <c r="BD396" s="163"/>
      <c r="BE396" s="163"/>
      <c r="BF396" s="163"/>
      <c r="BG396" s="163"/>
      <c r="BH396" s="163"/>
      <c r="BI396" s="163"/>
      <c r="BJ396" s="163"/>
      <c r="BK396" s="163"/>
      <c r="BL396" s="163"/>
      <c r="BM396" s="163"/>
      <c r="BN396" s="163"/>
      <c r="BO396" s="163"/>
      <c r="BP396" s="163"/>
    </row>
    <row r="397" spans="1:68" s="413" customFormat="1">
      <c r="A397" s="163"/>
      <c r="E397" s="561"/>
      <c r="F397" s="706"/>
      <c r="I397" s="367"/>
      <c r="J397" s="163"/>
      <c r="K397" s="644"/>
      <c r="P397" s="434"/>
      <c r="AT397" s="163"/>
      <c r="AU397" s="163"/>
      <c r="AV397" s="163"/>
      <c r="AW397" s="163"/>
      <c r="AX397" s="163"/>
      <c r="AY397" s="163"/>
      <c r="AZ397" s="163"/>
      <c r="BA397" s="163"/>
      <c r="BB397" s="163"/>
      <c r="BC397" s="163"/>
      <c r="BD397" s="163"/>
      <c r="BE397" s="163"/>
      <c r="BF397" s="163"/>
      <c r="BG397" s="163"/>
      <c r="BH397" s="163"/>
      <c r="BI397" s="163"/>
      <c r="BJ397" s="163"/>
      <c r="BK397" s="163"/>
      <c r="BL397" s="163"/>
      <c r="BM397" s="163"/>
      <c r="BN397" s="163"/>
      <c r="BO397" s="163"/>
      <c r="BP397" s="163"/>
    </row>
    <row r="398" spans="1:68" s="413" customFormat="1">
      <c r="A398" s="163"/>
      <c r="E398" s="561"/>
      <c r="F398" s="706"/>
      <c r="I398" s="367"/>
      <c r="J398" s="163"/>
      <c r="K398" s="644"/>
      <c r="P398" s="434"/>
      <c r="AT398" s="163"/>
      <c r="AU398" s="163"/>
      <c r="AV398" s="163"/>
      <c r="AW398" s="163"/>
      <c r="AX398" s="163"/>
      <c r="AY398" s="163"/>
      <c r="AZ398" s="163"/>
      <c r="BA398" s="163"/>
      <c r="BB398" s="163"/>
      <c r="BC398" s="163"/>
      <c r="BD398" s="163"/>
      <c r="BE398" s="163"/>
      <c r="BF398" s="163"/>
      <c r="BG398" s="163"/>
      <c r="BH398" s="163"/>
      <c r="BI398" s="163"/>
      <c r="BJ398" s="163"/>
      <c r="BK398" s="163"/>
      <c r="BL398" s="163"/>
      <c r="BM398" s="163"/>
      <c r="BN398" s="163"/>
      <c r="BO398" s="163"/>
      <c r="BP398" s="163"/>
    </row>
    <row r="399" spans="1:68" s="413" customFormat="1">
      <c r="A399" s="163"/>
      <c r="E399" s="561"/>
      <c r="F399" s="706"/>
      <c r="I399" s="367"/>
      <c r="J399" s="163"/>
      <c r="K399" s="644"/>
      <c r="P399" s="434"/>
      <c r="AT399" s="163"/>
      <c r="AU399" s="163"/>
      <c r="AV399" s="163"/>
      <c r="AW399" s="163"/>
      <c r="AX399" s="163"/>
      <c r="AY399" s="163"/>
      <c r="AZ399" s="163"/>
      <c r="BA399" s="163"/>
      <c r="BB399" s="163"/>
      <c r="BC399" s="163"/>
      <c r="BD399" s="163"/>
      <c r="BE399" s="163"/>
      <c r="BF399" s="163"/>
      <c r="BG399" s="163"/>
      <c r="BH399" s="163"/>
      <c r="BI399" s="163"/>
      <c r="BJ399" s="163"/>
      <c r="BK399" s="163"/>
      <c r="BL399" s="163"/>
      <c r="BM399" s="163"/>
      <c r="BN399" s="163"/>
      <c r="BO399" s="163"/>
      <c r="BP399" s="163"/>
    </row>
    <row r="400" spans="1:68" s="413" customFormat="1">
      <c r="A400" s="163"/>
      <c r="E400" s="561"/>
      <c r="F400" s="706"/>
      <c r="I400" s="367"/>
      <c r="J400" s="163"/>
      <c r="K400" s="644"/>
      <c r="P400" s="434"/>
      <c r="AT400" s="163"/>
      <c r="AU400" s="163"/>
      <c r="AV400" s="163"/>
      <c r="AW400" s="163"/>
      <c r="AX400" s="163"/>
      <c r="AY400" s="163"/>
      <c r="AZ400" s="163"/>
      <c r="BA400" s="163"/>
      <c r="BB400" s="163"/>
      <c r="BC400" s="163"/>
      <c r="BD400" s="163"/>
      <c r="BE400" s="163"/>
      <c r="BF400" s="163"/>
      <c r="BG400" s="163"/>
      <c r="BH400" s="163"/>
      <c r="BI400" s="163"/>
      <c r="BJ400" s="163"/>
      <c r="BK400" s="163"/>
      <c r="BL400" s="163"/>
      <c r="BM400" s="163"/>
      <c r="BN400" s="163"/>
      <c r="BO400" s="163"/>
      <c r="BP400" s="163"/>
    </row>
    <row r="401" spans="1:68" s="413" customFormat="1">
      <c r="A401" s="163"/>
      <c r="E401" s="561"/>
      <c r="F401" s="706"/>
      <c r="I401" s="367"/>
      <c r="J401" s="163"/>
      <c r="K401" s="644"/>
      <c r="P401" s="434"/>
      <c r="AT401" s="163"/>
      <c r="AU401" s="163"/>
      <c r="AV401" s="163"/>
      <c r="AW401" s="163"/>
      <c r="AX401" s="163"/>
      <c r="AY401" s="163"/>
      <c r="AZ401" s="163"/>
      <c r="BA401" s="163"/>
      <c r="BB401" s="163"/>
      <c r="BC401" s="163"/>
      <c r="BD401" s="163"/>
      <c r="BE401" s="163"/>
      <c r="BF401" s="163"/>
      <c r="BG401" s="163"/>
      <c r="BH401" s="163"/>
      <c r="BI401" s="163"/>
      <c r="BJ401" s="163"/>
      <c r="BK401" s="163"/>
      <c r="BL401" s="163"/>
      <c r="BM401" s="163"/>
      <c r="BN401" s="163"/>
      <c r="BO401" s="163"/>
      <c r="BP401" s="163"/>
    </row>
    <row r="402" spans="1:68" s="413" customFormat="1">
      <c r="A402" s="163"/>
      <c r="E402" s="561"/>
      <c r="F402" s="706"/>
      <c r="I402" s="367"/>
      <c r="J402" s="163"/>
      <c r="K402" s="644"/>
      <c r="P402" s="434"/>
      <c r="AT402" s="163"/>
      <c r="AU402" s="163"/>
      <c r="AV402" s="163"/>
      <c r="AW402" s="163"/>
      <c r="AX402" s="163"/>
      <c r="AY402" s="163"/>
      <c r="AZ402" s="163"/>
      <c r="BA402" s="163"/>
      <c r="BB402" s="163"/>
      <c r="BC402" s="163"/>
      <c r="BD402" s="163"/>
      <c r="BE402" s="163"/>
      <c r="BF402" s="163"/>
      <c r="BG402" s="163"/>
      <c r="BH402" s="163"/>
      <c r="BI402" s="163"/>
      <c r="BJ402" s="163"/>
      <c r="BK402" s="163"/>
      <c r="BL402" s="163"/>
      <c r="BM402" s="163"/>
      <c r="BN402" s="163"/>
      <c r="BO402" s="163"/>
      <c r="BP402" s="163"/>
    </row>
    <row r="403" spans="1:68" s="413" customFormat="1">
      <c r="A403" s="163"/>
      <c r="E403" s="561"/>
      <c r="F403" s="706"/>
      <c r="I403" s="367"/>
      <c r="J403" s="163"/>
      <c r="K403" s="644"/>
      <c r="P403" s="434"/>
      <c r="AT403" s="163"/>
      <c r="AU403" s="163"/>
      <c r="AV403" s="163"/>
      <c r="AW403" s="163"/>
      <c r="AX403" s="163"/>
      <c r="AY403" s="163"/>
      <c r="AZ403" s="163"/>
      <c r="BA403" s="163"/>
      <c r="BB403" s="163"/>
      <c r="BC403" s="163"/>
      <c r="BD403" s="163"/>
      <c r="BE403" s="163"/>
      <c r="BF403" s="163"/>
      <c r="BG403" s="163"/>
      <c r="BH403" s="163"/>
      <c r="BI403" s="163"/>
      <c r="BJ403" s="163"/>
      <c r="BK403" s="163"/>
      <c r="BL403" s="163"/>
      <c r="BM403" s="163"/>
      <c r="BN403" s="163"/>
      <c r="BO403" s="163"/>
      <c r="BP403" s="163"/>
    </row>
    <row r="404" spans="1:68" s="413" customFormat="1">
      <c r="A404" s="163"/>
      <c r="E404" s="561"/>
      <c r="F404" s="706"/>
      <c r="I404" s="367"/>
      <c r="J404" s="163"/>
      <c r="K404" s="644"/>
      <c r="P404" s="434"/>
      <c r="AT404" s="163"/>
      <c r="AU404" s="163"/>
      <c r="AV404" s="163"/>
      <c r="AW404" s="163"/>
      <c r="AX404" s="163"/>
      <c r="AY404" s="163"/>
      <c r="AZ404" s="163"/>
      <c r="BA404" s="163"/>
      <c r="BB404" s="163"/>
      <c r="BC404" s="163"/>
      <c r="BD404" s="163"/>
      <c r="BE404" s="163"/>
      <c r="BF404" s="163"/>
      <c r="BG404" s="163"/>
      <c r="BH404" s="163"/>
      <c r="BI404" s="163"/>
      <c r="BJ404" s="163"/>
      <c r="BK404" s="163"/>
      <c r="BL404" s="163"/>
      <c r="BM404" s="163"/>
      <c r="BN404" s="163"/>
      <c r="BO404" s="163"/>
      <c r="BP404" s="163"/>
    </row>
    <row r="405" spans="1:68" s="413" customFormat="1">
      <c r="A405" s="163"/>
      <c r="E405" s="561"/>
      <c r="F405" s="706"/>
      <c r="I405" s="367"/>
      <c r="J405" s="163"/>
      <c r="K405" s="644"/>
      <c r="P405" s="434"/>
      <c r="AT405" s="163"/>
      <c r="AU405" s="163"/>
      <c r="AV405" s="163"/>
      <c r="AW405" s="163"/>
      <c r="AX405" s="163"/>
      <c r="AY405" s="163"/>
      <c r="AZ405" s="163"/>
      <c r="BA405" s="163"/>
      <c r="BB405" s="163"/>
      <c r="BC405" s="163"/>
      <c r="BD405" s="163"/>
      <c r="BE405" s="163"/>
      <c r="BF405" s="163"/>
      <c r="BG405" s="163"/>
      <c r="BH405" s="163"/>
      <c r="BI405" s="163"/>
      <c r="BJ405" s="163"/>
      <c r="BK405" s="163"/>
      <c r="BL405" s="163"/>
      <c r="BM405" s="163"/>
      <c r="BN405" s="163"/>
      <c r="BO405" s="163"/>
      <c r="BP405" s="163"/>
    </row>
    <row r="406" spans="1:68" s="413" customFormat="1">
      <c r="A406" s="163"/>
      <c r="E406" s="561"/>
      <c r="F406" s="706"/>
      <c r="I406" s="367"/>
      <c r="J406" s="163"/>
      <c r="K406" s="644"/>
      <c r="P406" s="434"/>
      <c r="AT406" s="163"/>
      <c r="AU406" s="163"/>
      <c r="AV406" s="163"/>
      <c r="AW406" s="163"/>
      <c r="AX406" s="163"/>
      <c r="AY406" s="163"/>
      <c r="AZ406" s="163"/>
      <c r="BA406" s="163"/>
      <c r="BB406" s="163"/>
      <c r="BC406" s="163"/>
      <c r="BD406" s="163"/>
      <c r="BE406" s="163"/>
      <c r="BF406" s="163"/>
      <c r="BG406" s="163"/>
      <c r="BH406" s="163"/>
      <c r="BI406" s="163"/>
      <c r="BJ406" s="163"/>
      <c r="BK406" s="163"/>
      <c r="BL406" s="163"/>
      <c r="BM406" s="163"/>
      <c r="BN406" s="163"/>
      <c r="BO406" s="163"/>
      <c r="BP406" s="163"/>
    </row>
    <row r="407" spans="1:68" s="413" customFormat="1">
      <c r="A407" s="163"/>
      <c r="E407" s="561"/>
      <c r="F407" s="706"/>
      <c r="I407" s="367"/>
      <c r="J407" s="163"/>
      <c r="K407" s="644"/>
      <c r="P407" s="434"/>
      <c r="AT407" s="163"/>
      <c r="AU407" s="163"/>
      <c r="AV407" s="163"/>
      <c r="AW407" s="163"/>
      <c r="AX407" s="163"/>
      <c r="AY407" s="163"/>
      <c r="AZ407" s="163"/>
      <c r="BA407" s="163"/>
      <c r="BB407" s="163"/>
      <c r="BC407" s="163"/>
      <c r="BD407" s="163"/>
      <c r="BE407" s="163"/>
      <c r="BF407" s="163"/>
      <c r="BG407" s="163"/>
      <c r="BH407" s="163"/>
      <c r="BI407" s="163"/>
      <c r="BJ407" s="163"/>
      <c r="BK407" s="163"/>
      <c r="BL407" s="163"/>
      <c r="BM407" s="163"/>
      <c r="BN407" s="163"/>
      <c r="BO407" s="163"/>
      <c r="BP407" s="163"/>
    </row>
    <row r="408" spans="1:68" s="413" customFormat="1">
      <c r="A408" s="163"/>
      <c r="E408" s="561"/>
      <c r="F408" s="706"/>
      <c r="I408" s="367"/>
      <c r="J408" s="163"/>
      <c r="K408" s="644"/>
      <c r="P408" s="434"/>
      <c r="AT408" s="163"/>
      <c r="AU408" s="163"/>
      <c r="AV408" s="163"/>
      <c r="AW408" s="163"/>
      <c r="AX408" s="163"/>
      <c r="AY408" s="163"/>
      <c r="AZ408" s="163"/>
      <c r="BA408" s="163"/>
      <c r="BB408" s="163"/>
      <c r="BC408" s="163"/>
      <c r="BD408" s="163"/>
      <c r="BE408" s="163"/>
      <c r="BF408" s="163"/>
      <c r="BG408" s="163"/>
      <c r="BH408" s="163"/>
      <c r="BI408" s="163"/>
      <c r="BJ408" s="163"/>
      <c r="BK408" s="163"/>
      <c r="BL408" s="163"/>
      <c r="BM408" s="163"/>
      <c r="BN408" s="163"/>
      <c r="BO408" s="163"/>
      <c r="BP408" s="163"/>
    </row>
    <row r="409" spans="1:68" s="413" customFormat="1">
      <c r="A409" s="163"/>
      <c r="E409" s="561"/>
      <c r="F409" s="706"/>
      <c r="I409" s="367"/>
      <c r="J409" s="163"/>
      <c r="K409" s="644"/>
      <c r="P409" s="434"/>
      <c r="AT409" s="163"/>
      <c r="AU409" s="163"/>
      <c r="AV409" s="163"/>
      <c r="AW409" s="163"/>
      <c r="AX409" s="163"/>
      <c r="AY409" s="163"/>
      <c r="AZ409" s="163"/>
      <c r="BA409" s="163"/>
      <c r="BB409" s="163"/>
      <c r="BC409" s="163"/>
      <c r="BD409" s="163"/>
      <c r="BE409" s="163"/>
      <c r="BF409" s="163"/>
      <c r="BG409" s="163"/>
      <c r="BH409" s="163"/>
      <c r="BI409" s="163"/>
      <c r="BJ409" s="163"/>
      <c r="BK409" s="163"/>
      <c r="BL409" s="163"/>
      <c r="BM409" s="163"/>
      <c r="BN409" s="163"/>
      <c r="BO409" s="163"/>
      <c r="BP409" s="163"/>
    </row>
    <row r="410" spans="1:68" s="413" customFormat="1">
      <c r="A410" s="163"/>
      <c r="E410" s="561"/>
      <c r="F410" s="706"/>
      <c r="I410" s="367"/>
      <c r="J410" s="163"/>
      <c r="K410" s="644"/>
      <c r="P410" s="434"/>
      <c r="AT410" s="163"/>
      <c r="AU410" s="163"/>
      <c r="AV410" s="163"/>
      <c r="AW410" s="163"/>
      <c r="AX410" s="163"/>
      <c r="AY410" s="163"/>
      <c r="AZ410" s="163"/>
      <c r="BA410" s="163"/>
      <c r="BB410" s="163"/>
      <c r="BC410" s="163"/>
      <c r="BD410" s="163"/>
      <c r="BE410" s="163"/>
      <c r="BF410" s="163"/>
      <c r="BG410" s="163"/>
      <c r="BH410" s="163"/>
      <c r="BI410" s="163"/>
      <c r="BJ410" s="163"/>
      <c r="BK410" s="163"/>
      <c r="BL410" s="163"/>
      <c r="BM410" s="163"/>
      <c r="BN410" s="163"/>
      <c r="BO410" s="163"/>
      <c r="BP410" s="163"/>
    </row>
    <row r="411" spans="1:68" s="413" customFormat="1">
      <c r="A411" s="163"/>
      <c r="E411" s="561"/>
      <c r="F411" s="706"/>
      <c r="I411" s="367"/>
      <c r="J411" s="163"/>
      <c r="K411" s="644"/>
      <c r="P411" s="434"/>
      <c r="AT411" s="163"/>
      <c r="AU411" s="163"/>
      <c r="AV411" s="163"/>
      <c r="AW411" s="163"/>
      <c r="AX411" s="163"/>
      <c r="AY411" s="163"/>
      <c r="AZ411" s="163"/>
      <c r="BA411" s="163"/>
      <c r="BB411" s="163"/>
      <c r="BC411" s="163"/>
      <c r="BD411" s="163"/>
      <c r="BE411" s="163"/>
      <c r="BF411" s="163"/>
      <c r="BG411" s="163"/>
      <c r="BH411" s="163"/>
      <c r="BI411" s="163"/>
      <c r="BJ411" s="163"/>
      <c r="BK411" s="163"/>
      <c r="BL411" s="163"/>
      <c r="BM411" s="163"/>
      <c r="BN411" s="163"/>
      <c r="BO411" s="163"/>
      <c r="BP411" s="163"/>
    </row>
    <row r="412" spans="1:68" s="413" customFormat="1">
      <c r="A412" s="163"/>
      <c r="E412" s="561"/>
      <c r="F412" s="706"/>
      <c r="I412" s="367"/>
      <c r="J412" s="163"/>
      <c r="K412" s="644"/>
      <c r="P412" s="434"/>
      <c r="AT412" s="163"/>
      <c r="AU412" s="163"/>
      <c r="AV412" s="163"/>
      <c r="AW412" s="163"/>
      <c r="AX412" s="163"/>
      <c r="AY412" s="163"/>
      <c r="AZ412" s="163"/>
      <c r="BA412" s="163"/>
      <c r="BB412" s="163"/>
      <c r="BC412" s="163"/>
      <c r="BD412" s="163"/>
      <c r="BE412" s="163"/>
      <c r="BF412" s="163"/>
      <c r="BG412" s="163"/>
      <c r="BH412" s="163"/>
      <c r="BI412" s="163"/>
      <c r="BJ412" s="163"/>
      <c r="BK412" s="163"/>
      <c r="BL412" s="163"/>
      <c r="BM412" s="163"/>
      <c r="BN412" s="163"/>
      <c r="BO412" s="163"/>
      <c r="BP412" s="163"/>
    </row>
    <row r="413" spans="1:68" s="413" customFormat="1">
      <c r="A413" s="163"/>
      <c r="E413" s="561"/>
      <c r="F413" s="706"/>
      <c r="I413" s="367"/>
      <c r="J413" s="163"/>
      <c r="K413" s="644"/>
      <c r="P413" s="434"/>
      <c r="AT413" s="163"/>
      <c r="AU413" s="163"/>
      <c r="AV413" s="163"/>
      <c r="AW413" s="163"/>
      <c r="AX413" s="163"/>
      <c r="AY413" s="163"/>
      <c r="AZ413" s="163"/>
      <c r="BA413" s="163"/>
      <c r="BB413" s="163"/>
      <c r="BC413" s="163"/>
      <c r="BD413" s="163"/>
      <c r="BE413" s="163"/>
      <c r="BF413" s="163"/>
      <c r="BG413" s="163"/>
      <c r="BH413" s="163"/>
      <c r="BI413" s="163"/>
      <c r="BJ413" s="163"/>
      <c r="BK413" s="163"/>
      <c r="BL413" s="163"/>
      <c r="BM413" s="163"/>
      <c r="BN413" s="163"/>
      <c r="BO413" s="163"/>
      <c r="BP413" s="163"/>
    </row>
    <row r="414" spans="1:68" s="413" customFormat="1">
      <c r="A414" s="163"/>
      <c r="E414" s="561"/>
      <c r="F414" s="706"/>
      <c r="I414" s="367"/>
      <c r="J414" s="163"/>
      <c r="K414" s="644"/>
      <c r="P414" s="434"/>
      <c r="AT414" s="163"/>
      <c r="AU414" s="163"/>
      <c r="AV414" s="163"/>
      <c r="AW414" s="163"/>
      <c r="AX414" s="163"/>
      <c r="AY414" s="163"/>
      <c r="AZ414" s="163"/>
      <c r="BA414" s="163"/>
      <c r="BB414" s="163"/>
      <c r="BC414" s="163"/>
      <c r="BD414" s="163"/>
      <c r="BE414" s="163"/>
      <c r="BF414" s="163"/>
      <c r="BG414" s="163"/>
      <c r="BH414" s="163"/>
      <c r="BI414" s="163"/>
      <c r="BJ414" s="163"/>
      <c r="BK414" s="163"/>
      <c r="BL414" s="163"/>
      <c r="BM414" s="163"/>
      <c r="BN414" s="163"/>
      <c r="BO414" s="163"/>
      <c r="BP414" s="163"/>
    </row>
    <row r="415" spans="1:68" s="413" customFormat="1">
      <c r="A415" s="163"/>
      <c r="E415" s="561"/>
      <c r="F415" s="706"/>
      <c r="I415" s="367"/>
      <c r="J415" s="163"/>
      <c r="K415" s="644"/>
      <c r="P415" s="434"/>
      <c r="AT415" s="163"/>
      <c r="AU415" s="163"/>
      <c r="AV415" s="163"/>
      <c r="AW415" s="163"/>
      <c r="AX415" s="163"/>
      <c r="AY415" s="163"/>
      <c r="AZ415" s="163"/>
      <c r="BA415" s="163"/>
      <c r="BB415" s="163"/>
      <c r="BC415" s="163"/>
      <c r="BD415" s="163"/>
      <c r="BE415" s="163"/>
      <c r="BF415" s="163"/>
      <c r="BG415" s="163"/>
      <c r="BH415" s="163"/>
      <c r="BI415" s="163"/>
      <c r="BJ415" s="163"/>
      <c r="BK415" s="163"/>
      <c r="BL415" s="163"/>
      <c r="BM415" s="163"/>
      <c r="BN415" s="163"/>
      <c r="BO415" s="163"/>
      <c r="BP415" s="163"/>
    </row>
    <row r="416" spans="1:68" s="413" customFormat="1">
      <c r="A416" s="163"/>
      <c r="E416" s="561"/>
      <c r="F416" s="706"/>
      <c r="I416" s="367"/>
      <c r="J416" s="163"/>
      <c r="K416" s="644"/>
      <c r="P416" s="434"/>
      <c r="AT416" s="163"/>
      <c r="AU416" s="163"/>
      <c r="AV416" s="163"/>
      <c r="AW416" s="163"/>
      <c r="AX416" s="163"/>
      <c r="AY416" s="163"/>
      <c r="AZ416" s="163"/>
      <c r="BA416" s="163"/>
      <c r="BB416" s="163"/>
      <c r="BC416" s="163"/>
      <c r="BD416" s="163"/>
      <c r="BE416" s="163"/>
      <c r="BF416" s="163"/>
      <c r="BG416" s="163"/>
      <c r="BH416" s="163"/>
      <c r="BI416" s="163"/>
      <c r="BJ416" s="163"/>
      <c r="BK416" s="163"/>
      <c r="BL416" s="163"/>
      <c r="BM416" s="163"/>
      <c r="BN416" s="163"/>
      <c r="BO416" s="163"/>
      <c r="BP416" s="163"/>
    </row>
    <row r="417" spans="1:68" s="413" customFormat="1">
      <c r="A417" s="163"/>
      <c r="E417" s="561"/>
      <c r="F417" s="706"/>
      <c r="I417" s="367"/>
      <c r="J417" s="163"/>
      <c r="K417" s="644"/>
      <c r="P417" s="434"/>
      <c r="AT417" s="163"/>
      <c r="AU417" s="163"/>
      <c r="AV417" s="163"/>
      <c r="AW417" s="163"/>
      <c r="AX417" s="163"/>
      <c r="AY417" s="163"/>
      <c r="AZ417" s="163"/>
      <c r="BA417" s="163"/>
      <c r="BB417" s="163"/>
      <c r="BC417" s="163"/>
      <c r="BD417" s="163"/>
      <c r="BE417" s="163"/>
      <c r="BF417" s="163"/>
      <c r="BG417" s="163"/>
      <c r="BH417" s="163"/>
      <c r="BI417" s="163"/>
      <c r="BJ417" s="163"/>
      <c r="BK417" s="163"/>
      <c r="BL417" s="163"/>
      <c r="BM417" s="163"/>
      <c r="BN417" s="163"/>
      <c r="BO417" s="163"/>
      <c r="BP417" s="163"/>
    </row>
    <row r="418" spans="1:68" s="413" customFormat="1">
      <c r="A418" s="163"/>
      <c r="E418" s="561"/>
      <c r="F418" s="706"/>
      <c r="I418" s="367"/>
      <c r="J418" s="163"/>
      <c r="K418" s="644"/>
      <c r="P418" s="434"/>
      <c r="AT418" s="163"/>
      <c r="AU418" s="163"/>
      <c r="AV418" s="163"/>
      <c r="AW418" s="163"/>
      <c r="AX418" s="163"/>
      <c r="AY418" s="163"/>
      <c r="AZ418" s="163"/>
      <c r="BA418" s="163"/>
      <c r="BB418" s="163"/>
      <c r="BC418" s="163"/>
      <c r="BD418" s="163"/>
      <c r="BE418" s="163"/>
      <c r="BF418" s="163"/>
      <c r="BG418" s="163"/>
      <c r="BH418" s="163"/>
      <c r="BI418" s="163"/>
      <c r="BJ418" s="163"/>
      <c r="BK418" s="163"/>
      <c r="BL418" s="163"/>
      <c r="BM418" s="163"/>
      <c r="BN418" s="163"/>
      <c r="BO418" s="163"/>
      <c r="BP418" s="163"/>
    </row>
    <row r="419" spans="1:68" s="413" customFormat="1">
      <c r="A419" s="163"/>
      <c r="E419" s="561"/>
      <c r="F419" s="706"/>
      <c r="I419" s="367"/>
      <c r="J419" s="163"/>
      <c r="K419" s="644"/>
      <c r="P419" s="434"/>
      <c r="AT419" s="163"/>
      <c r="AU419" s="163"/>
      <c r="AV419" s="163"/>
      <c r="AW419" s="163"/>
      <c r="AX419" s="163"/>
      <c r="AY419" s="163"/>
      <c r="AZ419" s="163"/>
      <c r="BA419" s="163"/>
      <c r="BB419" s="163"/>
      <c r="BC419" s="163"/>
      <c r="BD419" s="163"/>
      <c r="BE419" s="163"/>
      <c r="BF419" s="163"/>
      <c r="BG419" s="163"/>
      <c r="BH419" s="163"/>
      <c r="BI419" s="163"/>
      <c r="BJ419" s="163"/>
      <c r="BK419" s="163"/>
      <c r="BL419" s="163"/>
      <c r="BM419" s="163"/>
      <c r="BN419" s="163"/>
      <c r="BO419" s="163"/>
      <c r="BP419" s="163"/>
    </row>
    <row r="420" spans="1:68" s="413" customFormat="1">
      <c r="A420" s="163"/>
      <c r="E420" s="561"/>
      <c r="F420" s="706"/>
      <c r="I420" s="367"/>
      <c r="J420" s="163"/>
      <c r="K420" s="644"/>
      <c r="P420" s="434"/>
      <c r="AT420" s="163"/>
      <c r="AU420" s="163"/>
      <c r="AV420" s="163"/>
      <c r="AW420" s="163"/>
      <c r="AX420" s="163"/>
      <c r="AY420" s="163"/>
      <c r="AZ420" s="163"/>
      <c r="BA420" s="163"/>
      <c r="BB420" s="163"/>
      <c r="BC420" s="163"/>
      <c r="BD420" s="163"/>
      <c r="BE420" s="163"/>
      <c r="BF420" s="163"/>
      <c r="BG420" s="163"/>
      <c r="BH420" s="163"/>
      <c r="BI420" s="163"/>
      <c r="BJ420" s="163"/>
      <c r="BK420" s="163"/>
      <c r="BL420" s="163"/>
      <c r="BM420" s="163"/>
      <c r="BN420" s="163"/>
      <c r="BO420" s="163"/>
      <c r="BP420" s="163"/>
    </row>
    <row r="421" spans="1:68" s="413" customFormat="1">
      <c r="A421" s="163"/>
      <c r="E421" s="561"/>
      <c r="F421" s="706"/>
      <c r="I421" s="367"/>
      <c r="J421" s="163"/>
      <c r="K421" s="644"/>
      <c r="P421" s="434"/>
      <c r="AT421" s="163"/>
      <c r="AU421" s="163"/>
      <c r="AV421" s="163"/>
      <c r="AW421" s="163"/>
      <c r="AX421" s="163"/>
      <c r="AY421" s="163"/>
      <c r="AZ421" s="163"/>
      <c r="BA421" s="163"/>
      <c r="BB421" s="163"/>
      <c r="BC421" s="163"/>
      <c r="BD421" s="163"/>
      <c r="BE421" s="163"/>
      <c r="BF421" s="163"/>
      <c r="BG421" s="163"/>
      <c r="BH421" s="163"/>
      <c r="BI421" s="163"/>
      <c r="BJ421" s="163"/>
      <c r="BK421" s="163"/>
      <c r="BL421" s="163"/>
      <c r="BM421" s="163"/>
      <c r="BN421" s="163"/>
      <c r="BO421" s="163"/>
      <c r="BP421" s="163"/>
    </row>
    <row r="422" spans="1:68" s="413" customFormat="1">
      <c r="A422" s="163"/>
      <c r="E422" s="561"/>
      <c r="F422" s="706"/>
      <c r="I422" s="367"/>
      <c r="J422" s="163"/>
      <c r="K422" s="644"/>
      <c r="P422" s="434"/>
      <c r="AT422" s="163"/>
      <c r="AU422" s="163"/>
      <c r="AV422" s="163"/>
      <c r="AW422" s="163"/>
      <c r="AX422" s="163"/>
      <c r="AY422" s="163"/>
      <c r="AZ422" s="163"/>
      <c r="BA422" s="163"/>
      <c r="BB422" s="163"/>
      <c r="BC422" s="163"/>
      <c r="BD422" s="163"/>
      <c r="BE422" s="163"/>
      <c r="BF422" s="163"/>
      <c r="BG422" s="163"/>
      <c r="BH422" s="163"/>
      <c r="BI422" s="163"/>
      <c r="BJ422" s="163"/>
      <c r="BK422" s="163"/>
      <c r="BL422" s="163"/>
      <c r="BM422" s="163"/>
      <c r="BN422" s="163"/>
      <c r="BO422" s="163"/>
      <c r="BP422" s="163"/>
    </row>
    <row r="423" spans="1:68" s="413" customFormat="1">
      <c r="A423" s="163"/>
      <c r="E423" s="561"/>
      <c r="F423" s="706"/>
      <c r="I423" s="367"/>
      <c r="J423" s="163"/>
      <c r="K423" s="644"/>
      <c r="P423" s="434"/>
      <c r="AT423" s="163"/>
      <c r="AU423" s="163"/>
      <c r="AV423" s="163"/>
      <c r="AW423" s="163"/>
      <c r="AX423" s="163"/>
      <c r="AY423" s="163"/>
      <c r="AZ423" s="163"/>
      <c r="BA423" s="163"/>
      <c r="BB423" s="163"/>
      <c r="BC423" s="163"/>
      <c r="BD423" s="163"/>
      <c r="BE423" s="163"/>
      <c r="BF423" s="163"/>
      <c r="BG423" s="163"/>
      <c r="BH423" s="163"/>
      <c r="BI423" s="163"/>
      <c r="BJ423" s="163"/>
      <c r="BK423" s="163"/>
      <c r="BL423" s="163"/>
      <c r="BM423" s="163"/>
      <c r="BN423" s="163"/>
      <c r="BO423" s="163"/>
      <c r="BP423" s="163"/>
    </row>
    <row r="424" spans="1:68" s="413" customFormat="1">
      <c r="A424" s="163"/>
      <c r="E424" s="561"/>
      <c r="F424" s="706"/>
      <c r="I424" s="367"/>
      <c r="J424" s="163"/>
      <c r="K424" s="644"/>
      <c r="P424" s="434"/>
      <c r="AT424" s="163"/>
      <c r="AU424" s="163"/>
      <c r="AV424" s="163"/>
      <c r="AW424" s="163"/>
      <c r="AX424" s="163"/>
      <c r="AY424" s="163"/>
      <c r="AZ424" s="163"/>
      <c r="BA424" s="163"/>
      <c r="BB424" s="163"/>
      <c r="BC424" s="163"/>
      <c r="BD424" s="163"/>
      <c r="BE424" s="163"/>
      <c r="BF424" s="163"/>
      <c r="BG424" s="163"/>
      <c r="BH424" s="163"/>
      <c r="BI424" s="163"/>
      <c r="BJ424" s="163"/>
      <c r="BK424" s="163"/>
      <c r="BL424" s="163"/>
      <c r="BM424" s="163"/>
      <c r="BN424" s="163"/>
      <c r="BO424" s="163"/>
      <c r="BP424" s="163"/>
    </row>
    <row r="425" spans="1:68" s="413" customFormat="1">
      <c r="A425" s="163"/>
      <c r="E425" s="561"/>
      <c r="F425" s="706"/>
      <c r="I425" s="367"/>
      <c r="J425" s="163"/>
      <c r="K425" s="644"/>
      <c r="P425" s="434"/>
      <c r="AT425" s="163"/>
      <c r="AU425" s="163"/>
      <c r="AV425" s="163"/>
      <c r="AW425" s="163"/>
      <c r="AX425" s="163"/>
      <c r="AY425" s="163"/>
      <c r="AZ425" s="163"/>
      <c r="BA425" s="163"/>
      <c r="BB425" s="163"/>
      <c r="BC425" s="163"/>
      <c r="BD425" s="163"/>
      <c r="BE425" s="163"/>
      <c r="BF425" s="163"/>
      <c r="BG425" s="163"/>
      <c r="BH425" s="163"/>
      <c r="BI425" s="163"/>
      <c r="BJ425" s="163"/>
      <c r="BK425" s="163"/>
      <c r="BL425" s="163"/>
      <c r="BM425" s="163"/>
      <c r="BN425" s="163"/>
      <c r="BO425" s="163"/>
      <c r="BP425" s="163"/>
    </row>
    <row r="426" spans="1:68" s="413" customFormat="1">
      <c r="A426" s="163"/>
      <c r="E426" s="561"/>
      <c r="F426" s="706"/>
      <c r="I426" s="367"/>
      <c r="J426" s="163"/>
      <c r="K426" s="644"/>
      <c r="P426" s="434"/>
      <c r="AT426" s="163"/>
      <c r="AU426" s="163"/>
      <c r="AV426" s="163"/>
      <c r="AW426" s="163"/>
      <c r="AX426" s="163"/>
      <c r="AY426" s="163"/>
      <c r="AZ426" s="163"/>
      <c r="BA426" s="163"/>
      <c r="BB426" s="163"/>
      <c r="BC426" s="163"/>
      <c r="BD426" s="163"/>
      <c r="BE426" s="163"/>
      <c r="BF426" s="163"/>
      <c r="BG426" s="163"/>
      <c r="BH426" s="163"/>
      <c r="BI426" s="163"/>
      <c r="BJ426" s="163"/>
      <c r="BK426" s="163"/>
      <c r="BL426" s="163"/>
      <c r="BM426" s="163"/>
      <c r="BN426" s="163"/>
      <c r="BO426" s="163"/>
      <c r="BP426" s="163"/>
    </row>
    <row r="427" spans="1:68" s="413" customFormat="1">
      <c r="A427" s="163"/>
      <c r="E427" s="561"/>
      <c r="F427" s="706"/>
      <c r="I427" s="367"/>
      <c r="J427" s="163"/>
      <c r="K427" s="644"/>
      <c r="P427" s="434"/>
      <c r="AT427" s="163"/>
      <c r="AU427" s="163"/>
      <c r="AV427" s="163"/>
      <c r="AW427" s="163"/>
      <c r="AX427" s="163"/>
      <c r="AY427" s="163"/>
      <c r="AZ427" s="163"/>
      <c r="BA427" s="163"/>
      <c r="BB427" s="163"/>
      <c r="BC427" s="163"/>
      <c r="BD427" s="163"/>
      <c r="BE427" s="163"/>
      <c r="BF427" s="163"/>
      <c r="BG427" s="163"/>
      <c r="BH427" s="163"/>
      <c r="BI427" s="163"/>
      <c r="BJ427" s="163"/>
      <c r="BK427" s="163"/>
      <c r="BL427" s="163"/>
      <c r="BM427" s="163"/>
      <c r="BN427" s="163"/>
      <c r="BO427" s="163"/>
      <c r="BP427" s="163"/>
    </row>
    <row r="428" spans="1:68" s="413" customFormat="1">
      <c r="A428" s="163"/>
      <c r="E428" s="561"/>
      <c r="F428" s="706"/>
      <c r="I428" s="367"/>
      <c r="J428" s="163"/>
      <c r="K428" s="644"/>
      <c r="P428" s="434"/>
      <c r="AT428" s="163"/>
      <c r="AU428" s="163"/>
      <c r="AV428" s="163"/>
      <c r="AW428" s="163"/>
      <c r="AX428" s="163"/>
      <c r="AY428" s="163"/>
      <c r="AZ428" s="163"/>
      <c r="BA428" s="163"/>
      <c r="BB428" s="163"/>
      <c r="BC428" s="163"/>
      <c r="BD428" s="163"/>
      <c r="BE428" s="163"/>
      <c r="BF428" s="163"/>
      <c r="BG428" s="163"/>
      <c r="BH428" s="163"/>
      <c r="BI428" s="163"/>
      <c r="BJ428" s="163"/>
      <c r="BK428" s="163"/>
      <c r="BL428" s="163"/>
      <c r="BM428" s="163"/>
      <c r="BN428" s="163"/>
      <c r="BO428" s="163"/>
      <c r="BP428" s="163"/>
    </row>
    <row r="429" spans="1:68" s="413" customFormat="1">
      <c r="A429" s="163"/>
      <c r="E429" s="561"/>
      <c r="F429" s="706"/>
      <c r="I429" s="367"/>
      <c r="J429" s="163"/>
      <c r="K429" s="644"/>
      <c r="P429" s="434"/>
      <c r="AT429" s="163"/>
      <c r="AU429" s="163"/>
      <c r="AV429" s="163"/>
      <c r="AW429" s="163"/>
      <c r="AX429" s="163"/>
      <c r="AY429" s="163"/>
      <c r="AZ429" s="163"/>
      <c r="BA429" s="163"/>
      <c r="BB429" s="163"/>
      <c r="BC429" s="163"/>
      <c r="BD429" s="163"/>
      <c r="BE429" s="163"/>
      <c r="BF429" s="163"/>
      <c r="BG429" s="163"/>
      <c r="BH429" s="163"/>
      <c r="BI429" s="163"/>
      <c r="BJ429" s="163"/>
      <c r="BK429" s="163"/>
      <c r="BL429" s="163"/>
      <c r="BM429" s="163"/>
      <c r="BN429" s="163"/>
      <c r="BO429" s="163"/>
      <c r="BP429" s="163"/>
    </row>
    <row r="430" spans="1:68" s="413" customFormat="1">
      <c r="A430" s="163"/>
      <c r="E430" s="561"/>
      <c r="F430" s="706"/>
      <c r="I430" s="367"/>
      <c r="J430" s="163"/>
      <c r="K430" s="644"/>
      <c r="P430" s="434"/>
      <c r="AT430" s="163"/>
      <c r="AU430" s="163"/>
      <c r="AV430" s="163"/>
      <c r="AW430" s="163"/>
      <c r="AX430" s="163"/>
      <c r="AY430" s="163"/>
      <c r="AZ430" s="163"/>
      <c r="BA430" s="163"/>
      <c r="BB430" s="163"/>
      <c r="BC430" s="163"/>
      <c r="BD430" s="163"/>
      <c r="BE430" s="163"/>
      <c r="BF430" s="163"/>
      <c r="BG430" s="163"/>
      <c r="BH430" s="163"/>
      <c r="BI430" s="163"/>
      <c r="BJ430" s="163"/>
      <c r="BK430" s="163"/>
      <c r="BL430" s="163"/>
      <c r="BM430" s="163"/>
      <c r="BN430" s="163"/>
      <c r="BO430" s="163"/>
      <c r="BP430" s="163"/>
    </row>
    <row r="431" spans="1:68" s="413" customFormat="1">
      <c r="A431" s="163"/>
      <c r="E431" s="561"/>
      <c r="F431" s="706"/>
      <c r="I431" s="367"/>
      <c r="J431" s="163"/>
      <c r="K431" s="644"/>
      <c r="P431" s="434"/>
      <c r="AT431" s="163"/>
      <c r="AU431" s="163"/>
      <c r="AV431" s="163"/>
      <c r="AW431" s="163"/>
      <c r="AX431" s="163"/>
      <c r="AY431" s="163"/>
      <c r="AZ431" s="163"/>
      <c r="BA431" s="163"/>
      <c r="BB431" s="163"/>
      <c r="BC431" s="163"/>
      <c r="BD431" s="163"/>
      <c r="BE431" s="163"/>
      <c r="BF431" s="163"/>
      <c r="BG431" s="163"/>
      <c r="BH431" s="163"/>
      <c r="BI431" s="163"/>
      <c r="BJ431" s="163"/>
      <c r="BK431" s="163"/>
      <c r="BL431" s="163"/>
      <c r="BM431" s="163"/>
      <c r="BN431" s="163"/>
      <c r="BO431" s="163"/>
      <c r="BP431" s="163"/>
    </row>
    <row r="432" spans="1:68" s="413" customFormat="1">
      <c r="A432" s="163"/>
      <c r="E432" s="561"/>
      <c r="F432" s="706"/>
      <c r="I432" s="367"/>
      <c r="J432" s="163"/>
      <c r="K432" s="644"/>
      <c r="P432" s="434"/>
      <c r="AT432" s="163"/>
      <c r="AU432" s="163"/>
      <c r="AV432" s="163"/>
      <c r="AW432" s="163"/>
      <c r="AX432" s="163"/>
      <c r="AY432" s="163"/>
      <c r="AZ432" s="163"/>
      <c r="BA432" s="163"/>
      <c r="BB432" s="163"/>
      <c r="BC432" s="163"/>
      <c r="BD432" s="163"/>
      <c r="BE432" s="163"/>
      <c r="BF432" s="163"/>
      <c r="BG432" s="163"/>
      <c r="BH432" s="163"/>
      <c r="BI432" s="163"/>
      <c r="BJ432" s="163"/>
      <c r="BK432" s="163"/>
      <c r="BL432" s="163"/>
      <c r="BM432" s="163"/>
      <c r="BN432" s="163"/>
      <c r="BO432" s="163"/>
      <c r="BP432" s="163"/>
    </row>
    <row r="433" spans="1:68" s="413" customFormat="1">
      <c r="A433" s="163"/>
      <c r="E433" s="561"/>
      <c r="F433" s="706"/>
      <c r="I433" s="367"/>
      <c r="J433" s="163"/>
      <c r="K433" s="644"/>
      <c r="P433" s="434"/>
      <c r="AT433" s="163"/>
      <c r="AU433" s="163"/>
      <c r="AV433" s="163"/>
      <c r="AW433" s="163"/>
      <c r="AX433" s="163"/>
      <c r="AY433" s="163"/>
      <c r="AZ433" s="163"/>
      <c r="BA433" s="163"/>
      <c r="BB433" s="163"/>
      <c r="BC433" s="163"/>
      <c r="BD433" s="163"/>
      <c r="BE433" s="163"/>
      <c r="BF433" s="163"/>
      <c r="BG433" s="163"/>
      <c r="BH433" s="163"/>
      <c r="BI433" s="163"/>
      <c r="BJ433" s="163"/>
      <c r="BK433" s="163"/>
      <c r="BL433" s="163"/>
      <c r="BM433" s="163"/>
      <c r="BN433" s="163"/>
      <c r="BO433" s="163"/>
      <c r="BP433" s="163"/>
    </row>
    <row r="434" spans="1:68" s="413" customFormat="1">
      <c r="A434" s="163"/>
      <c r="E434" s="561"/>
      <c r="F434" s="706"/>
      <c r="I434" s="367"/>
      <c r="J434" s="163"/>
      <c r="K434" s="644"/>
      <c r="P434" s="434"/>
      <c r="AT434" s="163"/>
      <c r="AU434" s="163"/>
      <c r="AV434" s="163"/>
      <c r="AW434" s="163"/>
      <c r="AX434" s="163"/>
      <c r="AY434" s="163"/>
      <c r="AZ434" s="163"/>
      <c r="BA434" s="163"/>
      <c r="BB434" s="163"/>
      <c r="BC434" s="163"/>
      <c r="BD434" s="163"/>
      <c r="BE434" s="163"/>
      <c r="BF434" s="163"/>
      <c r="BG434" s="163"/>
      <c r="BH434" s="163"/>
      <c r="BI434" s="163"/>
      <c r="BJ434" s="163"/>
      <c r="BK434" s="163"/>
      <c r="BL434" s="163"/>
      <c r="BM434" s="163"/>
      <c r="BN434" s="163"/>
      <c r="BO434" s="163"/>
      <c r="BP434" s="163"/>
    </row>
    <row r="435" spans="1:68" s="413" customFormat="1">
      <c r="A435" s="163"/>
      <c r="E435" s="561"/>
      <c r="F435" s="706"/>
      <c r="I435" s="367"/>
      <c r="J435" s="163"/>
      <c r="K435" s="644"/>
      <c r="P435" s="434"/>
      <c r="AT435" s="163"/>
      <c r="AU435" s="163"/>
      <c r="AV435" s="163"/>
      <c r="AW435" s="163"/>
      <c r="AX435" s="163"/>
      <c r="AY435" s="163"/>
      <c r="AZ435" s="163"/>
      <c r="BA435" s="163"/>
      <c r="BB435" s="163"/>
      <c r="BC435" s="163"/>
      <c r="BD435" s="163"/>
      <c r="BE435" s="163"/>
      <c r="BF435" s="163"/>
      <c r="BG435" s="163"/>
      <c r="BH435" s="163"/>
      <c r="BI435" s="163"/>
      <c r="BJ435" s="163"/>
      <c r="BK435" s="163"/>
      <c r="BL435" s="163"/>
      <c r="BM435" s="163"/>
      <c r="BN435" s="163"/>
      <c r="BO435" s="163"/>
      <c r="BP435" s="163"/>
    </row>
    <row r="436" spans="1:68" s="413" customFormat="1">
      <c r="A436" s="163"/>
      <c r="E436" s="561"/>
      <c r="F436" s="706"/>
      <c r="I436" s="367"/>
      <c r="J436" s="163"/>
      <c r="K436" s="644"/>
      <c r="P436" s="434"/>
      <c r="AT436" s="163"/>
      <c r="AU436" s="163"/>
      <c r="AV436" s="163"/>
      <c r="AW436" s="163"/>
      <c r="AX436" s="163"/>
      <c r="AY436" s="163"/>
      <c r="AZ436" s="163"/>
      <c r="BA436" s="163"/>
      <c r="BB436" s="163"/>
      <c r="BC436" s="163"/>
      <c r="BD436" s="163"/>
      <c r="BE436" s="163"/>
      <c r="BF436" s="163"/>
      <c r="BG436" s="163"/>
      <c r="BH436" s="163"/>
      <c r="BI436" s="163"/>
      <c r="BJ436" s="163"/>
      <c r="BK436" s="163"/>
      <c r="BL436" s="163"/>
      <c r="BM436" s="163"/>
      <c r="BN436" s="163"/>
      <c r="BO436" s="163"/>
      <c r="BP436" s="163"/>
    </row>
    <row r="437" spans="1:68" s="413" customFormat="1">
      <c r="A437" s="163"/>
      <c r="E437" s="561"/>
      <c r="F437" s="706"/>
      <c r="I437" s="367"/>
      <c r="J437" s="163"/>
      <c r="K437" s="644"/>
      <c r="P437" s="434"/>
      <c r="AT437" s="163"/>
      <c r="AU437" s="163"/>
      <c r="AV437" s="163"/>
      <c r="AW437" s="163"/>
      <c r="AX437" s="163"/>
      <c r="AY437" s="163"/>
      <c r="AZ437" s="163"/>
      <c r="BA437" s="163"/>
      <c r="BB437" s="163"/>
      <c r="BC437" s="163"/>
      <c r="BD437" s="163"/>
      <c r="BE437" s="163"/>
      <c r="BF437" s="163"/>
      <c r="BG437" s="163"/>
      <c r="BH437" s="163"/>
      <c r="BI437" s="163"/>
      <c r="BJ437" s="163"/>
      <c r="BK437" s="163"/>
      <c r="BL437" s="163"/>
      <c r="BM437" s="163"/>
      <c r="BN437" s="163"/>
      <c r="BO437" s="163"/>
      <c r="BP437" s="163"/>
    </row>
    <row r="438" spans="1:68" s="413" customFormat="1">
      <c r="A438" s="163"/>
      <c r="E438" s="561"/>
      <c r="F438" s="706"/>
      <c r="I438" s="367"/>
      <c r="J438" s="163"/>
      <c r="K438" s="644"/>
      <c r="P438" s="434"/>
      <c r="AT438" s="163"/>
      <c r="AU438" s="163"/>
      <c r="AV438" s="163"/>
      <c r="AW438" s="163"/>
      <c r="AX438" s="163"/>
      <c r="AY438" s="163"/>
      <c r="AZ438" s="163"/>
      <c r="BA438" s="163"/>
      <c r="BB438" s="163"/>
      <c r="BC438" s="163"/>
      <c r="BD438" s="163"/>
      <c r="BE438" s="163"/>
      <c r="BF438" s="163"/>
      <c r="BG438" s="163"/>
      <c r="BH438" s="163"/>
      <c r="BI438" s="163"/>
      <c r="BJ438" s="163"/>
      <c r="BK438" s="163"/>
      <c r="BL438" s="163"/>
      <c r="BM438" s="163"/>
      <c r="BN438" s="163"/>
      <c r="BO438" s="163"/>
      <c r="BP438" s="163"/>
    </row>
    <row r="439" spans="1:68" s="413" customFormat="1">
      <c r="A439" s="163"/>
      <c r="E439" s="561"/>
      <c r="F439" s="706"/>
      <c r="I439" s="367"/>
      <c r="J439" s="163"/>
      <c r="K439" s="644"/>
      <c r="P439" s="434"/>
      <c r="AT439" s="163"/>
      <c r="AU439" s="163"/>
      <c r="AV439" s="163"/>
      <c r="AW439" s="163"/>
      <c r="AX439" s="163"/>
      <c r="AY439" s="163"/>
      <c r="AZ439" s="163"/>
      <c r="BA439" s="163"/>
      <c r="BB439" s="163"/>
      <c r="BC439" s="163"/>
      <c r="BD439" s="163"/>
      <c r="BE439" s="163"/>
      <c r="BF439" s="163"/>
      <c r="BG439" s="163"/>
      <c r="BH439" s="163"/>
      <c r="BI439" s="163"/>
      <c r="BJ439" s="163"/>
      <c r="BK439" s="163"/>
      <c r="BL439" s="163"/>
      <c r="BM439" s="163"/>
      <c r="BN439" s="163"/>
      <c r="BO439" s="163"/>
      <c r="BP439" s="163"/>
    </row>
    <row r="440" spans="1:68" s="413" customFormat="1">
      <c r="A440" s="163"/>
      <c r="E440" s="561"/>
      <c r="F440" s="706"/>
      <c r="I440" s="367"/>
      <c r="J440" s="163"/>
      <c r="K440" s="644"/>
      <c r="P440" s="434"/>
      <c r="AT440" s="163"/>
      <c r="AU440" s="163"/>
      <c r="AV440" s="163"/>
      <c r="AW440" s="163"/>
      <c r="AX440" s="163"/>
      <c r="AY440" s="163"/>
      <c r="AZ440" s="163"/>
      <c r="BA440" s="163"/>
      <c r="BB440" s="163"/>
      <c r="BC440" s="163"/>
      <c r="BD440" s="163"/>
      <c r="BE440" s="163"/>
      <c r="BF440" s="163"/>
      <c r="BG440" s="163"/>
      <c r="BH440" s="163"/>
      <c r="BI440" s="163"/>
      <c r="BJ440" s="163"/>
      <c r="BK440" s="163"/>
      <c r="BL440" s="163"/>
      <c r="BM440" s="163"/>
      <c r="BN440" s="163"/>
      <c r="BO440" s="163"/>
      <c r="BP440" s="163"/>
    </row>
    <row r="441" spans="1:68" s="413" customFormat="1">
      <c r="A441" s="163"/>
      <c r="E441" s="561"/>
      <c r="F441" s="706"/>
      <c r="I441" s="367"/>
      <c r="J441" s="163"/>
      <c r="K441" s="644"/>
      <c r="P441" s="434"/>
      <c r="AT441" s="163"/>
      <c r="AU441" s="163"/>
      <c r="AV441" s="163"/>
      <c r="AW441" s="163"/>
      <c r="AX441" s="163"/>
      <c r="AY441" s="163"/>
      <c r="AZ441" s="163"/>
      <c r="BA441" s="163"/>
      <c r="BB441" s="163"/>
      <c r="BC441" s="163"/>
      <c r="BD441" s="163"/>
      <c r="BE441" s="163"/>
      <c r="BF441" s="163"/>
      <c r="BG441" s="163"/>
      <c r="BH441" s="163"/>
      <c r="BI441" s="163"/>
      <c r="BJ441" s="163"/>
      <c r="BK441" s="163"/>
      <c r="BL441" s="163"/>
      <c r="BM441" s="163"/>
      <c r="BN441" s="163"/>
      <c r="BO441" s="163"/>
      <c r="BP441" s="163"/>
    </row>
    <row r="442" spans="1:68" s="413" customFormat="1">
      <c r="A442" s="163"/>
      <c r="E442" s="561"/>
      <c r="F442" s="706"/>
      <c r="I442" s="367"/>
      <c r="J442" s="163"/>
      <c r="K442" s="644"/>
      <c r="P442" s="434"/>
      <c r="AT442" s="163"/>
      <c r="AU442" s="163"/>
      <c r="AV442" s="163"/>
      <c r="AW442" s="163"/>
      <c r="AX442" s="163"/>
      <c r="AY442" s="163"/>
      <c r="AZ442" s="163"/>
      <c r="BA442" s="163"/>
      <c r="BB442" s="163"/>
      <c r="BC442" s="163"/>
      <c r="BD442" s="163"/>
      <c r="BE442" s="163"/>
      <c r="BF442" s="163"/>
      <c r="BG442" s="163"/>
      <c r="BH442" s="163"/>
      <c r="BI442" s="163"/>
      <c r="BJ442" s="163"/>
      <c r="BK442" s="163"/>
      <c r="BL442" s="163"/>
      <c r="BM442" s="163"/>
      <c r="BN442" s="163"/>
      <c r="BO442" s="163"/>
      <c r="BP442" s="163"/>
    </row>
    <row r="443" spans="1:68" s="413" customFormat="1">
      <c r="A443" s="163"/>
      <c r="E443" s="561"/>
      <c r="F443" s="706"/>
      <c r="I443" s="367"/>
      <c r="J443" s="163"/>
      <c r="K443" s="644"/>
      <c r="P443" s="434"/>
      <c r="AT443" s="163"/>
      <c r="AU443" s="163"/>
      <c r="AV443" s="163"/>
      <c r="AW443" s="163"/>
      <c r="AX443" s="163"/>
      <c r="AY443" s="163"/>
      <c r="AZ443" s="163"/>
      <c r="BA443" s="163"/>
      <c r="BB443" s="163"/>
      <c r="BC443" s="163"/>
      <c r="BD443" s="163"/>
      <c r="BE443" s="163"/>
      <c r="BF443" s="163"/>
      <c r="BG443" s="163"/>
      <c r="BH443" s="163"/>
      <c r="BI443" s="163"/>
      <c r="BJ443" s="163"/>
      <c r="BK443" s="163"/>
      <c r="BL443" s="163"/>
      <c r="BM443" s="163"/>
      <c r="BN443" s="163"/>
      <c r="BO443" s="163"/>
      <c r="BP443" s="163"/>
    </row>
    <row r="444" spans="1:68" s="413" customFormat="1">
      <c r="A444" s="163"/>
      <c r="E444" s="561"/>
      <c r="F444" s="706"/>
      <c r="I444" s="367"/>
      <c r="J444" s="163"/>
      <c r="K444" s="644"/>
      <c r="P444" s="434"/>
      <c r="AT444" s="163"/>
      <c r="AU444" s="163"/>
      <c r="AV444" s="163"/>
      <c r="AW444" s="163"/>
      <c r="AX444" s="163"/>
      <c r="AY444" s="163"/>
      <c r="AZ444" s="163"/>
      <c r="BA444" s="163"/>
      <c r="BB444" s="163"/>
      <c r="BC444" s="163"/>
      <c r="BD444" s="163"/>
      <c r="BE444" s="163"/>
      <c r="BF444" s="163"/>
      <c r="BG444" s="163"/>
      <c r="BH444" s="163"/>
      <c r="BI444" s="163"/>
      <c r="BJ444" s="163"/>
      <c r="BK444" s="163"/>
      <c r="BL444" s="163"/>
      <c r="BM444" s="163"/>
      <c r="BN444" s="163"/>
      <c r="BO444" s="163"/>
      <c r="BP444" s="163"/>
    </row>
    <row r="445" spans="1:68" s="413" customFormat="1">
      <c r="A445" s="163"/>
      <c r="E445" s="561"/>
      <c r="F445" s="706"/>
      <c r="I445" s="367"/>
      <c r="J445" s="163"/>
      <c r="K445" s="644"/>
      <c r="P445" s="434"/>
      <c r="AT445" s="163"/>
      <c r="AU445" s="163"/>
      <c r="AV445" s="163"/>
      <c r="AW445" s="163"/>
      <c r="AX445" s="163"/>
      <c r="AY445" s="163"/>
      <c r="AZ445" s="163"/>
      <c r="BA445" s="163"/>
      <c r="BB445" s="163"/>
      <c r="BC445" s="163"/>
      <c r="BD445" s="163"/>
      <c r="BE445" s="163"/>
      <c r="BF445" s="163"/>
      <c r="BG445" s="163"/>
      <c r="BH445" s="163"/>
      <c r="BI445" s="163"/>
      <c r="BJ445" s="163"/>
      <c r="BK445" s="163"/>
      <c r="BL445" s="163"/>
      <c r="BM445" s="163"/>
      <c r="BN445" s="163"/>
      <c r="BO445" s="163"/>
      <c r="BP445" s="163"/>
    </row>
    <row r="446" spans="1:68" s="413" customFormat="1">
      <c r="A446" s="163"/>
      <c r="E446" s="561"/>
      <c r="F446" s="706"/>
      <c r="I446" s="367"/>
      <c r="J446" s="163"/>
      <c r="K446" s="644"/>
      <c r="P446" s="434"/>
      <c r="AT446" s="163"/>
      <c r="AU446" s="163"/>
      <c r="AV446" s="163"/>
      <c r="AW446" s="163"/>
      <c r="AX446" s="163"/>
      <c r="AY446" s="163"/>
      <c r="AZ446" s="163"/>
      <c r="BA446" s="163"/>
      <c r="BB446" s="163"/>
      <c r="BC446" s="163"/>
      <c r="BD446" s="163"/>
      <c r="BE446" s="163"/>
      <c r="BF446" s="163"/>
      <c r="BG446" s="163"/>
      <c r="BH446" s="163"/>
      <c r="BI446" s="163"/>
      <c r="BJ446" s="163"/>
      <c r="BK446" s="163"/>
      <c r="BL446" s="163"/>
      <c r="BM446" s="163"/>
      <c r="BN446" s="163"/>
      <c r="BO446" s="163"/>
      <c r="BP446" s="163"/>
    </row>
    <row r="447" spans="1:68" s="413" customFormat="1">
      <c r="A447" s="163"/>
      <c r="E447" s="561"/>
      <c r="F447" s="706"/>
      <c r="I447" s="367"/>
      <c r="J447" s="163"/>
      <c r="K447" s="644"/>
      <c r="P447" s="434"/>
      <c r="AT447" s="163"/>
      <c r="AU447" s="163"/>
      <c r="AV447" s="163"/>
      <c r="AW447" s="163"/>
      <c r="AX447" s="163"/>
      <c r="AY447" s="163"/>
      <c r="AZ447" s="163"/>
      <c r="BA447" s="163"/>
      <c r="BB447" s="163"/>
      <c r="BC447" s="163"/>
      <c r="BD447" s="163"/>
      <c r="BE447" s="163"/>
      <c r="BF447" s="163"/>
      <c r="BG447" s="163"/>
      <c r="BH447" s="163"/>
      <c r="BI447" s="163"/>
      <c r="BJ447" s="163"/>
      <c r="BK447" s="163"/>
      <c r="BL447" s="163"/>
      <c r="BM447" s="163"/>
      <c r="BN447" s="163"/>
      <c r="BO447" s="163"/>
      <c r="BP447" s="163"/>
    </row>
    <row r="448" spans="1:68" s="413" customFormat="1">
      <c r="A448" s="163"/>
      <c r="E448" s="561"/>
      <c r="F448" s="706"/>
      <c r="I448" s="367"/>
      <c r="J448" s="163"/>
      <c r="K448" s="644"/>
      <c r="P448" s="434"/>
      <c r="AT448" s="163"/>
      <c r="AU448" s="163"/>
      <c r="AV448" s="163"/>
      <c r="AW448" s="163"/>
      <c r="AX448" s="163"/>
      <c r="AY448" s="163"/>
      <c r="AZ448" s="163"/>
      <c r="BA448" s="163"/>
      <c r="BB448" s="163"/>
      <c r="BC448" s="163"/>
      <c r="BD448" s="163"/>
      <c r="BE448" s="163"/>
      <c r="BF448" s="163"/>
      <c r="BG448" s="163"/>
      <c r="BH448" s="163"/>
      <c r="BI448" s="163"/>
      <c r="BJ448" s="163"/>
      <c r="BK448" s="163"/>
      <c r="BL448" s="163"/>
      <c r="BM448" s="163"/>
      <c r="BN448" s="163"/>
      <c r="BO448" s="163"/>
      <c r="BP448" s="163"/>
    </row>
    <row r="449" spans="1:68" s="413" customFormat="1">
      <c r="A449" s="163"/>
      <c r="E449" s="561"/>
      <c r="F449" s="706"/>
      <c r="I449" s="367"/>
      <c r="J449" s="163"/>
      <c r="K449" s="644"/>
      <c r="P449" s="434"/>
      <c r="AT449" s="163"/>
      <c r="AU449" s="163"/>
      <c r="AV449" s="163"/>
      <c r="AW449" s="163"/>
      <c r="AX449" s="163"/>
      <c r="AY449" s="163"/>
      <c r="AZ449" s="163"/>
      <c r="BA449" s="163"/>
      <c r="BB449" s="163"/>
      <c r="BC449" s="163"/>
      <c r="BD449" s="163"/>
      <c r="BE449" s="163"/>
      <c r="BF449" s="163"/>
      <c r="BG449" s="163"/>
      <c r="BH449" s="163"/>
      <c r="BI449" s="163"/>
      <c r="BJ449" s="163"/>
      <c r="BK449" s="163"/>
      <c r="BL449" s="163"/>
      <c r="BM449" s="163"/>
      <c r="BN449" s="163"/>
      <c r="BO449" s="163"/>
      <c r="BP449" s="163"/>
    </row>
    <row r="450" spans="1:68" s="413" customFormat="1">
      <c r="A450" s="163"/>
      <c r="E450" s="561"/>
      <c r="F450" s="706"/>
      <c r="I450" s="367"/>
      <c r="J450" s="163"/>
      <c r="K450" s="644"/>
      <c r="P450" s="434"/>
      <c r="AT450" s="163"/>
      <c r="AU450" s="163"/>
      <c r="AV450" s="163"/>
      <c r="AW450" s="163"/>
      <c r="AX450" s="163"/>
      <c r="AY450" s="163"/>
      <c r="AZ450" s="163"/>
      <c r="BA450" s="163"/>
      <c r="BB450" s="163"/>
      <c r="BC450" s="163"/>
      <c r="BD450" s="163"/>
      <c r="BE450" s="163"/>
      <c r="BF450" s="163"/>
      <c r="BG450" s="163"/>
      <c r="BH450" s="163"/>
      <c r="BI450" s="163"/>
      <c r="BJ450" s="163"/>
      <c r="BK450" s="163"/>
      <c r="BL450" s="163"/>
      <c r="BM450" s="163"/>
      <c r="BN450" s="163"/>
      <c r="BO450" s="163"/>
      <c r="BP450" s="163"/>
    </row>
    <row r="451" spans="1:68" s="413" customFormat="1">
      <c r="A451" s="163"/>
      <c r="E451" s="561"/>
      <c r="F451" s="706"/>
      <c r="I451" s="367"/>
      <c r="J451" s="163"/>
      <c r="K451" s="644"/>
      <c r="P451" s="434"/>
      <c r="AT451" s="163"/>
      <c r="AU451" s="163"/>
      <c r="AV451" s="163"/>
      <c r="AW451" s="163"/>
      <c r="AX451" s="163"/>
      <c r="AY451" s="163"/>
      <c r="AZ451" s="163"/>
      <c r="BA451" s="163"/>
      <c r="BB451" s="163"/>
      <c r="BC451" s="163"/>
      <c r="BD451" s="163"/>
      <c r="BE451" s="163"/>
      <c r="BF451" s="163"/>
      <c r="BG451" s="163"/>
      <c r="BH451" s="163"/>
      <c r="BI451" s="163"/>
      <c r="BJ451" s="163"/>
      <c r="BK451" s="163"/>
      <c r="BL451" s="163"/>
      <c r="BM451" s="163"/>
      <c r="BN451" s="163"/>
      <c r="BO451" s="163"/>
      <c r="BP451" s="163"/>
    </row>
    <row r="452" spans="1:68" s="413" customFormat="1">
      <c r="A452" s="163"/>
      <c r="E452" s="561"/>
      <c r="F452" s="706"/>
      <c r="I452" s="367"/>
      <c r="J452" s="163"/>
      <c r="K452" s="644"/>
      <c r="P452" s="434"/>
      <c r="AT452" s="163"/>
      <c r="AU452" s="163"/>
      <c r="AV452" s="163"/>
      <c r="AW452" s="163"/>
      <c r="AX452" s="163"/>
      <c r="AY452" s="163"/>
      <c r="AZ452" s="163"/>
      <c r="BA452" s="163"/>
      <c r="BB452" s="163"/>
      <c r="BC452" s="163"/>
      <c r="BD452" s="163"/>
      <c r="BE452" s="163"/>
      <c r="BF452" s="163"/>
      <c r="BG452" s="163"/>
      <c r="BH452" s="163"/>
      <c r="BI452" s="163"/>
      <c r="BJ452" s="163"/>
      <c r="BK452" s="163"/>
      <c r="BL452" s="163"/>
      <c r="BM452" s="163"/>
      <c r="BN452" s="163"/>
      <c r="BO452" s="163"/>
      <c r="BP452" s="163"/>
    </row>
    <row r="453" spans="1:68" s="413" customFormat="1">
      <c r="A453" s="163"/>
      <c r="E453" s="561"/>
      <c r="F453" s="706"/>
      <c r="I453" s="367"/>
      <c r="J453" s="163"/>
      <c r="K453" s="644"/>
      <c r="P453" s="434"/>
      <c r="AT453" s="163"/>
      <c r="AU453" s="163"/>
      <c r="AV453" s="163"/>
      <c r="AW453" s="163"/>
      <c r="AX453" s="163"/>
      <c r="AY453" s="163"/>
      <c r="AZ453" s="163"/>
      <c r="BA453" s="163"/>
      <c r="BB453" s="163"/>
      <c r="BC453" s="163"/>
      <c r="BD453" s="163"/>
      <c r="BE453" s="163"/>
      <c r="BF453" s="163"/>
      <c r="BG453" s="163"/>
      <c r="BH453" s="163"/>
      <c r="BI453" s="163"/>
      <c r="BJ453" s="163"/>
      <c r="BK453" s="163"/>
      <c r="BL453" s="163"/>
      <c r="BM453" s="163"/>
      <c r="BN453" s="163"/>
      <c r="BO453" s="163"/>
      <c r="BP453" s="163"/>
    </row>
    <row r="454" spans="1:68" s="413" customFormat="1">
      <c r="A454" s="163"/>
      <c r="E454" s="561"/>
      <c r="F454" s="706"/>
      <c r="I454" s="367"/>
      <c r="J454" s="163"/>
      <c r="K454" s="644"/>
      <c r="P454" s="434"/>
      <c r="AT454" s="163"/>
      <c r="AU454" s="163"/>
      <c r="AV454" s="163"/>
      <c r="AW454" s="163"/>
      <c r="AX454" s="163"/>
      <c r="AY454" s="163"/>
      <c r="AZ454" s="163"/>
      <c r="BA454" s="163"/>
      <c r="BB454" s="163"/>
      <c r="BC454" s="163"/>
      <c r="BD454" s="163"/>
      <c r="BE454" s="163"/>
      <c r="BF454" s="163"/>
      <c r="BG454" s="163"/>
      <c r="BH454" s="163"/>
      <c r="BI454" s="163"/>
      <c r="BJ454" s="163"/>
      <c r="BK454" s="163"/>
      <c r="BL454" s="163"/>
      <c r="BM454" s="163"/>
      <c r="BN454" s="163"/>
      <c r="BO454" s="163"/>
      <c r="BP454" s="163"/>
    </row>
    <row r="455" spans="1:68" s="413" customFormat="1">
      <c r="A455" s="163"/>
      <c r="E455" s="561"/>
      <c r="F455" s="706"/>
      <c r="I455" s="367"/>
      <c r="J455" s="163"/>
      <c r="K455" s="644"/>
      <c r="P455" s="434"/>
      <c r="AT455" s="163"/>
      <c r="AU455" s="163"/>
      <c r="AV455" s="163"/>
      <c r="AW455" s="163"/>
      <c r="AX455" s="163"/>
      <c r="AY455" s="163"/>
      <c r="AZ455" s="163"/>
      <c r="BA455" s="163"/>
      <c r="BB455" s="163"/>
      <c r="BC455" s="163"/>
      <c r="BD455" s="163"/>
      <c r="BE455" s="163"/>
      <c r="BF455" s="163"/>
      <c r="BG455" s="163"/>
      <c r="BH455" s="163"/>
      <c r="BI455" s="163"/>
      <c r="BJ455" s="163"/>
      <c r="BK455" s="163"/>
      <c r="BL455" s="163"/>
      <c r="BM455" s="163"/>
      <c r="BN455" s="163"/>
      <c r="BO455" s="163"/>
      <c r="BP455" s="163"/>
    </row>
    <row r="456" spans="1:68" s="413" customFormat="1">
      <c r="A456" s="163"/>
      <c r="E456" s="561"/>
      <c r="F456" s="706"/>
      <c r="I456" s="367"/>
      <c r="J456" s="163"/>
      <c r="K456" s="644"/>
      <c r="P456" s="434"/>
      <c r="AT456" s="163"/>
      <c r="AU456" s="163"/>
      <c r="AV456" s="163"/>
      <c r="AW456" s="163"/>
      <c r="AX456" s="163"/>
      <c r="AY456" s="163"/>
      <c r="AZ456" s="163"/>
      <c r="BA456" s="163"/>
      <c r="BB456" s="163"/>
      <c r="BC456" s="163"/>
      <c r="BD456" s="163"/>
      <c r="BE456" s="163"/>
      <c r="BF456" s="163"/>
      <c r="BG456" s="163"/>
      <c r="BH456" s="163"/>
      <c r="BI456" s="163"/>
      <c r="BJ456" s="163"/>
      <c r="BK456" s="163"/>
      <c r="BL456" s="163"/>
      <c r="BM456" s="163"/>
      <c r="BN456" s="163"/>
      <c r="BO456" s="163"/>
      <c r="BP456" s="163"/>
    </row>
    <row r="457" spans="1:68" s="413" customFormat="1">
      <c r="A457" s="163"/>
      <c r="E457" s="561"/>
      <c r="F457" s="706"/>
      <c r="I457" s="367"/>
      <c r="J457" s="163"/>
      <c r="K457" s="644"/>
      <c r="P457" s="434"/>
      <c r="AT457" s="163"/>
      <c r="AU457" s="163"/>
      <c r="AV457" s="163"/>
      <c r="AW457" s="163"/>
      <c r="AX457" s="163"/>
      <c r="AY457" s="163"/>
      <c r="AZ457" s="163"/>
      <c r="BA457" s="163"/>
      <c r="BB457" s="163"/>
      <c r="BC457" s="163"/>
      <c r="BD457" s="163"/>
      <c r="BE457" s="163"/>
      <c r="BF457" s="163"/>
      <c r="BG457" s="163"/>
      <c r="BH457" s="163"/>
      <c r="BI457" s="163"/>
      <c r="BJ457" s="163"/>
      <c r="BK457" s="163"/>
      <c r="BL457" s="163"/>
      <c r="BM457" s="163"/>
      <c r="BN457" s="163"/>
      <c r="BO457" s="163"/>
      <c r="BP457" s="163"/>
    </row>
    <row r="458" spans="1:68" s="413" customFormat="1">
      <c r="A458" s="163"/>
      <c r="E458" s="561"/>
      <c r="F458" s="706"/>
      <c r="I458" s="367"/>
      <c r="J458" s="163"/>
      <c r="K458" s="644"/>
      <c r="P458" s="434"/>
      <c r="AT458" s="163"/>
      <c r="AU458" s="163"/>
      <c r="AV458" s="163"/>
      <c r="AW458" s="163"/>
      <c r="AX458" s="163"/>
      <c r="AY458" s="163"/>
      <c r="AZ458" s="163"/>
      <c r="BA458" s="163"/>
      <c r="BB458" s="163"/>
      <c r="BC458" s="163"/>
      <c r="BD458" s="163"/>
      <c r="BE458" s="163"/>
      <c r="BF458" s="163"/>
      <c r="BG458" s="163"/>
      <c r="BH458" s="163"/>
      <c r="BI458" s="163"/>
      <c r="BJ458" s="163"/>
      <c r="BK458" s="163"/>
      <c r="BL458" s="163"/>
      <c r="BM458" s="163"/>
      <c r="BN458" s="163"/>
      <c r="BO458" s="163"/>
      <c r="BP458" s="163"/>
    </row>
    <row r="459" spans="1:68" s="413" customFormat="1">
      <c r="A459" s="163"/>
      <c r="E459" s="561"/>
      <c r="F459" s="706"/>
      <c r="I459" s="367"/>
      <c r="J459" s="163"/>
      <c r="K459" s="644"/>
      <c r="P459" s="434"/>
      <c r="AT459" s="163"/>
      <c r="AU459" s="163"/>
      <c r="AV459" s="163"/>
      <c r="AW459" s="163"/>
      <c r="AX459" s="163"/>
      <c r="AY459" s="163"/>
      <c r="AZ459" s="163"/>
      <c r="BA459" s="163"/>
      <c r="BB459" s="163"/>
      <c r="BC459" s="163"/>
      <c r="BD459" s="163"/>
      <c r="BE459" s="163"/>
      <c r="BF459" s="163"/>
      <c r="BG459" s="163"/>
      <c r="BH459" s="163"/>
      <c r="BI459" s="163"/>
      <c r="BJ459" s="163"/>
      <c r="BK459" s="163"/>
      <c r="BL459" s="163"/>
      <c r="BM459" s="163"/>
      <c r="BN459" s="163"/>
      <c r="BO459" s="163"/>
      <c r="BP459" s="163"/>
    </row>
    <row r="460" spans="1:68" s="413" customFormat="1">
      <c r="A460" s="163"/>
      <c r="E460" s="561"/>
      <c r="F460" s="706"/>
      <c r="I460" s="367"/>
      <c r="J460" s="163"/>
      <c r="K460" s="644"/>
      <c r="P460" s="434"/>
      <c r="AT460" s="163"/>
      <c r="AU460" s="163"/>
      <c r="AV460" s="163"/>
      <c r="AW460" s="163"/>
      <c r="AX460" s="163"/>
      <c r="AY460" s="163"/>
      <c r="AZ460" s="163"/>
      <c r="BA460" s="163"/>
      <c r="BB460" s="163"/>
      <c r="BC460" s="163"/>
      <c r="BD460" s="163"/>
      <c r="BE460" s="163"/>
      <c r="BF460" s="163"/>
      <c r="BG460" s="163"/>
      <c r="BH460" s="163"/>
      <c r="BI460" s="163"/>
      <c r="BJ460" s="163"/>
      <c r="BK460" s="163"/>
      <c r="BL460" s="163"/>
      <c r="BM460" s="163"/>
      <c r="BN460" s="163"/>
      <c r="BO460" s="163"/>
      <c r="BP460" s="163"/>
    </row>
    <row r="461" spans="1:68" s="413" customFormat="1">
      <c r="A461" s="163"/>
      <c r="E461" s="561"/>
      <c r="F461" s="706"/>
      <c r="I461" s="367"/>
      <c r="J461" s="163"/>
      <c r="K461" s="644"/>
      <c r="P461" s="434"/>
      <c r="AT461" s="163"/>
      <c r="AU461" s="163"/>
      <c r="AV461" s="163"/>
      <c r="AW461" s="163"/>
      <c r="AX461" s="163"/>
      <c r="AY461" s="163"/>
      <c r="AZ461" s="163"/>
      <c r="BA461" s="163"/>
      <c r="BB461" s="163"/>
      <c r="BC461" s="163"/>
      <c r="BD461" s="163"/>
      <c r="BE461" s="163"/>
      <c r="BF461" s="163"/>
      <c r="BG461" s="163"/>
      <c r="BH461" s="163"/>
      <c r="BI461" s="163"/>
      <c r="BJ461" s="163"/>
      <c r="BK461" s="163"/>
      <c r="BL461" s="163"/>
      <c r="BM461" s="163"/>
      <c r="BN461" s="163"/>
      <c r="BO461" s="163"/>
      <c r="BP461" s="163"/>
    </row>
    <row r="462" spans="1:68" s="413" customFormat="1">
      <c r="A462" s="163"/>
      <c r="E462" s="561"/>
      <c r="F462" s="706"/>
      <c r="I462" s="367"/>
      <c r="J462" s="163"/>
      <c r="K462" s="644"/>
      <c r="P462" s="434"/>
      <c r="AT462" s="163"/>
      <c r="AU462" s="163"/>
      <c r="AV462" s="163"/>
      <c r="AW462" s="163"/>
      <c r="AX462" s="163"/>
      <c r="AY462" s="163"/>
      <c r="AZ462" s="163"/>
      <c r="BA462" s="163"/>
      <c r="BB462" s="163"/>
      <c r="BC462" s="163"/>
      <c r="BD462" s="163"/>
      <c r="BE462" s="163"/>
      <c r="BF462" s="163"/>
      <c r="BG462" s="163"/>
      <c r="BH462" s="163"/>
      <c r="BI462" s="163"/>
      <c r="BJ462" s="163"/>
      <c r="BK462" s="163"/>
      <c r="BL462" s="163"/>
      <c r="BM462" s="163"/>
      <c r="BN462" s="163"/>
      <c r="BO462" s="163"/>
      <c r="BP462" s="163"/>
    </row>
    <row r="463" spans="1:68" s="413" customFormat="1">
      <c r="A463" s="163"/>
      <c r="E463" s="561"/>
      <c r="F463" s="706"/>
      <c r="I463" s="367"/>
      <c r="J463" s="163"/>
      <c r="K463" s="644"/>
      <c r="P463" s="434"/>
      <c r="AT463" s="163"/>
      <c r="AU463" s="163"/>
      <c r="AV463" s="163"/>
      <c r="AW463" s="163"/>
      <c r="AX463" s="163"/>
      <c r="AY463" s="163"/>
      <c r="AZ463" s="163"/>
      <c r="BA463" s="163"/>
      <c r="BB463" s="163"/>
      <c r="BC463" s="163"/>
      <c r="BD463" s="163"/>
      <c r="BE463" s="163"/>
      <c r="BF463" s="163"/>
      <c r="BG463" s="163"/>
      <c r="BH463" s="163"/>
      <c r="BI463" s="163"/>
      <c r="BJ463" s="163"/>
      <c r="BK463" s="163"/>
      <c r="BL463" s="163"/>
      <c r="BM463" s="163"/>
      <c r="BN463" s="163"/>
      <c r="BO463" s="163"/>
      <c r="BP463" s="163"/>
    </row>
    <row r="464" spans="1:68" s="413" customFormat="1">
      <c r="A464" s="163"/>
      <c r="E464" s="561"/>
      <c r="F464" s="706"/>
      <c r="I464" s="367"/>
      <c r="J464" s="163"/>
      <c r="K464" s="644"/>
      <c r="P464" s="434"/>
      <c r="AT464" s="163"/>
      <c r="AU464" s="163"/>
      <c r="AV464" s="163"/>
      <c r="AW464" s="163"/>
      <c r="AX464" s="163"/>
      <c r="AY464" s="163"/>
      <c r="AZ464" s="163"/>
      <c r="BA464" s="163"/>
      <c r="BB464" s="163"/>
      <c r="BC464" s="163"/>
      <c r="BD464" s="163"/>
      <c r="BE464" s="163"/>
      <c r="BF464" s="163"/>
      <c r="BG464" s="163"/>
      <c r="BH464" s="163"/>
      <c r="BI464" s="163"/>
      <c r="BJ464" s="163"/>
      <c r="BK464" s="163"/>
      <c r="BL464" s="163"/>
      <c r="BM464" s="163"/>
      <c r="BN464" s="163"/>
      <c r="BO464" s="163"/>
      <c r="BP464" s="163"/>
    </row>
    <row r="465" spans="1:68" s="413" customFormat="1">
      <c r="A465" s="163"/>
      <c r="E465" s="561"/>
      <c r="F465" s="706"/>
      <c r="I465" s="367"/>
      <c r="J465" s="163"/>
      <c r="K465" s="644"/>
      <c r="P465" s="434"/>
      <c r="AT465" s="163"/>
      <c r="AU465" s="163"/>
      <c r="AV465" s="163"/>
      <c r="AW465" s="163"/>
      <c r="AX465" s="163"/>
      <c r="AY465" s="163"/>
      <c r="AZ465" s="163"/>
      <c r="BA465" s="163"/>
      <c r="BB465" s="163"/>
      <c r="BC465" s="163"/>
      <c r="BD465" s="163"/>
      <c r="BE465" s="163"/>
      <c r="BF465" s="163"/>
      <c r="BG465" s="163"/>
      <c r="BH465" s="163"/>
      <c r="BI465" s="163"/>
      <c r="BJ465" s="163"/>
      <c r="BK465" s="163"/>
      <c r="BL465" s="163"/>
      <c r="BM465" s="163"/>
      <c r="BN465" s="163"/>
      <c r="BO465" s="163"/>
      <c r="BP465" s="163"/>
    </row>
    <row r="466" spans="1:68" s="413" customFormat="1">
      <c r="A466" s="163"/>
      <c r="E466" s="561"/>
      <c r="F466" s="706"/>
      <c r="I466" s="367"/>
      <c r="J466" s="163"/>
      <c r="K466" s="644"/>
      <c r="P466" s="434"/>
      <c r="AT466" s="163"/>
      <c r="AU466" s="163"/>
      <c r="AV466" s="163"/>
      <c r="AW466" s="163"/>
      <c r="AX466" s="163"/>
      <c r="AY466" s="163"/>
      <c r="AZ466" s="163"/>
      <c r="BA466" s="163"/>
      <c r="BB466" s="163"/>
      <c r="BC466" s="163"/>
      <c r="BD466" s="163"/>
      <c r="BE466" s="163"/>
      <c r="BF466" s="163"/>
      <c r="BG466" s="163"/>
      <c r="BH466" s="163"/>
      <c r="BI466" s="163"/>
      <c r="BJ466" s="163"/>
      <c r="BK466" s="163"/>
      <c r="BL466" s="163"/>
      <c r="BM466" s="163"/>
      <c r="BN466" s="163"/>
      <c r="BO466" s="163"/>
      <c r="BP466" s="163"/>
    </row>
    <row r="467" spans="1:68" s="413" customFormat="1">
      <c r="A467" s="163"/>
      <c r="E467" s="561"/>
      <c r="F467" s="706"/>
      <c r="I467" s="367"/>
      <c r="J467" s="163"/>
      <c r="K467" s="644"/>
      <c r="P467" s="434"/>
      <c r="AT467" s="163"/>
      <c r="AU467" s="163"/>
      <c r="AV467" s="163"/>
      <c r="AW467" s="163"/>
      <c r="AX467" s="163"/>
      <c r="AY467" s="163"/>
      <c r="AZ467" s="163"/>
      <c r="BA467" s="163"/>
      <c r="BB467" s="163"/>
      <c r="BC467" s="163"/>
      <c r="BD467" s="163"/>
      <c r="BE467" s="163"/>
      <c r="BF467" s="163"/>
      <c r="BG467" s="163"/>
      <c r="BH467" s="163"/>
      <c r="BI467" s="163"/>
      <c r="BJ467" s="163"/>
      <c r="BK467" s="163"/>
      <c r="BL467" s="163"/>
      <c r="BM467" s="163"/>
      <c r="BN467" s="163"/>
      <c r="BO467" s="163"/>
      <c r="BP467" s="163"/>
    </row>
    <row r="468" spans="1:68" s="413" customFormat="1">
      <c r="A468" s="163"/>
      <c r="E468" s="561"/>
      <c r="F468" s="706"/>
      <c r="I468" s="367"/>
      <c r="J468" s="163"/>
      <c r="K468" s="644"/>
      <c r="P468" s="434"/>
      <c r="AT468" s="163"/>
      <c r="AU468" s="163"/>
      <c r="AV468" s="163"/>
      <c r="AW468" s="163"/>
      <c r="AX468" s="163"/>
      <c r="AY468" s="163"/>
      <c r="AZ468" s="163"/>
      <c r="BA468" s="163"/>
      <c r="BB468" s="163"/>
      <c r="BC468" s="163"/>
      <c r="BD468" s="163"/>
      <c r="BE468" s="163"/>
      <c r="BF468" s="163"/>
      <c r="BG468" s="163"/>
      <c r="BH468" s="163"/>
      <c r="BI468" s="163"/>
      <c r="BJ468" s="163"/>
      <c r="BK468" s="163"/>
      <c r="BL468" s="163"/>
      <c r="BM468" s="163"/>
      <c r="BN468" s="163"/>
      <c r="BO468" s="163"/>
      <c r="BP468" s="163"/>
    </row>
    <row r="469" spans="1:68" s="413" customFormat="1">
      <c r="A469" s="163"/>
      <c r="E469" s="561"/>
      <c r="F469" s="706"/>
      <c r="I469" s="367"/>
      <c r="J469" s="163"/>
      <c r="K469" s="644"/>
      <c r="P469" s="434"/>
      <c r="AT469" s="163"/>
      <c r="AU469" s="163"/>
      <c r="AV469" s="163"/>
      <c r="AW469" s="163"/>
      <c r="AX469" s="163"/>
      <c r="AY469" s="163"/>
      <c r="AZ469" s="163"/>
      <c r="BA469" s="163"/>
      <c r="BB469" s="163"/>
      <c r="BC469" s="163"/>
      <c r="BD469" s="163"/>
      <c r="BE469" s="163"/>
      <c r="BF469" s="163"/>
      <c r="BG469" s="163"/>
      <c r="BH469" s="163"/>
      <c r="BI469" s="163"/>
      <c r="BJ469" s="163"/>
      <c r="BK469" s="163"/>
      <c r="BL469" s="163"/>
      <c r="BM469" s="163"/>
      <c r="BN469" s="163"/>
      <c r="BO469" s="163"/>
      <c r="BP469" s="163"/>
    </row>
    <row r="470" spans="1:68" s="413" customFormat="1">
      <c r="A470" s="163"/>
      <c r="E470" s="561"/>
      <c r="F470" s="706"/>
      <c r="I470" s="367"/>
      <c r="J470" s="163"/>
      <c r="K470" s="644"/>
      <c r="P470" s="434"/>
      <c r="AT470" s="163"/>
      <c r="AU470" s="163"/>
      <c r="AV470" s="163"/>
      <c r="AW470" s="163"/>
      <c r="AX470" s="163"/>
      <c r="AY470" s="163"/>
      <c r="AZ470" s="163"/>
      <c r="BA470" s="163"/>
      <c r="BB470" s="163"/>
      <c r="BC470" s="163"/>
      <c r="BD470" s="163"/>
      <c r="BE470" s="163"/>
      <c r="BF470" s="163"/>
      <c r="BG470" s="163"/>
      <c r="BH470" s="163"/>
      <c r="BI470" s="163"/>
      <c r="BJ470" s="163"/>
      <c r="BK470" s="163"/>
      <c r="BL470" s="163"/>
      <c r="BM470" s="163"/>
      <c r="BN470" s="163"/>
      <c r="BO470" s="163"/>
      <c r="BP470" s="163"/>
    </row>
    <row r="471" spans="1:68" s="413" customFormat="1">
      <c r="A471" s="163"/>
      <c r="E471" s="561"/>
      <c r="F471" s="706"/>
      <c r="I471" s="367"/>
      <c r="J471" s="163"/>
      <c r="K471" s="644"/>
      <c r="P471" s="434"/>
      <c r="AT471" s="163"/>
      <c r="AU471" s="163"/>
      <c r="AV471" s="163"/>
      <c r="AW471" s="163"/>
      <c r="AX471" s="163"/>
      <c r="AY471" s="163"/>
      <c r="AZ471" s="163"/>
      <c r="BA471" s="163"/>
      <c r="BB471" s="163"/>
      <c r="BC471" s="163"/>
      <c r="BD471" s="163"/>
      <c r="BE471" s="163"/>
      <c r="BF471" s="163"/>
      <c r="BG471" s="163"/>
      <c r="BH471" s="163"/>
      <c r="BI471" s="163"/>
      <c r="BJ471" s="163"/>
      <c r="BK471" s="163"/>
      <c r="BL471" s="163"/>
      <c r="BM471" s="163"/>
      <c r="BN471" s="163"/>
      <c r="BO471" s="163"/>
      <c r="BP471" s="163"/>
    </row>
    <row r="472" spans="1:68" s="413" customFormat="1">
      <c r="A472" s="163"/>
      <c r="E472" s="561"/>
      <c r="F472" s="706"/>
      <c r="I472" s="367"/>
      <c r="J472" s="163"/>
      <c r="K472" s="644"/>
      <c r="P472" s="434"/>
      <c r="AT472" s="163"/>
      <c r="AU472" s="163"/>
      <c r="AV472" s="163"/>
      <c r="AW472" s="163"/>
      <c r="AX472" s="163"/>
      <c r="AY472" s="163"/>
      <c r="AZ472" s="163"/>
      <c r="BA472" s="163"/>
      <c r="BB472" s="163"/>
      <c r="BC472" s="163"/>
      <c r="BD472" s="163"/>
      <c r="BE472" s="163"/>
      <c r="BF472" s="163"/>
      <c r="BG472" s="163"/>
      <c r="BH472" s="163"/>
      <c r="BI472" s="163"/>
      <c r="BJ472" s="163"/>
      <c r="BK472" s="163"/>
      <c r="BL472" s="163"/>
      <c r="BM472" s="163"/>
      <c r="BN472" s="163"/>
      <c r="BO472" s="163"/>
      <c r="BP472" s="163"/>
    </row>
    <row r="473" spans="1:68" s="413" customFormat="1">
      <c r="A473" s="163"/>
      <c r="E473" s="561"/>
      <c r="F473" s="706"/>
      <c r="I473" s="367"/>
      <c r="J473" s="163"/>
      <c r="K473" s="644"/>
      <c r="P473" s="434"/>
      <c r="AT473" s="163"/>
      <c r="AU473" s="163"/>
      <c r="AV473" s="163"/>
      <c r="AW473" s="163"/>
      <c r="AX473" s="163"/>
      <c r="AY473" s="163"/>
      <c r="AZ473" s="163"/>
      <c r="BA473" s="163"/>
      <c r="BB473" s="163"/>
      <c r="BC473" s="163"/>
      <c r="BD473" s="163"/>
      <c r="BE473" s="163"/>
      <c r="BF473" s="163"/>
      <c r="BG473" s="163"/>
      <c r="BH473" s="163"/>
      <c r="BI473" s="163"/>
      <c r="BJ473" s="163"/>
      <c r="BK473" s="163"/>
      <c r="BL473" s="163"/>
      <c r="BM473" s="163"/>
      <c r="BN473" s="163"/>
      <c r="BO473" s="163"/>
      <c r="BP473" s="163"/>
    </row>
    <row r="474" spans="1:68" s="413" customFormat="1">
      <c r="A474" s="163"/>
      <c r="E474" s="561"/>
      <c r="F474" s="706"/>
      <c r="I474" s="367"/>
      <c r="J474" s="163"/>
      <c r="K474" s="644"/>
      <c r="P474" s="434"/>
      <c r="AT474" s="163"/>
      <c r="AU474" s="163"/>
      <c r="AV474" s="163"/>
      <c r="AW474" s="163"/>
      <c r="AX474" s="163"/>
      <c r="AY474" s="163"/>
      <c r="AZ474" s="163"/>
      <c r="BA474" s="163"/>
      <c r="BB474" s="163"/>
      <c r="BC474" s="163"/>
      <c r="BD474" s="163"/>
      <c r="BE474" s="163"/>
      <c r="BF474" s="163"/>
      <c r="BG474" s="163"/>
      <c r="BH474" s="163"/>
      <c r="BI474" s="163"/>
      <c r="BJ474" s="163"/>
      <c r="BK474" s="163"/>
      <c r="BL474" s="163"/>
      <c r="BM474" s="163"/>
      <c r="BN474" s="163"/>
      <c r="BO474" s="163"/>
      <c r="BP474" s="163"/>
    </row>
    <row r="475" spans="1:68" s="413" customFormat="1">
      <c r="A475" s="163"/>
      <c r="E475" s="561"/>
      <c r="F475" s="706"/>
      <c r="I475" s="367"/>
      <c r="J475" s="163"/>
      <c r="K475" s="644"/>
      <c r="P475" s="434"/>
      <c r="AT475" s="163"/>
      <c r="AU475" s="163"/>
      <c r="AV475" s="163"/>
      <c r="AW475" s="163"/>
      <c r="AX475" s="163"/>
      <c r="AY475" s="163"/>
      <c r="AZ475" s="163"/>
      <c r="BA475" s="163"/>
      <c r="BB475" s="163"/>
      <c r="BC475" s="163"/>
      <c r="BD475" s="163"/>
      <c r="BE475" s="163"/>
      <c r="BF475" s="163"/>
      <c r="BG475" s="163"/>
      <c r="BH475" s="163"/>
      <c r="BI475" s="163"/>
      <c r="BJ475" s="163"/>
      <c r="BK475" s="163"/>
      <c r="BL475" s="163"/>
      <c r="BM475" s="163"/>
      <c r="BN475" s="163"/>
      <c r="BO475" s="163"/>
      <c r="BP475" s="163"/>
    </row>
    <row r="476" spans="1:68" s="413" customFormat="1">
      <c r="A476" s="163"/>
      <c r="E476" s="561"/>
      <c r="F476" s="706"/>
      <c r="I476" s="367"/>
      <c r="J476" s="163"/>
      <c r="K476" s="644"/>
      <c r="P476" s="434"/>
      <c r="AT476" s="163"/>
      <c r="AU476" s="163"/>
      <c r="AV476" s="163"/>
      <c r="AW476" s="163"/>
      <c r="AX476" s="163"/>
      <c r="AY476" s="163"/>
      <c r="AZ476" s="163"/>
      <c r="BA476" s="163"/>
      <c r="BB476" s="163"/>
      <c r="BC476" s="163"/>
      <c r="BD476" s="163"/>
      <c r="BE476" s="163"/>
      <c r="BF476" s="163"/>
      <c r="BG476" s="163"/>
      <c r="BH476" s="163"/>
      <c r="BI476" s="163"/>
      <c r="BJ476" s="163"/>
      <c r="BK476" s="163"/>
      <c r="BL476" s="163"/>
      <c r="BM476" s="163"/>
      <c r="BN476" s="163"/>
      <c r="BO476" s="163"/>
      <c r="BP476" s="163"/>
    </row>
    <row r="477" spans="1:68" s="413" customFormat="1">
      <c r="A477" s="163"/>
      <c r="E477" s="561"/>
      <c r="F477" s="706"/>
      <c r="I477" s="367"/>
      <c r="J477" s="163"/>
      <c r="K477" s="644"/>
      <c r="P477" s="434"/>
      <c r="AT477" s="163"/>
      <c r="AU477" s="163"/>
      <c r="AV477" s="163"/>
      <c r="AW477" s="163"/>
      <c r="AX477" s="163"/>
      <c r="AY477" s="163"/>
      <c r="AZ477" s="163"/>
      <c r="BA477" s="163"/>
      <c r="BB477" s="163"/>
      <c r="BC477" s="163"/>
      <c r="BD477" s="163"/>
      <c r="BE477" s="163"/>
      <c r="BF477" s="163"/>
      <c r="BG477" s="163"/>
      <c r="BH477" s="163"/>
      <c r="BI477" s="163"/>
      <c r="BJ477" s="163"/>
      <c r="BK477" s="163"/>
      <c r="BL477" s="163"/>
      <c r="BM477" s="163"/>
      <c r="BN477" s="163"/>
      <c r="BO477" s="163"/>
      <c r="BP477" s="163"/>
    </row>
    <row r="478" spans="1:68" s="413" customFormat="1">
      <c r="A478" s="163"/>
      <c r="E478" s="561"/>
      <c r="F478" s="706"/>
      <c r="I478" s="367"/>
      <c r="J478" s="163"/>
      <c r="K478" s="644"/>
      <c r="P478" s="434"/>
      <c r="AT478" s="163"/>
      <c r="AU478" s="163"/>
      <c r="AV478" s="163"/>
      <c r="AW478" s="163"/>
      <c r="AX478" s="163"/>
      <c r="AY478" s="163"/>
      <c r="AZ478" s="163"/>
      <c r="BA478" s="163"/>
      <c r="BB478" s="163"/>
      <c r="BC478" s="163"/>
      <c r="BD478" s="163"/>
      <c r="BE478" s="163"/>
      <c r="BF478" s="163"/>
      <c r="BG478" s="163"/>
      <c r="BH478" s="163"/>
      <c r="BI478" s="163"/>
      <c r="BJ478" s="163"/>
      <c r="BK478" s="163"/>
      <c r="BL478" s="163"/>
      <c r="BM478" s="163"/>
      <c r="BN478" s="163"/>
      <c r="BO478" s="163"/>
      <c r="BP478" s="163"/>
    </row>
    <row r="479" spans="1:68" s="413" customFormat="1">
      <c r="A479" s="163"/>
      <c r="E479" s="561"/>
      <c r="F479" s="706"/>
      <c r="I479" s="367"/>
      <c r="J479" s="163"/>
      <c r="K479" s="644"/>
      <c r="P479" s="434"/>
      <c r="AT479" s="163"/>
      <c r="AU479" s="163"/>
      <c r="AV479" s="163"/>
      <c r="AW479" s="163"/>
      <c r="AX479" s="163"/>
      <c r="AY479" s="163"/>
      <c r="AZ479" s="163"/>
      <c r="BA479" s="163"/>
      <c r="BB479" s="163"/>
      <c r="BC479" s="163"/>
      <c r="BD479" s="163"/>
      <c r="BE479" s="163"/>
      <c r="BF479" s="163"/>
      <c r="BG479" s="163"/>
      <c r="BH479" s="163"/>
      <c r="BI479" s="163"/>
      <c r="BJ479" s="163"/>
      <c r="BK479" s="163"/>
      <c r="BL479" s="163"/>
      <c r="BM479" s="163"/>
      <c r="BN479" s="163"/>
      <c r="BO479" s="163"/>
      <c r="BP479" s="163"/>
    </row>
    <row r="480" spans="1:68" s="413" customFormat="1">
      <c r="A480" s="163"/>
      <c r="E480" s="561"/>
      <c r="F480" s="706"/>
      <c r="I480" s="367"/>
      <c r="J480" s="163"/>
      <c r="K480" s="644"/>
      <c r="P480" s="434"/>
      <c r="AT480" s="163"/>
      <c r="AU480" s="163"/>
      <c r="AV480" s="163"/>
      <c r="AW480" s="163"/>
      <c r="AX480" s="163"/>
      <c r="AY480" s="163"/>
      <c r="AZ480" s="163"/>
      <c r="BA480" s="163"/>
      <c r="BB480" s="163"/>
      <c r="BC480" s="163"/>
      <c r="BD480" s="163"/>
      <c r="BE480" s="163"/>
      <c r="BF480" s="163"/>
      <c r="BG480" s="163"/>
      <c r="BH480" s="163"/>
      <c r="BI480" s="163"/>
      <c r="BJ480" s="163"/>
      <c r="BK480" s="163"/>
      <c r="BL480" s="163"/>
      <c r="BM480" s="163"/>
      <c r="BN480" s="163"/>
      <c r="BO480" s="163"/>
      <c r="BP480" s="163"/>
    </row>
    <row r="481" spans="1:68" s="413" customFormat="1">
      <c r="A481" s="163"/>
      <c r="E481" s="561"/>
      <c r="F481" s="706"/>
      <c r="I481" s="367"/>
      <c r="J481" s="163"/>
      <c r="K481" s="644"/>
      <c r="P481" s="434"/>
      <c r="AT481" s="163"/>
      <c r="AU481" s="163"/>
      <c r="AV481" s="163"/>
      <c r="AW481" s="163"/>
      <c r="AX481" s="163"/>
      <c r="AY481" s="163"/>
      <c r="AZ481" s="163"/>
      <c r="BA481" s="163"/>
      <c r="BB481" s="163"/>
      <c r="BC481" s="163"/>
      <c r="BD481" s="163"/>
      <c r="BE481" s="163"/>
      <c r="BF481" s="163"/>
      <c r="BG481" s="163"/>
      <c r="BH481" s="163"/>
      <c r="BI481" s="163"/>
      <c r="BJ481" s="163"/>
      <c r="BK481" s="163"/>
      <c r="BL481" s="163"/>
      <c r="BM481" s="163"/>
      <c r="BN481" s="163"/>
      <c r="BO481" s="163"/>
      <c r="BP481" s="163"/>
    </row>
    <row r="482" spans="1:68" s="413" customFormat="1">
      <c r="A482" s="163"/>
      <c r="E482" s="561"/>
      <c r="F482" s="706"/>
      <c r="I482" s="367"/>
      <c r="J482" s="163"/>
      <c r="K482" s="644"/>
      <c r="P482" s="434"/>
      <c r="AT482" s="163"/>
      <c r="AU482" s="163"/>
      <c r="AV482" s="163"/>
      <c r="AW482" s="163"/>
      <c r="AX482" s="163"/>
      <c r="AY482" s="163"/>
      <c r="AZ482" s="163"/>
      <c r="BA482" s="163"/>
      <c r="BB482" s="163"/>
      <c r="BC482" s="163"/>
      <c r="BD482" s="163"/>
      <c r="BE482" s="163"/>
      <c r="BF482" s="163"/>
      <c r="BG482" s="163"/>
      <c r="BH482" s="163"/>
      <c r="BI482" s="163"/>
      <c r="BJ482" s="163"/>
      <c r="BK482" s="163"/>
      <c r="BL482" s="163"/>
      <c r="BM482" s="163"/>
      <c r="BN482" s="163"/>
      <c r="BO482" s="163"/>
      <c r="BP482" s="163"/>
    </row>
    <row r="483" spans="1:68" s="413" customFormat="1">
      <c r="A483" s="163"/>
      <c r="E483" s="561"/>
      <c r="F483" s="706"/>
      <c r="I483" s="367"/>
      <c r="J483" s="163"/>
      <c r="K483" s="644"/>
      <c r="P483" s="434"/>
      <c r="AT483" s="163"/>
      <c r="AU483" s="163"/>
      <c r="AV483" s="163"/>
      <c r="AW483" s="163"/>
      <c r="AX483" s="163"/>
      <c r="AY483" s="163"/>
      <c r="AZ483" s="163"/>
      <c r="BA483" s="163"/>
      <c r="BB483" s="163"/>
      <c r="BC483" s="163"/>
      <c r="BD483" s="163"/>
      <c r="BE483" s="163"/>
      <c r="BF483" s="163"/>
      <c r="BG483" s="163"/>
      <c r="BH483" s="163"/>
      <c r="BI483" s="163"/>
      <c r="BJ483" s="163"/>
      <c r="BK483" s="163"/>
      <c r="BL483" s="163"/>
      <c r="BM483" s="163"/>
      <c r="BN483" s="163"/>
      <c r="BO483" s="163"/>
      <c r="BP483" s="163"/>
    </row>
    <row r="484" spans="1:68" s="413" customFormat="1">
      <c r="A484" s="163"/>
      <c r="E484" s="561"/>
      <c r="F484" s="706"/>
      <c r="I484" s="367"/>
      <c r="J484" s="163"/>
      <c r="K484" s="644"/>
      <c r="P484" s="434"/>
      <c r="AT484" s="163"/>
      <c r="AU484" s="163"/>
      <c r="AV484" s="163"/>
      <c r="AW484" s="163"/>
      <c r="AX484" s="163"/>
      <c r="AY484" s="163"/>
      <c r="AZ484" s="163"/>
      <c r="BA484" s="163"/>
      <c r="BB484" s="163"/>
      <c r="BC484" s="163"/>
      <c r="BD484" s="163"/>
      <c r="BE484" s="163"/>
      <c r="BF484" s="163"/>
      <c r="BG484" s="163"/>
      <c r="BH484" s="163"/>
      <c r="BI484" s="163"/>
      <c r="BJ484" s="163"/>
      <c r="BK484" s="163"/>
      <c r="BL484" s="163"/>
      <c r="BM484" s="163"/>
      <c r="BN484" s="163"/>
      <c r="BO484" s="163"/>
      <c r="BP484" s="163"/>
    </row>
    <row r="485" spans="1:68" s="413" customFormat="1">
      <c r="A485" s="163"/>
      <c r="E485" s="561"/>
      <c r="F485" s="706"/>
      <c r="I485" s="367"/>
      <c r="J485" s="163"/>
      <c r="K485" s="644"/>
      <c r="P485" s="434"/>
      <c r="AT485" s="163"/>
      <c r="AU485" s="163"/>
      <c r="AV485" s="163"/>
      <c r="AW485" s="163"/>
      <c r="AX485" s="163"/>
      <c r="AY485" s="163"/>
      <c r="AZ485" s="163"/>
      <c r="BA485" s="163"/>
      <c r="BB485" s="163"/>
      <c r="BC485" s="163"/>
      <c r="BD485" s="163"/>
      <c r="BE485" s="163"/>
      <c r="BF485" s="163"/>
      <c r="BG485" s="163"/>
      <c r="BH485" s="163"/>
      <c r="BI485" s="163"/>
      <c r="BJ485" s="163"/>
      <c r="BK485" s="163"/>
      <c r="BL485" s="163"/>
      <c r="BM485" s="163"/>
      <c r="BN485" s="163"/>
      <c r="BO485" s="163"/>
      <c r="BP485" s="163"/>
    </row>
    <row r="486" spans="1:68" s="413" customFormat="1">
      <c r="A486" s="163"/>
      <c r="E486" s="561"/>
      <c r="F486" s="706"/>
      <c r="I486" s="367"/>
      <c r="J486" s="163"/>
      <c r="K486" s="644"/>
      <c r="P486" s="434"/>
      <c r="AT486" s="163"/>
      <c r="AU486" s="163"/>
      <c r="AV486" s="163"/>
      <c r="AW486" s="163"/>
      <c r="AX486" s="163"/>
      <c r="AY486" s="163"/>
      <c r="AZ486" s="163"/>
      <c r="BA486" s="163"/>
      <c r="BB486" s="163"/>
      <c r="BC486" s="163"/>
      <c r="BD486" s="163"/>
      <c r="BE486" s="163"/>
      <c r="BF486" s="163"/>
      <c r="BG486" s="163"/>
      <c r="BH486" s="163"/>
      <c r="BI486" s="163"/>
      <c r="BJ486" s="163"/>
      <c r="BK486" s="163"/>
      <c r="BL486" s="163"/>
      <c r="BM486" s="163"/>
      <c r="BN486" s="163"/>
      <c r="BO486" s="163"/>
      <c r="BP486" s="163"/>
    </row>
    <row r="487" spans="1:68" s="413" customFormat="1">
      <c r="A487" s="163"/>
      <c r="E487" s="561"/>
      <c r="F487" s="706"/>
      <c r="I487" s="367"/>
      <c r="J487" s="163"/>
      <c r="K487" s="644"/>
      <c r="P487" s="434"/>
      <c r="AT487" s="163"/>
      <c r="AU487" s="163"/>
      <c r="AV487" s="163"/>
      <c r="AW487" s="163"/>
      <c r="AX487" s="163"/>
      <c r="AY487" s="163"/>
      <c r="AZ487" s="163"/>
      <c r="BA487" s="163"/>
      <c r="BB487" s="163"/>
      <c r="BC487" s="163"/>
      <c r="BD487" s="163"/>
      <c r="BE487" s="163"/>
      <c r="BF487" s="163"/>
      <c r="BG487" s="163"/>
      <c r="BH487" s="163"/>
      <c r="BI487" s="163"/>
      <c r="BJ487" s="163"/>
      <c r="BK487" s="163"/>
      <c r="BL487" s="163"/>
      <c r="BM487" s="163"/>
      <c r="BN487" s="163"/>
      <c r="BO487" s="163"/>
      <c r="BP487" s="163"/>
    </row>
    <row r="488" spans="1:68" s="413" customFormat="1">
      <c r="A488" s="163"/>
      <c r="E488" s="561"/>
      <c r="F488" s="706"/>
      <c r="I488" s="367"/>
      <c r="J488" s="163"/>
      <c r="K488" s="644"/>
      <c r="P488" s="434"/>
      <c r="AT488" s="163"/>
      <c r="AU488" s="163"/>
      <c r="AV488" s="163"/>
      <c r="AW488" s="163"/>
      <c r="AX488" s="163"/>
      <c r="AY488" s="163"/>
      <c r="AZ488" s="163"/>
      <c r="BA488" s="163"/>
      <c r="BB488" s="163"/>
      <c r="BC488" s="163"/>
      <c r="BD488" s="163"/>
      <c r="BE488" s="163"/>
      <c r="BF488" s="163"/>
      <c r="BG488" s="163"/>
      <c r="BH488" s="163"/>
      <c r="BI488" s="163"/>
      <c r="BJ488" s="163"/>
      <c r="BK488" s="163"/>
      <c r="BL488" s="163"/>
      <c r="BM488" s="163"/>
      <c r="BN488" s="163"/>
      <c r="BO488" s="163"/>
      <c r="BP488" s="163"/>
    </row>
    <row r="489" spans="1:68" s="413" customFormat="1">
      <c r="A489" s="163"/>
      <c r="E489" s="561"/>
      <c r="F489" s="706"/>
      <c r="I489" s="367"/>
      <c r="J489" s="163"/>
      <c r="K489" s="644"/>
      <c r="P489" s="434"/>
      <c r="AT489" s="163"/>
      <c r="AU489" s="163"/>
      <c r="AV489" s="163"/>
      <c r="AW489" s="163"/>
      <c r="AX489" s="163"/>
      <c r="AY489" s="163"/>
      <c r="AZ489" s="163"/>
      <c r="BA489" s="163"/>
      <c r="BB489" s="163"/>
      <c r="BC489" s="163"/>
      <c r="BD489" s="163"/>
      <c r="BE489" s="163"/>
      <c r="BF489" s="163"/>
      <c r="BG489" s="163"/>
      <c r="BH489" s="163"/>
      <c r="BI489" s="163"/>
      <c r="BJ489" s="163"/>
      <c r="BK489" s="163"/>
      <c r="BL489" s="163"/>
      <c r="BM489" s="163"/>
      <c r="BN489" s="163"/>
      <c r="BO489" s="163"/>
      <c r="BP489" s="163"/>
    </row>
    <row r="490" spans="1:68" s="413" customFormat="1">
      <c r="A490" s="163"/>
      <c r="E490" s="561"/>
      <c r="F490" s="706"/>
      <c r="I490" s="367"/>
      <c r="J490" s="163"/>
      <c r="K490" s="644"/>
      <c r="P490" s="434"/>
      <c r="AT490" s="163"/>
      <c r="AU490" s="163"/>
      <c r="AV490" s="163"/>
      <c r="AW490" s="163"/>
      <c r="AX490" s="163"/>
      <c r="AY490" s="163"/>
      <c r="AZ490" s="163"/>
      <c r="BA490" s="163"/>
      <c r="BB490" s="163"/>
      <c r="BC490" s="163"/>
      <c r="BD490" s="163"/>
      <c r="BE490" s="163"/>
      <c r="BF490" s="163"/>
      <c r="BG490" s="163"/>
      <c r="BH490" s="163"/>
      <c r="BI490" s="163"/>
      <c r="BJ490" s="163"/>
      <c r="BK490" s="163"/>
      <c r="BL490" s="163"/>
      <c r="BM490" s="163"/>
      <c r="BN490" s="163"/>
      <c r="BO490" s="163"/>
      <c r="BP490" s="163"/>
    </row>
    <row r="491" spans="1:68" s="413" customFormat="1">
      <c r="A491" s="163"/>
      <c r="E491" s="561"/>
      <c r="F491" s="706"/>
      <c r="I491" s="367"/>
      <c r="J491" s="163"/>
      <c r="K491" s="644"/>
      <c r="P491" s="434"/>
      <c r="AT491" s="163"/>
      <c r="AU491" s="163"/>
      <c r="AV491" s="163"/>
      <c r="AW491" s="163"/>
      <c r="AX491" s="163"/>
      <c r="AY491" s="163"/>
      <c r="AZ491" s="163"/>
      <c r="BA491" s="163"/>
      <c r="BB491" s="163"/>
      <c r="BC491" s="163"/>
      <c r="BD491" s="163"/>
      <c r="BE491" s="163"/>
      <c r="BF491" s="163"/>
      <c r="BG491" s="163"/>
      <c r="BH491" s="163"/>
      <c r="BI491" s="163"/>
      <c r="BJ491" s="163"/>
      <c r="BK491" s="163"/>
      <c r="BL491" s="163"/>
      <c r="BM491" s="163"/>
      <c r="BN491" s="163"/>
      <c r="BO491" s="163"/>
      <c r="BP491" s="163"/>
    </row>
    <row r="492" spans="1:68" s="413" customFormat="1">
      <c r="A492" s="163"/>
      <c r="E492" s="561"/>
      <c r="F492" s="706"/>
      <c r="I492" s="367"/>
      <c r="J492" s="163"/>
      <c r="K492" s="644"/>
      <c r="P492" s="434"/>
      <c r="AT492" s="163"/>
      <c r="AU492" s="163"/>
      <c r="AV492" s="163"/>
      <c r="AW492" s="163"/>
      <c r="AX492" s="163"/>
      <c r="AY492" s="163"/>
      <c r="AZ492" s="163"/>
      <c r="BA492" s="163"/>
      <c r="BB492" s="163"/>
      <c r="BC492" s="163"/>
      <c r="BD492" s="163"/>
      <c r="BE492" s="163"/>
      <c r="BF492" s="163"/>
      <c r="BG492" s="163"/>
      <c r="BH492" s="163"/>
      <c r="BI492" s="163"/>
      <c r="BJ492" s="163"/>
      <c r="BK492" s="163"/>
      <c r="BL492" s="163"/>
      <c r="BM492" s="163"/>
      <c r="BN492" s="163"/>
      <c r="BO492" s="163"/>
      <c r="BP492" s="163"/>
    </row>
    <row r="493" spans="1:68" s="413" customFormat="1">
      <c r="A493" s="163"/>
      <c r="E493" s="561"/>
      <c r="F493" s="706"/>
      <c r="I493" s="367"/>
      <c r="J493" s="163"/>
      <c r="K493" s="644"/>
      <c r="P493" s="434"/>
      <c r="AT493" s="163"/>
      <c r="AU493" s="163"/>
      <c r="AV493" s="163"/>
      <c r="AW493" s="163"/>
      <c r="AX493" s="163"/>
      <c r="AY493" s="163"/>
      <c r="AZ493" s="163"/>
      <c r="BA493" s="163"/>
      <c r="BB493" s="163"/>
      <c r="BC493" s="163"/>
      <c r="BD493" s="163"/>
      <c r="BE493" s="163"/>
      <c r="BF493" s="163"/>
      <c r="BG493" s="163"/>
      <c r="BH493" s="163"/>
      <c r="BI493" s="163"/>
      <c r="BJ493" s="163"/>
      <c r="BK493" s="163"/>
      <c r="BL493" s="163"/>
      <c r="BM493" s="163"/>
      <c r="BN493" s="163"/>
      <c r="BO493" s="163"/>
      <c r="BP493" s="163"/>
    </row>
    <row r="494" spans="1:68" s="413" customFormat="1">
      <c r="A494" s="163"/>
      <c r="E494" s="561"/>
      <c r="F494" s="706"/>
      <c r="I494" s="367"/>
      <c r="J494" s="163"/>
      <c r="K494" s="644"/>
      <c r="P494" s="434"/>
      <c r="AT494" s="163"/>
      <c r="AU494" s="163"/>
      <c r="AV494" s="163"/>
      <c r="AW494" s="163"/>
      <c r="AX494" s="163"/>
      <c r="AY494" s="163"/>
      <c r="AZ494" s="163"/>
      <c r="BA494" s="163"/>
      <c r="BB494" s="163"/>
      <c r="BC494" s="163"/>
      <c r="BD494" s="163"/>
      <c r="BE494" s="163"/>
      <c r="BF494" s="163"/>
      <c r="BG494" s="163"/>
      <c r="BH494" s="163"/>
      <c r="BI494" s="163"/>
      <c r="BJ494" s="163"/>
      <c r="BK494" s="163"/>
      <c r="BL494" s="163"/>
      <c r="BM494" s="163"/>
      <c r="BN494" s="163"/>
      <c r="BO494" s="163"/>
      <c r="BP494" s="163"/>
    </row>
    <row r="495" spans="1:68" s="413" customFormat="1">
      <c r="A495" s="163"/>
      <c r="E495" s="561"/>
      <c r="F495" s="706"/>
      <c r="I495" s="367"/>
      <c r="J495" s="163"/>
      <c r="K495" s="644"/>
      <c r="P495" s="434"/>
      <c r="AT495" s="163"/>
      <c r="AU495" s="163"/>
      <c r="AV495" s="163"/>
      <c r="AW495" s="163"/>
      <c r="AX495" s="163"/>
      <c r="AY495" s="163"/>
      <c r="AZ495" s="163"/>
      <c r="BA495" s="163"/>
      <c r="BB495" s="163"/>
      <c r="BC495" s="163"/>
      <c r="BD495" s="163"/>
      <c r="BE495" s="163"/>
      <c r="BF495" s="163"/>
      <c r="BG495" s="163"/>
      <c r="BH495" s="163"/>
      <c r="BI495" s="163"/>
      <c r="BJ495" s="163"/>
      <c r="BK495" s="163"/>
      <c r="BL495" s="163"/>
      <c r="BM495" s="163"/>
      <c r="BN495" s="163"/>
      <c r="BO495" s="163"/>
      <c r="BP495" s="163"/>
    </row>
    <row r="496" spans="1:68" s="413" customFormat="1">
      <c r="A496" s="163"/>
      <c r="E496" s="561"/>
      <c r="F496" s="706"/>
      <c r="I496" s="367"/>
      <c r="J496" s="163"/>
      <c r="K496" s="644"/>
      <c r="P496" s="434"/>
      <c r="AT496" s="163"/>
      <c r="AU496" s="163"/>
      <c r="AV496" s="163"/>
      <c r="AW496" s="163"/>
      <c r="AX496" s="163"/>
      <c r="AY496" s="163"/>
      <c r="AZ496" s="163"/>
      <c r="BA496" s="163"/>
      <c r="BB496" s="163"/>
      <c r="BC496" s="163"/>
      <c r="BD496" s="163"/>
      <c r="BE496" s="163"/>
      <c r="BF496" s="163"/>
      <c r="BG496" s="163"/>
      <c r="BH496" s="163"/>
      <c r="BI496" s="163"/>
      <c r="BJ496" s="163"/>
      <c r="BK496" s="163"/>
      <c r="BL496" s="163"/>
      <c r="BM496" s="163"/>
      <c r="BN496" s="163"/>
      <c r="BO496" s="163"/>
      <c r="BP496" s="163"/>
    </row>
    <row r="497" spans="1:68" s="413" customFormat="1">
      <c r="A497" s="163"/>
      <c r="E497" s="561"/>
      <c r="F497" s="706"/>
      <c r="I497" s="367"/>
      <c r="J497" s="163"/>
      <c r="K497" s="644"/>
      <c r="P497" s="434"/>
      <c r="AT497" s="163"/>
      <c r="AU497" s="163"/>
      <c r="AV497" s="163"/>
      <c r="AW497" s="163"/>
      <c r="AX497" s="163"/>
      <c r="AY497" s="163"/>
      <c r="AZ497" s="163"/>
      <c r="BA497" s="163"/>
      <c r="BB497" s="163"/>
      <c r="BC497" s="163"/>
      <c r="BD497" s="163"/>
      <c r="BE497" s="163"/>
      <c r="BF497" s="163"/>
      <c r="BG497" s="163"/>
      <c r="BH497" s="163"/>
      <c r="BI497" s="163"/>
      <c r="BJ497" s="163"/>
      <c r="BK497" s="163"/>
      <c r="BL497" s="163"/>
      <c r="BM497" s="163"/>
      <c r="BN497" s="163"/>
      <c r="BO497" s="163"/>
      <c r="BP497" s="163"/>
    </row>
    <row r="498" spans="1:68" s="413" customFormat="1">
      <c r="A498" s="163"/>
      <c r="E498" s="561"/>
      <c r="F498" s="706"/>
      <c r="I498" s="367"/>
      <c r="J498" s="163"/>
      <c r="K498" s="644"/>
      <c r="P498" s="434"/>
      <c r="AT498" s="163"/>
      <c r="AU498" s="163"/>
      <c r="AV498" s="163"/>
      <c r="AW498" s="163"/>
      <c r="AX498" s="163"/>
      <c r="AY498" s="163"/>
      <c r="AZ498" s="163"/>
      <c r="BA498" s="163"/>
      <c r="BB498" s="163"/>
      <c r="BC498" s="163"/>
      <c r="BD498" s="163"/>
      <c r="BE498" s="163"/>
      <c r="BF498" s="163"/>
      <c r="BG498" s="163"/>
      <c r="BH498" s="163"/>
      <c r="BI498" s="163"/>
      <c r="BJ498" s="163"/>
      <c r="BK498" s="163"/>
      <c r="BL498" s="163"/>
      <c r="BM498" s="163"/>
      <c r="BN498" s="163"/>
      <c r="BO498" s="163"/>
      <c r="BP498" s="163"/>
    </row>
    <row r="499" spans="1:68" s="413" customFormat="1">
      <c r="A499" s="163"/>
      <c r="E499" s="561"/>
      <c r="F499" s="706"/>
      <c r="I499" s="367"/>
      <c r="J499" s="163"/>
      <c r="K499" s="644"/>
      <c r="P499" s="434"/>
      <c r="AT499" s="163"/>
      <c r="AU499" s="163"/>
      <c r="AV499" s="163"/>
      <c r="AW499" s="163"/>
      <c r="AX499" s="163"/>
      <c r="AY499" s="163"/>
      <c r="AZ499" s="163"/>
      <c r="BA499" s="163"/>
      <c r="BB499" s="163"/>
      <c r="BC499" s="163"/>
      <c r="BD499" s="163"/>
      <c r="BE499" s="163"/>
      <c r="BF499" s="163"/>
      <c r="BG499" s="163"/>
      <c r="BH499" s="163"/>
      <c r="BI499" s="163"/>
      <c r="BJ499" s="163"/>
      <c r="BK499" s="163"/>
      <c r="BL499" s="163"/>
      <c r="BM499" s="163"/>
      <c r="BN499" s="163"/>
      <c r="BO499" s="163"/>
      <c r="BP499" s="163"/>
    </row>
    <row r="500" spans="1:68" s="413" customFormat="1">
      <c r="A500" s="163"/>
      <c r="E500" s="561"/>
      <c r="F500" s="706"/>
      <c r="I500" s="367"/>
      <c r="J500" s="163"/>
      <c r="K500" s="644"/>
      <c r="P500" s="434"/>
      <c r="AT500" s="163"/>
      <c r="AU500" s="163"/>
      <c r="AV500" s="163"/>
      <c r="AW500" s="163"/>
      <c r="AX500" s="163"/>
      <c r="AY500" s="163"/>
      <c r="AZ500" s="163"/>
      <c r="BA500" s="163"/>
      <c r="BB500" s="163"/>
      <c r="BC500" s="163"/>
      <c r="BD500" s="163"/>
      <c r="BE500" s="163"/>
      <c r="BF500" s="163"/>
      <c r="BG500" s="163"/>
      <c r="BH500" s="163"/>
      <c r="BI500" s="163"/>
      <c r="BJ500" s="163"/>
      <c r="BK500" s="163"/>
      <c r="BL500" s="163"/>
      <c r="BM500" s="163"/>
      <c r="BN500" s="163"/>
      <c r="BO500" s="163"/>
      <c r="BP500" s="163"/>
    </row>
    <row r="501" spans="1:68" s="413" customFormat="1">
      <c r="A501" s="163"/>
      <c r="E501" s="561"/>
      <c r="F501" s="706"/>
      <c r="I501" s="367"/>
      <c r="J501" s="163"/>
      <c r="K501" s="644"/>
      <c r="P501" s="434"/>
      <c r="AT501" s="163"/>
      <c r="AU501" s="163"/>
      <c r="AV501" s="163"/>
      <c r="AW501" s="163"/>
      <c r="AX501" s="163"/>
      <c r="AY501" s="163"/>
      <c r="AZ501" s="163"/>
      <c r="BA501" s="163"/>
      <c r="BB501" s="163"/>
      <c r="BC501" s="163"/>
      <c r="BD501" s="163"/>
      <c r="BE501" s="163"/>
      <c r="BF501" s="163"/>
      <c r="BG501" s="163"/>
      <c r="BH501" s="163"/>
      <c r="BI501" s="163"/>
      <c r="BJ501" s="163"/>
      <c r="BK501" s="163"/>
      <c r="BL501" s="163"/>
      <c r="BM501" s="163"/>
      <c r="BN501" s="163"/>
      <c r="BO501" s="163"/>
      <c r="BP501" s="163"/>
    </row>
    <row r="502" spans="1:68" s="413" customFormat="1">
      <c r="A502" s="163"/>
      <c r="E502" s="561"/>
      <c r="F502" s="706"/>
      <c r="I502" s="367"/>
      <c r="J502" s="163"/>
      <c r="K502" s="644"/>
      <c r="P502" s="434"/>
      <c r="AT502" s="163"/>
      <c r="AU502" s="163"/>
      <c r="AV502" s="163"/>
      <c r="AW502" s="163"/>
      <c r="AX502" s="163"/>
      <c r="AY502" s="163"/>
      <c r="AZ502" s="163"/>
      <c r="BA502" s="163"/>
      <c r="BB502" s="163"/>
      <c r="BC502" s="163"/>
      <c r="BD502" s="163"/>
      <c r="BE502" s="163"/>
      <c r="BF502" s="163"/>
      <c r="BG502" s="163"/>
      <c r="BH502" s="163"/>
      <c r="BI502" s="163"/>
      <c r="BJ502" s="163"/>
      <c r="BK502" s="163"/>
      <c r="BL502" s="163"/>
      <c r="BM502" s="163"/>
      <c r="BN502" s="163"/>
      <c r="BO502" s="163"/>
      <c r="BP502" s="163"/>
    </row>
    <row r="503" spans="1:68" s="413" customFormat="1">
      <c r="A503" s="163"/>
      <c r="E503" s="561"/>
      <c r="F503" s="706"/>
      <c r="I503" s="367"/>
      <c r="J503" s="163"/>
      <c r="K503" s="644"/>
      <c r="P503" s="434"/>
      <c r="AT503" s="163"/>
      <c r="AU503" s="163"/>
      <c r="AV503" s="163"/>
      <c r="AW503" s="163"/>
      <c r="AX503" s="163"/>
      <c r="AY503" s="163"/>
      <c r="AZ503" s="163"/>
      <c r="BA503" s="163"/>
      <c r="BB503" s="163"/>
      <c r="BC503" s="163"/>
      <c r="BD503" s="163"/>
      <c r="BE503" s="163"/>
      <c r="BF503" s="163"/>
      <c r="BG503" s="163"/>
      <c r="BH503" s="163"/>
      <c r="BI503" s="163"/>
      <c r="BJ503" s="163"/>
      <c r="BK503" s="163"/>
      <c r="BL503" s="163"/>
      <c r="BM503" s="163"/>
      <c r="BN503" s="163"/>
      <c r="BO503" s="163"/>
      <c r="BP503" s="163"/>
    </row>
    <row r="504" spans="1:68" s="413" customFormat="1">
      <c r="A504" s="163"/>
      <c r="E504" s="561"/>
      <c r="F504" s="706"/>
      <c r="I504" s="367"/>
      <c r="J504" s="163"/>
      <c r="K504" s="644"/>
      <c r="P504" s="434"/>
      <c r="AT504" s="163"/>
      <c r="AU504" s="163"/>
      <c r="AV504" s="163"/>
      <c r="AW504" s="163"/>
      <c r="AX504" s="163"/>
      <c r="AY504" s="163"/>
      <c r="AZ504" s="163"/>
      <c r="BA504" s="163"/>
      <c r="BB504" s="163"/>
      <c r="BC504" s="163"/>
      <c r="BD504" s="163"/>
      <c r="BE504" s="163"/>
      <c r="BF504" s="163"/>
      <c r="BG504" s="163"/>
      <c r="BH504" s="163"/>
      <c r="BI504" s="163"/>
      <c r="BJ504" s="163"/>
      <c r="BK504" s="163"/>
      <c r="BL504" s="163"/>
      <c r="BM504" s="163"/>
      <c r="BN504" s="163"/>
      <c r="BO504" s="163"/>
      <c r="BP504" s="163"/>
    </row>
    <row r="505" spans="1:68" s="413" customFormat="1">
      <c r="A505" s="163"/>
      <c r="E505" s="561"/>
      <c r="F505" s="706"/>
      <c r="I505" s="367"/>
      <c r="J505" s="163"/>
      <c r="K505" s="644"/>
      <c r="P505" s="434"/>
      <c r="AT505" s="163"/>
      <c r="AU505" s="163"/>
      <c r="AV505" s="163"/>
      <c r="AW505" s="163"/>
      <c r="AX505" s="163"/>
      <c r="AY505" s="163"/>
      <c r="AZ505" s="163"/>
      <c r="BA505" s="163"/>
      <c r="BB505" s="163"/>
      <c r="BC505" s="163"/>
      <c r="BD505" s="163"/>
      <c r="BE505" s="163"/>
      <c r="BF505" s="163"/>
      <c r="BG505" s="163"/>
      <c r="BH505" s="163"/>
      <c r="BI505" s="163"/>
      <c r="BJ505" s="163"/>
      <c r="BK505" s="163"/>
      <c r="BL505" s="163"/>
      <c r="BM505" s="163"/>
      <c r="BN505" s="163"/>
      <c r="BO505" s="163"/>
      <c r="BP505" s="163"/>
    </row>
    <row r="506" spans="1:68" s="413" customFormat="1">
      <c r="A506" s="163"/>
      <c r="E506" s="561"/>
      <c r="F506" s="706"/>
      <c r="I506" s="367"/>
      <c r="J506" s="163"/>
      <c r="K506" s="644"/>
      <c r="P506" s="434"/>
      <c r="AT506" s="163"/>
      <c r="AU506" s="163"/>
      <c r="AV506" s="163"/>
      <c r="AW506" s="163"/>
      <c r="AX506" s="163"/>
      <c r="AY506" s="163"/>
      <c r="AZ506" s="163"/>
      <c r="BA506" s="163"/>
      <c r="BB506" s="163"/>
      <c r="BC506" s="163"/>
      <c r="BD506" s="163"/>
      <c r="BE506" s="163"/>
      <c r="BF506" s="163"/>
      <c r="BG506" s="163"/>
      <c r="BH506" s="163"/>
      <c r="BI506" s="163"/>
      <c r="BJ506" s="163"/>
      <c r="BK506" s="163"/>
      <c r="BL506" s="163"/>
      <c r="BM506" s="163"/>
      <c r="BN506" s="163"/>
      <c r="BO506" s="163"/>
      <c r="BP506" s="163"/>
    </row>
    <row r="507" spans="1:68" s="413" customFormat="1">
      <c r="A507" s="163"/>
      <c r="E507" s="561"/>
      <c r="F507" s="706"/>
      <c r="I507" s="367"/>
      <c r="J507" s="163"/>
      <c r="K507" s="644"/>
      <c r="P507" s="434"/>
      <c r="AT507" s="163"/>
      <c r="AU507" s="163"/>
      <c r="AV507" s="163"/>
      <c r="AW507" s="163"/>
      <c r="AX507" s="163"/>
      <c r="AY507" s="163"/>
      <c r="AZ507" s="163"/>
      <c r="BA507" s="163"/>
      <c r="BB507" s="163"/>
      <c r="BC507" s="163"/>
      <c r="BD507" s="163"/>
      <c r="BE507" s="163"/>
      <c r="BF507" s="163"/>
      <c r="BG507" s="163"/>
      <c r="BH507" s="163"/>
      <c r="BI507" s="163"/>
      <c r="BJ507" s="163"/>
      <c r="BK507" s="163"/>
      <c r="BL507" s="163"/>
      <c r="BM507" s="163"/>
      <c r="BN507" s="163"/>
      <c r="BO507" s="163"/>
      <c r="BP507" s="163"/>
    </row>
    <row r="508" spans="1:68" s="413" customFormat="1">
      <c r="A508" s="163"/>
      <c r="E508" s="561"/>
      <c r="F508" s="706"/>
      <c r="I508" s="367"/>
      <c r="J508" s="163"/>
      <c r="K508" s="644"/>
      <c r="P508" s="434"/>
      <c r="AT508" s="163"/>
      <c r="AU508" s="163"/>
      <c r="AV508" s="163"/>
      <c r="AW508" s="163"/>
      <c r="AX508" s="163"/>
      <c r="AY508" s="163"/>
      <c r="AZ508" s="163"/>
      <c r="BA508" s="163"/>
      <c r="BB508" s="163"/>
      <c r="BC508" s="163"/>
      <c r="BD508" s="163"/>
      <c r="BE508" s="163"/>
      <c r="BF508" s="163"/>
      <c r="BG508" s="163"/>
      <c r="BH508" s="163"/>
      <c r="BI508" s="163"/>
      <c r="BJ508" s="163"/>
      <c r="BK508" s="163"/>
      <c r="BL508" s="163"/>
      <c r="BM508" s="163"/>
      <c r="BN508" s="163"/>
      <c r="BO508" s="163"/>
      <c r="BP508" s="163"/>
    </row>
    <row r="509" spans="1:68" s="413" customFormat="1">
      <c r="A509" s="163"/>
      <c r="E509" s="561"/>
      <c r="F509" s="706"/>
      <c r="I509" s="367"/>
      <c r="J509" s="163"/>
      <c r="K509" s="644"/>
      <c r="P509" s="434"/>
      <c r="AT509" s="163"/>
      <c r="AU509" s="163"/>
      <c r="AV509" s="163"/>
      <c r="AW509" s="163"/>
      <c r="AX509" s="163"/>
      <c r="AY509" s="163"/>
      <c r="AZ509" s="163"/>
      <c r="BA509" s="163"/>
      <c r="BB509" s="163"/>
      <c r="BC509" s="163"/>
      <c r="BD509" s="163"/>
      <c r="BE509" s="163"/>
      <c r="BF509" s="163"/>
      <c r="BG509" s="163"/>
      <c r="BH509" s="163"/>
      <c r="BI509" s="163"/>
      <c r="BJ509" s="163"/>
      <c r="BK509" s="163"/>
      <c r="BL509" s="163"/>
      <c r="BM509" s="163"/>
      <c r="BN509" s="163"/>
      <c r="BO509" s="163"/>
      <c r="BP509" s="163"/>
    </row>
    <row r="510" spans="1:68" s="413" customFormat="1">
      <c r="A510" s="163"/>
      <c r="E510" s="561"/>
      <c r="F510" s="706"/>
      <c r="I510" s="367"/>
      <c r="J510" s="163"/>
      <c r="K510" s="644"/>
      <c r="P510" s="434"/>
      <c r="AT510" s="163"/>
      <c r="AU510" s="163"/>
      <c r="AV510" s="163"/>
      <c r="AW510" s="163"/>
      <c r="AX510" s="163"/>
      <c r="AY510" s="163"/>
      <c r="AZ510" s="163"/>
      <c r="BA510" s="163"/>
      <c r="BB510" s="163"/>
      <c r="BC510" s="163"/>
      <c r="BD510" s="163"/>
      <c r="BE510" s="163"/>
      <c r="BF510" s="163"/>
      <c r="BG510" s="163"/>
      <c r="BH510" s="163"/>
      <c r="BI510" s="163"/>
      <c r="BJ510" s="163"/>
      <c r="BK510" s="163"/>
      <c r="BL510" s="163"/>
      <c r="BM510" s="163"/>
      <c r="BN510" s="163"/>
      <c r="BO510" s="163"/>
      <c r="BP510" s="163"/>
    </row>
    <row r="511" spans="1:68" s="413" customFormat="1">
      <c r="A511" s="163"/>
      <c r="E511" s="561"/>
      <c r="F511" s="706"/>
      <c r="I511" s="367"/>
      <c r="J511" s="163"/>
      <c r="K511" s="644"/>
      <c r="P511" s="434"/>
      <c r="AT511" s="163"/>
      <c r="AU511" s="163"/>
      <c r="AV511" s="163"/>
      <c r="AW511" s="163"/>
      <c r="AX511" s="163"/>
      <c r="AY511" s="163"/>
      <c r="AZ511" s="163"/>
      <c r="BA511" s="163"/>
      <c r="BB511" s="163"/>
      <c r="BC511" s="163"/>
      <c r="BD511" s="163"/>
      <c r="BE511" s="163"/>
      <c r="BF511" s="163"/>
      <c r="BG511" s="163"/>
      <c r="BH511" s="163"/>
      <c r="BI511" s="163"/>
      <c r="BJ511" s="163"/>
      <c r="BK511" s="163"/>
      <c r="BL511" s="163"/>
      <c r="BM511" s="163"/>
      <c r="BN511" s="163"/>
      <c r="BO511" s="163"/>
      <c r="BP511" s="163"/>
    </row>
    <row r="512" spans="1:68" s="413" customFormat="1">
      <c r="A512" s="163"/>
      <c r="E512" s="561"/>
      <c r="F512" s="706"/>
      <c r="I512" s="367"/>
      <c r="J512" s="163"/>
      <c r="K512" s="644"/>
      <c r="P512" s="434"/>
      <c r="AT512" s="163"/>
      <c r="AU512" s="163"/>
      <c r="AV512" s="163"/>
      <c r="AW512" s="163"/>
      <c r="AX512" s="163"/>
      <c r="AY512" s="163"/>
      <c r="AZ512" s="163"/>
      <c r="BA512" s="163"/>
      <c r="BB512" s="163"/>
      <c r="BC512" s="163"/>
      <c r="BD512" s="163"/>
      <c r="BE512" s="163"/>
      <c r="BF512" s="163"/>
      <c r="BG512" s="163"/>
      <c r="BH512" s="163"/>
      <c r="BI512" s="163"/>
      <c r="BJ512" s="163"/>
      <c r="BK512" s="163"/>
      <c r="BL512" s="163"/>
      <c r="BM512" s="163"/>
      <c r="BN512" s="163"/>
      <c r="BO512" s="163"/>
      <c r="BP512" s="163"/>
    </row>
    <row r="513" spans="1:68" s="413" customFormat="1">
      <c r="A513" s="163"/>
      <c r="E513" s="561"/>
      <c r="F513" s="706"/>
      <c r="I513" s="367"/>
      <c r="J513" s="163"/>
      <c r="K513" s="644"/>
      <c r="P513" s="434"/>
      <c r="AT513" s="163"/>
      <c r="AU513" s="163"/>
      <c r="AV513" s="163"/>
      <c r="AW513" s="163"/>
      <c r="AX513" s="163"/>
      <c r="AY513" s="163"/>
      <c r="AZ513" s="163"/>
      <c r="BA513" s="163"/>
      <c r="BB513" s="163"/>
      <c r="BC513" s="163"/>
      <c r="BD513" s="163"/>
      <c r="BE513" s="163"/>
      <c r="BF513" s="163"/>
      <c r="BG513" s="163"/>
      <c r="BH513" s="163"/>
      <c r="BI513" s="163"/>
      <c r="BJ513" s="163"/>
      <c r="BK513" s="163"/>
      <c r="BL513" s="163"/>
      <c r="BM513" s="163"/>
      <c r="BN513" s="163"/>
      <c r="BO513" s="163"/>
      <c r="BP513" s="163"/>
    </row>
    <row r="514" spans="1:68" s="413" customFormat="1">
      <c r="A514" s="163"/>
      <c r="E514" s="561"/>
      <c r="F514" s="706"/>
      <c r="I514" s="367"/>
      <c r="J514" s="163"/>
      <c r="K514" s="644"/>
      <c r="P514" s="434"/>
      <c r="AT514" s="163"/>
      <c r="AU514" s="163"/>
      <c r="AV514" s="163"/>
      <c r="AW514" s="163"/>
      <c r="AX514" s="163"/>
      <c r="AY514" s="163"/>
      <c r="AZ514" s="163"/>
      <c r="BA514" s="163"/>
      <c r="BB514" s="163"/>
      <c r="BC514" s="163"/>
      <c r="BD514" s="163"/>
      <c r="BE514" s="163"/>
      <c r="BF514" s="163"/>
      <c r="BG514" s="163"/>
      <c r="BH514" s="163"/>
      <c r="BI514" s="163"/>
      <c r="BJ514" s="163"/>
      <c r="BK514" s="163"/>
      <c r="BL514" s="163"/>
      <c r="BM514" s="163"/>
      <c r="BN514" s="163"/>
      <c r="BO514" s="163"/>
      <c r="BP514" s="163"/>
    </row>
    <row r="515" spans="1:68" s="413" customFormat="1">
      <c r="A515" s="163"/>
      <c r="E515" s="561"/>
      <c r="F515" s="706"/>
      <c r="I515" s="367"/>
      <c r="J515" s="163"/>
      <c r="K515" s="644"/>
      <c r="P515" s="434"/>
      <c r="AT515" s="163"/>
      <c r="AU515" s="163"/>
      <c r="AV515" s="163"/>
      <c r="AW515" s="163"/>
      <c r="AX515" s="163"/>
      <c r="AY515" s="163"/>
      <c r="AZ515" s="163"/>
      <c r="BA515" s="163"/>
      <c r="BB515" s="163"/>
      <c r="BC515" s="163"/>
      <c r="BD515" s="163"/>
      <c r="BE515" s="163"/>
      <c r="BF515" s="163"/>
      <c r="BG515" s="163"/>
      <c r="BH515" s="163"/>
      <c r="BI515" s="163"/>
      <c r="BJ515" s="163"/>
      <c r="BK515" s="163"/>
      <c r="BL515" s="163"/>
      <c r="BM515" s="163"/>
      <c r="BN515" s="163"/>
      <c r="BO515" s="163"/>
      <c r="BP515" s="163"/>
    </row>
    <row r="516" spans="1:68" s="413" customFormat="1">
      <c r="A516" s="163"/>
      <c r="E516" s="561"/>
      <c r="F516" s="706"/>
      <c r="I516" s="367"/>
      <c r="J516" s="163"/>
      <c r="K516" s="644"/>
      <c r="P516" s="434"/>
      <c r="AT516" s="163"/>
      <c r="AU516" s="163"/>
      <c r="AV516" s="163"/>
      <c r="AW516" s="163"/>
      <c r="AX516" s="163"/>
      <c r="AY516" s="163"/>
      <c r="AZ516" s="163"/>
      <c r="BA516" s="163"/>
      <c r="BB516" s="163"/>
      <c r="BC516" s="163"/>
      <c r="BD516" s="163"/>
      <c r="BE516" s="163"/>
      <c r="BF516" s="163"/>
      <c r="BG516" s="163"/>
      <c r="BH516" s="163"/>
      <c r="BI516" s="163"/>
      <c r="BJ516" s="163"/>
      <c r="BK516" s="163"/>
      <c r="BL516" s="163"/>
      <c r="BM516" s="163"/>
      <c r="BN516" s="163"/>
      <c r="BO516" s="163"/>
      <c r="BP516" s="163"/>
    </row>
    <row r="517" spans="1:68" s="413" customFormat="1">
      <c r="A517" s="163"/>
      <c r="E517" s="561"/>
      <c r="F517" s="706"/>
      <c r="I517" s="367"/>
      <c r="J517" s="163"/>
      <c r="K517" s="644"/>
      <c r="P517" s="434"/>
      <c r="AT517" s="163"/>
      <c r="AU517" s="163"/>
      <c r="AV517" s="163"/>
      <c r="AW517" s="163"/>
      <c r="AX517" s="163"/>
      <c r="AY517" s="163"/>
      <c r="AZ517" s="163"/>
      <c r="BA517" s="163"/>
      <c r="BB517" s="163"/>
      <c r="BC517" s="163"/>
      <c r="BD517" s="163"/>
      <c r="BE517" s="163"/>
      <c r="BF517" s="163"/>
      <c r="BG517" s="163"/>
      <c r="BH517" s="163"/>
      <c r="BI517" s="163"/>
      <c r="BJ517" s="163"/>
      <c r="BK517" s="163"/>
      <c r="BL517" s="163"/>
      <c r="BM517" s="163"/>
      <c r="BN517" s="163"/>
      <c r="BO517" s="163"/>
      <c r="BP517" s="163"/>
    </row>
    <row r="518" spans="1:68" s="413" customFormat="1">
      <c r="A518" s="163"/>
      <c r="E518" s="561"/>
      <c r="F518" s="706"/>
      <c r="I518" s="367"/>
      <c r="J518" s="163"/>
      <c r="K518" s="644"/>
      <c r="P518" s="434"/>
      <c r="AT518" s="163"/>
      <c r="AU518" s="163"/>
      <c r="AV518" s="163"/>
      <c r="AW518" s="163"/>
      <c r="AX518" s="163"/>
      <c r="AY518" s="163"/>
      <c r="AZ518" s="163"/>
      <c r="BA518" s="163"/>
      <c r="BB518" s="163"/>
      <c r="BC518" s="163"/>
      <c r="BD518" s="163"/>
      <c r="BE518" s="163"/>
      <c r="BF518" s="163"/>
      <c r="BG518" s="163"/>
      <c r="BH518" s="163"/>
      <c r="BI518" s="163"/>
      <c r="BJ518" s="163"/>
      <c r="BK518" s="163"/>
      <c r="BL518" s="163"/>
      <c r="BM518" s="163"/>
      <c r="BN518" s="163"/>
      <c r="BO518" s="163"/>
      <c r="BP518" s="163"/>
    </row>
    <row r="519" spans="1:68" s="413" customFormat="1">
      <c r="A519" s="163"/>
      <c r="E519" s="561"/>
      <c r="F519" s="706"/>
      <c r="I519" s="367"/>
      <c r="J519" s="163"/>
      <c r="K519" s="644"/>
      <c r="P519" s="434"/>
      <c r="AT519" s="163"/>
      <c r="AU519" s="163"/>
      <c r="AV519" s="163"/>
      <c r="AW519" s="163"/>
      <c r="AX519" s="163"/>
      <c r="AY519" s="163"/>
      <c r="AZ519" s="163"/>
      <c r="BA519" s="163"/>
      <c r="BB519" s="163"/>
      <c r="BC519" s="163"/>
      <c r="BD519" s="163"/>
      <c r="BE519" s="163"/>
      <c r="BF519" s="163"/>
      <c r="BG519" s="163"/>
      <c r="BH519" s="163"/>
      <c r="BI519" s="163"/>
      <c r="BJ519" s="163"/>
      <c r="BK519" s="163"/>
      <c r="BL519" s="163"/>
      <c r="BM519" s="163"/>
      <c r="BN519" s="163"/>
      <c r="BO519" s="163"/>
      <c r="BP519" s="163"/>
    </row>
    <row r="520" spans="1:68" s="413" customFormat="1">
      <c r="A520" s="163"/>
      <c r="E520" s="561"/>
      <c r="F520" s="706"/>
      <c r="I520" s="367"/>
      <c r="J520" s="163"/>
      <c r="K520" s="644"/>
      <c r="P520" s="434"/>
      <c r="AT520" s="163"/>
      <c r="AU520" s="163"/>
      <c r="AV520" s="163"/>
      <c r="AW520" s="163"/>
      <c r="AX520" s="163"/>
      <c r="AY520" s="163"/>
      <c r="AZ520" s="163"/>
      <c r="BA520" s="163"/>
      <c r="BB520" s="163"/>
      <c r="BC520" s="163"/>
      <c r="BD520" s="163"/>
      <c r="BE520" s="163"/>
      <c r="BF520" s="163"/>
      <c r="BG520" s="163"/>
      <c r="BH520" s="163"/>
      <c r="BI520" s="163"/>
      <c r="BJ520" s="163"/>
      <c r="BK520" s="163"/>
      <c r="BL520" s="163"/>
      <c r="BM520" s="163"/>
      <c r="BN520" s="163"/>
      <c r="BO520" s="163"/>
      <c r="BP520" s="163"/>
    </row>
    <row r="521" spans="1:68" s="413" customFormat="1">
      <c r="A521" s="163"/>
      <c r="E521" s="561"/>
      <c r="F521" s="706"/>
      <c r="I521" s="367"/>
      <c r="J521" s="163"/>
      <c r="K521" s="644"/>
      <c r="P521" s="434"/>
      <c r="AT521" s="163"/>
      <c r="AU521" s="163"/>
      <c r="AV521" s="163"/>
      <c r="AW521" s="163"/>
      <c r="AX521" s="163"/>
      <c r="AY521" s="163"/>
      <c r="AZ521" s="163"/>
      <c r="BA521" s="163"/>
      <c r="BB521" s="163"/>
      <c r="BC521" s="163"/>
      <c r="BD521" s="163"/>
      <c r="BE521" s="163"/>
      <c r="BF521" s="163"/>
      <c r="BG521" s="163"/>
      <c r="BH521" s="163"/>
      <c r="BI521" s="163"/>
      <c r="BJ521" s="163"/>
      <c r="BK521" s="163"/>
      <c r="BL521" s="163"/>
      <c r="BM521" s="163"/>
      <c r="BN521" s="163"/>
      <c r="BO521" s="163"/>
      <c r="BP521" s="163"/>
    </row>
    <row r="522" spans="1:68" s="413" customFormat="1">
      <c r="A522" s="163"/>
      <c r="E522" s="561"/>
      <c r="F522" s="706"/>
      <c r="I522" s="367"/>
      <c r="J522" s="163"/>
      <c r="K522" s="644"/>
      <c r="P522" s="434"/>
      <c r="AT522" s="163"/>
      <c r="AU522" s="163"/>
      <c r="AV522" s="163"/>
      <c r="AW522" s="163"/>
      <c r="AX522" s="163"/>
      <c r="AY522" s="163"/>
      <c r="AZ522" s="163"/>
      <c r="BA522" s="163"/>
      <c r="BB522" s="163"/>
      <c r="BC522" s="163"/>
      <c r="BD522" s="163"/>
      <c r="BE522" s="163"/>
      <c r="BF522" s="163"/>
      <c r="BG522" s="163"/>
      <c r="BH522" s="163"/>
      <c r="BI522" s="163"/>
      <c r="BJ522" s="163"/>
      <c r="BK522" s="163"/>
      <c r="BL522" s="163"/>
      <c r="BM522" s="163"/>
      <c r="BN522" s="163"/>
      <c r="BO522" s="163"/>
      <c r="BP522" s="163"/>
    </row>
    <row r="523" spans="1:68" s="413" customFormat="1">
      <c r="A523" s="163"/>
      <c r="E523" s="561"/>
      <c r="F523" s="706"/>
      <c r="I523" s="367"/>
      <c r="J523" s="163"/>
      <c r="K523" s="644"/>
      <c r="P523" s="434"/>
      <c r="AT523" s="163"/>
      <c r="AU523" s="163"/>
      <c r="AV523" s="163"/>
      <c r="AW523" s="163"/>
      <c r="AX523" s="163"/>
      <c r="AY523" s="163"/>
      <c r="AZ523" s="163"/>
      <c r="BA523" s="163"/>
      <c r="BB523" s="163"/>
      <c r="BC523" s="163"/>
      <c r="BD523" s="163"/>
      <c r="BE523" s="163"/>
      <c r="BF523" s="163"/>
      <c r="BG523" s="163"/>
      <c r="BH523" s="163"/>
      <c r="BI523" s="163"/>
      <c r="BJ523" s="163"/>
      <c r="BK523" s="163"/>
      <c r="BL523" s="163"/>
      <c r="BM523" s="163"/>
      <c r="BN523" s="163"/>
      <c r="BO523" s="163"/>
      <c r="BP523" s="163"/>
    </row>
    <row r="524" spans="1:68" s="413" customFormat="1">
      <c r="A524" s="163"/>
      <c r="E524" s="561"/>
      <c r="F524" s="706"/>
      <c r="I524" s="367"/>
      <c r="J524" s="163"/>
      <c r="K524" s="644"/>
      <c r="P524" s="434"/>
      <c r="AT524" s="163"/>
      <c r="AU524" s="163"/>
      <c r="AV524" s="163"/>
      <c r="AW524" s="163"/>
      <c r="AX524" s="163"/>
      <c r="AY524" s="163"/>
      <c r="AZ524" s="163"/>
      <c r="BA524" s="163"/>
      <c r="BB524" s="163"/>
      <c r="BC524" s="163"/>
      <c r="BD524" s="163"/>
      <c r="BE524" s="163"/>
      <c r="BF524" s="163"/>
      <c r="BG524" s="163"/>
      <c r="BH524" s="163"/>
      <c r="BI524" s="163"/>
      <c r="BJ524" s="163"/>
      <c r="BK524" s="163"/>
      <c r="BL524" s="163"/>
      <c r="BM524" s="163"/>
      <c r="BN524" s="163"/>
      <c r="BO524" s="163"/>
      <c r="BP524" s="163"/>
    </row>
    <row r="525" spans="1:68" s="413" customFormat="1">
      <c r="A525" s="163"/>
      <c r="E525" s="561"/>
      <c r="F525" s="706"/>
      <c r="I525" s="367"/>
      <c r="J525" s="163"/>
      <c r="K525" s="644"/>
      <c r="P525" s="434"/>
      <c r="AT525" s="163"/>
      <c r="AU525" s="163"/>
      <c r="AV525" s="163"/>
      <c r="AW525" s="163"/>
      <c r="AX525" s="163"/>
      <c r="AY525" s="163"/>
      <c r="AZ525" s="163"/>
      <c r="BA525" s="163"/>
      <c r="BB525" s="163"/>
      <c r="BC525" s="163"/>
      <c r="BD525" s="163"/>
      <c r="BE525" s="163"/>
      <c r="BF525" s="163"/>
      <c r="BG525" s="163"/>
      <c r="BH525" s="163"/>
      <c r="BI525" s="163"/>
      <c r="BJ525" s="163"/>
      <c r="BK525" s="163"/>
      <c r="BL525" s="163"/>
      <c r="BM525" s="163"/>
      <c r="BN525" s="163"/>
      <c r="BO525" s="163"/>
      <c r="BP525" s="163"/>
    </row>
    <row r="526" spans="1:68" s="413" customFormat="1">
      <c r="A526" s="163"/>
      <c r="E526" s="561"/>
      <c r="F526" s="706"/>
      <c r="I526" s="367"/>
      <c r="J526" s="163"/>
      <c r="K526" s="644"/>
      <c r="P526" s="434"/>
      <c r="AT526" s="163"/>
      <c r="AU526" s="163"/>
      <c r="AV526" s="163"/>
      <c r="AW526" s="163"/>
      <c r="AX526" s="163"/>
      <c r="AY526" s="163"/>
      <c r="AZ526" s="163"/>
      <c r="BA526" s="163"/>
      <c r="BB526" s="163"/>
      <c r="BC526" s="163"/>
      <c r="BD526" s="163"/>
      <c r="BE526" s="163"/>
      <c r="BF526" s="163"/>
      <c r="BG526" s="163"/>
      <c r="BH526" s="163"/>
      <c r="BI526" s="163"/>
      <c r="BJ526" s="163"/>
      <c r="BK526" s="163"/>
      <c r="BL526" s="163"/>
      <c r="BM526" s="163"/>
      <c r="BN526" s="163"/>
      <c r="BO526" s="163"/>
      <c r="BP526" s="163"/>
    </row>
    <row r="527" spans="1:68" s="413" customFormat="1">
      <c r="A527" s="163"/>
      <c r="E527" s="561"/>
      <c r="F527" s="706"/>
      <c r="I527" s="367"/>
      <c r="J527" s="163"/>
      <c r="K527" s="644"/>
      <c r="P527" s="434"/>
      <c r="AT527" s="163"/>
      <c r="AU527" s="163"/>
      <c r="AV527" s="163"/>
      <c r="AW527" s="163"/>
      <c r="AX527" s="163"/>
      <c r="AY527" s="163"/>
      <c r="AZ527" s="163"/>
      <c r="BA527" s="163"/>
      <c r="BB527" s="163"/>
      <c r="BC527" s="163"/>
      <c r="BD527" s="163"/>
      <c r="BE527" s="163"/>
      <c r="BF527" s="163"/>
      <c r="BG527" s="163"/>
      <c r="BH527" s="163"/>
      <c r="BI527" s="163"/>
      <c r="BJ527" s="163"/>
      <c r="BK527" s="163"/>
      <c r="BL527" s="163"/>
      <c r="BM527" s="163"/>
      <c r="BN527" s="163"/>
      <c r="BO527" s="163"/>
      <c r="BP527" s="163"/>
    </row>
    <row r="528" spans="1:68" s="413" customFormat="1">
      <c r="A528" s="163"/>
      <c r="E528" s="561"/>
      <c r="F528" s="706"/>
      <c r="I528" s="367"/>
      <c r="J528" s="163"/>
      <c r="K528" s="644"/>
      <c r="P528" s="434"/>
      <c r="AT528" s="163"/>
      <c r="AU528" s="163"/>
      <c r="AV528" s="163"/>
      <c r="AW528" s="163"/>
      <c r="AX528" s="163"/>
      <c r="AY528" s="163"/>
      <c r="AZ528" s="163"/>
      <c r="BA528" s="163"/>
      <c r="BB528" s="163"/>
      <c r="BC528" s="163"/>
      <c r="BD528" s="163"/>
      <c r="BE528" s="163"/>
      <c r="BF528" s="163"/>
      <c r="BG528" s="163"/>
      <c r="BH528" s="163"/>
      <c r="BI528" s="163"/>
      <c r="BJ528" s="163"/>
      <c r="BK528" s="163"/>
      <c r="BL528" s="163"/>
      <c r="BM528" s="163"/>
      <c r="BN528" s="163"/>
      <c r="BO528" s="163"/>
      <c r="BP528" s="163"/>
    </row>
    <row r="529" spans="1:68" s="413" customFormat="1">
      <c r="A529" s="163"/>
      <c r="E529" s="561"/>
      <c r="F529" s="706"/>
      <c r="I529" s="367"/>
      <c r="J529" s="163"/>
      <c r="K529" s="644"/>
      <c r="P529" s="434"/>
      <c r="AT529" s="163"/>
      <c r="AU529" s="163"/>
      <c r="AV529" s="163"/>
      <c r="AW529" s="163"/>
      <c r="AX529" s="163"/>
      <c r="AY529" s="163"/>
      <c r="AZ529" s="163"/>
      <c r="BA529" s="163"/>
      <c r="BB529" s="163"/>
      <c r="BC529" s="163"/>
      <c r="BD529" s="163"/>
      <c r="BE529" s="163"/>
      <c r="BF529" s="163"/>
      <c r="BG529" s="163"/>
      <c r="BH529" s="163"/>
      <c r="BI529" s="163"/>
      <c r="BJ529" s="163"/>
      <c r="BK529" s="163"/>
      <c r="BL529" s="163"/>
      <c r="BM529" s="163"/>
      <c r="BN529" s="163"/>
      <c r="BO529" s="163"/>
      <c r="BP529" s="163"/>
    </row>
    <row r="530" spans="1:68" s="413" customFormat="1">
      <c r="A530" s="163"/>
      <c r="E530" s="561"/>
      <c r="F530" s="706"/>
      <c r="I530" s="367"/>
      <c r="J530" s="163"/>
      <c r="K530" s="644"/>
      <c r="P530" s="434"/>
      <c r="AT530" s="163"/>
      <c r="AU530" s="163"/>
      <c r="AV530" s="163"/>
      <c r="AW530" s="163"/>
      <c r="AX530" s="163"/>
      <c r="AY530" s="163"/>
      <c r="AZ530" s="163"/>
      <c r="BA530" s="163"/>
      <c r="BB530" s="163"/>
      <c r="BC530" s="163"/>
      <c r="BD530" s="163"/>
      <c r="BE530" s="163"/>
      <c r="BF530" s="163"/>
      <c r="BG530" s="163"/>
      <c r="BH530" s="163"/>
      <c r="BI530" s="163"/>
      <c r="BJ530" s="163"/>
      <c r="BK530" s="163"/>
      <c r="BL530" s="163"/>
      <c r="BM530" s="163"/>
      <c r="BN530" s="163"/>
      <c r="BO530" s="163"/>
      <c r="BP530" s="163"/>
    </row>
    <row r="531" spans="1:68" s="413" customFormat="1">
      <c r="A531" s="163"/>
      <c r="E531" s="561"/>
      <c r="F531" s="706"/>
      <c r="I531" s="367"/>
      <c r="J531" s="163"/>
      <c r="K531" s="644"/>
      <c r="P531" s="434"/>
      <c r="AT531" s="163"/>
      <c r="AU531" s="163"/>
      <c r="AV531" s="163"/>
      <c r="AW531" s="163"/>
      <c r="AX531" s="163"/>
      <c r="AY531" s="163"/>
      <c r="AZ531" s="163"/>
      <c r="BA531" s="163"/>
      <c r="BB531" s="163"/>
      <c r="BC531" s="163"/>
      <c r="BD531" s="163"/>
      <c r="BE531" s="163"/>
      <c r="BF531" s="163"/>
      <c r="BG531" s="163"/>
      <c r="BH531" s="163"/>
      <c r="BI531" s="163"/>
      <c r="BJ531" s="163"/>
      <c r="BK531" s="163"/>
      <c r="BL531" s="163"/>
      <c r="BM531" s="163"/>
      <c r="BN531" s="163"/>
      <c r="BO531" s="163"/>
      <c r="BP531" s="163"/>
    </row>
    <row r="532" spans="1:68" s="413" customFormat="1">
      <c r="A532" s="163"/>
      <c r="E532" s="561"/>
      <c r="F532" s="706"/>
      <c r="I532" s="367"/>
      <c r="J532" s="163"/>
      <c r="K532" s="644"/>
      <c r="P532" s="434"/>
      <c r="AT532" s="163"/>
      <c r="AU532" s="163"/>
      <c r="AV532" s="163"/>
      <c r="AW532" s="163"/>
      <c r="AX532" s="163"/>
      <c r="AY532" s="163"/>
      <c r="AZ532" s="163"/>
      <c r="BA532" s="163"/>
      <c r="BB532" s="163"/>
      <c r="BC532" s="163"/>
      <c r="BD532" s="163"/>
      <c r="BE532" s="163"/>
      <c r="BF532" s="163"/>
      <c r="BG532" s="163"/>
      <c r="BH532" s="163"/>
      <c r="BI532" s="163"/>
      <c r="BJ532" s="163"/>
      <c r="BK532" s="163"/>
      <c r="BL532" s="163"/>
      <c r="BM532" s="163"/>
      <c r="BN532" s="163"/>
      <c r="BO532" s="163"/>
      <c r="BP532" s="163"/>
    </row>
    <row r="533" spans="1:68" s="413" customFormat="1">
      <c r="A533" s="163"/>
      <c r="E533" s="561"/>
      <c r="F533" s="706"/>
      <c r="I533" s="367"/>
      <c r="J533" s="163"/>
      <c r="K533" s="644"/>
      <c r="P533" s="434"/>
      <c r="AT533" s="163"/>
      <c r="AU533" s="163"/>
      <c r="AV533" s="163"/>
      <c r="AW533" s="163"/>
      <c r="AX533" s="163"/>
      <c r="AY533" s="163"/>
      <c r="AZ533" s="163"/>
      <c r="BA533" s="163"/>
      <c r="BB533" s="163"/>
      <c r="BC533" s="163"/>
      <c r="BD533" s="163"/>
      <c r="BE533" s="163"/>
      <c r="BF533" s="163"/>
      <c r="BG533" s="163"/>
      <c r="BH533" s="163"/>
      <c r="BI533" s="163"/>
      <c r="BJ533" s="163"/>
      <c r="BK533" s="163"/>
      <c r="BL533" s="163"/>
      <c r="BM533" s="163"/>
      <c r="BN533" s="163"/>
      <c r="BO533" s="163"/>
      <c r="BP533" s="163"/>
    </row>
    <row r="534" spans="1:68" s="413" customFormat="1">
      <c r="A534" s="163"/>
      <c r="E534" s="561"/>
      <c r="F534" s="706"/>
      <c r="I534" s="367"/>
      <c r="J534" s="163"/>
      <c r="K534" s="644"/>
      <c r="P534" s="434"/>
      <c r="AT534" s="163"/>
      <c r="AU534" s="163"/>
      <c r="AV534" s="163"/>
      <c r="AW534" s="163"/>
      <c r="AX534" s="163"/>
      <c r="AY534" s="163"/>
      <c r="AZ534" s="163"/>
      <c r="BA534" s="163"/>
      <c r="BB534" s="163"/>
      <c r="BC534" s="163"/>
      <c r="BD534" s="163"/>
      <c r="BE534" s="163"/>
      <c r="BF534" s="163"/>
      <c r="BG534" s="163"/>
      <c r="BH534" s="163"/>
      <c r="BI534" s="163"/>
      <c r="BJ534" s="163"/>
      <c r="BK534" s="163"/>
      <c r="BL534" s="163"/>
      <c r="BM534" s="163"/>
      <c r="BN534" s="163"/>
      <c r="BO534" s="163"/>
      <c r="BP534" s="163"/>
    </row>
    <row r="535" spans="1:68" s="413" customFormat="1">
      <c r="A535" s="163"/>
      <c r="E535" s="561"/>
      <c r="F535" s="706"/>
      <c r="I535" s="367"/>
      <c r="J535" s="163"/>
      <c r="K535" s="644"/>
      <c r="P535" s="434"/>
      <c r="AT535" s="163"/>
      <c r="AU535" s="163"/>
      <c r="AV535" s="163"/>
      <c r="AW535" s="163"/>
      <c r="AX535" s="163"/>
      <c r="AY535" s="163"/>
      <c r="AZ535" s="163"/>
      <c r="BA535" s="163"/>
      <c r="BB535" s="163"/>
      <c r="BC535" s="163"/>
      <c r="BD535" s="163"/>
      <c r="BE535" s="163"/>
      <c r="BF535" s="163"/>
      <c r="BG535" s="163"/>
      <c r="BH535" s="163"/>
      <c r="BI535" s="163"/>
      <c r="BJ535" s="163"/>
      <c r="BK535" s="163"/>
      <c r="BL535" s="163"/>
      <c r="BM535" s="163"/>
      <c r="BN535" s="163"/>
      <c r="BO535" s="163"/>
      <c r="BP535" s="163"/>
    </row>
    <row r="536" spans="1:68" s="413" customFormat="1">
      <c r="A536" s="163"/>
      <c r="E536" s="561"/>
      <c r="F536" s="706"/>
      <c r="I536" s="367"/>
      <c r="J536" s="163"/>
      <c r="K536" s="644"/>
      <c r="P536" s="434"/>
      <c r="AT536" s="163"/>
      <c r="AU536" s="163"/>
      <c r="AV536" s="163"/>
      <c r="AW536" s="163"/>
      <c r="AX536" s="163"/>
      <c r="AY536" s="163"/>
      <c r="AZ536" s="163"/>
      <c r="BA536" s="163"/>
      <c r="BB536" s="163"/>
      <c r="BC536" s="163"/>
      <c r="BD536" s="163"/>
      <c r="BE536" s="163"/>
      <c r="BF536" s="163"/>
      <c r="BG536" s="163"/>
      <c r="BH536" s="163"/>
      <c r="BI536" s="163"/>
      <c r="BJ536" s="163"/>
      <c r="BK536" s="163"/>
      <c r="BL536" s="163"/>
      <c r="BM536" s="163"/>
      <c r="BN536" s="163"/>
      <c r="BO536" s="163"/>
      <c r="BP536" s="163"/>
    </row>
    <row r="537" spans="1:68" s="413" customFormat="1">
      <c r="A537" s="163"/>
      <c r="E537" s="561"/>
      <c r="F537" s="706"/>
      <c r="I537" s="367"/>
      <c r="J537" s="163"/>
      <c r="K537" s="644"/>
      <c r="P537" s="434"/>
      <c r="AT537" s="163"/>
      <c r="AU537" s="163"/>
      <c r="AV537" s="163"/>
      <c r="AW537" s="163"/>
      <c r="AX537" s="163"/>
      <c r="AY537" s="163"/>
      <c r="AZ537" s="163"/>
      <c r="BA537" s="163"/>
      <c r="BB537" s="163"/>
      <c r="BC537" s="163"/>
      <c r="BD537" s="163"/>
      <c r="BE537" s="163"/>
      <c r="BF537" s="163"/>
      <c r="BG537" s="163"/>
      <c r="BH537" s="163"/>
      <c r="BI537" s="163"/>
      <c r="BJ537" s="163"/>
      <c r="BK537" s="163"/>
      <c r="BL537" s="163"/>
      <c r="BM537" s="163"/>
      <c r="BN537" s="163"/>
      <c r="BO537" s="163"/>
      <c r="BP537" s="163"/>
    </row>
    <row r="538" spans="1:68" s="413" customFormat="1">
      <c r="A538" s="163"/>
      <c r="E538" s="561"/>
      <c r="F538" s="706"/>
      <c r="I538" s="367"/>
      <c r="J538" s="163"/>
      <c r="K538" s="644"/>
      <c r="P538" s="434"/>
      <c r="AT538" s="163"/>
      <c r="AU538" s="163"/>
      <c r="AV538" s="163"/>
      <c r="AW538" s="163"/>
      <c r="AX538" s="163"/>
      <c r="AY538" s="163"/>
      <c r="AZ538" s="163"/>
      <c r="BA538" s="163"/>
      <c r="BB538" s="163"/>
      <c r="BC538" s="163"/>
      <c r="BD538" s="163"/>
      <c r="BE538" s="163"/>
      <c r="BF538" s="163"/>
      <c r="BG538" s="163"/>
      <c r="BH538" s="163"/>
      <c r="BI538" s="163"/>
      <c r="BJ538" s="163"/>
      <c r="BK538" s="163"/>
      <c r="BL538" s="163"/>
      <c r="BM538" s="163"/>
      <c r="BN538" s="163"/>
      <c r="BO538" s="163"/>
      <c r="BP538" s="163"/>
    </row>
    <row r="539" spans="1:68" s="413" customFormat="1">
      <c r="A539" s="163"/>
      <c r="E539" s="561"/>
      <c r="F539" s="706"/>
      <c r="I539" s="367"/>
      <c r="J539" s="163"/>
      <c r="K539" s="644"/>
      <c r="P539" s="434"/>
      <c r="AT539" s="163"/>
      <c r="AU539" s="163"/>
      <c r="AV539" s="163"/>
      <c r="AW539" s="163"/>
      <c r="AX539" s="163"/>
      <c r="AY539" s="163"/>
      <c r="AZ539" s="163"/>
      <c r="BA539" s="163"/>
      <c r="BB539" s="163"/>
      <c r="BC539" s="163"/>
      <c r="BD539" s="163"/>
      <c r="BE539" s="163"/>
      <c r="BF539" s="163"/>
      <c r="BG539" s="163"/>
      <c r="BH539" s="163"/>
      <c r="BI539" s="163"/>
      <c r="BJ539" s="163"/>
      <c r="BK539" s="163"/>
      <c r="BL539" s="163"/>
      <c r="BM539" s="163"/>
      <c r="BN539" s="163"/>
      <c r="BO539" s="163"/>
      <c r="BP539" s="163"/>
    </row>
    <row r="540" spans="1:68" s="413" customFormat="1">
      <c r="A540" s="163"/>
      <c r="E540" s="561"/>
      <c r="F540" s="706"/>
      <c r="I540" s="367"/>
      <c r="J540" s="163"/>
      <c r="K540" s="644"/>
      <c r="P540" s="434"/>
      <c r="AT540" s="163"/>
      <c r="AU540" s="163"/>
      <c r="AV540" s="163"/>
      <c r="AW540" s="163"/>
      <c r="AX540" s="163"/>
      <c r="AY540" s="163"/>
      <c r="AZ540" s="163"/>
      <c r="BA540" s="163"/>
      <c r="BB540" s="163"/>
      <c r="BC540" s="163"/>
      <c r="BD540" s="163"/>
      <c r="BE540" s="163"/>
      <c r="BF540" s="163"/>
      <c r="BG540" s="163"/>
      <c r="BH540" s="163"/>
      <c r="BI540" s="163"/>
      <c r="BJ540" s="163"/>
      <c r="BK540" s="163"/>
      <c r="BL540" s="163"/>
      <c r="BM540" s="163"/>
      <c r="BN540" s="163"/>
      <c r="BO540" s="163"/>
      <c r="BP540" s="163"/>
    </row>
    <row r="541" spans="1:68" s="413" customFormat="1">
      <c r="A541" s="163"/>
      <c r="E541" s="561"/>
      <c r="F541" s="706"/>
      <c r="I541" s="367"/>
      <c r="J541" s="163"/>
      <c r="K541" s="644"/>
      <c r="P541" s="434"/>
      <c r="AT541" s="163"/>
      <c r="AU541" s="163"/>
      <c r="AV541" s="163"/>
      <c r="AW541" s="163"/>
      <c r="AX541" s="163"/>
      <c r="AY541" s="163"/>
      <c r="AZ541" s="163"/>
      <c r="BA541" s="163"/>
      <c r="BB541" s="163"/>
      <c r="BC541" s="163"/>
      <c r="BD541" s="163"/>
      <c r="BE541" s="163"/>
      <c r="BF541" s="163"/>
      <c r="BG541" s="163"/>
      <c r="BH541" s="163"/>
      <c r="BI541" s="163"/>
      <c r="BJ541" s="163"/>
      <c r="BK541" s="163"/>
      <c r="BL541" s="163"/>
      <c r="BM541" s="163"/>
      <c r="BN541" s="163"/>
      <c r="BO541" s="163"/>
      <c r="BP541" s="163"/>
    </row>
    <row r="542" spans="1:68" s="413" customFormat="1">
      <c r="A542" s="163"/>
      <c r="E542" s="561"/>
      <c r="F542" s="706"/>
      <c r="I542" s="367"/>
      <c r="J542" s="163"/>
      <c r="K542" s="644"/>
      <c r="P542" s="434"/>
      <c r="AT542" s="163"/>
      <c r="AU542" s="163"/>
      <c r="AV542" s="163"/>
      <c r="AW542" s="163"/>
      <c r="AX542" s="163"/>
      <c r="AY542" s="163"/>
      <c r="AZ542" s="163"/>
      <c r="BA542" s="163"/>
      <c r="BB542" s="163"/>
      <c r="BC542" s="163"/>
      <c r="BD542" s="163"/>
      <c r="BE542" s="163"/>
      <c r="BF542" s="163"/>
      <c r="BG542" s="163"/>
      <c r="BH542" s="163"/>
      <c r="BI542" s="163"/>
      <c r="BJ542" s="163"/>
      <c r="BK542" s="163"/>
      <c r="BL542" s="163"/>
      <c r="BM542" s="163"/>
      <c r="BN542" s="163"/>
      <c r="BO542" s="163"/>
      <c r="BP542" s="163"/>
    </row>
    <row r="543" spans="1:68" s="413" customFormat="1">
      <c r="A543" s="163"/>
      <c r="E543" s="561"/>
      <c r="F543" s="706"/>
      <c r="I543" s="367"/>
      <c r="J543" s="163"/>
      <c r="K543" s="644"/>
      <c r="P543" s="434"/>
      <c r="AT543" s="163"/>
      <c r="AU543" s="163"/>
      <c r="AV543" s="163"/>
      <c r="AW543" s="163"/>
      <c r="AX543" s="163"/>
      <c r="AY543" s="163"/>
      <c r="AZ543" s="163"/>
      <c r="BA543" s="163"/>
      <c r="BB543" s="163"/>
      <c r="BC543" s="163"/>
      <c r="BD543" s="163"/>
      <c r="BE543" s="163"/>
      <c r="BF543" s="163"/>
      <c r="BG543" s="163"/>
      <c r="BH543" s="163"/>
      <c r="BI543" s="163"/>
      <c r="BJ543" s="163"/>
      <c r="BK543" s="163"/>
      <c r="BL543" s="163"/>
      <c r="BM543" s="163"/>
      <c r="BN543" s="163"/>
      <c r="BO543" s="163"/>
      <c r="BP543" s="163"/>
    </row>
    <row r="544" spans="1:68" s="413" customFormat="1">
      <c r="A544" s="163"/>
      <c r="E544" s="561"/>
      <c r="F544" s="706"/>
      <c r="I544" s="367"/>
      <c r="J544" s="163"/>
      <c r="K544" s="644"/>
      <c r="P544" s="434"/>
      <c r="AT544" s="163"/>
      <c r="AU544" s="163"/>
      <c r="AV544" s="163"/>
      <c r="AW544" s="163"/>
      <c r="AX544" s="163"/>
      <c r="AY544" s="163"/>
      <c r="AZ544" s="163"/>
      <c r="BA544" s="163"/>
      <c r="BB544" s="163"/>
      <c r="BC544" s="163"/>
      <c r="BD544" s="163"/>
      <c r="BE544" s="163"/>
      <c r="BF544" s="163"/>
      <c r="BG544" s="163"/>
      <c r="BH544" s="163"/>
      <c r="BI544" s="163"/>
      <c r="BJ544" s="163"/>
      <c r="BK544" s="163"/>
      <c r="BL544" s="163"/>
      <c r="BM544" s="163"/>
      <c r="BN544" s="163"/>
      <c r="BO544" s="163"/>
      <c r="BP544" s="163"/>
    </row>
    <row r="545" spans="1:68" s="413" customFormat="1">
      <c r="A545" s="163"/>
      <c r="E545" s="561"/>
      <c r="F545" s="706"/>
      <c r="I545" s="367"/>
      <c r="J545" s="163"/>
      <c r="K545" s="644"/>
      <c r="P545" s="434"/>
      <c r="AT545" s="163"/>
      <c r="AU545" s="163"/>
      <c r="AV545" s="163"/>
      <c r="AW545" s="163"/>
      <c r="AX545" s="163"/>
      <c r="AY545" s="163"/>
      <c r="AZ545" s="163"/>
      <c r="BA545" s="163"/>
      <c r="BB545" s="163"/>
      <c r="BC545" s="163"/>
      <c r="BD545" s="163"/>
      <c r="BE545" s="163"/>
      <c r="BF545" s="163"/>
      <c r="BG545" s="163"/>
      <c r="BH545" s="163"/>
      <c r="BI545" s="163"/>
      <c r="BJ545" s="163"/>
      <c r="BK545" s="163"/>
      <c r="BL545" s="163"/>
      <c r="BM545" s="163"/>
      <c r="BN545" s="163"/>
      <c r="BO545" s="163"/>
      <c r="BP545" s="163"/>
    </row>
    <row r="546" spans="1:68" s="413" customFormat="1">
      <c r="A546" s="163"/>
      <c r="E546" s="561"/>
      <c r="F546" s="706"/>
      <c r="I546" s="367"/>
      <c r="J546" s="163"/>
      <c r="K546" s="644"/>
      <c r="P546" s="434"/>
      <c r="AT546" s="163"/>
      <c r="AU546" s="163"/>
      <c r="AV546" s="163"/>
      <c r="AW546" s="163"/>
      <c r="AX546" s="163"/>
      <c r="AY546" s="163"/>
      <c r="AZ546" s="163"/>
      <c r="BA546" s="163"/>
      <c r="BB546" s="163"/>
      <c r="BC546" s="163"/>
      <c r="BD546" s="163"/>
      <c r="BE546" s="163"/>
      <c r="BF546" s="163"/>
      <c r="BG546" s="163"/>
      <c r="BH546" s="163"/>
      <c r="BI546" s="163"/>
      <c r="BJ546" s="163"/>
      <c r="BK546" s="163"/>
      <c r="BL546" s="163"/>
      <c r="BM546" s="163"/>
      <c r="BN546" s="163"/>
      <c r="BO546" s="163"/>
      <c r="BP546" s="163"/>
    </row>
    <row r="547" spans="1:68" s="413" customFormat="1">
      <c r="A547" s="163"/>
      <c r="E547" s="561"/>
      <c r="F547" s="706"/>
      <c r="I547" s="367"/>
      <c r="J547" s="163"/>
      <c r="K547" s="644"/>
      <c r="P547" s="434"/>
      <c r="AT547" s="163"/>
      <c r="AU547" s="163"/>
      <c r="AV547" s="163"/>
      <c r="AW547" s="163"/>
      <c r="AX547" s="163"/>
      <c r="AY547" s="163"/>
      <c r="AZ547" s="163"/>
      <c r="BA547" s="163"/>
      <c r="BB547" s="163"/>
      <c r="BC547" s="163"/>
      <c r="BD547" s="163"/>
      <c r="BE547" s="163"/>
      <c r="BF547" s="163"/>
      <c r="BG547" s="163"/>
      <c r="BH547" s="163"/>
      <c r="BI547" s="163"/>
      <c r="BJ547" s="163"/>
      <c r="BK547" s="163"/>
      <c r="BL547" s="163"/>
      <c r="BM547" s="163"/>
      <c r="BN547" s="163"/>
      <c r="BO547" s="163"/>
      <c r="BP547" s="163"/>
    </row>
    <row r="548" spans="1:68" s="413" customFormat="1">
      <c r="A548" s="163"/>
      <c r="E548" s="561"/>
      <c r="F548" s="706"/>
      <c r="I548" s="367"/>
      <c r="J548" s="163"/>
      <c r="K548" s="644"/>
      <c r="P548" s="434"/>
      <c r="AT548" s="163"/>
      <c r="AU548" s="163"/>
      <c r="AV548" s="163"/>
      <c r="AW548" s="163"/>
      <c r="AX548" s="163"/>
      <c r="AY548" s="163"/>
      <c r="AZ548" s="163"/>
      <c r="BA548" s="163"/>
      <c r="BB548" s="163"/>
      <c r="BC548" s="163"/>
      <c r="BD548" s="163"/>
      <c r="BE548" s="163"/>
      <c r="BF548" s="163"/>
      <c r="BG548" s="163"/>
      <c r="BH548" s="163"/>
      <c r="BI548" s="163"/>
      <c r="BJ548" s="163"/>
      <c r="BK548" s="163"/>
      <c r="BL548" s="163"/>
      <c r="BM548" s="163"/>
      <c r="BN548" s="163"/>
      <c r="BO548" s="163"/>
      <c r="BP548" s="163"/>
    </row>
    <row r="549" spans="1:68" s="413" customFormat="1">
      <c r="A549" s="163"/>
      <c r="E549" s="561"/>
      <c r="F549" s="706"/>
      <c r="I549" s="367"/>
      <c r="J549" s="163"/>
      <c r="K549" s="644"/>
      <c r="P549" s="434"/>
      <c r="AT549" s="163"/>
      <c r="AU549" s="163"/>
      <c r="AV549" s="163"/>
      <c r="AW549" s="163"/>
      <c r="AX549" s="163"/>
      <c r="AY549" s="163"/>
      <c r="AZ549" s="163"/>
      <c r="BA549" s="163"/>
      <c r="BB549" s="163"/>
      <c r="BC549" s="163"/>
      <c r="BD549" s="163"/>
      <c r="BE549" s="163"/>
      <c r="BF549" s="163"/>
      <c r="BG549" s="163"/>
      <c r="BH549" s="163"/>
      <c r="BI549" s="163"/>
      <c r="BJ549" s="163"/>
      <c r="BK549" s="163"/>
      <c r="BL549" s="163"/>
      <c r="BM549" s="163"/>
      <c r="BN549" s="163"/>
      <c r="BO549" s="163"/>
      <c r="BP549" s="163"/>
    </row>
    <row r="550" spans="1:68" s="413" customFormat="1">
      <c r="A550" s="163"/>
      <c r="E550" s="561"/>
      <c r="F550" s="706"/>
      <c r="I550" s="367"/>
      <c r="J550" s="163"/>
      <c r="K550" s="644"/>
      <c r="P550" s="434"/>
      <c r="AT550" s="163"/>
      <c r="AU550" s="163"/>
      <c r="AV550" s="163"/>
      <c r="AW550" s="163"/>
      <c r="AX550" s="163"/>
      <c r="AY550" s="163"/>
      <c r="AZ550" s="163"/>
      <c r="BA550" s="163"/>
      <c r="BB550" s="163"/>
      <c r="BC550" s="163"/>
      <c r="BD550" s="163"/>
      <c r="BE550" s="163"/>
      <c r="BF550" s="163"/>
      <c r="BG550" s="163"/>
      <c r="BH550" s="163"/>
      <c r="BI550" s="163"/>
      <c r="BJ550" s="163"/>
      <c r="BK550" s="163"/>
      <c r="BL550" s="163"/>
      <c r="BM550" s="163"/>
      <c r="BN550" s="163"/>
      <c r="BO550" s="163"/>
      <c r="BP550" s="163"/>
    </row>
    <row r="551" spans="1:68" s="413" customFormat="1">
      <c r="A551" s="163"/>
      <c r="E551" s="561"/>
      <c r="F551" s="706"/>
      <c r="I551" s="367"/>
      <c r="J551" s="163"/>
      <c r="K551" s="644"/>
      <c r="P551" s="434"/>
      <c r="AT551" s="163"/>
      <c r="AU551" s="163"/>
      <c r="AV551" s="163"/>
      <c r="AW551" s="163"/>
      <c r="AX551" s="163"/>
      <c r="AY551" s="163"/>
      <c r="AZ551" s="163"/>
      <c r="BA551" s="163"/>
      <c r="BB551" s="163"/>
      <c r="BC551" s="163"/>
      <c r="BD551" s="163"/>
      <c r="BE551" s="163"/>
      <c r="BF551" s="163"/>
      <c r="BG551" s="163"/>
      <c r="BH551" s="163"/>
      <c r="BI551" s="163"/>
      <c r="BJ551" s="163"/>
      <c r="BK551" s="163"/>
      <c r="BL551" s="163"/>
      <c r="BM551" s="163"/>
      <c r="BN551" s="163"/>
      <c r="BO551" s="163"/>
      <c r="BP551" s="163"/>
    </row>
    <row r="552" spans="1:68" s="413" customFormat="1">
      <c r="A552" s="163"/>
      <c r="E552" s="561"/>
      <c r="F552" s="706"/>
      <c r="I552" s="367"/>
      <c r="J552" s="163"/>
      <c r="K552" s="644"/>
      <c r="P552" s="434"/>
      <c r="AT552" s="163"/>
      <c r="AU552" s="163"/>
      <c r="AV552" s="163"/>
      <c r="AW552" s="163"/>
      <c r="AX552" s="163"/>
      <c r="AY552" s="163"/>
      <c r="AZ552" s="163"/>
      <c r="BA552" s="163"/>
      <c r="BB552" s="163"/>
      <c r="BC552" s="163"/>
      <c r="BD552" s="163"/>
      <c r="BE552" s="163"/>
      <c r="BF552" s="163"/>
      <c r="BG552" s="163"/>
      <c r="BH552" s="163"/>
      <c r="BI552" s="163"/>
      <c r="BJ552" s="163"/>
      <c r="BK552" s="163"/>
      <c r="BL552" s="163"/>
      <c r="BM552" s="163"/>
      <c r="BN552" s="163"/>
      <c r="BO552" s="163"/>
      <c r="BP552" s="163"/>
    </row>
    <row r="553" spans="1:68" s="413" customFormat="1">
      <c r="A553" s="163"/>
      <c r="E553" s="561"/>
      <c r="F553" s="706"/>
      <c r="I553" s="367"/>
      <c r="J553" s="163"/>
      <c r="K553" s="644"/>
      <c r="P553" s="434"/>
      <c r="AT553" s="163"/>
      <c r="AU553" s="163"/>
      <c r="AV553" s="163"/>
      <c r="AW553" s="163"/>
      <c r="AX553" s="163"/>
      <c r="AY553" s="163"/>
      <c r="AZ553" s="163"/>
      <c r="BA553" s="163"/>
      <c r="BB553" s="163"/>
      <c r="BC553" s="163"/>
      <c r="BD553" s="163"/>
      <c r="BE553" s="163"/>
      <c r="BF553" s="163"/>
      <c r="BG553" s="163"/>
      <c r="BH553" s="163"/>
      <c r="BI553" s="163"/>
      <c r="BJ553" s="163"/>
      <c r="BK553" s="163"/>
      <c r="BL553" s="163"/>
      <c r="BM553" s="163"/>
      <c r="BN553" s="163"/>
      <c r="BO553" s="163"/>
      <c r="BP553" s="163"/>
    </row>
    <row r="554" spans="1:68" s="413" customFormat="1">
      <c r="A554" s="163"/>
      <c r="E554" s="561"/>
      <c r="F554" s="706"/>
      <c r="I554" s="367"/>
      <c r="J554" s="163"/>
      <c r="K554" s="644"/>
      <c r="P554" s="434"/>
      <c r="AT554" s="163"/>
      <c r="AU554" s="163"/>
      <c r="AV554" s="163"/>
      <c r="AW554" s="163"/>
      <c r="AX554" s="163"/>
      <c r="AY554" s="163"/>
      <c r="AZ554" s="163"/>
      <c r="BA554" s="163"/>
      <c r="BB554" s="163"/>
      <c r="BC554" s="163"/>
      <c r="BD554" s="163"/>
      <c r="BE554" s="163"/>
      <c r="BF554" s="163"/>
      <c r="BG554" s="163"/>
      <c r="BH554" s="163"/>
      <c r="BI554" s="163"/>
      <c r="BJ554" s="163"/>
      <c r="BK554" s="163"/>
      <c r="BL554" s="163"/>
      <c r="BM554" s="163"/>
      <c r="BN554" s="163"/>
      <c r="BO554" s="163"/>
      <c r="BP554" s="163"/>
    </row>
    <row r="555" spans="1:68" s="413" customFormat="1">
      <c r="A555" s="163"/>
      <c r="E555" s="561"/>
      <c r="F555" s="706"/>
      <c r="I555" s="367"/>
      <c r="J555" s="163"/>
      <c r="K555" s="644"/>
      <c r="P555" s="434"/>
      <c r="AT555" s="163"/>
      <c r="AU555" s="163"/>
      <c r="AV555" s="163"/>
      <c r="AW555" s="163"/>
      <c r="AX555" s="163"/>
      <c r="AY555" s="163"/>
      <c r="AZ555" s="163"/>
      <c r="BA555" s="163"/>
      <c r="BB555" s="163"/>
      <c r="BC555" s="163"/>
      <c r="BD555" s="163"/>
      <c r="BE555" s="163"/>
      <c r="BF555" s="163"/>
      <c r="BG555" s="163"/>
      <c r="BH555" s="163"/>
      <c r="BI555" s="163"/>
      <c r="BJ555" s="163"/>
      <c r="BK555" s="163"/>
      <c r="BL555" s="163"/>
      <c r="BM555" s="163"/>
      <c r="BN555" s="163"/>
      <c r="BO555" s="163"/>
      <c r="BP555" s="163"/>
    </row>
    <row r="556" spans="1:68" s="413" customFormat="1">
      <c r="A556" s="163"/>
      <c r="E556" s="561"/>
      <c r="F556" s="706"/>
      <c r="I556" s="367"/>
      <c r="J556" s="163"/>
      <c r="K556" s="644"/>
      <c r="P556" s="434"/>
      <c r="AT556" s="163"/>
      <c r="AU556" s="163"/>
      <c r="AV556" s="163"/>
      <c r="AW556" s="163"/>
      <c r="AX556" s="163"/>
      <c r="AY556" s="163"/>
      <c r="AZ556" s="163"/>
      <c r="BA556" s="163"/>
      <c r="BB556" s="163"/>
      <c r="BC556" s="163"/>
      <c r="BD556" s="163"/>
      <c r="BE556" s="163"/>
      <c r="BF556" s="163"/>
      <c r="BG556" s="163"/>
      <c r="BH556" s="163"/>
      <c r="BI556" s="163"/>
      <c r="BJ556" s="163"/>
      <c r="BK556" s="163"/>
      <c r="BL556" s="163"/>
      <c r="BM556" s="163"/>
      <c r="BN556" s="163"/>
      <c r="BO556" s="163"/>
      <c r="BP556" s="163"/>
    </row>
    <row r="557" spans="1:68" s="413" customFormat="1">
      <c r="A557" s="163"/>
      <c r="E557" s="561"/>
      <c r="F557" s="706"/>
      <c r="I557" s="367"/>
      <c r="J557" s="163"/>
      <c r="K557" s="644"/>
      <c r="P557" s="434"/>
      <c r="AT557" s="163"/>
      <c r="AU557" s="163"/>
      <c r="AV557" s="163"/>
      <c r="AW557" s="163"/>
      <c r="AX557" s="163"/>
      <c r="AY557" s="163"/>
      <c r="AZ557" s="163"/>
      <c r="BA557" s="163"/>
      <c r="BB557" s="163"/>
      <c r="BC557" s="163"/>
      <c r="BD557" s="163"/>
      <c r="BE557" s="163"/>
      <c r="BF557" s="163"/>
      <c r="BG557" s="163"/>
      <c r="BH557" s="163"/>
      <c r="BI557" s="163"/>
      <c r="BJ557" s="163"/>
      <c r="BK557" s="163"/>
      <c r="BL557" s="163"/>
      <c r="BM557" s="163"/>
      <c r="BN557" s="163"/>
      <c r="BO557" s="163"/>
      <c r="BP557" s="163"/>
    </row>
    <row r="558" spans="1:68" s="413" customFormat="1">
      <c r="A558" s="163"/>
      <c r="E558" s="561"/>
      <c r="F558" s="706"/>
      <c r="I558" s="367"/>
      <c r="J558" s="163"/>
      <c r="K558" s="644"/>
      <c r="P558" s="434"/>
      <c r="AT558" s="163"/>
      <c r="AU558" s="163"/>
      <c r="AV558" s="163"/>
      <c r="AW558" s="163"/>
      <c r="AX558" s="163"/>
      <c r="AY558" s="163"/>
      <c r="AZ558" s="163"/>
      <c r="BA558" s="163"/>
      <c r="BB558" s="163"/>
      <c r="BC558" s="163"/>
      <c r="BD558" s="163"/>
      <c r="BE558" s="163"/>
      <c r="BF558" s="163"/>
      <c r="BG558" s="163"/>
      <c r="BH558" s="163"/>
      <c r="BI558" s="163"/>
      <c r="BJ558" s="163"/>
      <c r="BK558" s="163"/>
      <c r="BL558" s="163"/>
      <c r="BM558" s="163"/>
      <c r="BN558" s="163"/>
      <c r="BO558" s="163"/>
      <c r="BP558" s="163"/>
    </row>
    <row r="559" spans="1:68" s="413" customFormat="1">
      <c r="A559" s="163"/>
      <c r="E559" s="561"/>
      <c r="F559" s="706"/>
      <c r="I559" s="367"/>
      <c r="J559" s="163"/>
      <c r="K559" s="644"/>
      <c r="P559" s="434"/>
      <c r="AT559" s="163"/>
      <c r="AU559" s="163"/>
      <c r="AV559" s="163"/>
      <c r="AW559" s="163"/>
      <c r="AX559" s="163"/>
      <c r="AY559" s="163"/>
      <c r="AZ559" s="163"/>
      <c r="BA559" s="163"/>
      <c r="BB559" s="163"/>
      <c r="BC559" s="163"/>
      <c r="BD559" s="163"/>
      <c r="BE559" s="163"/>
      <c r="BF559" s="163"/>
      <c r="BG559" s="163"/>
      <c r="BH559" s="163"/>
      <c r="BI559" s="163"/>
      <c r="BJ559" s="163"/>
      <c r="BK559" s="163"/>
      <c r="BL559" s="163"/>
      <c r="BM559" s="163"/>
      <c r="BN559" s="163"/>
      <c r="BO559" s="163"/>
      <c r="BP559" s="163"/>
    </row>
    <row r="560" spans="1:68" s="413" customFormat="1">
      <c r="A560" s="163"/>
      <c r="E560" s="561"/>
      <c r="F560" s="706"/>
      <c r="I560" s="367"/>
      <c r="J560" s="163"/>
      <c r="K560" s="644"/>
      <c r="P560" s="434"/>
      <c r="AT560" s="163"/>
      <c r="AU560" s="163"/>
      <c r="AV560" s="163"/>
      <c r="AW560" s="163"/>
      <c r="AX560" s="163"/>
      <c r="AY560" s="163"/>
      <c r="AZ560" s="163"/>
      <c r="BA560" s="163"/>
      <c r="BB560" s="163"/>
      <c r="BC560" s="163"/>
      <c r="BD560" s="163"/>
      <c r="BE560" s="163"/>
      <c r="BF560" s="163"/>
      <c r="BG560" s="163"/>
      <c r="BH560" s="163"/>
      <c r="BI560" s="163"/>
      <c r="BJ560" s="163"/>
      <c r="BK560" s="163"/>
      <c r="BL560" s="163"/>
      <c r="BM560" s="163"/>
      <c r="BN560" s="163"/>
      <c r="BO560" s="163"/>
      <c r="BP560" s="163"/>
    </row>
    <row r="561" spans="1:68" s="413" customFormat="1">
      <c r="A561" s="163"/>
      <c r="E561" s="561"/>
      <c r="F561" s="706"/>
      <c r="I561" s="367"/>
      <c r="J561" s="163"/>
      <c r="K561" s="644"/>
      <c r="P561" s="434"/>
      <c r="AT561" s="163"/>
      <c r="AU561" s="163"/>
      <c r="AV561" s="163"/>
      <c r="AW561" s="163"/>
      <c r="AX561" s="163"/>
      <c r="AY561" s="163"/>
      <c r="AZ561" s="163"/>
      <c r="BA561" s="163"/>
      <c r="BB561" s="163"/>
      <c r="BC561" s="163"/>
      <c r="BD561" s="163"/>
      <c r="BE561" s="163"/>
      <c r="BF561" s="163"/>
      <c r="BG561" s="163"/>
      <c r="BH561" s="163"/>
      <c r="BI561" s="163"/>
      <c r="BJ561" s="163"/>
      <c r="BK561" s="163"/>
      <c r="BL561" s="163"/>
      <c r="BM561" s="163"/>
      <c r="BN561" s="163"/>
      <c r="BO561" s="163"/>
      <c r="BP561" s="163"/>
    </row>
    <row r="562" spans="1:68" s="413" customFormat="1">
      <c r="A562" s="163"/>
      <c r="E562" s="561"/>
      <c r="F562" s="706"/>
      <c r="I562" s="367"/>
      <c r="J562" s="163"/>
      <c r="K562" s="644"/>
      <c r="P562" s="434"/>
      <c r="AT562" s="163"/>
      <c r="AU562" s="163"/>
      <c r="AV562" s="163"/>
      <c r="AW562" s="163"/>
      <c r="AX562" s="163"/>
      <c r="AY562" s="163"/>
      <c r="AZ562" s="163"/>
      <c r="BA562" s="163"/>
      <c r="BB562" s="163"/>
      <c r="BC562" s="163"/>
      <c r="BD562" s="163"/>
      <c r="BE562" s="163"/>
      <c r="BF562" s="163"/>
      <c r="BG562" s="163"/>
      <c r="BH562" s="163"/>
      <c r="BI562" s="163"/>
      <c r="BJ562" s="163"/>
      <c r="BK562" s="163"/>
      <c r="BL562" s="163"/>
      <c r="BM562" s="163"/>
      <c r="BN562" s="163"/>
      <c r="BO562" s="163"/>
      <c r="BP562" s="163"/>
    </row>
    <row r="563" spans="1:68" s="413" customFormat="1">
      <c r="A563" s="163"/>
      <c r="E563" s="561"/>
      <c r="F563" s="706"/>
      <c r="I563" s="367"/>
      <c r="J563" s="163"/>
      <c r="K563" s="644"/>
      <c r="P563" s="434"/>
      <c r="AT563" s="163"/>
      <c r="AU563" s="163"/>
      <c r="AV563" s="163"/>
      <c r="AW563" s="163"/>
      <c r="AX563" s="163"/>
      <c r="AY563" s="163"/>
      <c r="AZ563" s="163"/>
      <c r="BA563" s="163"/>
      <c r="BB563" s="163"/>
      <c r="BC563" s="163"/>
      <c r="BD563" s="163"/>
      <c r="BE563" s="163"/>
      <c r="BF563" s="163"/>
      <c r="BG563" s="163"/>
      <c r="BH563" s="163"/>
      <c r="BI563" s="163"/>
      <c r="BJ563" s="163"/>
      <c r="BK563" s="163"/>
      <c r="BL563" s="163"/>
      <c r="BM563" s="163"/>
      <c r="BN563" s="163"/>
      <c r="BO563" s="163"/>
      <c r="BP563" s="163"/>
    </row>
    <row r="564" spans="1:68" s="413" customFormat="1">
      <c r="A564" s="163"/>
      <c r="E564" s="561"/>
      <c r="F564" s="706"/>
      <c r="I564" s="367"/>
      <c r="J564" s="163"/>
      <c r="K564" s="644"/>
      <c r="P564" s="434"/>
      <c r="AT564" s="163"/>
      <c r="AU564" s="163"/>
      <c r="AV564" s="163"/>
      <c r="AW564" s="163"/>
      <c r="AX564" s="163"/>
      <c r="AY564" s="163"/>
      <c r="AZ564" s="163"/>
      <c r="BA564" s="163"/>
      <c r="BB564" s="163"/>
      <c r="BC564" s="163"/>
      <c r="BD564" s="163"/>
      <c r="BE564" s="163"/>
      <c r="BF564" s="163"/>
      <c r="BG564" s="163"/>
      <c r="BH564" s="163"/>
      <c r="BI564" s="163"/>
      <c r="BJ564" s="163"/>
      <c r="BK564" s="163"/>
      <c r="BL564" s="163"/>
      <c r="BM564" s="163"/>
      <c r="BN564" s="163"/>
      <c r="BO564" s="163"/>
      <c r="BP564" s="163"/>
    </row>
    <row r="565" spans="1:68" s="413" customFormat="1">
      <c r="A565" s="163"/>
      <c r="E565" s="561"/>
      <c r="F565" s="706"/>
      <c r="I565" s="367"/>
      <c r="J565" s="163"/>
      <c r="K565" s="644"/>
      <c r="P565" s="434"/>
      <c r="AT565" s="163"/>
      <c r="AU565" s="163"/>
      <c r="AV565" s="163"/>
      <c r="AW565" s="163"/>
      <c r="AX565" s="163"/>
      <c r="AY565" s="163"/>
      <c r="AZ565" s="163"/>
      <c r="BA565" s="163"/>
      <c r="BB565" s="163"/>
      <c r="BC565" s="163"/>
      <c r="BD565" s="163"/>
      <c r="BE565" s="163"/>
      <c r="BF565" s="163"/>
      <c r="BG565" s="163"/>
      <c r="BH565" s="163"/>
      <c r="BI565" s="163"/>
      <c r="BJ565" s="163"/>
      <c r="BK565" s="163"/>
      <c r="BL565" s="163"/>
      <c r="BM565" s="163"/>
      <c r="BN565" s="163"/>
      <c r="BO565" s="163"/>
      <c r="BP565" s="163"/>
    </row>
    <row r="566" spans="1:68" s="413" customFormat="1">
      <c r="A566" s="163"/>
      <c r="E566" s="561"/>
      <c r="F566" s="706"/>
      <c r="I566" s="367"/>
      <c r="J566" s="163"/>
      <c r="K566" s="644"/>
      <c r="P566" s="434"/>
      <c r="AT566" s="163"/>
      <c r="AU566" s="163"/>
      <c r="AV566" s="163"/>
      <c r="AW566" s="163"/>
      <c r="AX566" s="163"/>
      <c r="AY566" s="163"/>
      <c r="AZ566" s="163"/>
      <c r="BA566" s="163"/>
      <c r="BB566" s="163"/>
      <c r="BC566" s="163"/>
      <c r="BD566" s="163"/>
      <c r="BE566" s="163"/>
      <c r="BF566" s="163"/>
      <c r="BG566" s="163"/>
      <c r="BH566" s="163"/>
      <c r="BI566" s="163"/>
      <c r="BJ566" s="163"/>
      <c r="BK566" s="163"/>
      <c r="BL566" s="163"/>
      <c r="BM566" s="163"/>
      <c r="BN566" s="163"/>
      <c r="BO566" s="163"/>
      <c r="BP566" s="163"/>
    </row>
    <row r="567" spans="1:68" s="413" customFormat="1">
      <c r="A567" s="163"/>
      <c r="E567" s="561"/>
      <c r="F567" s="706"/>
      <c r="I567" s="367"/>
      <c r="J567" s="163"/>
      <c r="K567" s="644"/>
      <c r="P567" s="434"/>
      <c r="AT567" s="163"/>
      <c r="AU567" s="163"/>
      <c r="AV567" s="163"/>
      <c r="AW567" s="163"/>
      <c r="AX567" s="163"/>
      <c r="AY567" s="163"/>
      <c r="AZ567" s="163"/>
      <c r="BA567" s="163"/>
      <c r="BB567" s="163"/>
      <c r="BC567" s="163"/>
      <c r="BD567" s="163"/>
      <c r="BE567" s="163"/>
      <c r="BF567" s="163"/>
      <c r="BG567" s="163"/>
      <c r="BH567" s="163"/>
      <c r="BI567" s="163"/>
      <c r="BJ567" s="163"/>
      <c r="BK567" s="163"/>
      <c r="BL567" s="163"/>
      <c r="BM567" s="163"/>
      <c r="BN567" s="163"/>
      <c r="BO567" s="163"/>
      <c r="BP567" s="163"/>
    </row>
    <row r="568" spans="1:68" s="413" customFormat="1">
      <c r="A568" s="163"/>
      <c r="E568" s="561"/>
      <c r="F568" s="706"/>
      <c r="I568" s="367"/>
      <c r="J568" s="163"/>
      <c r="K568" s="644"/>
      <c r="P568" s="434"/>
      <c r="AT568" s="163"/>
      <c r="AU568" s="163"/>
      <c r="AV568" s="163"/>
      <c r="AW568" s="163"/>
      <c r="AX568" s="163"/>
      <c r="AY568" s="163"/>
      <c r="AZ568" s="163"/>
      <c r="BA568" s="163"/>
      <c r="BB568" s="163"/>
      <c r="BC568" s="163"/>
      <c r="BD568" s="163"/>
      <c r="BE568" s="163"/>
      <c r="BF568" s="163"/>
      <c r="BG568" s="163"/>
      <c r="BH568" s="163"/>
      <c r="BI568" s="163"/>
      <c r="BJ568" s="163"/>
      <c r="BK568" s="163"/>
      <c r="BL568" s="163"/>
      <c r="BM568" s="163"/>
      <c r="BN568" s="163"/>
      <c r="BO568" s="163"/>
      <c r="BP568" s="163"/>
    </row>
    <row r="569" spans="1:68" s="413" customFormat="1">
      <c r="A569" s="163"/>
      <c r="E569" s="561"/>
      <c r="F569" s="706"/>
      <c r="I569" s="367"/>
      <c r="J569" s="163"/>
      <c r="K569" s="644"/>
      <c r="P569" s="434"/>
      <c r="AT569" s="163"/>
      <c r="AU569" s="163"/>
      <c r="AV569" s="163"/>
      <c r="AW569" s="163"/>
      <c r="AX569" s="163"/>
      <c r="AY569" s="163"/>
      <c r="AZ569" s="163"/>
      <c r="BA569" s="163"/>
      <c r="BB569" s="163"/>
      <c r="BC569" s="163"/>
      <c r="BD569" s="163"/>
      <c r="BE569" s="163"/>
      <c r="BF569" s="163"/>
      <c r="BG569" s="163"/>
      <c r="BH569" s="163"/>
      <c r="BI569" s="163"/>
      <c r="BJ569" s="163"/>
      <c r="BK569" s="163"/>
      <c r="BL569" s="163"/>
      <c r="BM569" s="163"/>
      <c r="BN569" s="163"/>
      <c r="BO569" s="163"/>
      <c r="BP569" s="163"/>
    </row>
    <row r="570" spans="1:68" s="413" customFormat="1">
      <c r="A570" s="163"/>
      <c r="E570" s="561"/>
      <c r="F570" s="706"/>
      <c r="I570" s="367"/>
      <c r="J570" s="163"/>
      <c r="K570" s="644"/>
      <c r="P570" s="434"/>
      <c r="AT570" s="163"/>
      <c r="AU570" s="163"/>
      <c r="AV570" s="163"/>
      <c r="AW570" s="163"/>
      <c r="AX570" s="163"/>
      <c r="AY570" s="163"/>
      <c r="AZ570" s="163"/>
      <c r="BA570" s="163"/>
      <c r="BB570" s="163"/>
      <c r="BC570" s="163"/>
      <c r="BD570" s="163"/>
      <c r="BE570" s="163"/>
      <c r="BF570" s="163"/>
      <c r="BG570" s="163"/>
      <c r="BH570" s="163"/>
      <c r="BI570" s="163"/>
      <c r="BJ570" s="163"/>
      <c r="BK570" s="163"/>
      <c r="BL570" s="163"/>
      <c r="BM570" s="163"/>
      <c r="BN570" s="163"/>
      <c r="BO570" s="163"/>
      <c r="BP570" s="163"/>
    </row>
    <row r="571" spans="1:68" s="413" customFormat="1">
      <c r="A571" s="163"/>
      <c r="E571" s="561"/>
      <c r="F571" s="706"/>
      <c r="I571" s="367"/>
      <c r="J571" s="163"/>
      <c r="K571" s="644"/>
      <c r="P571" s="434"/>
      <c r="AT571" s="163"/>
      <c r="AU571" s="163"/>
      <c r="AV571" s="163"/>
      <c r="AW571" s="163"/>
      <c r="AX571" s="163"/>
      <c r="AY571" s="163"/>
      <c r="AZ571" s="163"/>
      <c r="BA571" s="163"/>
      <c r="BB571" s="163"/>
      <c r="BC571" s="163"/>
      <c r="BD571" s="163"/>
      <c r="BE571" s="163"/>
      <c r="BF571" s="163"/>
      <c r="BG571" s="163"/>
      <c r="BH571" s="163"/>
      <c r="BI571" s="163"/>
      <c r="BJ571" s="163"/>
      <c r="BK571" s="163"/>
      <c r="BL571" s="163"/>
      <c r="BM571" s="163"/>
      <c r="BN571" s="163"/>
      <c r="BO571" s="163"/>
      <c r="BP571" s="163"/>
    </row>
    <row r="572" spans="1:68" s="413" customFormat="1">
      <c r="A572" s="163"/>
      <c r="E572" s="561"/>
      <c r="F572" s="706"/>
      <c r="I572" s="367"/>
      <c r="J572" s="163"/>
      <c r="K572" s="644"/>
      <c r="P572" s="434"/>
      <c r="AT572" s="163"/>
      <c r="AU572" s="163"/>
      <c r="AV572" s="163"/>
      <c r="AW572" s="163"/>
      <c r="AX572" s="163"/>
      <c r="AY572" s="163"/>
      <c r="AZ572" s="163"/>
      <c r="BA572" s="163"/>
      <c r="BB572" s="163"/>
      <c r="BC572" s="163"/>
      <c r="BD572" s="163"/>
      <c r="BE572" s="163"/>
      <c r="BF572" s="163"/>
      <c r="BG572" s="163"/>
      <c r="BH572" s="163"/>
      <c r="BI572" s="163"/>
      <c r="BJ572" s="163"/>
      <c r="BK572" s="163"/>
      <c r="BL572" s="163"/>
      <c r="BM572" s="163"/>
      <c r="BN572" s="163"/>
      <c r="BO572" s="163"/>
      <c r="BP572" s="163"/>
    </row>
    <row r="573" spans="1:68" s="413" customFormat="1">
      <c r="A573" s="163"/>
      <c r="E573" s="561"/>
      <c r="F573" s="706"/>
      <c r="I573" s="367"/>
      <c r="J573" s="163"/>
      <c r="K573" s="644"/>
      <c r="P573" s="434"/>
      <c r="AT573" s="163"/>
      <c r="AU573" s="163"/>
      <c r="AV573" s="163"/>
      <c r="AW573" s="163"/>
      <c r="AX573" s="163"/>
      <c r="AY573" s="163"/>
      <c r="AZ573" s="163"/>
      <c r="BA573" s="163"/>
      <c r="BB573" s="163"/>
      <c r="BC573" s="163"/>
      <c r="BD573" s="163"/>
      <c r="BE573" s="163"/>
      <c r="BF573" s="163"/>
      <c r="BG573" s="163"/>
      <c r="BH573" s="163"/>
      <c r="BI573" s="163"/>
      <c r="BJ573" s="163"/>
      <c r="BK573" s="163"/>
      <c r="BL573" s="163"/>
      <c r="BM573" s="163"/>
      <c r="BN573" s="163"/>
      <c r="BO573" s="163"/>
      <c r="BP573" s="163"/>
    </row>
    <row r="574" spans="1:68" s="413" customFormat="1">
      <c r="A574" s="163"/>
      <c r="E574" s="561"/>
      <c r="F574" s="706"/>
      <c r="I574" s="367"/>
      <c r="J574" s="163"/>
      <c r="K574" s="644"/>
      <c r="P574" s="434"/>
      <c r="AT574" s="163"/>
      <c r="AU574" s="163"/>
      <c r="AV574" s="163"/>
      <c r="AW574" s="163"/>
      <c r="AX574" s="163"/>
      <c r="AY574" s="163"/>
      <c r="AZ574" s="163"/>
      <c r="BA574" s="163"/>
      <c r="BB574" s="163"/>
      <c r="BC574" s="163"/>
      <c r="BD574" s="163"/>
      <c r="BE574" s="163"/>
      <c r="BF574" s="163"/>
      <c r="BG574" s="163"/>
      <c r="BH574" s="163"/>
      <c r="BI574" s="163"/>
      <c r="BJ574" s="163"/>
      <c r="BK574" s="163"/>
      <c r="BL574" s="163"/>
      <c r="BM574" s="163"/>
      <c r="BN574" s="163"/>
      <c r="BO574" s="163"/>
      <c r="BP574" s="163"/>
    </row>
    <row r="575" spans="1:68" s="413" customFormat="1">
      <c r="A575" s="163"/>
      <c r="E575" s="561"/>
      <c r="F575" s="706"/>
      <c r="I575" s="367"/>
      <c r="J575" s="163"/>
      <c r="K575" s="644"/>
      <c r="P575" s="434"/>
      <c r="AT575" s="163"/>
      <c r="AU575" s="163"/>
      <c r="AV575" s="163"/>
      <c r="AW575" s="163"/>
      <c r="AX575" s="163"/>
      <c r="AY575" s="163"/>
      <c r="AZ575" s="163"/>
      <c r="BA575" s="163"/>
      <c r="BB575" s="163"/>
      <c r="BC575" s="163"/>
      <c r="BD575" s="163"/>
      <c r="BE575" s="163"/>
      <c r="BF575" s="163"/>
      <c r="BG575" s="163"/>
      <c r="BH575" s="163"/>
      <c r="BI575" s="163"/>
      <c r="BJ575" s="163"/>
      <c r="BK575" s="163"/>
      <c r="BL575" s="163"/>
      <c r="BM575" s="163"/>
      <c r="BN575" s="163"/>
      <c r="BO575" s="163"/>
      <c r="BP575" s="163"/>
    </row>
    <row r="576" spans="1:68" s="413" customFormat="1">
      <c r="A576" s="163"/>
      <c r="E576" s="561"/>
      <c r="F576" s="706"/>
      <c r="I576" s="367"/>
      <c r="J576" s="163"/>
      <c r="K576" s="644"/>
      <c r="P576" s="434"/>
      <c r="AT576" s="163"/>
      <c r="AU576" s="163"/>
      <c r="AV576" s="163"/>
      <c r="AW576" s="163"/>
      <c r="AX576" s="163"/>
      <c r="AY576" s="163"/>
      <c r="AZ576" s="163"/>
      <c r="BA576" s="163"/>
      <c r="BB576" s="163"/>
      <c r="BC576" s="163"/>
      <c r="BD576" s="163"/>
      <c r="BE576" s="163"/>
      <c r="BF576" s="163"/>
      <c r="BG576" s="163"/>
      <c r="BH576" s="163"/>
      <c r="BI576" s="163"/>
      <c r="BJ576" s="163"/>
      <c r="BK576" s="163"/>
      <c r="BL576" s="163"/>
      <c r="BM576" s="163"/>
      <c r="BN576" s="163"/>
      <c r="BO576" s="163"/>
      <c r="BP576" s="163"/>
    </row>
    <row r="577" spans="1:68" s="413" customFormat="1">
      <c r="A577" s="163"/>
      <c r="E577" s="561"/>
      <c r="F577" s="706"/>
      <c r="I577" s="367"/>
      <c r="J577" s="163"/>
      <c r="K577" s="644"/>
      <c r="P577" s="434"/>
      <c r="AT577" s="163"/>
      <c r="AU577" s="163"/>
      <c r="AV577" s="163"/>
      <c r="AW577" s="163"/>
      <c r="AX577" s="163"/>
      <c r="AY577" s="163"/>
      <c r="AZ577" s="163"/>
      <c r="BA577" s="163"/>
      <c r="BB577" s="163"/>
      <c r="BC577" s="163"/>
      <c r="BD577" s="163"/>
      <c r="BE577" s="163"/>
      <c r="BF577" s="163"/>
      <c r="BG577" s="163"/>
      <c r="BH577" s="163"/>
      <c r="BI577" s="163"/>
      <c r="BJ577" s="163"/>
      <c r="BK577" s="163"/>
      <c r="BL577" s="163"/>
      <c r="BM577" s="163"/>
      <c r="BN577" s="163"/>
      <c r="BO577" s="163"/>
      <c r="BP577" s="163"/>
    </row>
    <row r="578" spans="1:68" s="413" customFormat="1">
      <c r="A578" s="163"/>
      <c r="E578" s="561"/>
      <c r="F578" s="706"/>
      <c r="I578" s="367"/>
      <c r="J578" s="163"/>
      <c r="K578" s="644"/>
      <c r="P578" s="434"/>
      <c r="AT578" s="163"/>
      <c r="AU578" s="163"/>
      <c r="AV578" s="163"/>
      <c r="AW578" s="163"/>
      <c r="AX578" s="163"/>
      <c r="AY578" s="163"/>
      <c r="AZ578" s="163"/>
      <c r="BA578" s="163"/>
      <c r="BB578" s="163"/>
      <c r="BC578" s="163"/>
      <c r="BD578" s="163"/>
      <c r="BE578" s="163"/>
      <c r="BF578" s="163"/>
      <c r="BG578" s="163"/>
      <c r="BH578" s="163"/>
      <c r="BI578" s="163"/>
      <c r="BJ578" s="163"/>
      <c r="BK578" s="163"/>
      <c r="BL578" s="163"/>
      <c r="BM578" s="163"/>
      <c r="BN578" s="163"/>
      <c r="BO578" s="163"/>
      <c r="BP578" s="163"/>
    </row>
    <row r="579" spans="1:68" s="413" customFormat="1">
      <c r="A579" s="163"/>
      <c r="E579" s="561"/>
      <c r="F579" s="706"/>
      <c r="I579" s="367"/>
      <c r="J579" s="163"/>
      <c r="K579" s="644"/>
      <c r="P579" s="434"/>
      <c r="AT579" s="163"/>
      <c r="AU579" s="163"/>
      <c r="AV579" s="163"/>
      <c r="AW579" s="163"/>
      <c r="AX579" s="163"/>
      <c r="AY579" s="163"/>
      <c r="AZ579" s="163"/>
      <c r="BA579" s="163"/>
      <c r="BB579" s="163"/>
      <c r="BC579" s="163"/>
      <c r="BD579" s="163"/>
      <c r="BE579" s="163"/>
      <c r="BF579" s="163"/>
      <c r="BG579" s="163"/>
      <c r="BH579" s="163"/>
      <c r="BI579" s="163"/>
      <c r="BJ579" s="163"/>
      <c r="BK579" s="163"/>
      <c r="BL579" s="163"/>
      <c r="BM579" s="163"/>
      <c r="BN579" s="163"/>
      <c r="BO579" s="163"/>
      <c r="BP579" s="163"/>
    </row>
    <row r="580" spans="1:68" s="413" customFormat="1">
      <c r="A580" s="163"/>
      <c r="E580" s="561"/>
      <c r="F580" s="706"/>
      <c r="I580" s="367"/>
      <c r="J580" s="163"/>
      <c r="K580" s="644"/>
      <c r="P580" s="434"/>
      <c r="AT580" s="163"/>
      <c r="AU580" s="163"/>
      <c r="AV580" s="163"/>
      <c r="AW580" s="163"/>
      <c r="AX580" s="163"/>
      <c r="AY580" s="163"/>
      <c r="AZ580" s="163"/>
      <c r="BA580" s="163"/>
      <c r="BB580" s="163"/>
      <c r="BC580" s="163"/>
      <c r="BD580" s="163"/>
      <c r="BE580" s="163"/>
      <c r="BF580" s="163"/>
      <c r="BG580" s="163"/>
      <c r="BH580" s="163"/>
      <c r="BI580" s="163"/>
      <c r="BJ580" s="163"/>
      <c r="BK580" s="163"/>
      <c r="BL580" s="163"/>
      <c r="BM580" s="163"/>
      <c r="BN580" s="163"/>
      <c r="BO580" s="163"/>
      <c r="BP580" s="163"/>
    </row>
    <row r="581" spans="1:68" s="413" customFormat="1">
      <c r="A581" s="163"/>
      <c r="E581" s="561"/>
      <c r="F581" s="706"/>
      <c r="I581" s="367"/>
      <c r="J581" s="163"/>
      <c r="K581" s="644"/>
      <c r="P581" s="434"/>
      <c r="AT581" s="163"/>
      <c r="AU581" s="163"/>
      <c r="AV581" s="163"/>
      <c r="AW581" s="163"/>
      <c r="AX581" s="163"/>
      <c r="AY581" s="163"/>
      <c r="AZ581" s="163"/>
      <c r="BA581" s="163"/>
      <c r="BB581" s="163"/>
      <c r="BC581" s="163"/>
      <c r="BD581" s="163"/>
      <c r="BE581" s="163"/>
      <c r="BF581" s="163"/>
      <c r="BG581" s="163"/>
      <c r="BH581" s="163"/>
      <c r="BI581" s="163"/>
      <c r="BJ581" s="163"/>
      <c r="BK581" s="163"/>
      <c r="BL581" s="163"/>
      <c r="BM581" s="163"/>
      <c r="BN581" s="163"/>
      <c r="BO581" s="163"/>
      <c r="BP581" s="163"/>
    </row>
    <row r="582" spans="1:68" s="413" customFormat="1">
      <c r="A582" s="163"/>
      <c r="E582" s="561"/>
      <c r="F582" s="706"/>
      <c r="I582" s="367"/>
      <c r="J582" s="163"/>
      <c r="K582" s="644"/>
      <c r="P582" s="434"/>
      <c r="AT582" s="163"/>
      <c r="AU582" s="163"/>
      <c r="AV582" s="163"/>
      <c r="AW582" s="163"/>
      <c r="AX582" s="163"/>
      <c r="AY582" s="163"/>
      <c r="AZ582" s="163"/>
      <c r="BA582" s="163"/>
      <c r="BB582" s="163"/>
      <c r="BC582" s="163"/>
      <c r="BD582" s="163"/>
      <c r="BE582" s="163"/>
      <c r="BF582" s="163"/>
      <c r="BG582" s="163"/>
      <c r="BH582" s="163"/>
      <c r="BI582" s="163"/>
      <c r="BJ582" s="163"/>
      <c r="BK582" s="163"/>
      <c r="BL582" s="163"/>
      <c r="BM582" s="163"/>
      <c r="BN582" s="163"/>
      <c r="BO582" s="163"/>
      <c r="BP582" s="163"/>
    </row>
    <row r="583" spans="1:68" s="413" customFormat="1">
      <c r="A583" s="163"/>
      <c r="E583" s="561"/>
      <c r="F583" s="706"/>
      <c r="I583" s="367"/>
      <c r="J583" s="163"/>
      <c r="K583" s="644"/>
      <c r="P583" s="434"/>
      <c r="AT583" s="163"/>
      <c r="AU583" s="163"/>
      <c r="AV583" s="163"/>
      <c r="AW583" s="163"/>
      <c r="AX583" s="163"/>
      <c r="AY583" s="163"/>
      <c r="AZ583" s="163"/>
      <c r="BA583" s="163"/>
      <c r="BB583" s="163"/>
      <c r="BC583" s="163"/>
      <c r="BD583" s="163"/>
      <c r="BE583" s="163"/>
      <c r="BF583" s="163"/>
      <c r="BG583" s="163"/>
      <c r="BH583" s="163"/>
      <c r="BI583" s="163"/>
      <c r="BJ583" s="163"/>
      <c r="BK583" s="163"/>
      <c r="BL583" s="163"/>
      <c r="BM583" s="163"/>
      <c r="BN583" s="163"/>
      <c r="BO583" s="163"/>
      <c r="BP583" s="163"/>
    </row>
    <row r="584" spans="1:68" s="413" customFormat="1">
      <c r="A584" s="163"/>
      <c r="E584" s="561"/>
      <c r="F584" s="706"/>
      <c r="I584" s="367"/>
      <c r="J584" s="163"/>
      <c r="K584" s="644"/>
      <c r="P584" s="434"/>
      <c r="AT584" s="163"/>
      <c r="AU584" s="163"/>
      <c r="AV584" s="163"/>
      <c r="AW584" s="163"/>
      <c r="AX584" s="163"/>
      <c r="AY584" s="163"/>
      <c r="AZ584" s="163"/>
      <c r="BA584" s="163"/>
      <c r="BB584" s="163"/>
      <c r="BC584" s="163"/>
      <c r="BD584" s="163"/>
      <c r="BE584" s="163"/>
      <c r="BF584" s="163"/>
      <c r="BG584" s="163"/>
      <c r="BH584" s="163"/>
      <c r="BI584" s="163"/>
      <c r="BJ584" s="163"/>
      <c r="BK584" s="163"/>
      <c r="BL584" s="163"/>
      <c r="BM584" s="163"/>
      <c r="BN584" s="163"/>
      <c r="BO584" s="163"/>
      <c r="BP584" s="163"/>
    </row>
    <row r="585" spans="1:68" s="413" customFormat="1">
      <c r="A585" s="163"/>
      <c r="E585" s="561"/>
      <c r="F585" s="706"/>
      <c r="I585" s="367"/>
      <c r="J585" s="163"/>
      <c r="K585" s="644"/>
      <c r="P585" s="434"/>
      <c r="AT585" s="163"/>
      <c r="AU585" s="163"/>
      <c r="AV585" s="163"/>
      <c r="AW585" s="163"/>
      <c r="AX585" s="163"/>
      <c r="AY585" s="163"/>
      <c r="AZ585" s="163"/>
      <c r="BA585" s="163"/>
      <c r="BB585" s="163"/>
      <c r="BC585" s="163"/>
      <c r="BD585" s="163"/>
      <c r="BE585" s="163"/>
      <c r="BF585" s="163"/>
      <c r="BG585" s="163"/>
      <c r="BH585" s="163"/>
      <c r="BI585" s="163"/>
      <c r="BJ585" s="163"/>
      <c r="BK585" s="163"/>
      <c r="BL585" s="163"/>
      <c r="BM585" s="163"/>
      <c r="BN585" s="163"/>
      <c r="BO585" s="163"/>
      <c r="BP585" s="163"/>
    </row>
    <row r="586" spans="1:68" s="413" customFormat="1">
      <c r="A586" s="163"/>
      <c r="E586" s="561"/>
      <c r="F586" s="706"/>
      <c r="I586" s="367"/>
      <c r="J586" s="163"/>
      <c r="K586" s="644"/>
      <c r="P586" s="434"/>
      <c r="AT586" s="163"/>
      <c r="AU586" s="163"/>
      <c r="AV586" s="163"/>
      <c r="AW586" s="163"/>
      <c r="AX586" s="163"/>
      <c r="AY586" s="163"/>
      <c r="AZ586" s="163"/>
      <c r="BA586" s="163"/>
      <c r="BB586" s="163"/>
      <c r="BC586" s="163"/>
      <c r="BD586" s="163"/>
      <c r="BE586" s="163"/>
      <c r="BF586" s="163"/>
      <c r="BG586" s="163"/>
      <c r="BH586" s="163"/>
      <c r="BI586" s="163"/>
      <c r="BJ586" s="163"/>
      <c r="BK586" s="163"/>
      <c r="BL586" s="163"/>
      <c r="BM586" s="163"/>
      <c r="BN586" s="163"/>
      <c r="BO586" s="163"/>
      <c r="BP586" s="163"/>
    </row>
    <row r="587" spans="1:68" s="413" customFormat="1">
      <c r="A587" s="163"/>
      <c r="E587" s="561"/>
      <c r="F587" s="706"/>
      <c r="I587" s="367"/>
      <c r="J587" s="163"/>
      <c r="K587" s="644"/>
      <c r="P587" s="434"/>
      <c r="AT587" s="163"/>
      <c r="AU587" s="163"/>
      <c r="AV587" s="163"/>
      <c r="AW587" s="163"/>
      <c r="AX587" s="163"/>
      <c r="AY587" s="163"/>
      <c r="AZ587" s="163"/>
      <c r="BA587" s="163"/>
      <c r="BB587" s="163"/>
      <c r="BC587" s="163"/>
      <c r="BD587" s="163"/>
      <c r="BE587" s="163"/>
      <c r="BF587" s="163"/>
      <c r="BG587" s="163"/>
      <c r="BH587" s="163"/>
      <c r="BI587" s="163"/>
      <c r="BJ587" s="163"/>
      <c r="BK587" s="163"/>
      <c r="BL587" s="163"/>
      <c r="BM587" s="163"/>
      <c r="BN587" s="163"/>
      <c r="BO587" s="163"/>
      <c r="BP587" s="163"/>
    </row>
    <row r="588" spans="1:68" s="413" customFormat="1">
      <c r="A588" s="163"/>
      <c r="E588" s="561"/>
      <c r="F588" s="706"/>
      <c r="I588" s="367"/>
      <c r="J588" s="163"/>
      <c r="K588" s="644"/>
      <c r="P588" s="434"/>
      <c r="AT588" s="163"/>
      <c r="AU588" s="163"/>
      <c r="AV588" s="163"/>
      <c r="AW588" s="163"/>
      <c r="AX588" s="163"/>
      <c r="AY588" s="163"/>
      <c r="AZ588" s="163"/>
      <c r="BA588" s="163"/>
      <c r="BB588" s="163"/>
      <c r="BC588" s="163"/>
      <c r="BD588" s="163"/>
      <c r="BE588" s="163"/>
      <c r="BF588" s="163"/>
      <c r="BG588" s="163"/>
      <c r="BH588" s="163"/>
      <c r="BI588" s="163"/>
      <c r="BJ588" s="163"/>
      <c r="BK588" s="163"/>
      <c r="BL588" s="163"/>
      <c r="BM588" s="163"/>
      <c r="BN588" s="163"/>
      <c r="BO588" s="163"/>
      <c r="BP588" s="163"/>
    </row>
    <row r="589" spans="1:68" s="413" customFormat="1">
      <c r="A589" s="163"/>
      <c r="E589" s="561"/>
      <c r="F589" s="706"/>
      <c r="I589" s="367"/>
      <c r="J589" s="163"/>
      <c r="K589" s="644"/>
      <c r="P589" s="434"/>
      <c r="AT589" s="163"/>
      <c r="AU589" s="163"/>
      <c r="AV589" s="163"/>
      <c r="AW589" s="163"/>
      <c r="AX589" s="163"/>
      <c r="AY589" s="163"/>
      <c r="AZ589" s="163"/>
      <c r="BA589" s="163"/>
      <c r="BB589" s="163"/>
      <c r="BC589" s="163"/>
      <c r="BD589" s="163"/>
      <c r="BE589" s="163"/>
      <c r="BF589" s="163"/>
      <c r="BG589" s="163"/>
      <c r="BH589" s="163"/>
      <c r="BI589" s="163"/>
      <c r="BJ589" s="163"/>
      <c r="BK589" s="163"/>
      <c r="BL589" s="163"/>
      <c r="BM589" s="163"/>
      <c r="BN589" s="163"/>
      <c r="BO589" s="163"/>
      <c r="BP589" s="163"/>
    </row>
    <row r="590" spans="1:68" s="413" customFormat="1">
      <c r="A590" s="163"/>
      <c r="E590" s="561"/>
      <c r="F590" s="706"/>
      <c r="I590" s="367"/>
      <c r="J590" s="163"/>
      <c r="K590" s="644"/>
      <c r="P590" s="434"/>
      <c r="AT590" s="163"/>
      <c r="AU590" s="163"/>
      <c r="AV590" s="163"/>
      <c r="AW590" s="163"/>
      <c r="AX590" s="163"/>
      <c r="AY590" s="163"/>
      <c r="AZ590" s="163"/>
      <c r="BA590" s="163"/>
      <c r="BB590" s="163"/>
      <c r="BC590" s="163"/>
      <c r="BD590" s="163"/>
      <c r="BE590" s="163"/>
      <c r="BF590" s="163"/>
      <c r="BG590" s="163"/>
      <c r="BH590" s="163"/>
      <c r="BI590" s="163"/>
      <c r="BJ590" s="163"/>
      <c r="BK590" s="163"/>
      <c r="BL590" s="163"/>
      <c r="BM590" s="163"/>
      <c r="BN590" s="163"/>
      <c r="BO590" s="163"/>
      <c r="BP590" s="163"/>
    </row>
    <row r="591" spans="1:68" s="413" customFormat="1">
      <c r="A591" s="163"/>
      <c r="E591" s="561"/>
      <c r="F591" s="706"/>
      <c r="I591" s="367"/>
      <c r="J591" s="163"/>
      <c r="K591" s="644"/>
      <c r="P591" s="434"/>
      <c r="AT591" s="163"/>
      <c r="AU591" s="163"/>
      <c r="AV591" s="163"/>
      <c r="AW591" s="163"/>
      <c r="AX591" s="163"/>
      <c r="AY591" s="163"/>
      <c r="AZ591" s="163"/>
      <c r="BA591" s="163"/>
      <c r="BB591" s="163"/>
      <c r="BC591" s="163"/>
      <c r="BD591" s="163"/>
      <c r="BE591" s="163"/>
      <c r="BF591" s="163"/>
      <c r="BG591" s="163"/>
      <c r="BH591" s="163"/>
      <c r="BI591" s="163"/>
      <c r="BJ591" s="163"/>
      <c r="BK591" s="163"/>
      <c r="BL591" s="163"/>
      <c r="BM591" s="163"/>
      <c r="BN591" s="163"/>
      <c r="BO591" s="163"/>
      <c r="BP591" s="163"/>
    </row>
    <row r="592" spans="1:68" s="413" customFormat="1">
      <c r="A592" s="163"/>
      <c r="E592" s="561"/>
      <c r="F592" s="706"/>
      <c r="I592" s="367"/>
      <c r="J592" s="163"/>
      <c r="K592" s="644"/>
      <c r="P592" s="434"/>
      <c r="AT592" s="163"/>
      <c r="AU592" s="163"/>
      <c r="AV592" s="163"/>
      <c r="AW592" s="163"/>
      <c r="AX592" s="163"/>
      <c r="AY592" s="163"/>
      <c r="AZ592" s="163"/>
      <c r="BA592" s="163"/>
      <c r="BB592" s="163"/>
      <c r="BC592" s="163"/>
      <c r="BD592" s="163"/>
      <c r="BE592" s="163"/>
      <c r="BF592" s="163"/>
      <c r="BG592" s="163"/>
      <c r="BH592" s="163"/>
      <c r="BI592" s="163"/>
      <c r="BJ592" s="163"/>
      <c r="BK592" s="163"/>
      <c r="BL592" s="163"/>
      <c r="BM592" s="163"/>
      <c r="BN592" s="163"/>
      <c r="BO592" s="163"/>
      <c r="BP592" s="163"/>
    </row>
    <row r="593" spans="1:68" s="413" customFormat="1">
      <c r="A593" s="163"/>
      <c r="E593" s="561"/>
      <c r="F593" s="706"/>
      <c r="I593" s="367"/>
      <c r="J593" s="163"/>
      <c r="K593" s="644"/>
      <c r="P593" s="434"/>
      <c r="AT593" s="163"/>
      <c r="AU593" s="163"/>
      <c r="AV593" s="163"/>
      <c r="AW593" s="163"/>
      <c r="AX593" s="163"/>
      <c r="AY593" s="163"/>
      <c r="AZ593" s="163"/>
      <c r="BA593" s="163"/>
      <c r="BB593" s="163"/>
      <c r="BC593" s="163"/>
      <c r="BD593" s="163"/>
      <c r="BE593" s="163"/>
      <c r="BF593" s="163"/>
      <c r="BG593" s="163"/>
      <c r="BH593" s="163"/>
      <c r="BI593" s="163"/>
      <c r="BJ593" s="163"/>
      <c r="BK593" s="163"/>
      <c r="BL593" s="163"/>
      <c r="BM593" s="163"/>
      <c r="BN593" s="163"/>
      <c r="BO593" s="163"/>
      <c r="BP593" s="163"/>
    </row>
    <row r="594" spans="1:68" s="413" customFormat="1">
      <c r="A594" s="163"/>
      <c r="E594" s="561"/>
      <c r="F594" s="706"/>
      <c r="I594" s="367"/>
      <c r="J594" s="163"/>
      <c r="K594" s="644"/>
      <c r="P594" s="434"/>
      <c r="AT594" s="163"/>
      <c r="AU594" s="163"/>
      <c r="AV594" s="163"/>
      <c r="AW594" s="163"/>
      <c r="AX594" s="163"/>
      <c r="AY594" s="163"/>
      <c r="AZ594" s="163"/>
      <c r="BA594" s="163"/>
      <c r="BB594" s="163"/>
      <c r="BC594" s="163"/>
      <c r="BD594" s="163"/>
      <c r="BE594" s="163"/>
      <c r="BF594" s="163"/>
      <c r="BG594" s="163"/>
      <c r="BH594" s="163"/>
      <c r="BI594" s="163"/>
      <c r="BJ594" s="163"/>
      <c r="BK594" s="163"/>
      <c r="BL594" s="163"/>
      <c r="BM594" s="163"/>
      <c r="BN594" s="163"/>
      <c r="BO594" s="163"/>
      <c r="BP594" s="163"/>
    </row>
    <row r="595" spans="1:68" s="413" customFormat="1">
      <c r="A595" s="163"/>
      <c r="E595" s="561"/>
      <c r="F595" s="706"/>
      <c r="I595" s="367"/>
      <c r="J595" s="163"/>
      <c r="K595" s="644"/>
      <c r="P595" s="434"/>
      <c r="AT595" s="163"/>
      <c r="AU595" s="163"/>
      <c r="AV595" s="163"/>
      <c r="AW595" s="163"/>
      <c r="AX595" s="163"/>
      <c r="AY595" s="163"/>
      <c r="AZ595" s="163"/>
      <c r="BA595" s="163"/>
      <c r="BB595" s="163"/>
      <c r="BC595" s="163"/>
      <c r="BD595" s="163"/>
      <c r="BE595" s="163"/>
      <c r="BF595" s="163"/>
      <c r="BG595" s="163"/>
      <c r="BH595" s="163"/>
      <c r="BI595" s="163"/>
      <c r="BJ595" s="163"/>
      <c r="BK595" s="163"/>
      <c r="BL595" s="163"/>
      <c r="BM595" s="163"/>
      <c r="BN595" s="163"/>
      <c r="BO595" s="163"/>
      <c r="BP595" s="163"/>
    </row>
    <row r="596" spans="1:68" s="413" customFormat="1">
      <c r="A596" s="163"/>
      <c r="E596" s="561"/>
      <c r="F596" s="706"/>
      <c r="I596" s="367"/>
      <c r="J596" s="163"/>
      <c r="K596" s="644"/>
      <c r="P596" s="434"/>
      <c r="AT596" s="163"/>
      <c r="AU596" s="163"/>
      <c r="AV596" s="163"/>
      <c r="AW596" s="163"/>
      <c r="AX596" s="163"/>
      <c r="AY596" s="163"/>
      <c r="AZ596" s="163"/>
      <c r="BA596" s="163"/>
      <c r="BB596" s="163"/>
      <c r="BC596" s="163"/>
      <c r="BD596" s="163"/>
      <c r="BE596" s="163"/>
      <c r="BF596" s="163"/>
      <c r="BG596" s="163"/>
      <c r="BH596" s="163"/>
      <c r="BI596" s="163"/>
      <c r="BJ596" s="163"/>
      <c r="BK596" s="163"/>
      <c r="BL596" s="163"/>
      <c r="BM596" s="163"/>
      <c r="BN596" s="163"/>
      <c r="BO596" s="163"/>
      <c r="BP596" s="163"/>
    </row>
    <row r="597" spans="1:68" s="413" customFormat="1">
      <c r="A597" s="163"/>
      <c r="E597" s="561"/>
      <c r="F597" s="706"/>
      <c r="I597" s="367"/>
      <c r="J597" s="163"/>
      <c r="K597" s="644"/>
      <c r="P597" s="434"/>
      <c r="AT597" s="163"/>
      <c r="AU597" s="163"/>
      <c r="AV597" s="163"/>
      <c r="AW597" s="163"/>
      <c r="AX597" s="163"/>
      <c r="AY597" s="163"/>
      <c r="AZ597" s="163"/>
      <c r="BA597" s="163"/>
      <c r="BB597" s="163"/>
      <c r="BC597" s="163"/>
      <c r="BD597" s="163"/>
      <c r="BE597" s="163"/>
      <c r="BF597" s="163"/>
      <c r="BG597" s="163"/>
      <c r="BH597" s="163"/>
      <c r="BI597" s="163"/>
      <c r="BJ597" s="163"/>
      <c r="BK597" s="163"/>
      <c r="BL597" s="163"/>
      <c r="BM597" s="163"/>
      <c r="BN597" s="163"/>
      <c r="BO597" s="163"/>
      <c r="BP597" s="163"/>
    </row>
    <row r="598" spans="1:68" s="413" customFormat="1">
      <c r="A598" s="163"/>
      <c r="E598" s="561"/>
      <c r="F598" s="706"/>
      <c r="I598" s="367"/>
      <c r="J598" s="163"/>
      <c r="K598" s="644"/>
      <c r="P598" s="434"/>
      <c r="AT598" s="163"/>
      <c r="AU598" s="163"/>
      <c r="AV598" s="163"/>
      <c r="AW598" s="163"/>
      <c r="AX598" s="163"/>
      <c r="AY598" s="163"/>
      <c r="AZ598" s="163"/>
      <c r="BA598" s="163"/>
      <c r="BB598" s="163"/>
      <c r="BC598" s="163"/>
      <c r="BD598" s="163"/>
      <c r="BE598" s="163"/>
      <c r="BF598" s="163"/>
      <c r="BG598" s="163"/>
      <c r="BH598" s="163"/>
      <c r="BI598" s="163"/>
      <c r="BJ598" s="163"/>
      <c r="BK598" s="163"/>
      <c r="BL598" s="163"/>
      <c r="BM598" s="163"/>
      <c r="BN598" s="163"/>
      <c r="BO598" s="163"/>
      <c r="BP598" s="163"/>
    </row>
    <row r="599" spans="1:68" s="413" customFormat="1">
      <c r="A599" s="163"/>
      <c r="E599" s="561"/>
      <c r="F599" s="706"/>
      <c r="I599" s="367"/>
      <c r="J599" s="163"/>
      <c r="K599" s="644"/>
      <c r="P599" s="434"/>
      <c r="AT599" s="163"/>
      <c r="AU599" s="163"/>
      <c r="AV599" s="163"/>
      <c r="AW599" s="163"/>
      <c r="AX599" s="163"/>
      <c r="AY599" s="163"/>
      <c r="AZ599" s="163"/>
      <c r="BA599" s="163"/>
      <c r="BB599" s="163"/>
      <c r="BC599" s="163"/>
      <c r="BD599" s="163"/>
      <c r="BE599" s="163"/>
      <c r="BF599" s="163"/>
      <c r="BG599" s="163"/>
      <c r="BH599" s="163"/>
      <c r="BI599" s="163"/>
      <c r="BJ599" s="163"/>
      <c r="BK599" s="163"/>
      <c r="BL599" s="163"/>
      <c r="BM599" s="163"/>
      <c r="BN599" s="163"/>
      <c r="BO599" s="163"/>
      <c r="BP599" s="163"/>
    </row>
    <row r="600" spans="1:68" s="413" customFormat="1">
      <c r="A600" s="163"/>
      <c r="E600" s="561"/>
      <c r="F600" s="706"/>
      <c r="I600" s="367"/>
      <c r="J600" s="163"/>
      <c r="K600" s="644"/>
      <c r="P600" s="434"/>
      <c r="AT600" s="163"/>
      <c r="AU600" s="163"/>
      <c r="AV600" s="163"/>
      <c r="AW600" s="163"/>
      <c r="AX600" s="163"/>
      <c r="AY600" s="163"/>
      <c r="AZ600" s="163"/>
      <c r="BA600" s="163"/>
      <c r="BB600" s="163"/>
      <c r="BC600" s="163"/>
      <c r="BD600" s="163"/>
      <c r="BE600" s="163"/>
      <c r="BF600" s="163"/>
      <c r="BG600" s="163"/>
      <c r="BH600" s="163"/>
      <c r="BI600" s="163"/>
      <c r="BJ600" s="163"/>
      <c r="BK600" s="163"/>
      <c r="BL600" s="163"/>
      <c r="BM600" s="163"/>
      <c r="BN600" s="163"/>
      <c r="BO600" s="163"/>
      <c r="BP600" s="163"/>
    </row>
    <row r="601" spans="1:68" s="413" customFormat="1">
      <c r="A601" s="163"/>
      <c r="E601" s="561"/>
      <c r="F601" s="706"/>
      <c r="I601" s="367"/>
      <c r="J601" s="163"/>
      <c r="K601" s="644"/>
      <c r="P601" s="434"/>
      <c r="AT601" s="163"/>
      <c r="AU601" s="163"/>
      <c r="AV601" s="163"/>
      <c r="AW601" s="163"/>
      <c r="AX601" s="163"/>
      <c r="AY601" s="163"/>
      <c r="AZ601" s="163"/>
      <c r="BA601" s="163"/>
      <c r="BB601" s="163"/>
      <c r="BC601" s="163"/>
      <c r="BD601" s="163"/>
      <c r="BE601" s="163"/>
      <c r="BF601" s="163"/>
      <c r="BG601" s="163"/>
      <c r="BH601" s="163"/>
      <c r="BI601" s="163"/>
      <c r="BJ601" s="163"/>
      <c r="BK601" s="163"/>
      <c r="BL601" s="163"/>
      <c r="BM601" s="163"/>
      <c r="BN601" s="163"/>
      <c r="BO601" s="163"/>
      <c r="BP601" s="163"/>
    </row>
    <row r="602" spans="1:68" s="413" customFormat="1">
      <c r="A602" s="163"/>
      <c r="E602" s="561"/>
      <c r="F602" s="706"/>
      <c r="I602" s="367"/>
      <c r="J602" s="163"/>
      <c r="K602" s="644"/>
      <c r="P602" s="434"/>
      <c r="AT602" s="163"/>
      <c r="AU602" s="163"/>
      <c r="AV602" s="163"/>
      <c r="AW602" s="163"/>
      <c r="AX602" s="163"/>
      <c r="AY602" s="163"/>
      <c r="AZ602" s="163"/>
      <c r="BA602" s="163"/>
      <c r="BB602" s="163"/>
      <c r="BC602" s="163"/>
      <c r="BD602" s="163"/>
      <c r="BE602" s="163"/>
      <c r="BF602" s="163"/>
      <c r="BG602" s="163"/>
      <c r="BH602" s="163"/>
      <c r="BI602" s="163"/>
      <c r="BJ602" s="163"/>
      <c r="BK602" s="163"/>
      <c r="BL602" s="163"/>
      <c r="BM602" s="163"/>
      <c r="BN602" s="163"/>
      <c r="BO602" s="163"/>
      <c r="BP602" s="163"/>
    </row>
    <row r="603" spans="1:68" s="413" customFormat="1">
      <c r="A603" s="163"/>
      <c r="E603" s="561"/>
      <c r="F603" s="706"/>
      <c r="I603" s="367"/>
      <c r="J603" s="163"/>
      <c r="K603" s="644"/>
      <c r="P603" s="434"/>
      <c r="AT603" s="163"/>
      <c r="AU603" s="163"/>
      <c r="AV603" s="163"/>
      <c r="AW603" s="163"/>
      <c r="AX603" s="163"/>
      <c r="AY603" s="163"/>
      <c r="AZ603" s="163"/>
      <c r="BA603" s="163"/>
      <c r="BB603" s="163"/>
      <c r="BC603" s="163"/>
      <c r="BD603" s="163"/>
      <c r="BE603" s="163"/>
      <c r="BF603" s="163"/>
      <c r="BG603" s="163"/>
      <c r="BH603" s="163"/>
      <c r="BI603" s="163"/>
      <c r="BJ603" s="163"/>
      <c r="BK603" s="163"/>
      <c r="BL603" s="163"/>
      <c r="BM603" s="163"/>
      <c r="BN603" s="163"/>
      <c r="BO603" s="163"/>
      <c r="BP603" s="163"/>
    </row>
    <row r="604" spans="1:68" s="413" customFormat="1">
      <c r="A604" s="163"/>
      <c r="E604" s="561"/>
      <c r="F604" s="706"/>
      <c r="I604" s="367"/>
      <c r="J604" s="163"/>
      <c r="K604" s="644"/>
      <c r="P604" s="434"/>
      <c r="AT604" s="163"/>
      <c r="AU604" s="163"/>
      <c r="AV604" s="163"/>
      <c r="AW604" s="163"/>
      <c r="AX604" s="163"/>
      <c r="AY604" s="163"/>
      <c r="AZ604" s="163"/>
      <c r="BA604" s="163"/>
      <c r="BB604" s="163"/>
      <c r="BC604" s="163"/>
      <c r="BD604" s="163"/>
      <c r="BE604" s="163"/>
      <c r="BF604" s="163"/>
      <c r="BG604" s="163"/>
      <c r="BH604" s="163"/>
      <c r="BI604" s="163"/>
      <c r="BJ604" s="163"/>
      <c r="BK604" s="163"/>
      <c r="BL604" s="163"/>
      <c r="BM604" s="163"/>
      <c r="BN604" s="163"/>
      <c r="BO604" s="163"/>
      <c r="BP604" s="163"/>
    </row>
    <row r="605" spans="1:68" s="413" customFormat="1">
      <c r="A605" s="163"/>
      <c r="E605" s="561"/>
      <c r="F605" s="706"/>
      <c r="I605" s="367"/>
      <c r="J605" s="163"/>
      <c r="K605" s="644"/>
      <c r="P605" s="434"/>
      <c r="AT605" s="163"/>
      <c r="AU605" s="163"/>
      <c r="AV605" s="163"/>
      <c r="AW605" s="163"/>
      <c r="AX605" s="163"/>
      <c r="AY605" s="163"/>
      <c r="AZ605" s="163"/>
      <c r="BA605" s="163"/>
      <c r="BB605" s="163"/>
      <c r="BC605" s="163"/>
      <c r="BD605" s="163"/>
      <c r="BE605" s="163"/>
      <c r="BF605" s="163"/>
      <c r="BG605" s="163"/>
      <c r="BH605" s="163"/>
      <c r="BI605" s="163"/>
      <c r="BJ605" s="163"/>
      <c r="BK605" s="163"/>
      <c r="BL605" s="163"/>
      <c r="BM605" s="163"/>
      <c r="BN605" s="163"/>
      <c r="BO605" s="163"/>
      <c r="BP605" s="163"/>
    </row>
  </sheetData>
  <autoFilter ref="A3:AT6">
    <filterColumn colId="1" showButton="0"/>
    <filterColumn colId="11" showButton="0"/>
    <filterColumn colId="30" showButton="0"/>
    <filterColumn colId="34" showButton="0"/>
    <filterColumn colId="35" showButton="0"/>
    <filterColumn colId="36" showButton="0"/>
    <filterColumn colId="37" showButton="0"/>
    <filterColumn colId="39" showButton="0"/>
  </autoFilter>
  <customSheetViews>
    <customSheetView guid="{29ADDA07-E427-4C12-A26F-16DB0F983414}" scale="70" showPageBreaks="1" showAutoFilter="1" hiddenColumns="1" view="pageBreakPreview" topLeftCell="A58">
      <selection activeCell="S65" sqref="S65"/>
      <rowBreaks count="1" manualBreakCount="1">
        <brk id="54" max="8" man="1"/>
      </rowBreaks>
      <colBreaks count="1" manualBreakCount="1">
        <brk id="9" max="1048575" man="1"/>
      </colBreaks>
      <pageMargins left="0.27" right="0.19" top="0.74803149606299202" bottom="0.47244094488188998" header="0.511811023622047" footer="0.27559055118110198"/>
      <pageSetup paperSize="9" scale="55" orientation="portrait" verticalDpi="300" r:id="rId1"/>
      <headerFooter alignWithMargins="0">
        <oddHeader>&amp;LSanyo Eng And Const Vietnam Co., Ltd&amp;RRev.0 --- 26th/Dec./2014</oddHeader>
        <oddFooter>&amp;CElect - &amp;P / &amp;N -</oddFooter>
      </headerFooter>
      <autoFilter ref="A3:AT899">
        <filterColumn colId="1" showButton="0"/>
        <filterColumn colId="11" showButton="0"/>
        <filterColumn colId="30" showButton="0"/>
        <filterColumn colId="34" showButton="0"/>
        <filterColumn colId="35" showButton="0"/>
        <filterColumn colId="36" showButton="0"/>
        <filterColumn colId="37" showButton="0"/>
        <filterColumn colId="39" showButton="0"/>
      </autoFilter>
    </customSheetView>
  </customSheetViews>
  <mergeCells count="11">
    <mergeCell ref="AI3:AM3"/>
    <mergeCell ref="AN3:AO3"/>
    <mergeCell ref="L3:M3"/>
    <mergeCell ref="O3:O4"/>
    <mergeCell ref="AE3:AF3"/>
    <mergeCell ref="A3:A4"/>
    <mergeCell ref="E3:E4"/>
    <mergeCell ref="F3:F4"/>
    <mergeCell ref="I3:I4"/>
    <mergeCell ref="K3:K4"/>
    <mergeCell ref="B3:C4"/>
  </mergeCells>
  <pageMargins left="0.27" right="0.19" top="0.74803149606299202" bottom="0.47244094488188998" header="0.511811023622047" footer="0.27559055118110198"/>
  <pageSetup paperSize="9" scale="55" orientation="portrait" verticalDpi="300" r:id="rId2"/>
  <headerFooter alignWithMargins="0">
    <oddHeader>&amp;LSanyo Eng And Const Vietnam Co., Ltd&amp;RRev.0 --- 26th/Dec./2014</oddHeader>
    <oddFooter>&amp;CElect - &amp;P / &amp;N -</oddFooter>
  </headerFooter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view="pageBreakPreview" zoomScaleNormal="100" zoomScaleSheetLayoutView="100" workbookViewId="0">
      <selection activeCell="G1" sqref="G1"/>
    </sheetView>
  </sheetViews>
  <sheetFormatPr defaultRowHeight="11.25"/>
  <cols>
    <col min="1" max="1" width="16.42578125" style="666" customWidth="1"/>
    <col min="2" max="2" width="33.140625" style="666" customWidth="1"/>
    <col min="3" max="3" width="40.140625" style="666" customWidth="1"/>
    <col min="4" max="4" width="9.28515625" style="671" customWidth="1"/>
    <col min="5" max="5" width="31.28515625" style="666" customWidth="1"/>
    <col min="6" max="6" width="10.85546875" style="666" customWidth="1"/>
    <col min="7" max="7" width="21.85546875" style="666" customWidth="1"/>
    <col min="8" max="8" width="11.5703125" style="672" customWidth="1"/>
    <col min="9" max="11" width="9.140625" style="672"/>
    <col min="12" max="16384" width="9.140625" style="667"/>
  </cols>
  <sheetData>
    <row r="1" spans="1:11" ht="14.25" customHeight="1">
      <c r="A1" s="390" t="str">
        <f>Cover!D18</f>
        <v>${projectName}</v>
      </c>
      <c r="B1" s="390"/>
      <c r="D1" s="665"/>
      <c r="E1" s="390"/>
      <c r="F1" s="390"/>
      <c r="G1" s="865" t="s">
        <v>750</v>
      </c>
      <c r="H1" s="667"/>
      <c r="I1" s="667"/>
      <c r="J1" s="667"/>
      <c r="K1" s="667"/>
    </row>
    <row r="2" spans="1:11" ht="14.25" customHeight="1">
      <c r="A2" s="390" t="s">
        <v>666</v>
      </c>
      <c r="B2" s="390"/>
      <c r="D2" s="665"/>
      <c r="E2" s="390"/>
      <c r="F2" s="390"/>
      <c r="G2" s="391"/>
      <c r="H2" s="667"/>
      <c r="I2" s="667"/>
      <c r="J2" s="667"/>
      <c r="K2" s="667"/>
    </row>
    <row r="3" spans="1:11" ht="14.25" customHeight="1">
      <c r="A3" s="390"/>
      <c r="B3" s="390"/>
      <c r="C3" s="668"/>
      <c r="D3" s="665"/>
      <c r="E3" s="392"/>
      <c r="F3" s="392"/>
      <c r="G3" s="390"/>
      <c r="H3" s="667"/>
      <c r="I3" s="667"/>
      <c r="J3" s="667"/>
      <c r="K3" s="667"/>
    </row>
    <row r="4" spans="1:11" ht="15" customHeight="1">
      <c r="A4" s="863" t="s">
        <v>368</v>
      </c>
      <c r="B4" s="754" t="s">
        <v>369</v>
      </c>
      <c r="C4" s="661"/>
      <c r="D4" s="663" t="s">
        <v>370</v>
      </c>
      <c r="E4" s="661" t="s">
        <v>371</v>
      </c>
      <c r="F4" s="661" t="s">
        <v>372</v>
      </c>
      <c r="G4" s="393" t="s">
        <v>373</v>
      </c>
      <c r="H4" s="667"/>
      <c r="I4" s="667"/>
      <c r="J4" s="667"/>
      <c r="K4" s="667"/>
    </row>
    <row r="5" spans="1:11" s="670" customFormat="1">
      <c r="A5" s="864"/>
      <c r="B5" s="394" t="s">
        <v>748</v>
      </c>
      <c r="C5" s="662" t="s">
        <v>737</v>
      </c>
      <c r="D5" s="664" t="s">
        <v>374</v>
      </c>
      <c r="E5" s="662" t="s">
        <v>375</v>
      </c>
      <c r="F5" s="662" t="s">
        <v>376</v>
      </c>
      <c r="G5" s="394" t="s">
        <v>297</v>
      </c>
      <c r="H5" s="669"/>
    </row>
  </sheetData>
  <customSheetViews>
    <customSheetView guid="{29ADDA07-E427-4C12-A26F-16DB0F983414}" showPageBreaks="1" printArea="1" hiddenColumns="1" view="pageBreakPreview" topLeftCell="A28">
      <selection activeCell="H25" sqref="H25"/>
      <pageMargins left="0.74803149606299213" right="0.21" top="0.98425196850393704" bottom="0.98425196850393704" header="0.51181102362204722" footer="0.51181102362204722"/>
      <pageSetup paperSize="9" scale="61" orientation="portrait" r:id="rId1"/>
      <headerFooter alignWithMargins="0"/>
    </customSheetView>
  </customSheetViews>
  <mergeCells count="1">
    <mergeCell ref="A4:A5"/>
  </mergeCells>
  <phoneticPr fontId="50"/>
  <pageMargins left="0.74803149606299213" right="0.21" top="0.98425196850393704" bottom="0.98425196850393704" header="0.51181102362204722" footer="0.51181102362204722"/>
  <pageSetup paperSize="9" scale="58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Cover</vt:lpstr>
      <vt:lpstr>Condition-1</vt:lpstr>
      <vt:lpstr>Condition-2</vt:lpstr>
      <vt:lpstr>M&amp;E Expenses</vt:lpstr>
      <vt:lpstr>Summary-E</vt:lpstr>
      <vt:lpstr>Elect BOQ</vt:lpstr>
      <vt:lpstr>Elect Maker</vt:lpstr>
      <vt:lpstr>'Elect Maker'!Print_Area</vt:lpstr>
      <vt:lpstr>'M&amp;E Expenses'!Print_Area</vt:lpstr>
      <vt:lpstr>'Summary-E'!Print_Area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Cop.</dc:creator>
  <cp:lastModifiedBy>luan</cp:lastModifiedBy>
  <cp:lastPrinted>2014-12-27T02:29:13Z</cp:lastPrinted>
  <dcterms:created xsi:type="dcterms:W3CDTF">2009-10-21T09:04:56Z</dcterms:created>
  <dcterms:modified xsi:type="dcterms:W3CDTF">2015-11-26T16:24:06Z</dcterms:modified>
</cp:coreProperties>
</file>