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Questa_cartella_di_lavoro" defaultThemeVersion="124226"/>
  <mc:AlternateContent xmlns:mc="http://schemas.openxmlformats.org/markup-compatibility/2006">
    <mc:Choice Requires="x15">
      <x15ac:absPath xmlns:x15ac="http://schemas.microsoft.com/office/spreadsheetml/2010/11/ac" url="C:\Users\Utente\Desktop\"/>
    </mc:Choice>
  </mc:AlternateContent>
  <bookViews>
    <workbookView xWindow="0" yWindow="0" windowWidth="17250" windowHeight="5925" tabRatio="461"/>
  </bookViews>
  <sheets>
    <sheet name="Giornale Movimenti" sheetId="19" r:id="rId1"/>
    <sheet name="Giornale Movimenti_old" sheetId="9" state="hidden" r:id="rId2"/>
    <sheet name="Cassa" sheetId="20" r:id="rId3"/>
    <sheet name="Bilancio 2020" sheetId="11" r:id="rId4"/>
    <sheet name="Tipo Documento" sheetId="12" state="hidden" r:id="rId5"/>
    <sheet name="elencoCausali" sheetId="13" state="hidden" r:id="rId6"/>
    <sheet name="Causale Uscite" sheetId="18" state="hidden" r:id="rId7"/>
  </sheets>
  <definedNames>
    <definedName name="_xlnm.Print_Area" localSheetId="0">'Giornale Movimenti'!$A$1:$J$50</definedName>
    <definedName name="BANCA.10">'Bilancio 2020'!$D$40</definedName>
    <definedName name="BANCA.2">'Bilancio 2020'!$D$11</definedName>
    <definedName name="BANCA.3">'Bilancio 2020'!$D$13</definedName>
    <definedName name="BANCA.4">'Bilancio 2020'!$D$22</definedName>
    <definedName name="BANCA.5">'Bilancio 2020'!$D$25</definedName>
    <definedName name="BANCA.6">'Bilancio 2020'!$D$27</definedName>
    <definedName name="BANCA.7">'Bilancio 2020'!$D$31</definedName>
    <definedName name="BANCA.8">'Bilancio 2020'!$D$34</definedName>
    <definedName name="BANCA.9">'Bilancio 2020'!$D$38</definedName>
    <definedName name="Banca_Precedente">'Bilancio 2020'!$D$9</definedName>
    <definedName name="BANCA_U1">'Bilancio 2020'!$D$45</definedName>
    <definedName name="BANCA_U10">'Bilancio 2020'!$D$62</definedName>
    <definedName name="BANCA_U11">'Bilancio 2020'!$D$63</definedName>
    <definedName name="BANCA_U12">'Bilancio 2020'!$D$64</definedName>
    <definedName name="BANCA_U13">'Bilancio 2020'!$D$70</definedName>
    <definedName name="BANCA_U2">'Bilancio 2020'!$D$46</definedName>
    <definedName name="BANCA_U3">'Bilancio 2020'!$D$49</definedName>
    <definedName name="BANCA_U4">'Bilancio 2020'!$D$53</definedName>
    <definedName name="BANCA_U5">'Bilancio 2020'!$D$54</definedName>
    <definedName name="BANCA_U6">'Bilancio 2020'!$D$55</definedName>
    <definedName name="BANCA_U7">'Bilancio 2020'!$D$59</definedName>
    <definedName name="BANCA_U8">'Bilancio 2020'!$D$60</definedName>
    <definedName name="BANCA_U9">'Bilancio 2020'!$D$61</definedName>
    <definedName name="BancaPrecAvere">Cassa!$H$11</definedName>
    <definedName name="BancaPrecDare">Cassa!$G$11</definedName>
    <definedName name="CASSA.10">'Bilancio 2020'!$C$40</definedName>
    <definedName name="CASSA.2">'Bilancio 2020'!$C$11</definedName>
    <definedName name="CASSA.3">'Bilancio 2020'!$C$13</definedName>
    <definedName name="CASSA.4">'Bilancio 2020'!$C$22</definedName>
    <definedName name="CASSA.5">'Bilancio 2020'!$C$25</definedName>
    <definedName name="CASSA.6">'Bilancio 2020'!$C$27</definedName>
    <definedName name="CASSA.7">'Bilancio 2020'!$C$31</definedName>
    <definedName name="CASSA.8">'Bilancio 2020'!$C$34</definedName>
    <definedName name="CASSA.9">'Bilancio 2020'!$C$38</definedName>
    <definedName name="Cassa_S.Basilio">'Bilancio 2020'!$C$8</definedName>
    <definedName name="Cassa_S.Ernesto">'Bilancio 2020'!$C$7</definedName>
    <definedName name="CASSA_U1">'Bilancio 2020'!$C$45</definedName>
    <definedName name="CASSA_U10">'Bilancio 2020'!$C$62</definedName>
    <definedName name="CASSA_U11">'Bilancio 2020'!$C$63</definedName>
    <definedName name="CASSA_U12">'Bilancio 2020'!$C$64</definedName>
    <definedName name="CASSA_U13">'Bilancio 2020'!$C$70</definedName>
    <definedName name="CASSA_U2">'Bilancio 2020'!$C$46</definedName>
    <definedName name="CASSA_U3">'Bilancio 2020'!$C$49</definedName>
    <definedName name="CASSA_U4">'Bilancio 2020'!$C$53</definedName>
    <definedName name="CASSA_U5">'Bilancio 2020'!$C$54</definedName>
    <definedName name="CASSA_U6">'Bilancio 2020'!$C$55</definedName>
    <definedName name="CASSA_U7">'Bilancio 2020'!$C$59</definedName>
    <definedName name="CASSA_U8">'Bilancio 2020'!$C$60</definedName>
    <definedName name="CASSA_U9">'Bilancio 2020'!$C$61</definedName>
    <definedName name="CassaPrecBasilio">Cassa!$F$12</definedName>
    <definedName name="CassaPrecErnesto">Cassa!$D$12</definedName>
    <definedName name="elencoCausali">elencoCausali!$A$2:$A$45</definedName>
    <definedName name="elencoTipoDocumento">'Tipo Documento'!$A$1:$A$6</definedName>
    <definedName name="_xlnm.Print_Titles" localSheetId="3">'Bilancio 2020'!$1:$3</definedName>
    <definedName name="_xlnm.Print_Titles" localSheetId="2">Cassa!$3:$10</definedName>
    <definedName name="_xlnm.Print_Titles" localSheetId="0">'Giornale Movimenti'!$1:$1</definedName>
    <definedName name="_xlnm.Print_Titles" localSheetId="1">'Giornale Movimenti_old'!$1:$9</definedName>
    <definedName name="TOT_ENTRATE">'Bilancio 2020'!$E$42</definedName>
    <definedName name="TOT_USCITE">'Bilancio 2020'!$E$71</definedName>
  </definedNames>
  <calcPr calcId="162913"/>
</workbook>
</file>

<file path=xl/calcChain.xml><?xml version="1.0" encoding="utf-8"?>
<calcChain xmlns="http://schemas.openxmlformats.org/spreadsheetml/2006/main">
  <c r="D9" i="11" l="1"/>
  <c r="I48" i="19"/>
  <c r="I47" i="19"/>
  <c r="I46" i="19" l="1"/>
  <c r="I45" i="19" l="1"/>
  <c r="I44" i="19"/>
  <c r="I43" i="19"/>
  <c r="I42" i="19"/>
  <c r="I41" i="19"/>
  <c r="I40" i="19"/>
  <c r="I39" i="19"/>
  <c r="I38" i="19"/>
  <c r="I37" i="19"/>
  <c r="I36" i="19"/>
  <c r="I35" i="19"/>
  <c r="I34" i="19"/>
  <c r="I33" i="19"/>
  <c r="I32" i="19"/>
  <c r="I31" i="19"/>
  <c r="I30" i="19"/>
  <c r="I29" i="19"/>
  <c r="I28" i="19"/>
  <c r="I27" i="19"/>
  <c r="I26" i="19"/>
  <c r="I25" i="19"/>
  <c r="I24" i="19"/>
  <c r="I23" i="19"/>
  <c r="I22" i="19"/>
  <c r="I21" i="19"/>
  <c r="I20" i="19"/>
  <c r="D26" i="11"/>
  <c r="I19" i="19"/>
  <c r="D6" i="11"/>
  <c r="C70" i="11"/>
  <c r="D45" i="11"/>
  <c r="C45" i="11"/>
  <c r="D53" i="11"/>
  <c r="C53" i="11"/>
  <c r="D54" i="11"/>
  <c r="C54" i="11"/>
  <c r="I18" i="19"/>
  <c r="C63" i="11"/>
  <c r="C62" i="11"/>
  <c r="C61" i="11"/>
  <c r="C60" i="11"/>
  <c r="C59" i="11"/>
  <c r="D63" i="11"/>
  <c r="D62" i="11"/>
  <c r="D61" i="11"/>
  <c r="D60" i="11"/>
  <c r="D59" i="11"/>
  <c r="D70" i="11"/>
  <c r="I17" i="19"/>
  <c r="D69" i="11"/>
  <c r="C69" i="11"/>
  <c r="D68" i="11"/>
  <c r="C68" i="11"/>
  <c r="D67" i="11"/>
  <c r="C67" i="11"/>
  <c r="D66" i="11"/>
  <c r="C66" i="11"/>
  <c r="D65" i="11"/>
  <c r="C65" i="11"/>
  <c r="D58" i="11"/>
  <c r="C58" i="11"/>
  <c r="D57" i="11"/>
  <c r="C57" i="11"/>
  <c r="D56" i="11"/>
  <c r="C56" i="11"/>
  <c r="D52" i="11"/>
  <c r="C52" i="11"/>
  <c r="D51" i="11"/>
  <c r="C51" i="11"/>
  <c r="D50" i="11"/>
  <c r="C50" i="11"/>
  <c r="D48" i="11"/>
  <c r="C48" i="11"/>
  <c r="D47" i="11"/>
  <c r="C47" i="11"/>
  <c r="D41" i="11"/>
  <c r="C41" i="11"/>
  <c r="D39" i="11"/>
  <c r="C39" i="11"/>
  <c r="D37" i="11"/>
  <c r="C37" i="11"/>
  <c r="D36" i="11"/>
  <c r="C36" i="11"/>
  <c r="D35" i="11"/>
  <c r="C35" i="11"/>
  <c r="D33" i="11"/>
  <c r="C33" i="11"/>
  <c r="D32" i="11"/>
  <c r="C32" i="11"/>
  <c r="D30" i="11"/>
  <c r="C30" i="11"/>
  <c r="D29" i="11"/>
  <c r="C29" i="11"/>
  <c r="D28" i="11"/>
  <c r="C28" i="11"/>
  <c r="D24" i="11"/>
  <c r="C24" i="11"/>
  <c r="D23" i="11"/>
  <c r="C23" i="11"/>
  <c r="D21" i="11"/>
  <c r="C21" i="11"/>
  <c r="D20" i="11"/>
  <c r="C20" i="11"/>
  <c r="D19" i="11"/>
  <c r="C19" i="11"/>
  <c r="D18" i="11"/>
  <c r="C18" i="11"/>
  <c r="D17" i="11"/>
  <c r="C17" i="11"/>
  <c r="D16" i="11"/>
  <c r="C16" i="11"/>
  <c r="D15" i="11"/>
  <c r="C15" i="11"/>
  <c r="D14" i="11"/>
  <c r="C14" i="11"/>
  <c r="D12" i="11"/>
  <c r="C12" i="11"/>
  <c r="E63" i="11" l="1"/>
  <c r="E60" i="11"/>
  <c r="E70" i="11"/>
  <c r="E53" i="11"/>
  <c r="E45" i="11"/>
  <c r="E61" i="11"/>
  <c r="C64" i="11"/>
  <c r="E62" i="11"/>
  <c r="E54" i="11"/>
  <c r="E59" i="11"/>
  <c r="D46" i="11"/>
  <c r="D49" i="11"/>
  <c r="C46" i="11"/>
  <c r="C49" i="11"/>
  <c r="I16" i="19"/>
  <c r="I15" i="19"/>
  <c r="I14" i="19"/>
  <c r="D64" i="11"/>
  <c r="I13" i="19"/>
  <c r="I12" i="19"/>
  <c r="I10" i="19"/>
  <c r="I9" i="19"/>
  <c r="I8" i="19"/>
  <c r="H12" i="20"/>
  <c r="G12" i="20"/>
  <c r="F12" i="20"/>
  <c r="E12" i="20"/>
  <c r="D12" i="20"/>
  <c r="C7" i="11" s="1"/>
  <c r="C6" i="11" s="1"/>
  <c r="C12" i="20"/>
  <c r="D40" i="11"/>
  <c r="C40" i="11"/>
  <c r="D38" i="11"/>
  <c r="C38" i="11"/>
  <c r="C27" i="11"/>
  <c r="D25" i="11"/>
  <c r="C26" i="11"/>
  <c r="C25" i="11" s="1"/>
  <c r="C11" i="11"/>
  <c r="D11" i="11"/>
  <c r="I4" i="19"/>
  <c r="I2" i="19"/>
  <c r="I3" i="19"/>
  <c r="I5" i="19"/>
  <c r="I6" i="19"/>
  <c r="I7" i="19"/>
  <c r="I11" i="19"/>
  <c r="G2" i="9"/>
  <c r="H2" i="9"/>
  <c r="I2" i="9"/>
  <c r="J2" i="9"/>
  <c r="K2" i="9"/>
  <c r="F2" i="9"/>
  <c r="F4" i="9"/>
  <c r="H49" i="19" l="1" a="1"/>
  <c r="H49" i="19" s="1"/>
  <c r="G49" i="19" a="1"/>
  <c r="G49" i="19" s="1"/>
  <c r="F49" i="19" a="1"/>
  <c r="F49" i="19" s="1"/>
  <c r="E49" i="11"/>
  <c r="G6" i="20"/>
  <c r="C6" i="20"/>
  <c r="F6" i="20"/>
  <c r="H6" i="20"/>
  <c r="E6" i="20"/>
  <c r="D6" i="20"/>
  <c r="E64" i="11"/>
  <c r="E46" i="11"/>
  <c r="C22" i="11"/>
  <c r="D22" i="11"/>
  <c r="E38" i="11"/>
  <c r="E40" i="11"/>
  <c r="D55" i="11"/>
  <c r="D71" i="11" s="1"/>
  <c r="D34" i="11"/>
  <c r="C13" i="11"/>
  <c r="C31" i="11"/>
  <c r="C34" i="11"/>
  <c r="D13" i="11"/>
  <c r="E25" i="11"/>
  <c r="D27" i="11"/>
  <c r="E27" i="11" s="1"/>
  <c r="C55" i="11"/>
  <c r="C71" i="11" s="1"/>
  <c r="D31" i="11"/>
  <c r="E11" i="11"/>
  <c r="D75" i="11" l="1"/>
  <c r="C73" i="11"/>
  <c r="C74" i="11"/>
  <c r="D42" i="11"/>
  <c r="C42" i="11"/>
  <c r="E55" i="11"/>
  <c r="E71" i="11" s="1"/>
  <c r="G7" i="20"/>
  <c r="E22" i="11"/>
  <c r="D7" i="20"/>
  <c r="E31" i="11"/>
  <c r="E34" i="11"/>
  <c r="E7" i="20"/>
  <c r="E13" i="11"/>
  <c r="C7" i="20"/>
  <c r="H7" i="20"/>
  <c r="F7" i="20"/>
  <c r="E42" i="11" l="1"/>
  <c r="E76" i="11" s="1"/>
</calcChain>
</file>

<file path=xl/comments1.xml><?xml version="1.0" encoding="utf-8"?>
<comments xmlns="http://schemas.openxmlformats.org/spreadsheetml/2006/main">
  <authors>
    <author>andrea</author>
  </authors>
  <commentList>
    <comment ref="B29" authorId="0" shapeId="0">
      <text>
        <r>
          <rPr>
            <b/>
            <sz val="9"/>
            <color indexed="81"/>
            <rFont val="Tahoma"/>
            <family val="2"/>
          </rPr>
          <t>lett.b.:</t>
        </r>
        <r>
          <rPr>
            <sz val="9"/>
            <color indexed="81"/>
            <rFont val="Tahoma"/>
            <family val="2"/>
          </rPr>
          <t xml:space="preserve">
attività di vendita di beni acquisiti da terzi a titolo gratuito a fini di sovvenzione, a
condizione che la vendita sia curata direttamente dall'organizzazione senza alcun
intermediario;</t>
        </r>
      </text>
    </comment>
  </commentList>
</comments>
</file>

<file path=xl/comments2.xml><?xml version="1.0" encoding="utf-8"?>
<comments xmlns="http://schemas.openxmlformats.org/spreadsheetml/2006/main">
  <authors>
    <author>andrea</author>
  </authors>
  <commentList>
    <comment ref="A15" authorId="0" shapeId="0">
      <text>
        <r>
          <rPr>
            <b/>
            <sz val="9"/>
            <color indexed="81"/>
            <rFont val="Tahoma"/>
            <family val="2"/>
          </rPr>
          <t>lett.b.:</t>
        </r>
        <r>
          <rPr>
            <sz val="9"/>
            <color indexed="81"/>
            <rFont val="Tahoma"/>
            <family val="2"/>
          </rPr>
          <t xml:space="preserve">
attività di vendita di beni acquisiti da terzi a titolo gratuito a fini di sovvenzione, a
condizione che la vendita sia curata direttamente dall'organizzazione senza alcun
intermediario;</t>
        </r>
      </text>
    </comment>
  </commentList>
</comments>
</file>

<file path=xl/sharedStrings.xml><?xml version="1.0" encoding="utf-8"?>
<sst xmlns="http://schemas.openxmlformats.org/spreadsheetml/2006/main" count="288" uniqueCount="164">
  <si>
    <t xml:space="preserve">ENTRATE </t>
  </si>
  <si>
    <t xml:space="preserve">TOTALE ENTRATE </t>
  </si>
  <si>
    <t xml:space="preserve">USCITE </t>
  </si>
  <si>
    <t>TOTALE USCITE</t>
  </si>
  <si>
    <t>Il Presidente</t>
  </si>
  <si>
    <t>RENDICONTO FINANZIARIO anno 2020</t>
  </si>
  <si>
    <t>3. QUOTE ASSOCIATIVE</t>
  </si>
  <si>
    <t>1.1 - Cassa S.Ernesto</t>
  </si>
  <si>
    <t>1.2 - Cassa S.Basilio</t>
  </si>
  <si>
    <t>1.3 - Banche</t>
  </si>
  <si>
    <t xml:space="preserve">4. DONAZIONI DEDUCIBILI E LASCITI TESTAMENTARI - art. 5 L.266/91 </t>
  </si>
  <si>
    <t>6. ENTRATE DA ATTIVITA’ COMMERCIALI PRODUTTIVE MARGINALI   (Raccolta fondi)</t>
  </si>
  <si>
    <t xml:space="preserve">7. ALTRE ENTRATE DA ATTIVITA' COMMERCIALI MARGINALI </t>
  </si>
  <si>
    <t xml:space="preserve">Palermo , </t>
  </si>
  <si>
    <t>14.LIQUIDITA' FINALE</t>
  </si>
  <si>
    <t>14.1 - Cassa S.Ernesto</t>
  </si>
  <si>
    <t>14.2 - Cassa S.Basilio</t>
  </si>
  <si>
    <t>14.3 - Banche</t>
  </si>
  <si>
    <t>Prof.Giuseppe Meli</t>
  </si>
  <si>
    <t>Data</t>
  </si>
  <si>
    <t>Nominativo</t>
  </si>
  <si>
    <t>Ricevuta Fiscale</t>
  </si>
  <si>
    <t>Scontrino Fiscale</t>
  </si>
  <si>
    <t>Fattura</t>
  </si>
  <si>
    <t>Ricevuta</t>
  </si>
  <si>
    <t>Causale</t>
  </si>
  <si>
    <t>Altro</t>
  </si>
  <si>
    <t>Banche</t>
  </si>
  <si>
    <t>Bonifico</t>
  </si>
  <si>
    <t xml:space="preserve">UTENZE </t>
  </si>
  <si>
    <t>RACCOLTE FONDI</t>
  </si>
  <si>
    <t>ALTRE USCITE/COSTI</t>
  </si>
  <si>
    <t xml:space="preserve">BENI DUREVOLI </t>
  </si>
  <si>
    <t>IMPOSTE E TASSE</t>
  </si>
  <si>
    <t xml:space="preserve">RIMBORSI SPESE AI VOLONTARI </t>
  </si>
  <si>
    <t>ASSICURAZIONE VOLONTARI - ART. 4 L.266/90</t>
  </si>
  <si>
    <t>ASSICURAZIONI ALTRE: ES. VEICOLI, IMMOBILI ...</t>
  </si>
  <si>
    <t xml:space="preserve">PERSONALE DIPENDENTI </t>
  </si>
  <si>
    <t>PERSONALE ATIPICI E OCCASIONALI</t>
  </si>
  <si>
    <t xml:space="preserve">CONSULENTI </t>
  </si>
  <si>
    <t>ACQUISTI DI SERVIZI  (MANUTENZIONE, TRASPORTI, SERVICE, CONSULENZA FISCALE...)</t>
  </si>
  <si>
    <t>MATERIALE DI CONSUMO (CANCELLERIA, POSTALI ...) PER ATTIVITÀ</t>
  </si>
  <si>
    <t>MATERIALE DI CONSUMO (CANCELLERIA, POSTALI ...) PER SOGGETTI SVANTAGGIATI</t>
  </si>
  <si>
    <t>GODIMENTO BENI DI TERZI (AFFITTI, NOLEGGIO ATTREZZATURE, DIRITTI SIAE,....)</t>
  </si>
  <si>
    <t>ONERI FINANZIARI E PATRIMONIALI (INTERESSI PASSIVI SU MUTUI, PRESTITI, C/C BANCARIO…)</t>
  </si>
  <si>
    <t>CONTRIBUTI A SOGGETTI SVANTAGGIATI</t>
  </si>
  <si>
    <t>ORGANIZZAZIONE EVENTI</t>
  </si>
  <si>
    <t>ALTRO</t>
  </si>
  <si>
    <t>MATERIALE DI CONSUMO (CANCELLERIA, POSTALI ...) PER STRUTTURA OdV</t>
  </si>
  <si>
    <t>QUOTE ASSOCIATIVE A FEDERAZIONE OdV - MILANO</t>
  </si>
  <si>
    <t>VERSATE AD ALTRE OdV</t>
  </si>
  <si>
    <t>Dare</t>
  </si>
  <si>
    <t>Avere</t>
  </si>
  <si>
    <t>Saldo al 31.12.2019 - S.Ernesto</t>
  </si>
  <si>
    <t>Saldo al 31.12.2019 - S.Basilio</t>
  </si>
  <si>
    <t>Saldo al 31.12.2019 - Banche</t>
  </si>
  <si>
    <t>Totale  S.Ernesto 2020</t>
  </si>
  <si>
    <t>Totale  S.Basilio 2020</t>
  </si>
  <si>
    <t>Totale  Banche 2020</t>
  </si>
  <si>
    <t>Cassa S.Ernesto</t>
  </si>
  <si>
    <t>Cassa S.Basilio</t>
  </si>
  <si>
    <t>3.2 - EROGAZIONI LIBERALI DA NON SOCI</t>
  </si>
  <si>
    <t>8. ALTRE ENTRATE (comunque ammesse dalla L.266/91)</t>
  </si>
  <si>
    <t>2. CONTRIBUTI</t>
  </si>
  <si>
    <t>1 - LIQUIDITA’ INIZIALE</t>
  </si>
  <si>
    <t>IMPORTI PARZIALI</t>
  </si>
  <si>
    <t>BANCHE</t>
  </si>
  <si>
    <t>CASSA</t>
  </si>
  <si>
    <t>Associazione di Volontariato PORTOFRANCO PALERMO
Via E.Torricelli n.3 - 90145 Palermo
Codice Fiscale: 97325720825</t>
  </si>
  <si>
    <t>5. RIMBORSI</t>
  </si>
  <si>
    <t>9. ANTICIPAZIONI</t>
  </si>
  <si>
    <t>Tipo Documento</t>
  </si>
  <si>
    <t>Numero Documento</t>
  </si>
  <si>
    <t>7.2 - ENTRATE DA ATTIVITÀ DI PRESTAZIONE DI SERVIZI RESE IN CONFORMITÀ ALLE FINALITÀ ISTITUZIONALI, NON RICONDUCIBILI NELL'AMBITO APPLICATIVO DELL'ART. 111, COMMA 3, DEL TUIR  VERSO PAGAMENTO DI CORRISPETTIVI SPECIFICI CHE NON ECCEDANO DEL 50% I COSTI DI DIRETTA IMPUTAZIONE  (D.M. 1995 LETT. E)</t>
  </si>
  <si>
    <t>6.3 - ENTRATE DA ATTIVITÀ DI SOMMINISTRAZIONE DI ALIMENTI E BEVANDE IN OCCASIONE DI MANIFESTAZIONI E SIMILI A CARATTERE OCCASIONALE  (D.M. 1995 LETT.D)</t>
  </si>
  <si>
    <t>tipoDoc</t>
  </si>
  <si>
    <t>numDoc</t>
  </si>
  <si>
    <t>ragioneSociale</t>
  </si>
  <si>
    <t>cassaErnesto</t>
  </si>
  <si>
    <t>cassaBasilio</t>
  </si>
  <si>
    <t>banca</t>
  </si>
  <si>
    <t>Tipo</t>
  </si>
  <si>
    <t>U1. - RIMBORSI SPESE AI VOLONTARI</t>
  </si>
  <si>
    <t>U2.1 - ASSICURAZIONE VOLONTARI - ART. 4 L.266/90</t>
  </si>
  <si>
    <t>U2.2 - ASSICURAZIONI ALTRE: ES. VEICOLI, IMMOBILI ...</t>
  </si>
  <si>
    <t xml:space="preserve">U3.1 - PERSONALE DIPENDENTI </t>
  </si>
  <si>
    <t xml:space="preserve">U3.3 - CONSULENTI </t>
  </si>
  <si>
    <t>U4. - ACQUISTI DI SERVIZI  (MANUTENZIONE, TRASPORTI, SERVICE, CONSULENZA FISCALE...)</t>
  </si>
  <si>
    <t xml:space="preserve">U5. - UTENZE </t>
  </si>
  <si>
    <t>U6.1 - MATERIALE DI CONSUMO (CANCELLERIA, POSTALI ...) PER STRUTTURA OdV</t>
  </si>
  <si>
    <t>U6.2 - MATERIALE DI CONSUMO (CANCELLERIA, POSTALI ...) PER ATTIVITÀ</t>
  </si>
  <si>
    <t>U6.3 - MATERIALE DI CONSUMO (CANCELLERIA, POSTALI ...) PER SOGGETTI SVANTAGGIATI</t>
  </si>
  <si>
    <t>U7. - GODIMENTO BENI DI TERZI (AFFITTI, NOLEGGIO ATTREZZATURE, DIRITTI SIAE,....)</t>
  </si>
  <si>
    <t>U8. - ONERI FINANZIARI E PATRIMONIALI (INTERESSI PASSIVI SU MUTUI, PRESTITI, C/C BANCARIO…)</t>
  </si>
  <si>
    <t xml:space="preserve">U9. - BENI DUREVOLI </t>
  </si>
  <si>
    <t>U10. - IMPOSTE E TASSE</t>
  </si>
  <si>
    <t>U11. - RACCOLTE FONDI</t>
  </si>
  <si>
    <t>U12.1 - CONTRIBUTI A SOGGETTI SVANTAGGIATI</t>
  </si>
  <si>
    <t>U12.2 - QUOTE ASSOCIATIVE A FEDERAZIONE OdV - MILANO</t>
  </si>
  <si>
    <t>U12.3 - VERSATE AD ALTRE OdV</t>
  </si>
  <si>
    <t>U12.4 - ORGANIZZAZIONE EVENTI</t>
  </si>
  <si>
    <t>U12.5 - ALTRO</t>
  </si>
  <si>
    <t>U13. - PARTITE DI GIRO</t>
  </si>
  <si>
    <t>E2.1 - Contributi per progetti e/o attività (art. 5 L. 266/91)</t>
  </si>
  <si>
    <t xml:space="preserve">E3.1 - QUOTA ASSOCIATIVA ANNUALE DA SOCI </t>
  </si>
  <si>
    <t>E3.2 - EROGAZIONI LIBERALI DA NON SOCI</t>
  </si>
  <si>
    <t>E3.3 - CONTRIBUTI DA CSV E COMITATO DI GESTIONE</t>
  </si>
  <si>
    <t>E3.4 - CONTRIBUTI  DA ENTI PUBBLICI</t>
  </si>
  <si>
    <t xml:space="preserve">E3.5 - CONTRIBUTI DA COMUNITÀ EUROPEA E DA ALTRI ORGANISMI INTERNAZIONALI </t>
  </si>
  <si>
    <t>E3.6 - CONTRIBUTI DA ALTRE OdV</t>
  </si>
  <si>
    <t>E3.7 - CONTRIBUTI DAL CINQUE PER MILLE</t>
  </si>
  <si>
    <t xml:space="preserve">E3.8 - CONTRIBUTI ALTRO </t>
  </si>
  <si>
    <t>E4.1 - DONAZIONI DA SOCI</t>
  </si>
  <si>
    <t>E4.2 - DONAZIONI DA NON SOCI</t>
  </si>
  <si>
    <t>E5.1 - RIMBORSI DERIVANTI DA CONVENZIONI CON ENTI PUBBLICI - ART. 5 L.266/91</t>
  </si>
  <si>
    <t>E6.1 - ENTRATE DA ATTIVITÀ DI VENDITE OCCASIONALI O INIZIATIVE OCCASIONALI DI SOLIDARIETÀ (D.M. 1995 LETT.A) ES.EVENTI, CASSETTINA OFFERTE, TOMBOLE, SPETTACOLI</t>
  </si>
  <si>
    <t>E6.2 - ENTRATE DA ATTIVITÀ DI VENDITA DI BENI ACQUISITI DA TERZI A TITOLO GRATUITO A FINI DI SOVVENZIONE  (D.M. 1995 LETT.B)</t>
  </si>
  <si>
    <t>E6.3 - ENTRATE DA ATTIVITÀ DI SOMMINISTRAZIONE DI ALIMENTI E BEVANDE IN OCCASIONE DI MANIFESTAZIONI E SIMILI A CARATTERE OCCASIONALE  (D.M. 1995 LETT.D)</t>
  </si>
  <si>
    <t>E7.1 - ENTRATE DA CESSIONE DI BENI PRODOTTI DAGLI ASSISTITI E DAI VOLONTARI SEMPRECHÉ LA VENDITA DEI PRODOTTI SIA CURATA DIRETTAMENTE DALL'ORGANIZZAZIONE SENZA ALCUN INTERMEDIARIO (D.M. 1995 LETT.C)</t>
  </si>
  <si>
    <t>E8.1 - RENDITE PATRIMONIALI (FITTI,…)</t>
  </si>
  <si>
    <t>E8.2 - RENDITE FINANZIARIE (INTERESSI, DIVIDENDI)</t>
  </si>
  <si>
    <t xml:space="preserve">E8.3 - ALTRO: SPECIFICARE </t>
  </si>
  <si>
    <t>E9.1 - ANTICIPAZIONI DI CASSA</t>
  </si>
  <si>
    <t>E10.1 - PARTITE DI GIRO</t>
  </si>
  <si>
    <t>10. ALTRO</t>
  </si>
  <si>
    <t>Segno</t>
  </si>
  <si>
    <t>E7.2 - ENTRATE DA ATTIVITÀ DI PRESTAZIONE DI SERVIZI RESE IN CONFORMITÀ ALLE FINALITÀ ISTITUZIONALI, NON RICONDUCIBILI NELL'AMBITO APPLICATIVO DELL'ART. 111, COMMA 3 (D.M. 1995 LETT. E)</t>
  </si>
  <si>
    <t xml:space="preserve">DEL TUIR  VERSO PAGAMENTO DI CORRISPETTIVI SPECIFICI CHE NON ECCEDANO DEL 50% I COSTI DI DIRETTA IMPUTAZIONE </t>
  </si>
  <si>
    <t>TOTALE</t>
  </si>
  <si>
    <t>TOTALE 2020</t>
  </si>
  <si>
    <t>TOTALE 2019</t>
  </si>
  <si>
    <t>SALDI =&gt;</t>
  </si>
  <si>
    <t>U2. - ASSICURAZIONI</t>
  </si>
  <si>
    <t>U3. - PERSONALE OCCORRENTE PER L’ATTIVITA’ (art.3 L.266/91 e art.3 L.R.40/1993)</t>
  </si>
  <si>
    <t>U6. - MATERIALI DI CONSUMO (cancelleria, postali, materie prime, generi alimentari)</t>
  </si>
  <si>
    <t>U7. - GODIMENTO BENI DI TERZI (affitti, noleggio attrezzature, diritti Siae,....)</t>
  </si>
  <si>
    <t>U8. - ONERI FINANZIARI E PATRIMONIALI (interessi passivi su mutui, prestiti, c/c bancario…)</t>
  </si>
  <si>
    <t>U12. - ALTRE USCITE/COSTI</t>
  </si>
  <si>
    <t>Saldo =&gt;</t>
  </si>
  <si>
    <t>Utile/Perdita d'Esercizio Attuale</t>
  </si>
  <si>
    <t>U3.2 - PERSONALE ATIPICI E OCCASIONALI</t>
  </si>
  <si>
    <t>RIEPILOGO CASSA anno 2020</t>
  </si>
  <si>
    <t>SECCHI ANGELA MARIA</t>
  </si>
  <si>
    <t>MACRI' GABRIELE</t>
  </si>
  <si>
    <t>COSTANTINO PIETRA</t>
  </si>
  <si>
    <t>ACCARDI ANTONINO</t>
  </si>
  <si>
    <t>CARDASI GIROLAMO</t>
  </si>
  <si>
    <t>LO BIANCO LUCIA</t>
  </si>
  <si>
    <t>AMATO GIUSEPPE</t>
  </si>
  <si>
    <t>BONOMO MASSIMILIANO</t>
  </si>
  <si>
    <t>PEZZINO LOREDANA</t>
  </si>
  <si>
    <t>SCRIRE'ALBERTO</t>
  </si>
  <si>
    <t>MARCENO' MARIA ANTONIETTA</t>
  </si>
  <si>
    <t>NASCA ANTONINO</t>
  </si>
  <si>
    <t>SIRAGO CATERINA</t>
  </si>
  <si>
    <t>CARTOLERIA DI FURMA GIOVANNI</t>
  </si>
  <si>
    <t>19 12</t>
  </si>
  <si>
    <t>19 7</t>
  </si>
  <si>
    <t>TUCCIO ROSALIA</t>
  </si>
  <si>
    <t>NOTO LILIANA</t>
  </si>
  <si>
    <t>FRANCO FULVIA</t>
  </si>
  <si>
    <t>PIZZUTO GIOVANNI</t>
  </si>
  <si>
    <t>LOMBARDO MARTINA</t>
  </si>
  <si>
    <t>TORRES DAVIDE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</si>
</sst>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 #,##0.00\ &quot;€&quot;_-;\-* #,##0.00\ &quot;€&quot;_-;_-* &quot;-&quot;??\ &quot;€&quot;_-;_-@_-"/>
    <numFmt numFmtId="164" formatCode="&quot;€&quot;\ #,##0.00;[Red]\-&quot;€&quot;\ #,##0.00"/>
    <numFmt numFmtId="165" formatCode="_-* #,##0_-;\-* #,##0_-;_-* &quot;-&quot;_-;_-@_-"/>
    <numFmt numFmtId="166" formatCode="&quot;€&quot;\ #,##0.00"/>
    <numFmt numFmtId="167" formatCode="_-[$€]\ * #,##0.00_-;\-[$€]\ * #,##0.00_-;_-[$€]\ * &quot;-&quot;??_-;_-@_-"/>
  </numFmts>
  <fonts count="30" x14ac:knownFonts="1">
    <font>
      <sz val="10"/>
      <name val="Arial"/>
    </font>
    <font>
      <sz val="10"/>
      <name val="Arial"/>
      <family val="2"/>
    </font>
    <font>
      <sz val="10"/>
      <name val="Arial"/>
      <family val="2"/>
    </font>
    <font>
      <sz val="9"/>
      <color indexed="81"/>
      <name val="Tahoma"/>
      <family val="2"/>
    </font>
    <font>
      <b/>
      <sz val="9"/>
      <color indexed="81"/>
      <name val="Tahoma"/>
      <family val="2"/>
    </font>
    <font>
      <sz val="14"/>
      <name val="Arial"/>
      <family val="2"/>
    </font>
    <font>
      <sz val="10"/>
      <name val="Calibri"/>
      <family val="2"/>
      <scheme val="minor"/>
    </font>
    <font>
      <sz val="10"/>
      <color rgb="FF000000"/>
      <name val="Calibri"/>
      <family val="2"/>
      <scheme val="minor"/>
    </font>
    <font>
      <b/>
      <sz val="10"/>
      <name val="Calibri"/>
      <family val="2"/>
      <scheme val="minor"/>
    </font>
    <font>
      <b/>
      <sz val="12"/>
      <color indexed="8"/>
      <name val="Calibri"/>
      <family val="2"/>
      <scheme val="minor"/>
    </font>
    <font>
      <b/>
      <sz val="12"/>
      <name val="Calibri"/>
      <family val="2"/>
      <scheme val="minor"/>
    </font>
    <font>
      <sz val="12"/>
      <color indexed="8"/>
      <name val="Calibri"/>
      <family val="2"/>
      <scheme val="minor"/>
    </font>
    <font>
      <b/>
      <sz val="10"/>
      <color indexed="8"/>
      <name val="Calibri"/>
      <family val="2"/>
      <scheme val="minor"/>
    </font>
    <font>
      <b/>
      <sz val="16"/>
      <color indexed="8"/>
      <name val="Calibri"/>
      <family val="2"/>
      <scheme val="minor"/>
    </font>
    <font>
      <b/>
      <sz val="14"/>
      <color indexed="8"/>
      <name val="Calibri"/>
      <family val="2"/>
      <scheme val="minor"/>
    </font>
    <font>
      <b/>
      <sz val="14"/>
      <name val="Calibri"/>
      <family val="2"/>
      <scheme val="minor"/>
    </font>
    <font>
      <b/>
      <sz val="16"/>
      <name val="Calibri"/>
      <family val="2"/>
      <scheme val="minor"/>
    </font>
    <font>
      <sz val="10"/>
      <color indexed="8"/>
      <name val="Calibri"/>
      <family val="2"/>
      <scheme val="minor"/>
    </font>
    <font>
      <b/>
      <sz val="10"/>
      <color rgb="FFFF0000"/>
      <name val="Calibri"/>
      <family val="2"/>
      <scheme val="minor"/>
    </font>
    <font>
      <sz val="10"/>
      <color rgb="FFFF0000"/>
      <name val="Calibri"/>
      <family val="2"/>
      <scheme val="minor"/>
    </font>
    <font>
      <sz val="12"/>
      <name val="Calibri"/>
      <family val="2"/>
      <scheme val="minor"/>
    </font>
    <font>
      <sz val="12"/>
      <color rgb="FF000000"/>
      <name val="Calibri"/>
      <family val="2"/>
      <scheme val="minor"/>
    </font>
    <font>
      <sz val="14"/>
      <name val="Calibri"/>
      <family val="2"/>
      <scheme val="minor"/>
    </font>
    <font>
      <sz val="14"/>
      <color rgb="FFFF0000"/>
      <name val="Calibri"/>
      <family val="2"/>
      <scheme val="minor"/>
    </font>
    <font>
      <b/>
      <sz val="12"/>
      <color theme="1"/>
      <name val="Calibri"/>
      <family val="2"/>
      <scheme val="minor"/>
    </font>
    <font>
      <sz val="14"/>
      <color theme="1"/>
      <name val="Calibri"/>
      <family val="2"/>
      <scheme val="minor"/>
    </font>
    <font>
      <sz val="10"/>
      <name val="Calibri"/>
      <family val="2"/>
      <scheme val="minor"/>
    </font>
    <font>
      <sz val="12"/>
      <name val="Calibri"/>
      <family val="2"/>
      <scheme val="minor"/>
    </font>
    <font>
      <sz val="14"/>
      <name val="Calibri"/>
      <scheme val="minor"/>
    </font>
    <font>
      <sz val="10"/>
      <name val="Calibri"/>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s>
  <borders count="71">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8"/>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8"/>
      </right>
      <top style="medium">
        <color indexed="8"/>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8"/>
      </right>
      <top/>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8"/>
      </bottom>
      <diagonal/>
    </border>
    <border>
      <left/>
      <right style="medium">
        <color indexed="64"/>
      </right>
      <top/>
      <bottom style="medium">
        <color indexed="8"/>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right/>
      <top/>
      <bottom style="thin">
        <color indexed="64"/>
      </bottom>
      <diagonal/>
    </border>
    <border>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8"/>
      </bottom>
      <diagonal/>
    </border>
    <border>
      <left style="medium">
        <color indexed="64"/>
      </left>
      <right/>
      <top style="medium">
        <color indexed="8"/>
      </top>
      <bottom style="medium">
        <color indexed="8"/>
      </bottom>
      <diagonal/>
    </border>
    <border>
      <left style="medium">
        <color indexed="64"/>
      </left>
      <right/>
      <top style="medium">
        <color indexed="8"/>
      </top>
      <bottom style="medium">
        <color indexed="64"/>
      </bottom>
      <diagonal/>
    </border>
    <border>
      <left/>
      <right style="medium">
        <color indexed="64"/>
      </right>
      <top style="medium">
        <color indexed="8"/>
      </top>
      <bottom/>
      <diagonal/>
    </border>
    <border>
      <left/>
      <right/>
      <top style="medium">
        <color indexed="64"/>
      </top>
      <bottom style="medium">
        <color indexed="8"/>
      </bottom>
      <diagonal/>
    </border>
    <border>
      <left/>
      <right/>
      <top style="medium">
        <color indexed="8"/>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right style="medium">
        <color indexed="8"/>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top/>
      <bottom style="medium">
        <color indexed="8"/>
      </bottom>
      <diagonal/>
    </border>
    <border>
      <left style="medium">
        <color indexed="64"/>
      </left>
      <right/>
      <top style="medium">
        <color indexed="8"/>
      </top>
      <bottom/>
      <diagonal/>
    </border>
    <border>
      <left style="medium">
        <color indexed="8"/>
      </left>
      <right style="medium">
        <color indexed="64"/>
      </right>
      <top style="medium">
        <color indexed="8"/>
      </top>
      <bottom/>
      <diagonal/>
    </border>
  </borders>
  <cellStyleXfs count="6">
    <xf numFmtId="0" fontId="0" fillId="0" borderId="0"/>
    <xf numFmtId="167"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1" fillId="0" borderId="0"/>
  </cellStyleXfs>
  <cellXfs count="295">
    <xf numFmtId="0" fontId="0" fillId="0" borderId="0" xfId="0"/>
    <xf numFmtId="0" fontId="6" fillId="0" borderId="0" xfId="0" applyFont="1"/>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10" fillId="0" borderId="12" xfId="5" applyFont="1" applyBorder="1" applyAlignment="1">
      <alignment horizontal="center" vertical="center" wrapText="1"/>
    </xf>
    <xf numFmtId="0" fontId="9" fillId="0" borderId="12" xfId="5" applyFont="1" applyBorder="1" applyAlignment="1">
      <alignment horizontal="center" vertical="center" wrapText="1"/>
    </xf>
    <xf numFmtId="164" fontId="9" fillId="0" borderId="9" xfId="5" applyNumberFormat="1" applyFont="1" applyBorder="1" applyAlignment="1">
      <alignment horizontal="right" vertical="center" wrapText="1"/>
    </xf>
    <xf numFmtId="164" fontId="9" fillId="0" borderId="12" xfId="5" applyNumberFormat="1" applyFont="1" applyBorder="1" applyAlignment="1">
      <alignment vertical="center" wrapText="1"/>
    </xf>
    <xf numFmtId="164" fontId="9" fillId="0" borderId="18" xfId="5" applyNumberFormat="1" applyFont="1" applyBorder="1" applyAlignment="1">
      <alignment vertical="center" wrapText="1"/>
    </xf>
    <xf numFmtId="164" fontId="9" fillId="0" borderId="16" xfId="5" applyNumberFormat="1" applyFont="1" applyBorder="1" applyAlignment="1">
      <alignment vertical="center" wrapText="1"/>
    </xf>
    <xf numFmtId="166" fontId="9" fillId="0" borderId="18" xfId="5" applyNumberFormat="1" applyFont="1" applyBorder="1" applyAlignment="1">
      <alignment vertical="center" wrapText="1"/>
    </xf>
    <xf numFmtId="166" fontId="9" fillId="0" borderId="16" xfId="5" applyNumberFormat="1" applyFont="1" applyBorder="1" applyAlignment="1">
      <alignment vertical="center" wrapText="1"/>
    </xf>
    <xf numFmtId="0" fontId="11" fillId="0" borderId="20" xfId="5" applyFont="1" applyBorder="1" applyAlignment="1">
      <alignment vertical="center" wrapText="1"/>
    </xf>
    <xf numFmtId="164" fontId="14" fillId="0" borderId="12" xfId="5" applyNumberFormat="1" applyFont="1" applyBorder="1" applyAlignment="1">
      <alignment vertical="center" wrapText="1"/>
    </xf>
    <xf numFmtId="0" fontId="8" fillId="0" borderId="0" xfId="5" applyFont="1" applyAlignment="1">
      <alignment vertical="center"/>
    </xf>
    <xf numFmtId="0" fontId="8" fillId="0" borderId="0" xfId="0" applyFont="1" applyBorder="1" applyAlignment="1">
      <alignment vertical="center"/>
    </xf>
    <xf numFmtId="0" fontId="17" fillId="0" borderId="4" xfId="5" applyFont="1" applyBorder="1" applyAlignment="1">
      <alignment vertical="center" wrapText="1"/>
    </xf>
    <xf numFmtId="0" fontId="17" fillId="0" borderId="20" xfId="5" applyFont="1" applyBorder="1" applyAlignment="1">
      <alignment vertical="center" wrapText="1"/>
    </xf>
    <xf numFmtId="0" fontId="17" fillId="0" borderId="5" xfId="5" applyFont="1" applyBorder="1" applyAlignment="1">
      <alignment vertical="center" wrapText="1"/>
    </xf>
    <xf numFmtId="0" fontId="7" fillId="0" borderId="20" xfId="0" applyFont="1" applyBorder="1" applyAlignment="1">
      <alignment vertical="center" wrapText="1"/>
    </xf>
    <xf numFmtId="166" fontId="17" fillId="0" borderId="25" xfId="5" applyNumberFormat="1" applyFont="1" applyBorder="1" applyAlignment="1">
      <alignment vertical="center" wrapText="1"/>
    </xf>
    <xf numFmtId="166" fontId="9" fillId="0" borderId="26" xfId="5" applyNumberFormat="1" applyFont="1" applyBorder="1" applyAlignment="1">
      <alignment vertical="center" wrapText="1"/>
    </xf>
    <xf numFmtId="164" fontId="9" fillId="0" borderId="27" xfId="5" applyNumberFormat="1" applyFont="1" applyBorder="1" applyAlignment="1">
      <alignment vertical="center" wrapText="1"/>
    </xf>
    <xf numFmtId="166" fontId="17" fillId="0" borderId="3" xfId="5" applyNumberFormat="1" applyFont="1" applyBorder="1" applyAlignment="1">
      <alignment vertical="center" wrapText="1"/>
    </xf>
    <xf numFmtId="0" fontId="11" fillId="0" borderId="28" xfId="5" applyFont="1" applyBorder="1" applyAlignment="1">
      <alignment vertical="center" wrapText="1"/>
    </xf>
    <xf numFmtId="0" fontId="11" fillId="0" borderId="29" xfId="5" applyFont="1" applyBorder="1" applyAlignment="1">
      <alignment vertical="center" wrapText="1"/>
    </xf>
    <xf numFmtId="164" fontId="9" fillId="0" borderId="15" xfId="5" applyNumberFormat="1" applyFont="1" applyBorder="1" applyAlignment="1">
      <alignment horizontal="right" vertical="center" wrapText="1"/>
    </xf>
    <xf numFmtId="0" fontId="17" fillId="0" borderId="30" xfId="5" applyFont="1" applyBorder="1" applyAlignment="1">
      <alignment vertical="center" wrapText="1"/>
    </xf>
    <xf numFmtId="0" fontId="7" fillId="0" borderId="31"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17" fillId="0" borderId="34" xfId="5" applyFont="1" applyBorder="1" applyAlignment="1">
      <alignment horizontal="left" vertical="center" wrapText="1"/>
    </xf>
    <xf numFmtId="0" fontId="8" fillId="0" borderId="0" xfId="0" applyFont="1" applyAlignment="1">
      <alignment vertical="center"/>
    </xf>
    <xf numFmtId="0" fontId="8" fillId="0" borderId="3" xfId="0" applyFont="1" applyBorder="1" applyAlignment="1">
      <alignment horizontal="center" vertical="center"/>
    </xf>
    <xf numFmtId="0" fontId="8" fillId="0" borderId="3" xfId="0" applyFont="1" applyBorder="1" applyAlignment="1">
      <alignment vertical="center"/>
    </xf>
    <xf numFmtId="0" fontId="8" fillId="0" borderId="35" xfId="0" applyFont="1" applyBorder="1" applyAlignment="1">
      <alignment horizontal="left" vertical="center" wrapText="1"/>
    </xf>
    <xf numFmtId="14" fontId="8" fillId="0" borderId="0" xfId="0" applyNumberFormat="1" applyFont="1" applyAlignment="1">
      <alignment vertical="center"/>
    </xf>
    <xf numFmtId="0" fontId="8" fillId="0" borderId="0" xfId="0" applyFont="1" applyAlignment="1">
      <alignment horizontal="left" vertical="center"/>
    </xf>
    <xf numFmtId="44" fontId="8" fillId="0" borderId="0" xfId="0" applyNumberFormat="1" applyFont="1" applyAlignment="1">
      <alignment vertical="center"/>
    </xf>
    <xf numFmtId="0" fontId="10" fillId="0" borderId="0" xfId="0" applyFont="1" applyAlignment="1">
      <alignment vertical="center"/>
    </xf>
    <xf numFmtId="44" fontId="10" fillId="0" borderId="0" xfId="0" applyNumberFormat="1" applyFont="1" applyAlignment="1">
      <alignment vertical="center"/>
    </xf>
    <xf numFmtId="166" fontId="8" fillId="0" borderId="3" xfId="0" applyNumberFormat="1" applyFont="1" applyFill="1" applyBorder="1" applyAlignment="1">
      <alignment vertical="center"/>
    </xf>
    <xf numFmtId="166" fontId="18" fillId="0" borderId="3" xfId="0" applyNumberFormat="1" applyFont="1" applyBorder="1" applyAlignment="1">
      <alignment vertical="center" wrapText="1"/>
    </xf>
    <xf numFmtId="166" fontId="8" fillId="0" borderId="3" xfId="0" applyNumberFormat="1" applyFont="1" applyBorder="1" applyAlignment="1">
      <alignment vertical="center" wrapText="1"/>
    </xf>
    <xf numFmtId="0" fontId="8" fillId="0" borderId="38" xfId="0" applyFont="1" applyBorder="1" applyAlignment="1">
      <alignment horizontal="left" vertical="center" wrapText="1"/>
    </xf>
    <xf numFmtId="166" fontId="18" fillId="0" borderId="39" xfId="0" applyNumberFormat="1" applyFont="1" applyBorder="1" applyAlignment="1">
      <alignment vertical="center" wrapText="1"/>
    </xf>
    <xf numFmtId="166" fontId="8" fillId="0" borderId="39" xfId="0" applyNumberFormat="1" applyFont="1" applyBorder="1" applyAlignment="1">
      <alignment vertical="center" wrapText="1"/>
    </xf>
    <xf numFmtId="166" fontId="8" fillId="0" borderId="40" xfId="0" applyNumberFormat="1" applyFont="1" applyBorder="1" applyAlignment="1">
      <alignment vertical="center" wrapText="1"/>
    </xf>
    <xf numFmtId="166" fontId="8" fillId="0" borderId="42" xfId="0" applyNumberFormat="1" applyFont="1" applyBorder="1" applyAlignment="1">
      <alignment vertical="center" wrapText="1"/>
    </xf>
    <xf numFmtId="0" fontId="8" fillId="0" borderId="11" xfId="0" applyFont="1" applyBorder="1" applyAlignment="1">
      <alignment horizontal="left" vertical="center" wrapText="1"/>
    </xf>
    <xf numFmtId="166" fontId="18" fillId="0" borderId="44" xfId="0" applyNumberFormat="1" applyFont="1" applyBorder="1" applyAlignment="1">
      <alignment vertical="center" wrapText="1"/>
    </xf>
    <xf numFmtId="166" fontId="8" fillId="0" borderId="44" xfId="0" applyNumberFormat="1" applyFont="1" applyBorder="1" applyAlignment="1">
      <alignment vertical="center" wrapText="1"/>
    </xf>
    <xf numFmtId="166" fontId="8" fillId="0" borderId="45" xfId="0" applyNumberFormat="1" applyFont="1" applyBorder="1" applyAlignment="1">
      <alignment vertical="center" wrapText="1"/>
    </xf>
    <xf numFmtId="0" fontId="8" fillId="0" borderId="46" xfId="0" applyFont="1" applyBorder="1" applyAlignment="1">
      <alignment vertical="center"/>
    </xf>
    <xf numFmtId="166" fontId="8" fillId="0" borderId="46" xfId="0" applyNumberFormat="1" applyFont="1" applyFill="1" applyBorder="1" applyAlignment="1">
      <alignment vertical="center"/>
    </xf>
    <xf numFmtId="0" fontId="8" fillId="4" borderId="44" xfId="0" applyFont="1" applyFill="1" applyBorder="1" applyAlignment="1">
      <alignment horizontal="center" vertical="center" wrapText="1"/>
    </xf>
    <xf numFmtId="0" fontId="8" fillId="4" borderId="45" xfId="0" applyFont="1" applyFill="1" applyBorder="1" applyAlignment="1">
      <alignment horizontal="center" vertical="center" wrapText="1"/>
    </xf>
    <xf numFmtId="164" fontId="9" fillId="0" borderId="13" xfId="5" applyNumberFormat="1" applyFont="1" applyBorder="1" applyAlignment="1">
      <alignment vertical="center" wrapText="1"/>
    </xf>
    <xf numFmtId="0" fontId="15" fillId="0" borderId="0" xfId="0" applyFont="1" applyBorder="1" applyAlignment="1">
      <alignment vertical="center"/>
    </xf>
    <xf numFmtId="0" fontId="6" fillId="0" borderId="58" xfId="0" applyFont="1" applyBorder="1" applyAlignment="1">
      <alignment vertical="center"/>
    </xf>
    <xf numFmtId="0" fontId="7" fillId="0" borderId="58" xfId="0" applyFont="1" applyBorder="1" applyAlignment="1">
      <alignment vertical="center" wrapText="1"/>
    </xf>
    <xf numFmtId="0" fontId="19" fillId="0" borderId="58" xfId="0" applyFont="1" applyBorder="1" applyAlignment="1">
      <alignment vertical="center"/>
    </xf>
    <xf numFmtId="44" fontId="6" fillId="0" borderId="58" xfId="0" applyNumberFormat="1" applyFont="1" applyBorder="1" applyAlignment="1">
      <alignment vertical="center"/>
    </xf>
    <xf numFmtId="0" fontId="6" fillId="0" borderId="3" xfId="0" applyFont="1" applyBorder="1" applyAlignment="1">
      <alignment vertical="center"/>
    </xf>
    <xf numFmtId="0" fontId="19" fillId="0" borderId="3" xfId="0" applyFont="1" applyBorder="1" applyAlignment="1">
      <alignment vertical="center"/>
    </xf>
    <xf numFmtId="44" fontId="6" fillId="0" borderId="3" xfId="0" applyNumberFormat="1" applyFont="1" applyBorder="1" applyAlignment="1">
      <alignment vertical="center"/>
    </xf>
    <xf numFmtId="14" fontId="6" fillId="0" borderId="3" xfId="0" applyNumberFormat="1" applyFont="1" applyBorder="1" applyAlignment="1">
      <alignment vertical="center"/>
    </xf>
    <xf numFmtId="44" fontId="19" fillId="0" borderId="3" xfId="0" applyNumberFormat="1" applyFont="1" applyBorder="1" applyAlignment="1">
      <alignment vertical="center"/>
    </xf>
    <xf numFmtId="0" fontId="6" fillId="0" borderId="58" xfId="0" applyFont="1" applyBorder="1" applyAlignment="1">
      <alignment vertical="center" wrapText="1"/>
    </xf>
    <xf numFmtId="14" fontId="6" fillId="0" borderId="58" xfId="0" applyNumberFormat="1" applyFont="1" applyBorder="1" applyAlignment="1">
      <alignment vertical="center" wrapText="1"/>
    </xf>
    <xf numFmtId="0" fontId="6" fillId="0" borderId="35" xfId="0" applyFont="1" applyBorder="1" applyAlignment="1">
      <alignment vertical="center" wrapText="1"/>
    </xf>
    <xf numFmtId="44" fontId="6" fillId="0" borderId="32" xfId="0" applyNumberFormat="1" applyFont="1" applyBorder="1" applyAlignment="1">
      <alignment vertical="center" wrapText="1"/>
    </xf>
    <xf numFmtId="44" fontId="6" fillId="0" borderId="33" xfId="0" applyNumberFormat="1" applyFont="1" applyBorder="1" applyAlignment="1">
      <alignment vertical="center" wrapText="1"/>
    </xf>
    <xf numFmtId="0" fontId="6" fillId="0" borderId="32" xfId="0" applyFont="1" applyBorder="1" applyAlignment="1">
      <alignment vertical="center" wrapText="1"/>
    </xf>
    <xf numFmtId="44" fontId="19" fillId="0" borderId="3" xfId="0" applyNumberFormat="1" applyFont="1" applyBorder="1" applyAlignment="1">
      <alignment vertical="center" wrapText="1"/>
    </xf>
    <xf numFmtId="44" fontId="6" fillId="0" borderId="3" xfId="0" applyNumberFormat="1" applyFont="1" applyBorder="1" applyAlignment="1">
      <alignment vertical="center" wrapText="1"/>
    </xf>
    <xf numFmtId="0" fontId="6" fillId="0" borderId="3" xfId="0" applyFont="1" applyBorder="1" applyAlignment="1">
      <alignment vertical="center" wrapText="1"/>
    </xf>
    <xf numFmtId="166" fontId="20" fillId="0" borderId="3" xfId="0" applyNumberFormat="1" applyFont="1" applyBorder="1" applyAlignment="1">
      <alignment vertical="center" wrapText="1"/>
    </xf>
    <xf numFmtId="0" fontId="20" fillId="0" borderId="3" xfId="0" applyFont="1" applyBorder="1" applyAlignment="1">
      <alignment vertical="center" wrapText="1"/>
    </xf>
    <xf numFmtId="166" fontId="20" fillId="0" borderId="3" xfId="0" applyNumberFormat="1" applyFont="1" applyBorder="1" applyAlignment="1">
      <alignment vertical="center"/>
    </xf>
    <xf numFmtId="0" fontId="20" fillId="0" borderId="3" xfId="0" applyFont="1" applyBorder="1" applyAlignment="1">
      <alignment horizontal="center" vertical="center"/>
    </xf>
    <xf numFmtId="166" fontId="9" fillId="0" borderId="27" xfId="5" applyNumberFormat="1" applyFont="1" applyBorder="1" applyAlignment="1">
      <alignment vertical="center" wrapText="1"/>
    </xf>
    <xf numFmtId="166" fontId="9" fillId="0" borderId="60" xfId="5" applyNumberFormat="1" applyFont="1" applyBorder="1" applyAlignment="1">
      <alignment vertical="center" wrapText="1"/>
    </xf>
    <xf numFmtId="0" fontId="17" fillId="0" borderId="33" xfId="5" applyFont="1" applyBorder="1" applyAlignment="1">
      <alignment vertical="center" wrapText="1"/>
    </xf>
    <xf numFmtId="0" fontId="6" fillId="0" borderId="48" xfId="0" applyFont="1" applyBorder="1" applyAlignment="1">
      <alignment horizontal="center" vertical="center"/>
    </xf>
    <xf numFmtId="0" fontId="6" fillId="0" borderId="61" xfId="0" applyFont="1" applyBorder="1" applyAlignment="1">
      <alignment horizontal="center" vertical="center"/>
    </xf>
    <xf numFmtId="0" fontId="6" fillId="0" borderId="62" xfId="0" applyFont="1" applyBorder="1" applyAlignment="1">
      <alignment horizontal="center" vertical="center"/>
    </xf>
    <xf numFmtId="0" fontId="7" fillId="0" borderId="63" xfId="0" applyFont="1" applyBorder="1" applyAlignment="1">
      <alignment vertical="center" wrapText="1"/>
    </xf>
    <xf numFmtId="0" fontId="6" fillId="0" borderId="64" xfId="0" applyFont="1" applyBorder="1" applyAlignment="1">
      <alignment horizontal="center" vertical="center"/>
    </xf>
    <xf numFmtId="0" fontId="10" fillId="2" borderId="12" xfId="5" applyFont="1" applyFill="1" applyBorder="1" applyAlignment="1">
      <alignment horizontal="center" vertical="center" wrapText="1"/>
    </xf>
    <xf numFmtId="0" fontId="9" fillId="2" borderId="12" xfId="5" applyFont="1" applyFill="1" applyBorder="1" applyAlignment="1">
      <alignment horizontal="center" vertical="center" wrapText="1"/>
    </xf>
    <xf numFmtId="0" fontId="10" fillId="2" borderId="9" xfId="5" applyFont="1" applyFill="1" applyBorder="1" applyAlignment="1">
      <alignment horizontal="center" vertical="center" wrapText="1"/>
    </xf>
    <xf numFmtId="164" fontId="9" fillId="0" borderId="26" xfId="5" applyNumberFormat="1" applyFont="1" applyBorder="1" applyAlignment="1">
      <alignment vertical="center" wrapText="1"/>
    </xf>
    <xf numFmtId="166" fontId="17" fillId="0" borderId="39" xfId="5" applyNumberFormat="1" applyFont="1" applyBorder="1" applyAlignment="1">
      <alignment vertical="center" wrapText="1"/>
    </xf>
    <xf numFmtId="166" fontId="17" fillId="0" borderId="40" xfId="5" applyNumberFormat="1" applyFont="1" applyBorder="1" applyAlignment="1">
      <alignment vertical="center" wrapText="1"/>
    </xf>
    <xf numFmtId="166" fontId="17" fillId="0" borderId="42" xfId="5" applyNumberFormat="1" applyFont="1" applyBorder="1" applyAlignment="1">
      <alignment vertical="center" wrapText="1"/>
    </xf>
    <xf numFmtId="166" fontId="17" fillId="0" borderId="44" xfId="5" applyNumberFormat="1" applyFont="1" applyBorder="1" applyAlignment="1">
      <alignment vertical="center" wrapText="1"/>
    </xf>
    <xf numFmtId="166" fontId="17" fillId="0" borderId="45" xfId="5" applyNumberFormat="1" applyFont="1" applyBorder="1" applyAlignment="1">
      <alignment vertical="center" wrapText="1"/>
    </xf>
    <xf numFmtId="166" fontId="17" fillId="0" borderId="47" xfId="5" applyNumberFormat="1" applyFont="1" applyBorder="1" applyAlignment="1">
      <alignment vertical="center" wrapText="1"/>
    </xf>
    <xf numFmtId="166" fontId="17" fillId="0" borderId="59" xfId="5" applyNumberFormat="1" applyFont="1" applyBorder="1" applyAlignment="1">
      <alignment vertical="center" wrapText="1"/>
    </xf>
    <xf numFmtId="166" fontId="22" fillId="0" borderId="3" xfId="0" applyNumberFormat="1" applyFont="1" applyFill="1" applyBorder="1" applyAlignment="1">
      <alignment vertical="center"/>
    </xf>
    <xf numFmtId="166" fontId="23" fillId="0" borderId="3" xfId="0" applyNumberFormat="1" applyFont="1" applyFill="1" applyBorder="1" applyAlignment="1">
      <alignment vertical="center"/>
    </xf>
    <xf numFmtId="166" fontId="22" fillId="0" borderId="42" xfId="0" applyNumberFormat="1" applyFont="1" applyFill="1" applyBorder="1" applyAlignment="1">
      <alignment vertical="center"/>
    </xf>
    <xf numFmtId="166" fontId="22" fillId="0" borderId="44" xfId="0" applyNumberFormat="1" applyFont="1" applyFill="1" applyBorder="1" applyAlignment="1">
      <alignment vertical="center"/>
    </xf>
    <xf numFmtId="166" fontId="23" fillId="0" borderId="44" xfId="0" applyNumberFormat="1" applyFont="1" applyFill="1" applyBorder="1" applyAlignment="1">
      <alignment vertical="center"/>
    </xf>
    <xf numFmtId="166" fontId="22" fillId="0" borderId="45" xfId="0" applyNumberFormat="1" applyFont="1" applyFill="1" applyBorder="1" applyAlignment="1">
      <alignment vertical="center"/>
    </xf>
    <xf numFmtId="0" fontId="5" fillId="0" borderId="0" xfId="0" applyFont="1"/>
    <xf numFmtId="0" fontId="15" fillId="4" borderId="3" xfId="0" applyFont="1" applyFill="1" applyBorder="1" applyAlignment="1">
      <alignment horizontal="center" vertical="center" wrapText="1"/>
    </xf>
    <xf numFmtId="0" fontId="15" fillId="4" borderId="42" xfId="0" applyFont="1" applyFill="1" applyBorder="1" applyAlignment="1">
      <alignment horizontal="center" vertical="center" wrapText="1"/>
    </xf>
    <xf numFmtId="0" fontId="15" fillId="0" borderId="5" xfId="0" applyFont="1" applyBorder="1" applyAlignment="1">
      <alignment horizontal="right" vertical="center"/>
    </xf>
    <xf numFmtId="164" fontId="9" fillId="0" borderId="10" xfId="5" applyNumberFormat="1" applyFont="1" applyBorder="1" applyAlignment="1">
      <alignment vertical="center" wrapText="1"/>
    </xf>
    <xf numFmtId="0" fontId="15" fillId="3" borderId="12" xfId="5" applyFont="1" applyFill="1" applyBorder="1" applyAlignment="1">
      <alignment horizontal="center" vertical="center" wrapText="1"/>
    </xf>
    <xf numFmtId="0" fontId="15" fillId="3" borderId="9" xfId="5" applyFont="1" applyFill="1" applyBorder="1" applyAlignment="1">
      <alignment horizontal="center" vertical="center" wrapText="1"/>
    </xf>
    <xf numFmtId="0" fontId="14" fillId="0" borderId="0" xfId="5" applyFont="1" applyBorder="1" applyAlignment="1">
      <alignment horizontal="center" vertical="center" wrapText="1"/>
    </xf>
    <xf numFmtId="0" fontId="10" fillId="5" borderId="0" xfId="0" applyFont="1" applyFill="1" applyAlignment="1">
      <alignment horizontal="center" vertical="center"/>
    </xf>
    <xf numFmtId="0" fontId="20" fillId="0" borderId="0" xfId="0" applyFont="1"/>
    <xf numFmtId="166" fontId="9" fillId="0" borderId="13" xfId="5" applyNumberFormat="1" applyFont="1" applyBorder="1" applyAlignment="1">
      <alignment vertical="center" wrapText="1"/>
    </xf>
    <xf numFmtId="0" fontId="17" fillId="0" borderId="6" xfId="5" applyFont="1" applyBorder="1" applyAlignment="1">
      <alignment horizontal="left" vertical="center" wrapText="1"/>
    </xf>
    <xf numFmtId="166" fontId="9" fillId="0" borderId="15" xfId="5" applyNumberFormat="1" applyFont="1" applyBorder="1" applyAlignment="1">
      <alignment vertical="center" wrapText="1"/>
    </xf>
    <xf numFmtId="166" fontId="17" fillId="0" borderId="66" xfId="5" applyNumberFormat="1" applyFont="1" applyBorder="1" applyAlignment="1">
      <alignment vertical="center" wrapText="1"/>
    </xf>
    <xf numFmtId="164" fontId="9" fillId="2" borderId="60" xfId="5" applyNumberFormat="1" applyFont="1" applyFill="1" applyBorder="1" applyAlignment="1">
      <alignment horizontal="right" vertical="center" wrapText="1"/>
    </xf>
    <xf numFmtId="164" fontId="9" fillId="2" borderId="9" xfId="5" applyNumberFormat="1" applyFont="1" applyFill="1" applyBorder="1" applyAlignment="1">
      <alignment horizontal="right" vertical="center" wrapText="1"/>
    </xf>
    <xf numFmtId="166" fontId="0" fillId="0" borderId="59" xfId="5" applyNumberFormat="1" applyFont="1" applyBorder="1" applyAlignment="1">
      <alignment vertical="center" wrapText="1"/>
    </xf>
    <xf numFmtId="164" fontId="24" fillId="3" borderId="12" xfId="5" applyNumberFormat="1" applyFont="1" applyFill="1" applyBorder="1" applyAlignment="1">
      <alignment horizontal="right" vertical="center" wrapText="1"/>
    </xf>
    <xf numFmtId="166" fontId="25" fillId="0" borderId="3" xfId="0" applyNumberFormat="1" applyFont="1" applyFill="1" applyBorder="1" applyAlignment="1">
      <alignment vertical="center"/>
    </xf>
    <xf numFmtId="166" fontId="25" fillId="0" borderId="42" xfId="0" applyNumberFormat="1" applyFont="1" applyFill="1" applyBorder="1" applyAlignment="1">
      <alignment vertical="center"/>
    </xf>
    <xf numFmtId="166" fontId="9" fillId="0" borderId="3" xfId="5" applyNumberFormat="1" applyFont="1" applyBorder="1" applyAlignment="1">
      <alignment vertical="center" wrapText="1"/>
    </xf>
    <xf numFmtId="166" fontId="9" fillId="0" borderId="61" xfId="5" applyNumberFormat="1" applyFont="1" applyBorder="1" applyAlignment="1">
      <alignment vertical="center" wrapText="1"/>
    </xf>
    <xf numFmtId="0" fontId="9" fillId="0" borderId="20" xfId="5" applyFont="1" applyBorder="1" applyAlignment="1">
      <alignment vertical="center" wrapText="1"/>
    </xf>
    <xf numFmtId="0" fontId="9" fillId="0" borderId="5" xfId="5" applyFont="1" applyBorder="1" applyAlignment="1">
      <alignment vertical="center" wrapText="1"/>
    </xf>
    <xf numFmtId="166" fontId="9" fillId="0" borderId="44" xfId="5" applyNumberFormat="1" applyFont="1" applyBorder="1" applyAlignment="1">
      <alignment vertical="center" wrapText="1"/>
    </xf>
    <xf numFmtId="166" fontId="9" fillId="0" borderId="67" xfId="5" applyNumberFormat="1" applyFont="1" applyBorder="1" applyAlignment="1">
      <alignment vertical="center" wrapText="1"/>
    </xf>
    <xf numFmtId="0" fontId="9" fillId="0" borderId="28" xfId="5" applyFont="1" applyBorder="1" applyAlignment="1">
      <alignment vertical="center" wrapText="1"/>
    </xf>
    <xf numFmtId="166" fontId="9" fillId="0" borderId="58" xfId="5" applyNumberFormat="1" applyFont="1" applyBorder="1" applyAlignment="1">
      <alignment vertical="center" wrapText="1"/>
    </xf>
    <xf numFmtId="166" fontId="9" fillId="0" borderId="62" xfId="5" applyNumberFormat="1" applyFont="1" applyBorder="1" applyAlignment="1">
      <alignment vertical="center" wrapText="1"/>
    </xf>
    <xf numFmtId="0" fontId="7" fillId="0" borderId="28" xfId="0" applyFont="1" applyBorder="1" applyAlignment="1">
      <alignment vertical="center" wrapText="1"/>
    </xf>
    <xf numFmtId="0" fontId="7" fillId="0" borderId="29" xfId="0" applyFont="1" applyBorder="1" applyAlignment="1">
      <alignment vertical="center" wrapText="1"/>
    </xf>
    <xf numFmtId="0" fontId="27" fillId="0" borderId="3" xfId="0" applyFont="1" applyBorder="1" applyAlignment="1">
      <alignment horizontal="center" vertical="center"/>
    </xf>
    <xf numFmtId="0" fontId="27" fillId="0" borderId="3" xfId="0" applyFont="1" applyBorder="1" applyAlignment="1">
      <alignment vertical="center" wrapText="1"/>
    </xf>
    <xf numFmtId="166" fontId="27" fillId="0" borderId="3" xfId="0" applyNumberFormat="1" applyFont="1" applyBorder="1" applyAlignment="1">
      <alignment vertical="center"/>
    </xf>
    <xf numFmtId="166" fontId="27" fillId="0" borderId="3" xfId="0" applyNumberFormat="1" applyFont="1" applyBorder="1" applyAlignment="1">
      <alignment vertical="center" wrapText="1"/>
    </xf>
    <xf numFmtId="0" fontId="6" fillId="0" borderId="0" xfId="0" applyFont="1" applyAlignment="1"/>
    <xf numFmtId="0" fontId="8" fillId="0" borderId="0" xfId="5" applyFont="1" applyAlignment="1"/>
    <xf numFmtId="0" fontId="8" fillId="0" borderId="0" xfId="0" applyFont="1" applyAlignment="1"/>
    <xf numFmtId="166" fontId="9" fillId="0" borderId="24" xfId="5" applyNumberFormat="1" applyFont="1" applyBorder="1" applyAlignment="1">
      <alignment horizontal="right" vertical="center" wrapText="1"/>
    </xf>
    <xf numFmtId="164" fontId="9" fillId="0" borderId="16" xfId="5" applyNumberFormat="1" applyFont="1" applyBorder="1" applyAlignment="1">
      <alignment horizontal="right" vertical="center" wrapText="1"/>
    </xf>
    <xf numFmtId="0" fontId="9" fillId="0" borderId="41" xfId="5" applyFont="1" applyBorder="1" applyAlignment="1">
      <alignment horizontal="left" vertical="center" wrapText="1"/>
    </xf>
    <xf numFmtId="0" fontId="9" fillId="0" borderId="22" xfId="5" applyFont="1" applyBorder="1" applyAlignment="1">
      <alignment horizontal="left" vertical="center" wrapText="1"/>
    </xf>
    <xf numFmtId="164" fontId="9" fillId="0" borderId="24" xfId="5" applyNumberFormat="1" applyFont="1" applyBorder="1" applyAlignment="1">
      <alignment horizontal="right" vertical="center" wrapText="1"/>
    </xf>
    <xf numFmtId="164" fontId="9" fillId="0" borderId="70" xfId="5" applyNumberFormat="1" applyFont="1" applyBorder="1" applyAlignment="1">
      <alignment horizontal="right" vertical="center" wrapText="1"/>
    </xf>
    <xf numFmtId="164" fontId="24" fillId="3" borderId="16" xfId="5" applyNumberFormat="1" applyFont="1" applyFill="1" applyBorder="1" applyAlignment="1">
      <alignment horizontal="right" vertical="center" wrapText="1"/>
    </xf>
    <xf numFmtId="0" fontId="8" fillId="0" borderId="41" xfId="5" applyFont="1" applyBorder="1" applyAlignment="1">
      <alignment vertical="center" wrapText="1"/>
    </xf>
    <xf numFmtId="0" fontId="15" fillId="0" borderId="0" xfId="5" applyFont="1" applyBorder="1" applyAlignment="1">
      <alignment horizontal="center" vertical="center"/>
    </xf>
    <xf numFmtId="0" fontId="8" fillId="6" borderId="0" xfId="5" applyFont="1" applyFill="1" applyAlignment="1"/>
    <xf numFmtId="0" fontId="14" fillId="0" borderId="41" xfId="5" applyFont="1" applyBorder="1" applyAlignment="1">
      <alignment horizontal="center" vertical="center" wrapText="1"/>
    </xf>
    <xf numFmtId="0" fontId="14" fillId="0" borderId="16" xfId="5" applyFont="1" applyBorder="1" applyAlignment="1">
      <alignment horizontal="center" vertical="center" wrapText="1"/>
    </xf>
    <xf numFmtId="0" fontId="10" fillId="5" borderId="0" xfId="0" applyFont="1" applyFill="1" applyAlignment="1">
      <alignment vertical="center"/>
    </xf>
    <xf numFmtId="166" fontId="11" fillId="0" borderId="39" xfId="5" applyNumberFormat="1" applyFont="1" applyFill="1" applyBorder="1" applyAlignment="1" applyProtection="1">
      <alignment vertical="center" wrapText="1"/>
    </xf>
    <xf numFmtId="166" fontId="11" fillId="0" borderId="40" xfId="5" applyNumberFormat="1" applyFont="1" applyFill="1" applyBorder="1" applyAlignment="1" applyProtection="1">
      <alignment vertical="center" wrapText="1"/>
    </xf>
    <xf numFmtId="166" fontId="11" fillId="0" borderId="3" xfId="5" applyNumberFormat="1" applyFont="1" applyFill="1" applyBorder="1" applyAlignment="1" applyProtection="1">
      <alignment vertical="center" wrapText="1"/>
    </xf>
    <xf numFmtId="166" fontId="11" fillId="0" borderId="42" xfId="5" applyNumberFormat="1" applyFont="1" applyFill="1" applyBorder="1" applyAlignment="1" applyProtection="1">
      <alignment vertical="center" wrapText="1"/>
    </xf>
    <xf numFmtId="166" fontId="11" fillId="0" borderId="46" xfId="5" applyNumberFormat="1" applyFont="1" applyFill="1" applyBorder="1" applyAlignment="1" applyProtection="1">
      <alignment vertical="center" wrapText="1"/>
    </xf>
    <xf numFmtId="166" fontId="11" fillId="0" borderId="65" xfId="5" applyNumberFormat="1" applyFont="1" applyFill="1" applyBorder="1" applyAlignment="1" applyProtection="1">
      <alignment vertical="center" wrapText="1"/>
    </xf>
    <xf numFmtId="14" fontId="10" fillId="0" borderId="3" xfId="0" applyNumberFormat="1" applyFont="1" applyBorder="1" applyAlignment="1">
      <alignment horizontal="center" vertical="center" wrapText="1"/>
    </xf>
    <xf numFmtId="0" fontId="10" fillId="0" borderId="3" xfId="0" applyFont="1" applyBorder="1" applyAlignment="1">
      <alignment horizontal="center" vertical="center" wrapText="1"/>
    </xf>
    <xf numFmtId="166" fontId="10" fillId="0" borderId="3" xfId="0" applyNumberFormat="1" applyFont="1" applyBorder="1" applyAlignment="1">
      <alignment horizontal="center" vertical="center" wrapText="1"/>
    </xf>
    <xf numFmtId="14" fontId="20" fillId="0" borderId="3" xfId="0" applyNumberFormat="1" applyFont="1" applyBorder="1" applyAlignment="1">
      <alignment horizontal="center" vertical="center" wrapText="1"/>
    </xf>
    <xf numFmtId="0" fontId="20" fillId="0" borderId="3" xfId="0" applyFont="1" applyBorder="1" applyAlignment="1">
      <alignment horizontal="center" vertical="center" wrapText="1"/>
    </xf>
    <xf numFmtId="0" fontId="21" fillId="0" borderId="3" xfId="0" applyFont="1" applyBorder="1" applyAlignment="1">
      <alignment vertical="center" wrapText="1"/>
    </xf>
    <xf numFmtId="0" fontId="6" fillId="0" borderId="3" xfId="0" applyFont="1" applyBorder="1" applyAlignment="1">
      <alignment horizontal="center" vertical="center"/>
    </xf>
    <xf numFmtId="14" fontId="20" fillId="0" borderId="3" xfId="0" applyNumberFormat="1" applyFont="1" applyBorder="1" applyAlignment="1">
      <alignment horizontal="center" vertical="center"/>
    </xf>
    <xf numFmtId="0" fontId="6" fillId="0" borderId="3" xfId="0" applyNumberFormat="1" applyFont="1" applyBorder="1" applyAlignment="1">
      <alignment horizontal="center" vertical="center"/>
    </xf>
    <xf numFmtId="14" fontId="27" fillId="0" borderId="3" xfId="0" applyNumberFormat="1" applyFont="1" applyBorder="1" applyAlignment="1">
      <alignment horizontal="center" vertical="center"/>
    </xf>
    <xf numFmtId="0" fontId="26" fillId="0" borderId="3" xfId="0" applyNumberFormat="1" applyFont="1" applyBorder="1" applyAlignment="1">
      <alignment horizontal="center" vertical="center"/>
    </xf>
    <xf numFmtId="14" fontId="8" fillId="0" borderId="3" xfId="0" applyNumberFormat="1" applyFont="1" applyBorder="1" applyAlignment="1">
      <alignment vertical="center"/>
    </xf>
    <xf numFmtId="0" fontId="8" fillId="0" borderId="3" xfId="0" applyFont="1" applyBorder="1" applyAlignment="1">
      <alignment horizontal="left" vertical="center"/>
    </xf>
    <xf numFmtId="44" fontId="8" fillId="0" borderId="3" xfId="0" applyNumberFormat="1" applyFont="1" applyBorder="1" applyAlignment="1">
      <alignment vertical="center"/>
    </xf>
    <xf numFmtId="16" fontId="20" fillId="0" borderId="3" xfId="0" applyNumberFormat="1" applyFont="1" applyBorder="1" applyAlignment="1">
      <alignment horizontal="center" vertical="center"/>
    </xf>
    <xf numFmtId="0" fontId="28" fillId="0" borderId="3" xfId="0" applyFont="1" applyBorder="1" applyAlignment="1">
      <alignment horizontal="center" vertical="center"/>
    </xf>
    <xf numFmtId="0" fontId="28" fillId="0" borderId="3" xfId="0" applyFont="1" applyBorder="1" applyAlignment="1">
      <alignment vertical="center" wrapText="1"/>
    </xf>
    <xf numFmtId="0" fontId="28" fillId="0" borderId="3" xfId="0" applyFont="1" applyBorder="1" applyAlignment="1">
      <alignment horizontal="right" vertical="center" wrapText="1"/>
    </xf>
    <xf numFmtId="166" fontId="28" fillId="0" borderId="3" xfId="0" applyNumberFormat="1" applyFont="1" applyBorder="1" applyAlignment="1">
      <alignment vertical="center"/>
    </xf>
    <xf numFmtId="0" fontId="29" fillId="0" borderId="3" xfId="0" applyFont="1" applyBorder="1" applyAlignment="1">
      <alignment vertical="center"/>
    </xf>
    <xf numFmtId="14" fontId="8" fillId="0" borderId="3" xfId="0" applyNumberFormat="1" applyFont="1" applyBorder="1" applyAlignment="1">
      <alignment horizontal="center" vertical="center"/>
    </xf>
    <xf numFmtId="0" fontId="8" fillId="0" borderId="3" xfId="0" applyFont="1" applyBorder="1" applyAlignment="1">
      <alignment horizontal="center" vertical="center"/>
    </xf>
    <xf numFmtId="14" fontId="8" fillId="0" borderId="21" xfId="0" applyNumberFormat="1" applyFont="1" applyBorder="1" applyAlignment="1">
      <alignment horizontal="center" vertical="center" wrapText="1"/>
    </xf>
    <xf numFmtId="14" fontId="8" fillId="0" borderId="19" xfId="0" applyNumberFormat="1" applyFont="1" applyBorder="1" applyAlignment="1">
      <alignment horizontal="center" vertical="center" wrapText="1"/>
    </xf>
    <xf numFmtId="14" fontId="8" fillId="0" borderId="37" xfId="0" applyNumberFormat="1" applyFont="1" applyBorder="1" applyAlignment="1">
      <alignment horizontal="center" vertical="center" wrapText="1"/>
    </xf>
    <xf numFmtId="14" fontId="8" fillId="0" borderId="41" xfId="0" applyNumberFormat="1" applyFont="1" applyBorder="1" applyAlignment="1">
      <alignment horizontal="center" vertical="center" wrapText="1"/>
    </xf>
    <xf numFmtId="14" fontId="8" fillId="0" borderId="0" xfId="0" applyNumberFormat="1" applyFont="1" applyBorder="1" applyAlignment="1">
      <alignment horizontal="center" vertical="center" wrapText="1"/>
    </xf>
    <xf numFmtId="14" fontId="8" fillId="0" borderId="36" xfId="0" applyNumberFormat="1" applyFont="1" applyBorder="1" applyAlignment="1">
      <alignment horizontal="center" vertical="center" wrapText="1"/>
    </xf>
    <xf numFmtId="14" fontId="8" fillId="0" borderId="22" xfId="0" applyNumberFormat="1" applyFont="1" applyBorder="1" applyAlignment="1">
      <alignment horizontal="center" vertical="center" wrapText="1"/>
    </xf>
    <xf numFmtId="14" fontId="8" fillId="0" borderId="11" xfId="0" applyNumberFormat="1" applyFont="1" applyBorder="1" applyAlignment="1">
      <alignment horizontal="center" vertical="center" wrapText="1"/>
    </xf>
    <xf numFmtId="14" fontId="8" fillId="0" borderId="43" xfId="0" applyNumberFormat="1" applyFont="1" applyBorder="1" applyAlignment="1">
      <alignment horizontal="center" vertical="center" wrapText="1"/>
    </xf>
    <xf numFmtId="14" fontId="8" fillId="0" borderId="0" xfId="0" applyNumberFormat="1" applyFont="1" applyAlignment="1">
      <alignment horizontal="center" vertical="center"/>
    </xf>
    <xf numFmtId="14" fontId="8" fillId="0" borderId="0" xfId="0" applyNumberFormat="1" applyFont="1" applyBorder="1" applyAlignment="1">
      <alignment horizontal="center" vertical="center"/>
    </xf>
    <xf numFmtId="0" fontId="8" fillId="4" borderId="48"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49" xfId="0" applyFont="1" applyFill="1" applyBorder="1" applyAlignment="1">
      <alignment horizontal="center" vertical="center" wrapText="1"/>
    </xf>
    <xf numFmtId="14" fontId="8" fillId="4" borderId="34" xfId="0" applyNumberFormat="1" applyFont="1" applyFill="1" applyBorder="1" applyAlignment="1">
      <alignment horizontal="center" vertical="center" wrapText="1"/>
    </xf>
    <xf numFmtId="14" fontId="8" fillId="4" borderId="50" xfId="0" applyNumberFormat="1"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4" borderId="43" xfId="0" applyFont="1" applyFill="1" applyBorder="1" applyAlignment="1">
      <alignment horizontal="center" vertical="center" wrapText="1"/>
    </xf>
    <xf numFmtId="0" fontId="8" fillId="4" borderId="47" xfId="0" applyFont="1" applyFill="1" applyBorder="1" applyAlignment="1">
      <alignment horizontal="center" vertical="center" wrapText="1"/>
    </xf>
    <xf numFmtId="0" fontId="8" fillId="4" borderId="51" xfId="0" applyFont="1" applyFill="1" applyBorder="1" applyAlignment="1">
      <alignment horizontal="center" vertical="center" wrapText="1"/>
    </xf>
    <xf numFmtId="0" fontId="10" fillId="5" borderId="0" xfId="0" applyFont="1" applyFill="1" applyAlignment="1">
      <alignment horizontal="center" vertical="center"/>
    </xf>
    <xf numFmtId="0" fontId="16" fillId="0" borderId="21" xfId="5" applyFont="1" applyBorder="1" applyAlignment="1">
      <alignment horizontal="center" vertical="center" wrapText="1"/>
    </xf>
    <xf numFmtId="0" fontId="16" fillId="0" borderId="19" xfId="5" applyFont="1" applyBorder="1" applyAlignment="1">
      <alignment horizontal="center" vertical="center" wrapText="1"/>
    </xf>
    <xf numFmtId="0" fontId="16" fillId="0" borderId="15" xfId="5" applyFont="1" applyBorder="1" applyAlignment="1">
      <alignment horizontal="center" vertical="center" wrapText="1"/>
    </xf>
    <xf numFmtId="0" fontId="14" fillId="0" borderId="22" xfId="5" applyFont="1" applyBorder="1" applyAlignment="1">
      <alignment horizontal="center" vertical="center" wrapText="1"/>
    </xf>
    <xf numFmtId="0" fontId="14" fillId="0" borderId="11" xfId="5" applyFont="1" applyBorder="1" applyAlignment="1">
      <alignment horizontal="center" vertical="center" wrapText="1"/>
    </xf>
    <xf numFmtId="0" fontId="14" fillId="0" borderId="17" xfId="5" applyFont="1" applyBorder="1" applyAlignment="1">
      <alignment horizontal="center" vertical="center" wrapText="1"/>
    </xf>
    <xf numFmtId="0" fontId="15" fillId="4" borderId="39" xfId="0" applyFont="1" applyFill="1" applyBorder="1" applyAlignment="1">
      <alignment horizontal="center" vertical="center" wrapText="1"/>
    </xf>
    <xf numFmtId="0" fontId="15" fillId="4" borderId="40"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5" fillId="4" borderId="20" xfId="0" applyFont="1" applyFill="1" applyBorder="1" applyAlignment="1">
      <alignment horizontal="center" vertical="center" wrapText="1"/>
    </xf>
    <xf numFmtId="0" fontId="15" fillId="4" borderId="48" xfId="0" applyFont="1" applyFill="1" applyBorder="1" applyAlignment="1">
      <alignment horizontal="center" vertical="center" wrapText="1"/>
    </xf>
    <xf numFmtId="0" fontId="15" fillId="4" borderId="31" xfId="0" applyFont="1" applyFill="1" applyBorder="1" applyAlignment="1">
      <alignment horizontal="center" vertical="center" wrapText="1"/>
    </xf>
    <xf numFmtId="0" fontId="15" fillId="0" borderId="21" xfId="0" applyFont="1" applyBorder="1" applyAlignment="1">
      <alignment horizontal="center" vertical="center"/>
    </xf>
    <xf numFmtId="0" fontId="15" fillId="0" borderId="19" xfId="0" applyFont="1" applyBorder="1" applyAlignment="1">
      <alignment horizontal="center" vertical="center"/>
    </xf>
    <xf numFmtId="0" fontId="15" fillId="0" borderId="15" xfId="0" applyFont="1" applyBorder="1" applyAlignment="1">
      <alignment horizontal="center" vertical="center"/>
    </xf>
    <xf numFmtId="0" fontId="15" fillId="0" borderId="22" xfId="5" applyFont="1" applyBorder="1" applyAlignment="1">
      <alignment horizontal="center" vertical="center"/>
    </xf>
    <xf numFmtId="0" fontId="15" fillId="0" borderId="11" xfId="5" applyFont="1" applyBorder="1" applyAlignment="1">
      <alignment horizontal="center" vertical="center"/>
    </xf>
    <xf numFmtId="0" fontId="15" fillId="0" borderId="17" xfId="5" applyFont="1" applyBorder="1" applyAlignment="1">
      <alignment horizontal="center" vertical="center"/>
    </xf>
    <xf numFmtId="0" fontId="9" fillId="0" borderId="52" xfId="5" applyFont="1" applyBorder="1" applyAlignment="1">
      <alignment horizontal="left" vertical="center" wrapText="1"/>
    </xf>
    <xf numFmtId="0" fontId="9" fillId="0" borderId="19" xfId="5" applyFont="1" applyBorder="1" applyAlignment="1">
      <alignment horizontal="left" vertical="center" wrapText="1"/>
    </xf>
    <xf numFmtId="0" fontId="12" fillId="0" borderId="55" xfId="5" applyFont="1" applyBorder="1" applyAlignment="1">
      <alignment horizontal="center" vertical="center" wrapText="1"/>
    </xf>
    <xf numFmtId="0" fontId="12" fillId="0" borderId="16" xfId="5" applyFont="1" applyBorder="1" applyAlignment="1">
      <alignment horizontal="center" vertical="center" wrapText="1"/>
    </xf>
    <xf numFmtId="0" fontId="12" fillId="0" borderId="24" xfId="5" applyFont="1" applyBorder="1" applyAlignment="1">
      <alignment horizontal="center" vertical="center" wrapText="1"/>
    </xf>
    <xf numFmtId="0" fontId="9" fillId="0" borderId="53" xfId="5" applyFont="1" applyBorder="1" applyAlignment="1">
      <alignment horizontal="left" vertical="center" wrapText="1"/>
    </xf>
    <xf numFmtId="0" fontId="9" fillId="0" borderId="23" xfId="5" applyFont="1" applyBorder="1" applyAlignment="1">
      <alignment horizontal="left" vertical="center" wrapText="1"/>
    </xf>
    <xf numFmtId="0" fontId="9" fillId="3" borderId="69" xfId="5" applyFont="1" applyFill="1" applyBorder="1" applyAlignment="1">
      <alignment horizontal="center" vertical="center" wrapText="1"/>
    </xf>
    <xf numFmtId="0" fontId="9" fillId="3" borderId="7" xfId="5" applyFont="1" applyFill="1" applyBorder="1" applyAlignment="1">
      <alignment horizontal="center" vertical="center" wrapText="1"/>
    </xf>
    <xf numFmtId="0" fontId="12" fillId="0" borderId="69" xfId="5" applyFont="1" applyBorder="1" applyAlignment="1">
      <alignment horizontal="center" vertical="center" wrapText="1"/>
    </xf>
    <xf numFmtId="0" fontId="12" fillId="0" borderId="41" xfId="5" applyFont="1" applyBorder="1" applyAlignment="1">
      <alignment horizontal="center" vertical="center" wrapText="1"/>
    </xf>
    <xf numFmtId="0" fontId="12" fillId="0" borderId="68" xfId="5" applyFont="1" applyBorder="1" applyAlignment="1">
      <alignment horizontal="center" vertical="center" wrapText="1"/>
    </xf>
    <xf numFmtId="0" fontId="13" fillId="0" borderId="8" xfId="5" applyFont="1" applyBorder="1" applyAlignment="1">
      <alignment vertical="center" wrapText="1"/>
    </xf>
    <xf numFmtId="0" fontId="13" fillId="0" borderId="14" xfId="5" applyFont="1" applyBorder="1" applyAlignment="1">
      <alignment vertical="center" wrapText="1"/>
    </xf>
    <xf numFmtId="0" fontId="13" fillId="0" borderId="9" xfId="5" applyFont="1" applyBorder="1" applyAlignment="1">
      <alignment vertical="center" wrapText="1"/>
    </xf>
    <xf numFmtId="0" fontId="9" fillId="0" borderId="8" xfId="5" applyFont="1" applyBorder="1" applyAlignment="1">
      <alignment vertical="center"/>
    </xf>
    <xf numFmtId="0" fontId="9" fillId="0" borderId="14" xfId="5" applyFont="1" applyBorder="1" applyAlignment="1">
      <alignment vertical="center"/>
    </xf>
    <xf numFmtId="0" fontId="9" fillId="0" borderId="9" xfId="5" applyFont="1" applyBorder="1" applyAlignment="1">
      <alignment vertical="center"/>
    </xf>
    <xf numFmtId="0" fontId="9" fillId="0" borderId="8" xfId="5" applyFont="1" applyBorder="1" applyAlignment="1">
      <alignment horizontal="left" vertical="center" wrapText="1"/>
    </xf>
    <xf numFmtId="0" fontId="9" fillId="0" borderId="9" xfId="5" applyFont="1" applyBorder="1" applyAlignment="1">
      <alignment horizontal="left" vertical="center" wrapText="1"/>
    </xf>
    <xf numFmtId="0" fontId="9" fillId="0" borderId="41" xfId="5" applyFont="1" applyBorder="1" applyAlignment="1">
      <alignment horizontal="left" vertical="center" wrapText="1"/>
    </xf>
    <xf numFmtId="0" fontId="9" fillId="0" borderId="16" xfId="5" applyFont="1" applyBorder="1" applyAlignment="1">
      <alignment horizontal="left" vertical="center" wrapText="1"/>
    </xf>
    <xf numFmtId="0" fontId="9" fillId="0" borderId="17" xfId="5" applyFont="1" applyBorder="1" applyAlignment="1">
      <alignment horizontal="left" vertical="center" wrapText="1"/>
    </xf>
    <xf numFmtId="0" fontId="9" fillId="2" borderId="8" xfId="5" applyFont="1" applyFill="1" applyBorder="1" applyAlignment="1">
      <alignment horizontal="center" vertical="center" wrapText="1"/>
    </xf>
    <xf numFmtId="0" fontId="9" fillId="2" borderId="9" xfId="5" applyFont="1" applyFill="1" applyBorder="1" applyAlignment="1">
      <alignment horizontal="center" vertical="center" wrapText="1"/>
    </xf>
    <xf numFmtId="0" fontId="9" fillId="0" borderId="22" xfId="5" applyFont="1" applyBorder="1" applyAlignment="1">
      <alignment horizontal="left" vertical="center" wrapText="1"/>
    </xf>
    <xf numFmtId="0" fontId="9" fillId="0" borderId="11" xfId="5" applyFont="1" applyBorder="1" applyAlignment="1">
      <alignment horizontal="left" vertical="center" wrapText="1"/>
    </xf>
    <xf numFmtId="0" fontId="9" fillId="0" borderId="41" xfId="5" applyFont="1" applyBorder="1" applyAlignment="1">
      <alignment horizontal="center" vertical="center" wrapText="1"/>
    </xf>
    <xf numFmtId="0" fontId="17" fillId="0" borderId="55" xfId="5" applyFont="1" applyBorder="1" applyAlignment="1">
      <alignment horizontal="center" vertical="center" wrapText="1"/>
    </xf>
    <xf numFmtId="0" fontId="17" fillId="0" borderId="24" xfId="5" applyFont="1" applyBorder="1" applyAlignment="1">
      <alignment horizontal="center" vertical="center" wrapText="1"/>
    </xf>
    <xf numFmtId="0" fontId="9" fillId="0" borderId="15" xfId="5" applyFont="1" applyBorder="1" applyAlignment="1">
      <alignment horizontal="center" vertical="center" wrapText="1"/>
    </xf>
    <xf numFmtId="0" fontId="9" fillId="0" borderId="16" xfId="5" applyFont="1" applyBorder="1" applyAlignment="1">
      <alignment horizontal="center" vertical="center" wrapText="1"/>
    </xf>
    <xf numFmtId="0" fontId="9" fillId="0" borderId="17" xfId="5" applyFont="1" applyBorder="1" applyAlignment="1">
      <alignment horizontal="center" vertical="center" wrapText="1"/>
    </xf>
    <xf numFmtId="0" fontId="10" fillId="0" borderId="21" xfId="5" applyFont="1" applyBorder="1" applyAlignment="1">
      <alignment horizontal="center" vertical="center"/>
    </xf>
    <xf numFmtId="0" fontId="10" fillId="0" borderId="41" xfId="5" applyFont="1" applyBorder="1" applyAlignment="1">
      <alignment horizontal="center" vertical="center"/>
    </xf>
    <xf numFmtId="0" fontId="16" fillId="0" borderId="8" xfId="5" applyFont="1" applyBorder="1" applyAlignment="1">
      <alignment horizontal="center" vertical="center" wrapText="1"/>
    </xf>
    <xf numFmtId="0" fontId="16" fillId="0" borderId="14" xfId="5" applyFont="1" applyBorder="1" applyAlignment="1">
      <alignment horizontal="center" vertical="center"/>
    </xf>
    <xf numFmtId="0" fontId="16" fillId="0" borderId="9" xfId="5" applyFont="1" applyBorder="1" applyAlignment="1">
      <alignment horizontal="center" vertical="center"/>
    </xf>
    <xf numFmtId="0" fontId="14" fillId="0" borderId="8" xfId="5" applyFont="1" applyBorder="1" applyAlignment="1">
      <alignment horizontal="center" vertical="center" wrapText="1"/>
    </xf>
    <xf numFmtId="0" fontId="14" fillId="0" borderId="14" xfId="5" applyFont="1" applyBorder="1" applyAlignment="1">
      <alignment horizontal="center" vertical="center" wrapText="1"/>
    </xf>
    <xf numFmtId="0" fontId="14" fillId="0" borderId="9" xfId="5" applyFont="1" applyBorder="1" applyAlignment="1">
      <alignment horizontal="center" vertical="center" wrapText="1"/>
    </xf>
    <xf numFmtId="0" fontId="9" fillId="0" borderId="8" xfId="5" applyFont="1" applyBorder="1" applyAlignment="1">
      <alignment vertical="center" wrapText="1"/>
    </xf>
    <xf numFmtId="0" fontId="9" fillId="0" borderId="9" xfId="5" applyFont="1" applyBorder="1" applyAlignment="1">
      <alignment vertical="center" wrapText="1"/>
    </xf>
    <xf numFmtId="166" fontId="9" fillId="0" borderId="55" xfId="5" applyNumberFormat="1" applyFont="1" applyBorder="1" applyAlignment="1">
      <alignment horizontal="center" vertical="center" wrapText="1"/>
    </xf>
    <xf numFmtId="166" fontId="9" fillId="0" borderId="16" xfId="5" applyNumberFormat="1" applyFont="1" applyBorder="1" applyAlignment="1">
      <alignment horizontal="center" vertical="center" wrapText="1"/>
    </xf>
    <xf numFmtId="0" fontId="9" fillId="0" borderId="8" xfId="5" applyFont="1" applyBorder="1" applyAlignment="1">
      <alignment horizontal="center" vertical="center" wrapText="1"/>
    </xf>
    <xf numFmtId="0" fontId="9" fillId="0" borderId="9" xfId="5" applyFont="1" applyBorder="1" applyAlignment="1">
      <alignment horizontal="center" vertical="center" wrapText="1"/>
    </xf>
    <xf numFmtId="0" fontId="9" fillId="0" borderId="69" xfId="5" applyFont="1" applyBorder="1" applyAlignment="1">
      <alignment horizontal="center" vertical="center" wrapText="1"/>
    </xf>
    <xf numFmtId="0" fontId="9" fillId="0" borderId="7" xfId="5" applyFont="1" applyBorder="1" applyAlignment="1">
      <alignment horizontal="center" vertical="center" wrapText="1"/>
    </xf>
    <xf numFmtId="0" fontId="9" fillId="0" borderId="22" xfId="5" applyFont="1" applyBorder="1" applyAlignment="1">
      <alignment horizontal="center" vertical="center" wrapText="1"/>
    </xf>
    <xf numFmtId="0" fontId="9" fillId="0" borderId="11" xfId="5" applyFont="1" applyBorder="1" applyAlignment="1">
      <alignment horizontal="center" vertical="center" wrapText="1"/>
    </xf>
    <xf numFmtId="0" fontId="9" fillId="0" borderId="55" xfId="5" applyFont="1" applyBorder="1" applyAlignment="1">
      <alignment horizontal="center" vertical="center" wrapText="1"/>
    </xf>
    <xf numFmtId="0" fontId="9" fillId="0" borderId="24" xfId="5" applyFont="1" applyBorder="1" applyAlignment="1">
      <alignment horizontal="center" vertical="center" wrapText="1"/>
    </xf>
    <xf numFmtId="0" fontId="8" fillId="6" borderId="0" xfId="5" applyFont="1" applyFill="1" applyAlignment="1">
      <alignment horizontal="center" vertical="center" wrapText="1"/>
    </xf>
    <xf numFmtId="0" fontId="10" fillId="0" borderId="41" xfId="5" applyFont="1" applyBorder="1" applyAlignment="1">
      <alignment horizontal="center" vertical="center" wrapText="1"/>
    </xf>
    <xf numFmtId="0" fontId="10" fillId="2" borderId="8" xfId="5" applyFont="1" applyFill="1" applyBorder="1" applyAlignment="1">
      <alignment horizontal="center" vertical="center" wrapText="1"/>
    </xf>
    <xf numFmtId="0" fontId="10" fillId="2" borderId="14" xfId="5" applyFont="1" applyFill="1" applyBorder="1" applyAlignment="1">
      <alignment horizontal="center" vertical="center" wrapText="1"/>
    </xf>
    <xf numFmtId="0" fontId="15" fillId="3" borderId="8" xfId="5" applyFont="1" applyFill="1" applyBorder="1" applyAlignment="1">
      <alignment horizontal="center" vertical="center" wrapText="1"/>
    </xf>
    <xf numFmtId="0" fontId="15" fillId="3" borderId="9" xfId="5" applyFont="1" applyFill="1" applyBorder="1" applyAlignment="1">
      <alignment horizontal="center" vertical="center" wrapText="1"/>
    </xf>
    <xf numFmtId="0" fontId="9" fillId="0" borderId="14" xfId="5" applyFont="1" applyBorder="1" applyAlignment="1">
      <alignment horizontal="left" vertical="center" wrapText="1"/>
    </xf>
    <xf numFmtId="0" fontId="9" fillId="0" borderId="56" xfId="5" applyFont="1" applyBorder="1" applyAlignment="1">
      <alignment horizontal="left" vertical="center" wrapText="1"/>
    </xf>
    <xf numFmtId="0" fontId="9" fillId="0" borderId="54" xfId="5" applyFont="1" applyBorder="1" applyAlignment="1">
      <alignment horizontal="left" vertical="center" wrapText="1"/>
    </xf>
    <xf numFmtId="0" fontId="9" fillId="0" borderId="57" xfId="5" applyFont="1" applyBorder="1" applyAlignment="1">
      <alignment horizontal="left" vertical="center" wrapText="1"/>
    </xf>
    <xf numFmtId="0" fontId="9" fillId="0" borderId="15" xfId="5" applyFont="1" applyBorder="1" applyAlignment="1">
      <alignment vertical="center" wrapText="1"/>
    </xf>
    <xf numFmtId="164" fontId="9" fillId="0" borderId="15" xfId="5" applyNumberFormat="1" applyFont="1" applyBorder="1" applyAlignment="1">
      <alignment horizontal="center" vertical="center" wrapText="1"/>
    </xf>
    <xf numFmtId="164" fontId="9" fillId="0" borderId="16" xfId="5" applyNumberFormat="1" applyFont="1" applyBorder="1" applyAlignment="1">
      <alignment horizontal="center" vertical="center" wrapText="1"/>
    </xf>
    <xf numFmtId="164" fontId="9" fillId="0" borderId="17" xfId="5" applyNumberFormat="1" applyFont="1" applyBorder="1" applyAlignment="1">
      <alignment horizontal="center" vertical="center" wrapText="1"/>
    </xf>
  </cellXfs>
  <cellStyles count="6">
    <cellStyle name="Euro" xfId="1"/>
    <cellStyle name="Migliaia [0] 2" xfId="2"/>
    <cellStyle name="Normale" xfId="0" builtinId="0"/>
    <cellStyle name="Normale 2" xfId="3"/>
    <cellStyle name="Normale 3" xfId="4"/>
    <cellStyle name="Normale 4" xfId="5"/>
  </cellStyles>
  <dxfs count="33">
    <dxf>
      <font>
        <b val="0"/>
        <i val="0"/>
        <strike val="0"/>
        <condense val="0"/>
        <extend val="0"/>
        <outline val="0"/>
        <shadow val="0"/>
        <u val="none"/>
        <vertAlign val="baseline"/>
        <sz val="10"/>
        <color auto="1"/>
        <name val="Calibri"/>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numFmt numFmtId="166" formatCode="&quot;€&quot;\ #,##0.00"/>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numFmt numFmtId="166" formatCode="&quot;€&quot;\ #,##0.00"/>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numFmt numFmtId="166" formatCode="&quot;€&quot;\ #,##0.00"/>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border outline="0">
        <bottom style="thin">
          <color indexed="64"/>
        </bottom>
      </border>
    </dxf>
    <dxf>
      <font>
        <color rgb="FFFF0000"/>
      </font>
    </dxf>
    <dxf>
      <font>
        <color rgb="FFFF0000"/>
      </font>
    </dxf>
    <dxf>
      <font>
        <color rgb="FFFF0000"/>
      </font>
    </dxf>
    <dxf>
      <font>
        <color rgb="FFFF0000"/>
      </font>
    </dxf>
    <dxf>
      <font>
        <b val="0"/>
        <i val="0"/>
        <strike val="0"/>
        <condense val="0"/>
        <extend val="0"/>
        <outline val="0"/>
        <shadow val="0"/>
        <u val="none"/>
        <vertAlign val="baseline"/>
        <sz val="10"/>
        <color auto="1"/>
        <name val="Calibri"/>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scheme val="minor"/>
      </font>
      <numFmt numFmtId="166" formatCode="&quot;€&quot;\ #,##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scheme val="minor"/>
      </font>
      <numFmt numFmtId="166" formatCode="&quot;€&quot;\ #,##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scheme val="minor"/>
      </font>
      <numFmt numFmtId="166" formatCode="&quot;€&quot;\ #,##0.00"/>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scheme val="minor"/>
      </font>
      <numFmt numFmtId="19" formatCode="dd/mm/yy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dxf>
    <dxf>
      <font>
        <b/>
        <i val="0"/>
        <strike val="0"/>
        <condense val="0"/>
        <extend val="0"/>
        <outline val="0"/>
        <shadow val="0"/>
        <u val="none"/>
        <vertAlign val="baseline"/>
        <sz val="10"/>
        <color auto="1"/>
        <name val="Calibri"/>
        <scheme val="minor"/>
      </font>
      <numFmt numFmtId="166" formatCode="&quot;€&quot;\ #,##0.00"/>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FF0000"/>
      </font>
    </dxf>
    <dxf>
      <font>
        <b val="0"/>
        <i val="0"/>
        <strike val="0"/>
        <color rgb="FFFF0000"/>
      </font>
      <numFmt numFmtId="168" formatCode="\-\ &quot;€&quot;\ #,##0.00"/>
    </dxf>
    <dxf>
      <font>
        <b val="0"/>
        <i val="0"/>
        <strike val="0"/>
        <color rgb="FFFF0000"/>
      </font>
      <numFmt numFmtId="168" formatCode="\-\ &quot;€&quot;\ #,##0.00"/>
    </dxf>
    <dxf>
      <font>
        <b val="0"/>
        <i val="0"/>
        <strike val="0"/>
        <color rgb="FFFF0000"/>
      </font>
      <numFmt numFmtId="168" formatCode="\-\ &quot;€&quot;\ #,##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movimenti" displayName="movimenti" ref="A1:I49" totalsRowCount="1" headerRowDxfId="28" dataDxfId="27" totalsRowDxfId="26">
  <autoFilter ref="A1:I48"/>
  <sortState ref="A2:I48">
    <sortCondition ref="C1:C48"/>
  </sortState>
  <tableColumns count="9">
    <tableColumn id="1" name="Data" dataDxfId="25" totalsRowDxfId="8"/>
    <tableColumn id="2" name="numDoc" dataDxfId="24" totalsRowDxfId="7"/>
    <tableColumn id="3" name="tipoDoc" dataDxfId="23" totalsRowDxfId="6"/>
    <tableColumn id="4" name="ragioneSociale" dataDxfId="22" totalsRowDxfId="5"/>
    <tableColumn id="5" name="Causale" totalsRowLabel="SALDI =&gt;" dataDxfId="21" totalsRowDxfId="4"/>
    <tableColumn id="6" name="cassaErnesto" totalsRowFunction="custom" dataDxfId="20" totalsRowDxfId="3">
      <totalsRowFormula array="1">SUM(F2:F48*I$2:I$48)</totalsRowFormula>
    </tableColumn>
    <tableColumn id="7" name="cassaBasilio" totalsRowFunction="custom" dataDxfId="19" totalsRowDxfId="2">
      <totalsRowFormula array="1">SUM(G2:G48*I$2:I$48)</totalsRowFormula>
    </tableColumn>
    <tableColumn id="10" name="banca" totalsRowFunction="custom" dataDxfId="18" totalsRowDxfId="1">
      <totalsRowFormula array="1">SUM(H2:H48*I$2:I$48)</totalsRowFormula>
    </tableColumn>
    <tableColumn id="11" name="Tipo" dataDxfId="17" totalsRowDxfId="0">
      <calculatedColumnFormula>IF(ISBLANK(E2),0,VLOOKUP(E2,elencoCausali!$A$2:$B$45,2,FALSE))</calculatedColumnFormula>
    </tableColumn>
  </tableColumns>
  <tableStyleInfo name="TableStyleMedium9" showFirstColumn="0" showLastColumn="0" showRowStripes="1" showColumnStripes="0"/>
</table>
</file>

<file path=xl/tables/table2.xml><?xml version="1.0" encoding="utf-8"?>
<table xmlns="http://schemas.openxmlformats.org/spreadsheetml/2006/main" id="2" name="tabellaCausali" displayName="tabellaCausali" ref="A1:B45" totalsRowShown="0" headerRowBorderDxfId="12" tableBorderDxfId="11">
  <autoFilter ref="A1:B45"/>
  <tableColumns count="2">
    <tableColumn id="1" name="Causale" dataDxfId="10"/>
    <tableColumn id="2" name="Segno" dataDxfId="9"/>
  </tableColumns>
  <tableStyleInfo name="TableStyleMedium9"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
    <pageSetUpPr fitToPage="1"/>
  </sheetPr>
  <dimension ref="A1:J468"/>
  <sheetViews>
    <sheetView tabSelected="1" zoomScaleNormal="100" workbookViewId="0">
      <pane ySplit="1" topLeftCell="A9" activePane="bottomLeft" state="frozen"/>
      <selection pane="bottomLeft" activeCell="F22" sqref="F22"/>
    </sheetView>
  </sheetViews>
  <sheetFormatPr defaultColWidth="0" defaultRowHeight="0" customHeight="1" zeroHeight="1" x14ac:dyDescent="0.2"/>
  <cols>
    <col min="1" max="1" width="12.140625" style="178" customWidth="1"/>
    <col min="2" max="2" width="15.28515625" style="38" customWidth="1"/>
    <col min="3" max="3" width="17.28515625" style="38" customWidth="1"/>
    <col min="4" max="4" width="38.42578125" style="179" customWidth="1"/>
    <col min="5" max="5" width="41.42578125" style="38" customWidth="1"/>
    <col min="6" max="8" width="15.42578125" style="38" customWidth="1"/>
    <col min="9" max="9" width="9.140625" style="67" hidden="1" customWidth="1"/>
    <col min="10" max="10" width="3.7109375" style="38" customWidth="1"/>
    <col min="11" max="16384" width="0" style="38" hidden="1"/>
  </cols>
  <sheetData>
    <row r="1" spans="1:10" ht="27.6" customHeight="1" x14ac:dyDescent="0.2">
      <c r="A1" s="167" t="s">
        <v>19</v>
      </c>
      <c r="B1" s="167" t="s">
        <v>76</v>
      </c>
      <c r="C1" s="167" t="s">
        <v>75</v>
      </c>
      <c r="D1" s="167" t="s">
        <v>77</v>
      </c>
      <c r="E1" s="168" t="s">
        <v>25</v>
      </c>
      <c r="F1" s="169" t="s">
        <v>78</v>
      </c>
      <c r="G1" s="169" t="s">
        <v>79</v>
      </c>
      <c r="H1" s="169" t="s">
        <v>80</v>
      </c>
      <c r="I1" s="37" t="s">
        <v>81</v>
      </c>
      <c r="J1" s="188"/>
    </row>
    <row r="2" spans="1:10" ht="15.75" customHeight="1" x14ac:dyDescent="0.2">
      <c r="A2" s="170">
        <v>43838</v>
      </c>
      <c r="B2" s="171">
        <v>1</v>
      </c>
      <c r="C2" s="82" t="s">
        <v>24</v>
      </c>
      <c r="D2" s="82" t="s">
        <v>143</v>
      </c>
      <c r="E2" s="172" t="s">
        <v>105</v>
      </c>
      <c r="F2" s="83">
        <v>10</v>
      </c>
      <c r="G2" s="83"/>
      <c r="H2" s="83"/>
      <c r="I2" s="173">
        <f>IF(ISBLANK(E2),0,VLOOKUP(E2,elencoCausali!$A$2:$B$45,2,FALSE))</f>
        <v>1</v>
      </c>
      <c r="J2" s="188"/>
    </row>
    <row r="3" spans="1:10" ht="15.75" customHeight="1" x14ac:dyDescent="0.2">
      <c r="A3" s="170">
        <v>43838</v>
      </c>
      <c r="B3" s="171">
        <v>2</v>
      </c>
      <c r="C3" s="82" t="s">
        <v>24</v>
      </c>
      <c r="D3" s="82" t="s">
        <v>144</v>
      </c>
      <c r="E3" s="172" t="s">
        <v>105</v>
      </c>
      <c r="F3" s="83">
        <v>10</v>
      </c>
      <c r="G3" s="83"/>
      <c r="H3" s="83"/>
      <c r="I3" s="173">
        <f>IF(ISBLANK(E3),0,VLOOKUP(E3,elencoCausali!$A$2:$B$45,2,FALSE))</f>
        <v>1</v>
      </c>
      <c r="J3" s="188"/>
    </row>
    <row r="4" spans="1:10" ht="15.75" customHeight="1" x14ac:dyDescent="0.2">
      <c r="A4" s="170">
        <v>43838</v>
      </c>
      <c r="B4" s="171">
        <v>3</v>
      </c>
      <c r="C4" s="82" t="s">
        <v>24</v>
      </c>
      <c r="D4" s="82" t="s">
        <v>150</v>
      </c>
      <c r="E4" s="172" t="s">
        <v>105</v>
      </c>
      <c r="F4" s="83">
        <v>10</v>
      </c>
      <c r="G4" s="83"/>
      <c r="H4" s="83"/>
      <c r="I4" s="173">
        <f>IF(ISBLANK(E4),0,VLOOKUP(E4,elencoCausali!$A$2:$B$45,2,FALSE))</f>
        <v>1</v>
      </c>
      <c r="J4" s="188"/>
    </row>
    <row r="5" spans="1:10" ht="15.75" customHeight="1" x14ac:dyDescent="0.2">
      <c r="A5" s="170">
        <v>43840</v>
      </c>
      <c r="B5" s="171">
        <v>4</v>
      </c>
      <c r="C5" s="82" t="s">
        <v>24</v>
      </c>
      <c r="D5" s="82" t="s">
        <v>145</v>
      </c>
      <c r="E5" s="172" t="s">
        <v>105</v>
      </c>
      <c r="F5" s="83">
        <v>10</v>
      </c>
      <c r="G5" s="83"/>
      <c r="H5" s="83"/>
      <c r="I5" s="173">
        <f>IF(ISBLANK(E5),0,VLOOKUP(E5,elencoCausali!$A$2:$B$45,2,FALSE))</f>
        <v>1</v>
      </c>
      <c r="J5" s="188"/>
    </row>
    <row r="6" spans="1:10" ht="15.75" customHeight="1" x14ac:dyDescent="0.2">
      <c r="A6" s="170">
        <v>43844</v>
      </c>
      <c r="B6" s="171">
        <v>5</v>
      </c>
      <c r="C6" s="82" t="s">
        <v>24</v>
      </c>
      <c r="D6" s="82" t="s">
        <v>142</v>
      </c>
      <c r="E6" s="172" t="s">
        <v>105</v>
      </c>
      <c r="F6" s="81">
        <v>10</v>
      </c>
      <c r="G6" s="81"/>
      <c r="H6" s="81"/>
      <c r="I6" s="173">
        <f>IF(ISBLANK(E6),0,VLOOKUP(E6,elencoCausali!$A$2:$B$45,2,FALSE))</f>
        <v>1</v>
      </c>
      <c r="J6" s="188"/>
    </row>
    <row r="7" spans="1:10" ht="15.75" customHeight="1" x14ac:dyDescent="0.2">
      <c r="A7" s="170">
        <v>43844</v>
      </c>
      <c r="B7" s="171">
        <v>6</v>
      </c>
      <c r="C7" s="82" t="s">
        <v>24</v>
      </c>
      <c r="D7" s="82" t="s">
        <v>146</v>
      </c>
      <c r="E7" s="172" t="s">
        <v>105</v>
      </c>
      <c r="F7" s="81">
        <v>10</v>
      </c>
      <c r="G7" s="81"/>
      <c r="H7" s="81"/>
      <c r="I7" s="173">
        <f>IF(ISBLANK(E7),0,VLOOKUP(E7,elencoCausali!$A$2:$B$45,2,FALSE))</f>
        <v>1</v>
      </c>
      <c r="J7" s="188"/>
    </row>
    <row r="8" spans="1:10" ht="15.75" customHeight="1" x14ac:dyDescent="0.2">
      <c r="A8" s="174">
        <v>43844</v>
      </c>
      <c r="B8" s="84">
        <v>7</v>
      </c>
      <c r="C8" s="82" t="s">
        <v>24</v>
      </c>
      <c r="D8" s="82" t="s">
        <v>147</v>
      </c>
      <c r="E8" s="172" t="s">
        <v>105</v>
      </c>
      <c r="F8" s="83">
        <v>10</v>
      </c>
      <c r="G8" s="81"/>
      <c r="H8" s="81"/>
      <c r="I8" s="175">
        <f>IF(ISBLANK(E8),0,VLOOKUP(E8,elencoCausali!$A$2:$B$45,2,FALSE))</f>
        <v>1</v>
      </c>
      <c r="J8" s="188"/>
    </row>
    <row r="9" spans="1:10" ht="15.75" customHeight="1" x14ac:dyDescent="0.2">
      <c r="A9" s="170">
        <v>43847</v>
      </c>
      <c r="B9" s="171">
        <v>8</v>
      </c>
      <c r="C9" s="82" t="s">
        <v>24</v>
      </c>
      <c r="D9" s="82" t="s">
        <v>148</v>
      </c>
      <c r="E9" s="82" t="s">
        <v>105</v>
      </c>
      <c r="F9" s="81">
        <v>10</v>
      </c>
      <c r="G9" s="81"/>
      <c r="H9" s="81"/>
      <c r="I9" s="175">
        <f>IF(ISBLANK(E9),0,VLOOKUP(E9,elencoCausali!$A$2:$B$45,2,FALSE))</f>
        <v>1</v>
      </c>
      <c r="J9" s="188"/>
    </row>
    <row r="10" spans="1:10" ht="15.75" customHeight="1" x14ac:dyDescent="0.2">
      <c r="A10" s="174">
        <v>43847</v>
      </c>
      <c r="B10" s="84">
        <v>9</v>
      </c>
      <c r="C10" s="82" t="s">
        <v>24</v>
      </c>
      <c r="D10" s="82" t="s">
        <v>149</v>
      </c>
      <c r="E10" s="82" t="s">
        <v>105</v>
      </c>
      <c r="F10" s="83">
        <v>10</v>
      </c>
      <c r="G10" s="81"/>
      <c r="H10" s="81"/>
      <c r="I10" s="175">
        <f>IF(ISBLANK(E10),0,VLOOKUP(E10,elencoCausali!$A$2:$B$45,2,FALSE))</f>
        <v>1</v>
      </c>
      <c r="J10" s="188"/>
    </row>
    <row r="11" spans="1:10" ht="15.75" customHeight="1" x14ac:dyDescent="0.2">
      <c r="A11" s="170">
        <v>43852</v>
      </c>
      <c r="B11" s="171">
        <v>10</v>
      </c>
      <c r="C11" s="82" t="s">
        <v>24</v>
      </c>
      <c r="D11" s="82" t="s">
        <v>151</v>
      </c>
      <c r="E11" s="82" t="s">
        <v>105</v>
      </c>
      <c r="F11" s="81">
        <v>10</v>
      </c>
      <c r="G11" s="81"/>
      <c r="H11" s="81"/>
      <c r="I11" s="173">
        <f>IF(ISBLANK(E11),0,VLOOKUP(E11,elencoCausali!$A$2:$B$45,2,FALSE))</f>
        <v>1</v>
      </c>
      <c r="J11" s="188"/>
    </row>
    <row r="12" spans="1:10" ht="15.75" customHeight="1" x14ac:dyDescent="0.2">
      <c r="A12" s="174">
        <v>43853</v>
      </c>
      <c r="B12" s="84">
        <v>11</v>
      </c>
      <c r="C12" s="82" t="s">
        <v>24</v>
      </c>
      <c r="D12" s="82" t="s">
        <v>152</v>
      </c>
      <c r="E12" s="82" t="s">
        <v>105</v>
      </c>
      <c r="F12" s="83">
        <v>10</v>
      </c>
      <c r="G12" s="81"/>
      <c r="H12" s="81"/>
      <c r="I12" s="175">
        <f>IF(ISBLANK(E12),0,VLOOKUP(E12,elencoCausali!$A$2:$B$45,2,FALSE))</f>
        <v>1</v>
      </c>
      <c r="J12" s="188"/>
    </row>
    <row r="13" spans="1:10" ht="15.75" customHeight="1" x14ac:dyDescent="0.2">
      <c r="A13" s="174">
        <v>43857</v>
      </c>
      <c r="B13" s="84">
        <v>12</v>
      </c>
      <c r="C13" s="82" t="s">
        <v>24</v>
      </c>
      <c r="D13" s="82" t="s">
        <v>153</v>
      </c>
      <c r="E13" s="82" t="s">
        <v>105</v>
      </c>
      <c r="F13" s="83">
        <v>10</v>
      </c>
      <c r="G13" s="81"/>
      <c r="H13" s="81"/>
      <c r="I13" s="175">
        <f>IF(ISBLANK(E13),0,VLOOKUP(E13,elencoCausali!$A$2:$B$45,2,FALSE))</f>
        <v>1</v>
      </c>
      <c r="J13" s="188"/>
    </row>
    <row r="14" spans="1:10" ht="15.75" customHeight="1" x14ac:dyDescent="0.2">
      <c r="A14" s="174">
        <v>43858</v>
      </c>
      <c r="B14" s="84">
        <v>13</v>
      </c>
      <c r="C14" s="82" t="s">
        <v>24</v>
      </c>
      <c r="D14" s="82" t="s">
        <v>154</v>
      </c>
      <c r="E14" s="82" t="s">
        <v>105</v>
      </c>
      <c r="F14" s="83">
        <v>10</v>
      </c>
      <c r="G14" s="81"/>
      <c r="H14" s="81"/>
      <c r="I14" s="175">
        <f>IF(ISBLANK(E14),0,VLOOKUP(E14,elencoCausali!$A$2:$B$45,2,FALSE))</f>
        <v>1</v>
      </c>
      <c r="J14" s="188"/>
    </row>
    <row r="15" spans="1:10" ht="15.75" customHeight="1" x14ac:dyDescent="0.2">
      <c r="A15" s="174">
        <v>43857</v>
      </c>
      <c r="B15" s="181" t="s">
        <v>156</v>
      </c>
      <c r="C15" s="82" t="s">
        <v>22</v>
      </c>
      <c r="D15" s="82" t="s">
        <v>155</v>
      </c>
      <c r="E15" s="82" t="s">
        <v>90</v>
      </c>
      <c r="F15" s="83">
        <v>2.1</v>
      </c>
      <c r="G15" s="81"/>
      <c r="H15" s="81"/>
      <c r="I15" s="175">
        <f>IF(ISBLANK(E15),0,VLOOKUP(E15,elencoCausali!$A$2:$B$45,2,FALSE))</f>
        <v>-1</v>
      </c>
      <c r="J15" s="188"/>
    </row>
    <row r="16" spans="1:10" ht="15.75" customHeight="1" x14ac:dyDescent="0.2">
      <c r="A16" s="174">
        <v>43857</v>
      </c>
      <c r="B16" s="181" t="s">
        <v>157</v>
      </c>
      <c r="C16" s="82" t="s">
        <v>22</v>
      </c>
      <c r="D16" s="82" t="s">
        <v>155</v>
      </c>
      <c r="E16" s="82" t="s">
        <v>90</v>
      </c>
      <c r="F16" s="83">
        <v>5.9</v>
      </c>
      <c r="G16" s="81"/>
      <c r="H16" s="81"/>
      <c r="I16" s="175">
        <f>IF(ISBLANK(E16),0,VLOOKUP(E16,elencoCausali!$A$2:$B$45,2,FALSE))</f>
        <v>-1</v>
      </c>
      <c r="J16" s="188"/>
    </row>
    <row r="17" spans="1:10" ht="15.75" customHeight="1" x14ac:dyDescent="0.2">
      <c r="A17" s="174">
        <v>43859</v>
      </c>
      <c r="B17" s="84">
        <v>14</v>
      </c>
      <c r="C17" s="82" t="s">
        <v>24</v>
      </c>
      <c r="D17" s="82" t="s">
        <v>158</v>
      </c>
      <c r="E17" s="82" t="s">
        <v>105</v>
      </c>
      <c r="F17" s="83">
        <v>10</v>
      </c>
      <c r="G17" s="81"/>
      <c r="H17" s="81"/>
      <c r="I17" s="175">
        <f>IF(ISBLANK(E17),0,VLOOKUP(E17,elencoCausali!$A$2:$B$45,2,FALSE))</f>
        <v>1</v>
      </c>
      <c r="J17" s="188"/>
    </row>
    <row r="18" spans="1:10" ht="15.75" customHeight="1" x14ac:dyDescent="0.2">
      <c r="A18" s="174">
        <v>43859</v>
      </c>
      <c r="B18" s="84">
        <v>15</v>
      </c>
      <c r="C18" s="82" t="s">
        <v>24</v>
      </c>
      <c r="D18" s="82" t="s">
        <v>159</v>
      </c>
      <c r="E18" s="82" t="s">
        <v>105</v>
      </c>
      <c r="F18" s="83">
        <v>10</v>
      </c>
      <c r="G18" s="81"/>
      <c r="H18" s="81"/>
      <c r="I18" s="175">
        <f>IF(ISBLANK(E18),0,VLOOKUP(E18,elencoCausali!$A$2:$B$45,2,FALSE))</f>
        <v>1</v>
      </c>
      <c r="J18" s="188"/>
    </row>
    <row r="19" spans="1:10" ht="15.75" customHeight="1" x14ac:dyDescent="0.2">
      <c r="A19" s="174">
        <v>43861</v>
      </c>
      <c r="B19" s="84">
        <v>16</v>
      </c>
      <c r="C19" s="82" t="s">
        <v>24</v>
      </c>
      <c r="D19" s="82" t="s">
        <v>160</v>
      </c>
      <c r="E19" s="82" t="s">
        <v>105</v>
      </c>
      <c r="F19" s="83">
        <v>10</v>
      </c>
      <c r="G19" s="81"/>
      <c r="H19" s="81"/>
      <c r="I19" s="175">
        <f>IF(ISBLANK(E19),0,VLOOKUP(E19,elencoCausali!$A$2:$B$45,2,FALSE))</f>
        <v>1</v>
      </c>
      <c r="J19" s="188"/>
    </row>
    <row r="20" spans="1:10" ht="15.75" customHeight="1" x14ac:dyDescent="0.2">
      <c r="A20" s="174">
        <v>43865</v>
      </c>
      <c r="B20" s="141">
        <v>17</v>
      </c>
      <c r="C20" s="82" t="s">
        <v>24</v>
      </c>
      <c r="D20" s="82" t="s">
        <v>161</v>
      </c>
      <c r="E20" s="82" t="s">
        <v>105</v>
      </c>
      <c r="F20" s="143">
        <v>10</v>
      </c>
      <c r="G20" s="144"/>
      <c r="H20" s="144"/>
      <c r="I20" s="177">
        <f>IF(ISBLANK(E20),0,VLOOKUP(E20,elencoCausali!$A$2:$B$45,2,FALSE))</f>
        <v>1</v>
      </c>
      <c r="J20" s="188"/>
    </row>
    <row r="21" spans="1:10" ht="15.75" customHeight="1" x14ac:dyDescent="0.2">
      <c r="A21" s="176">
        <v>43865</v>
      </c>
      <c r="B21" s="141">
        <v>18</v>
      </c>
      <c r="C21" s="82" t="s">
        <v>24</v>
      </c>
      <c r="D21" s="82" t="s">
        <v>162</v>
      </c>
      <c r="E21" s="82" t="s">
        <v>105</v>
      </c>
      <c r="F21" s="143">
        <v>10</v>
      </c>
      <c r="G21" s="144"/>
      <c r="H21" s="144"/>
      <c r="I21" s="177">
        <f>IF(ISBLANK(E21),0,VLOOKUP(E21,elencoCausali!$A$2:$B$45,2,FALSE))</f>
        <v>1</v>
      </c>
      <c r="J21" s="188"/>
    </row>
    <row r="22" spans="1:10" ht="15.75" customHeight="1" x14ac:dyDescent="0.2">
      <c r="A22" s="176">
        <v>43867</v>
      </c>
      <c r="B22" s="141">
        <v>19</v>
      </c>
      <c r="C22" s="82" t="s">
        <v>24</v>
      </c>
      <c r="D22" s="82" t="s">
        <v>163</v>
      </c>
      <c r="E22" s="82" t="s">
        <v>105</v>
      </c>
      <c r="F22" s="143">
        <v>10</v>
      </c>
      <c r="G22" s="144"/>
      <c r="H22" s="144"/>
      <c r="I22" s="177">
        <f>IF(ISBLANK(E22),0,VLOOKUP(E22,elencoCausali!$A$2:$B$45,2,FALSE))</f>
        <v>1</v>
      </c>
      <c r="J22" s="188"/>
    </row>
    <row r="23" spans="1:10" ht="15.75" customHeight="1" x14ac:dyDescent="0.2">
      <c r="A23" s="176"/>
      <c r="B23" s="141"/>
      <c r="C23" s="142"/>
      <c r="D23" s="142"/>
      <c r="E23" s="142"/>
      <c r="F23" s="143"/>
      <c r="G23" s="144"/>
      <c r="H23" s="144"/>
      <c r="I23" s="177">
        <f>IF(ISBLANK(E23),0,VLOOKUP(E23,elencoCausali!$A$2:$B$45,2,FALSE))</f>
        <v>0</v>
      </c>
      <c r="J23" s="188"/>
    </row>
    <row r="24" spans="1:10" ht="15.75" customHeight="1" x14ac:dyDescent="0.2">
      <c r="A24" s="176"/>
      <c r="B24" s="141"/>
      <c r="C24" s="142"/>
      <c r="D24" s="142"/>
      <c r="E24" s="142"/>
      <c r="F24" s="143"/>
      <c r="G24" s="144"/>
      <c r="H24" s="144"/>
      <c r="I24" s="177">
        <f>IF(ISBLANK(E24),0,VLOOKUP(E24,elencoCausali!$A$2:$B$45,2,FALSE))</f>
        <v>0</v>
      </c>
      <c r="J24" s="188"/>
    </row>
    <row r="25" spans="1:10" ht="15.75" customHeight="1" x14ac:dyDescent="0.2">
      <c r="A25" s="176"/>
      <c r="B25" s="141"/>
      <c r="C25" s="142"/>
      <c r="D25" s="142"/>
      <c r="E25" s="142"/>
      <c r="F25" s="143"/>
      <c r="G25" s="144"/>
      <c r="H25" s="144"/>
      <c r="I25" s="177">
        <f>IF(ISBLANK(E25),0,VLOOKUP(E25,elencoCausali!$A$2:$B$45,2,FALSE))</f>
        <v>0</v>
      </c>
      <c r="J25" s="188"/>
    </row>
    <row r="26" spans="1:10" ht="15.75" customHeight="1" x14ac:dyDescent="0.2">
      <c r="A26" s="176"/>
      <c r="B26" s="141"/>
      <c r="C26" s="142"/>
      <c r="D26" s="142"/>
      <c r="E26" s="142"/>
      <c r="F26" s="143"/>
      <c r="G26" s="144"/>
      <c r="H26" s="144"/>
      <c r="I26" s="177">
        <f>IF(ISBLANK(E26),0,VLOOKUP(E26,elencoCausali!$A$2:$B$45,2,FALSE))</f>
        <v>0</v>
      </c>
      <c r="J26" s="188"/>
    </row>
    <row r="27" spans="1:10" ht="15.75" customHeight="1" x14ac:dyDescent="0.2">
      <c r="A27" s="176"/>
      <c r="B27" s="141"/>
      <c r="C27" s="142"/>
      <c r="D27" s="142"/>
      <c r="E27" s="142"/>
      <c r="F27" s="143"/>
      <c r="G27" s="144"/>
      <c r="H27" s="144"/>
      <c r="I27" s="177">
        <f>IF(ISBLANK(E27),0,VLOOKUP(E27,elencoCausali!$A$2:$B$45,2,FALSE))</f>
        <v>0</v>
      </c>
      <c r="J27" s="188"/>
    </row>
    <row r="28" spans="1:10" ht="15.75" customHeight="1" x14ac:dyDescent="0.2">
      <c r="A28" s="176"/>
      <c r="B28" s="141"/>
      <c r="C28" s="142"/>
      <c r="D28" s="142"/>
      <c r="E28" s="142"/>
      <c r="F28" s="143"/>
      <c r="G28" s="144"/>
      <c r="H28" s="144"/>
      <c r="I28" s="177">
        <f>IF(ISBLANK(E28),0,VLOOKUP(E28,elencoCausali!$A$2:$B$45,2,FALSE))</f>
        <v>0</v>
      </c>
      <c r="J28" s="188"/>
    </row>
    <row r="29" spans="1:10" ht="15.75" customHeight="1" x14ac:dyDescent="0.2">
      <c r="A29" s="176"/>
      <c r="B29" s="141"/>
      <c r="C29" s="142"/>
      <c r="D29" s="142"/>
      <c r="E29" s="142"/>
      <c r="F29" s="143"/>
      <c r="G29" s="144"/>
      <c r="H29" s="144"/>
      <c r="I29" s="177">
        <f>IF(ISBLANK(E29),0,VLOOKUP(E29,elencoCausali!$A$2:$B$45,2,FALSE))</f>
        <v>0</v>
      </c>
      <c r="J29" s="188"/>
    </row>
    <row r="30" spans="1:10" ht="15.75" customHeight="1" x14ac:dyDescent="0.2">
      <c r="A30" s="176"/>
      <c r="B30" s="141"/>
      <c r="C30" s="142"/>
      <c r="D30" s="142"/>
      <c r="E30" s="142"/>
      <c r="F30" s="143"/>
      <c r="G30" s="144"/>
      <c r="H30" s="144"/>
      <c r="I30" s="177">
        <f>IF(ISBLANK(E30),0,VLOOKUP(E30,elencoCausali!$A$2:$B$45,2,FALSE))</f>
        <v>0</v>
      </c>
      <c r="J30" s="188"/>
    </row>
    <row r="31" spans="1:10" ht="15.75" customHeight="1" x14ac:dyDescent="0.2">
      <c r="A31" s="176"/>
      <c r="B31" s="141"/>
      <c r="C31" s="142"/>
      <c r="D31" s="142"/>
      <c r="E31" s="142"/>
      <c r="F31" s="143"/>
      <c r="G31" s="144"/>
      <c r="H31" s="144"/>
      <c r="I31" s="177">
        <f>IF(ISBLANK(E31),0,VLOOKUP(E31,elencoCausali!$A$2:$B$45,2,FALSE))</f>
        <v>0</v>
      </c>
      <c r="J31" s="188"/>
    </row>
    <row r="32" spans="1:10" ht="15.75" customHeight="1" x14ac:dyDescent="0.2">
      <c r="A32" s="176"/>
      <c r="B32" s="141"/>
      <c r="C32" s="142"/>
      <c r="D32" s="142"/>
      <c r="E32" s="142"/>
      <c r="F32" s="143"/>
      <c r="G32" s="144"/>
      <c r="H32" s="144"/>
      <c r="I32" s="177">
        <f>IF(ISBLANK(E32),0,VLOOKUP(E32,elencoCausali!$A$2:$B$45,2,FALSE))</f>
        <v>0</v>
      </c>
      <c r="J32" s="188"/>
    </row>
    <row r="33" spans="1:10" ht="15.75" customHeight="1" x14ac:dyDescent="0.2">
      <c r="A33" s="176"/>
      <c r="B33" s="141"/>
      <c r="C33" s="142"/>
      <c r="D33" s="142"/>
      <c r="E33" s="142"/>
      <c r="F33" s="143"/>
      <c r="G33" s="144"/>
      <c r="H33" s="144"/>
      <c r="I33" s="177">
        <f>IF(ISBLANK(E33),0,VLOOKUP(E33,elencoCausali!$A$2:$B$45,2,FALSE))</f>
        <v>0</v>
      </c>
      <c r="J33" s="188"/>
    </row>
    <row r="34" spans="1:10" ht="15.75" customHeight="1" x14ac:dyDescent="0.2">
      <c r="A34" s="176"/>
      <c r="B34" s="141"/>
      <c r="C34" s="142"/>
      <c r="D34" s="142"/>
      <c r="E34" s="142"/>
      <c r="F34" s="143"/>
      <c r="G34" s="144"/>
      <c r="H34" s="144"/>
      <c r="I34" s="177">
        <f>IF(ISBLANK(E34),0,VLOOKUP(E34,elencoCausali!$A$2:$B$45,2,FALSE))</f>
        <v>0</v>
      </c>
      <c r="J34" s="188"/>
    </row>
    <row r="35" spans="1:10" ht="15.75" customHeight="1" x14ac:dyDescent="0.2">
      <c r="A35" s="176"/>
      <c r="B35" s="141"/>
      <c r="C35" s="142"/>
      <c r="D35" s="142"/>
      <c r="E35" s="142"/>
      <c r="F35" s="143"/>
      <c r="G35" s="144"/>
      <c r="H35" s="144"/>
      <c r="I35" s="177">
        <f>IF(ISBLANK(E35),0,VLOOKUP(E35,elencoCausali!$A$2:$B$45,2,FALSE))</f>
        <v>0</v>
      </c>
      <c r="J35" s="188"/>
    </row>
    <row r="36" spans="1:10" ht="15.75" customHeight="1" x14ac:dyDescent="0.2">
      <c r="A36" s="176"/>
      <c r="B36" s="141"/>
      <c r="C36" s="142"/>
      <c r="D36" s="142"/>
      <c r="E36" s="142"/>
      <c r="F36" s="143"/>
      <c r="G36" s="144"/>
      <c r="H36" s="144"/>
      <c r="I36" s="177">
        <f>IF(ISBLANK(E36),0,VLOOKUP(E36,elencoCausali!$A$2:$B$45,2,FALSE))</f>
        <v>0</v>
      </c>
      <c r="J36" s="188"/>
    </row>
    <row r="37" spans="1:10" ht="15.75" customHeight="1" x14ac:dyDescent="0.2">
      <c r="A37" s="176"/>
      <c r="B37" s="141"/>
      <c r="C37" s="142"/>
      <c r="D37" s="142"/>
      <c r="E37" s="142"/>
      <c r="F37" s="143"/>
      <c r="G37" s="144"/>
      <c r="H37" s="144"/>
      <c r="I37" s="177">
        <f>IF(ISBLANK(E37),0,VLOOKUP(E37,elencoCausali!$A$2:$B$45,2,FALSE))</f>
        <v>0</v>
      </c>
      <c r="J37" s="188"/>
    </row>
    <row r="38" spans="1:10" ht="15.75" customHeight="1" x14ac:dyDescent="0.2">
      <c r="A38" s="176"/>
      <c r="B38" s="141"/>
      <c r="C38" s="142"/>
      <c r="D38" s="142"/>
      <c r="E38" s="142"/>
      <c r="F38" s="143"/>
      <c r="G38" s="144"/>
      <c r="H38" s="144"/>
      <c r="I38" s="177">
        <f>IF(ISBLANK(E38),0,VLOOKUP(E38,elencoCausali!$A$2:$B$45,2,FALSE))</f>
        <v>0</v>
      </c>
      <c r="J38" s="188"/>
    </row>
    <row r="39" spans="1:10" ht="15.75" customHeight="1" x14ac:dyDescent="0.2">
      <c r="A39" s="176"/>
      <c r="B39" s="141"/>
      <c r="C39" s="142"/>
      <c r="D39" s="142"/>
      <c r="E39" s="142"/>
      <c r="F39" s="143"/>
      <c r="G39" s="144"/>
      <c r="H39" s="144"/>
      <c r="I39" s="177">
        <f>IF(ISBLANK(E39),0,VLOOKUP(E39,elencoCausali!$A$2:$B$45,2,FALSE))</f>
        <v>0</v>
      </c>
      <c r="J39" s="188"/>
    </row>
    <row r="40" spans="1:10" ht="15.75" customHeight="1" x14ac:dyDescent="0.2">
      <c r="A40" s="176"/>
      <c r="B40" s="141"/>
      <c r="C40" s="142"/>
      <c r="D40" s="142"/>
      <c r="E40" s="142"/>
      <c r="F40" s="143"/>
      <c r="G40" s="144"/>
      <c r="H40" s="144"/>
      <c r="I40" s="177">
        <f>IF(ISBLANK(E40),0,VLOOKUP(E40,elencoCausali!$A$2:$B$45,2,FALSE))</f>
        <v>0</v>
      </c>
      <c r="J40" s="188"/>
    </row>
    <row r="41" spans="1:10" ht="15.75" customHeight="1" x14ac:dyDescent="0.2">
      <c r="A41" s="176"/>
      <c r="B41" s="141"/>
      <c r="C41" s="142"/>
      <c r="D41" s="142"/>
      <c r="E41" s="142"/>
      <c r="F41" s="143"/>
      <c r="G41" s="144"/>
      <c r="H41" s="144"/>
      <c r="I41" s="177">
        <f>IF(ISBLANK(E41),0,VLOOKUP(E41,elencoCausali!$A$2:$B$45,2,FALSE))</f>
        <v>0</v>
      </c>
      <c r="J41" s="188"/>
    </row>
    <row r="42" spans="1:10" ht="15.75" customHeight="1" x14ac:dyDescent="0.2">
      <c r="A42" s="176"/>
      <c r="B42" s="141"/>
      <c r="C42" s="142"/>
      <c r="D42" s="142"/>
      <c r="E42" s="142"/>
      <c r="F42" s="143"/>
      <c r="G42" s="144"/>
      <c r="H42" s="144"/>
      <c r="I42" s="177">
        <f>IF(ISBLANK(E42),0,VLOOKUP(E42,elencoCausali!$A$2:$B$45,2,FALSE))</f>
        <v>0</v>
      </c>
      <c r="J42" s="188"/>
    </row>
    <row r="43" spans="1:10" ht="15.75" customHeight="1" x14ac:dyDescent="0.2">
      <c r="A43" s="176"/>
      <c r="B43" s="141"/>
      <c r="C43" s="142"/>
      <c r="D43" s="142"/>
      <c r="E43" s="142"/>
      <c r="F43" s="143"/>
      <c r="G43" s="144"/>
      <c r="H43" s="144"/>
      <c r="I43" s="177">
        <f>IF(ISBLANK(E43),0,VLOOKUP(E43,elencoCausali!$A$2:$B$45,2,FALSE))</f>
        <v>0</v>
      </c>
      <c r="J43" s="188"/>
    </row>
    <row r="44" spans="1:10" ht="15.75" customHeight="1" x14ac:dyDescent="0.2">
      <c r="A44" s="176"/>
      <c r="B44" s="141"/>
      <c r="C44" s="142"/>
      <c r="D44" s="142"/>
      <c r="E44" s="142"/>
      <c r="F44" s="143"/>
      <c r="G44" s="144"/>
      <c r="H44" s="144"/>
      <c r="I44" s="177">
        <f>IF(ISBLANK(E44),0,VLOOKUP(E44,elencoCausali!$A$2:$B$45,2,FALSE))</f>
        <v>0</v>
      </c>
      <c r="J44" s="188"/>
    </row>
    <row r="45" spans="1:10" ht="15.75" customHeight="1" x14ac:dyDescent="0.2">
      <c r="A45" s="176"/>
      <c r="B45" s="141"/>
      <c r="C45" s="142"/>
      <c r="D45" s="142"/>
      <c r="E45" s="142"/>
      <c r="F45" s="143"/>
      <c r="G45" s="144"/>
      <c r="H45" s="144"/>
      <c r="I45" s="177">
        <f>IF(ISBLANK(E45),0,VLOOKUP(E45,elencoCausali!$A$2:$B$45,2,FALSE))</f>
        <v>0</v>
      </c>
      <c r="J45" s="188"/>
    </row>
    <row r="46" spans="1:10" ht="15.75" customHeight="1" x14ac:dyDescent="0.2">
      <c r="A46" s="174"/>
      <c r="B46" s="84"/>
      <c r="C46" s="82"/>
      <c r="D46" s="82"/>
      <c r="E46" s="82"/>
      <c r="F46" s="83"/>
      <c r="G46" s="81"/>
      <c r="H46" s="81"/>
      <c r="I46" s="175">
        <f>IF(ISBLANK(E46),0,VLOOKUP(E46,elencoCausali!$A$2:$B$45,2,FALSE))</f>
        <v>0</v>
      </c>
      <c r="J46" s="188"/>
    </row>
    <row r="47" spans="1:10" ht="15.75" customHeight="1" x14ac:dyDescent="0.2">
      <c r="A47" s="174"/>
      <c r="B47" s="84"/>
      <c r="C47" s="82"/>
      <c r="D47" s="82"/>
      <c r="E47" s="82"/>
      <c r="F47" s="83"/>
      <c r="G47" s="81"/>
      <c r="H47" s="81"/>
      <c r="I47" s="175">
        <f>IF(ISBLANK(E47),0,VLOOKUP(E47,elencoCausali!$A$2:$B$45,2,FALSE))</f>
        <v>0</v>
      </c>
      <c r="J47" s="188"/>
    </row>
    <row r="48" spans="1:10" ht="15.75" customHeight="1" x14ac:dyDescent="0.2">
      <c r="A48" s="174"/>
      <c r="B48" s="84"/>
      <c r="C48" s="82"/>
      <c r="D48" s="82"/>
      <c r="E48" s="82"/>
      <c r="F48" s="83"/>
      <c r="G48" s="81"/>
      <c r="H48" s="81"/>
      <c r="I48" s="175">
        <f>IF(ISBLANK(E48),0,VLOOKUP(E48,elencoCausali!$A$2:$B$45,2,FALSE))</f>
        <v>0</v>
      </c>
      <c r="J48" s="188"/>
    </row>
    <row r="49" spans="1:10" ht="32.450000000000003" customHeight="1" x14ac:dyDescent="0.2">
      <c r="A49" s="182"/>
      <c r="B49" s="182"/>
      <c r="C49" s="183"/>
      <c r="D49" s="183"/>
      <c r="E49" s="184" t="s">
        <v>131</v>
      </c>
      <c r="F49" s="185">
        <f t="array" ref="F49">SUM(F2:F48*I$2:I$48)</f>
        <v>182</v>
      </c>
      <c r="G49" s="185">
        <f t="array" ref="G49">SUM(G2:G48*I$2:I$48)</f>
        <v>0</v>
      </c>
      <c r="H49" s="185">
        <f t="array" ref="H49">SUM(H2:H48*I$2:I$48)</f>
        <v>0</v>
      </c>
      <c r="I49" s="186"/>
      <c r="J49" s="188"/>
    </row>
    <row r="50" spans="1:10" ht="19.899999999999999" customHeight="1" x14ac:dyDescent="0.2">
      <c r="A50" s="187"/>
      <c r="B50" s="187"/>
      <c r="C50" s="187"/>
      <c r="D50" s="187"/>
      <c r="E50" s="187"/>
      <c r="F50" s="187"/>
      <c r="G50" s="187"/>
      <c r="H50" s="187"/>
      <c r="J50" s="188"/>
    </row>
    <row r="51" spans="1:10" ht="19.899999999999999" hidden="1" customHeight="1" x14ac:dyDescent="0.2">
      <c r="F51" s="180"/>
      <c r="G51" s="180"/>
      <c r="H51" s="180"/>
    </row>
    <row r="52" spans="1:10" ht="19.899999999999999" hidden="1" customHeight="1" x14ac:dyDescent="0.2">
      <c r="F52" s="180"/>
      <c r="G52" s="180"/>
      <c r="H52" s="180"/>
    </row>
    <row r="53" spans="1:10" ht="19.899999999999999" hidden="1" customHeight="1" x14ac:dyDescent="0.2">
      <c r="F53" s="180"/>
      <c r="G53" s="180"/>
      <c r="H53" s="180"/>
    </row>
    <row r="54" spans="1:10" ht="19.899999999999999" hidden="1" customHeight="1" x14ac:dyDescent="0.2">
      <c r="F54" s="180"/>
      <c r="G54" s="180"/>
      <c r="H54" s="180"/>
    </row>
    <row r="55" spans="1:10" ht="19.899999999999999" hidden="1" customHeight="1" x14ac:dyDescent="0.2">
      <c r="F55" s="180"/>
      <c r="G55" s="180"/>
      <c r="H55" s="180"/>
    </row>
    <row r="56" spans="1:10" ht="19.899999999999999" hidden="1" customHeight="1" x14ac:dyDescent="0.2">
      <c r="F56" s="180"/>
      <c r="G56" s="180"/>
      <c r="H56" s="180"/>
    </row>
    <row r="57" spans="1:10" ht="19.899999999999999" hidden="1" customHeight="1" x14ac:dyDescent="0.2">
      <c r="F57" s="180"/>
      <c r="G57" s="180"/>
      <c r="H57" s="180"/>
    </row>
    <row r="58" spans="1:10" ht="19.899999999999999" hidden="1" customHeight="1" x14ac:dyDescent="0.2">
      <c r="F58" s="180"/>
      <c r="G58" s="180"/>
      <c r="H58" s="180"/>
    </row>
    <row r="59" spans="1:10" ht="19.899999999999999" hidden="1" customHeight="1" x14ac:dyDescent="0.2">
      <c r="F59" s="180"/>
      <c r="G59" s="180"/>
      <c r="H59" s="180"/>
    </row>
    <row r="60" spans="1:10" ht="19.899999999999999" hidden="1" customHeight="1" x14ac:dyDescent="0.2">
      <c r="F60" s="180"/>
      <c r="G60" s="180"/>
      <c r="H60" s="180"/>
    </row>
    <row r="61" spans="1:10" ht="19.899999999999999" hidden="1" customHeight="1" x14ac:dyDescent="0.2">
      <c r="F61" s="180"/>
      <c r="G61" s="180"/>
      <c r="H61" s="180"/>
    </row>
    <row r="62" spans="1:10" ht="19.899999999999999" hidden="1" customHeight="1" x14ac:dyDescent="0.2">
      <c r="F62" s="180"/>
      <c r="G62" s="180"/>
      <c r="H62" s="180"/>
    </row>
    <row r="63" spans="1:10" ht="19.899999999999999" hidden="1" customHeight="1" x14ac:dyDescent="0.2">
      <c r="F63" s="180"/>
      <c r="G63" s="180"/>
      <c r="H63" s="180"/>
    </row>
    <row r="64" spans="1:10" ht="19.899999999999999" hidden="1" customHeight="1" x14ac:dyDescent="0.2">
      <c r="F64" s="180"/>
      <c r="G64" s="180"/>
      <c r="H64" s="180"/>
    </row>
    <row r="65" spans="6:8" ht="19.899999999999999" hidden="1" customHeight="1" x14ac:dyDescent="0.2">
      <c r="F65" s="180"/>
      <c r="G65" s="180"/>
      <c r="H65" s="180"/>
    </row>
    <row r="66" spans="6:8" ht="19.899999999999999" hidden="1" customHeight="1" x14ac:dyDescent="0.2">
      <c r="F66" s="180"/>
      <c r="G66" s="180"/>
      <c r="H66" s="180"/>
    </row>
    <row r="67" spans="6:8" ht="19.899999999999999" hidden="1" customHeight="1" x14ac:dyDescent="0.2">
      <c r="F67" s="180"/>
      <c r="G67" s="180"/>
      <c r="H67" s="180"/>
    </row>
    <row r="68" spans="6:8" ht="19.899999999999999" hidden="1" customHeight="1" x14ac:dyDescent="0.2">
      <c r="F68" s="180"/>
      <c r="G68" s="180"/>
      <c r="H68" s="180"/>
    </row>
    <row r="69" spans="6:8" ht="19.899999999999999" hidden="1" customHeight="1" x14ac:dyDescent="0.2">
      <c r="F69" s="180"/>
      <c r="G69" s="180"/>
      <c r="H69" s="180"/>
    </row>
    <row r="70" spans="6:8" ht="19.899999999999999" hidden="1" customHeight="1" x14ac:dyDescent="0.2">
      <c r="F70" s="180"/>
      <c r="G70" s="180"/>
      <c r="H70" s="180"/>
    </row>
    <row r="71" spans="6:8" ht="19.899999999999999" hidden="1" customHeight="1" x14ac:dyDescent="0.2">
      <c r="F71" s="180"/>
      <c r="G71" s="180"/>
      <c r="H71" s="180"/>
    </row>
    <row r="72" spans="6:8" ht="19.899999999999999" hidden="1" customHeight="1" x14ac:dyDescent="0.2">
      <c r="F72" s="180"/>
      <c r="G72" s="180"/>
      <c r="H72" s="180"/>
    </row>
    <row r="73" spans="6:8" ht="19.899999999999999" hidden="1" customHeight="1" x14ac:dyDescent="0.2"/>
    <row r="74" spans="6:8" ht="19.899999999999999" hidden="1" customHeight="1" x14ac:dyDescent="0.2"/>
    <row r="75" spans="6:8" ht="19.899999999999999" hidden="1" customHeight="1" x14ac:dyDescent="0.2"/>
    <row r="76" spans="6:8" ht="19.899999999999999" hidden="1" customHeight="1" x14ac:dyDescent="0.2"/>
    <row r="77" spans="6:8" ht="19.899999999999999" hidden="1" customHeight="1" x14ac:dyDescent="0.2"/>
    <row r="78" spans="6:8" ht="19.899999999999999" hidden="1" customHeight="1" x14ac:dyDescent="0.2"/>
    <row r="79" spans="6:8" ht="19.899999999999999" hidden="1" customHeight="1" x14ac:dyDescent="0.2"/>
    <row r="80" spans="6:8" ht="19.899999999999999" hidden="1" customHeight="1" x14ac:dyDescent="0.2"/>
    <row r="81" ht="19.899999999999999" hidden="1" customHeight="1" x14ac:dyDescent="0.2"/>
    <row r="82" ht="19.899999999999999" hidden="1" customHeight="1" x14ac:dyDescent="0.2"/>
    <row r="83" ht="19.899999999999999" hidden="1" customHeight="1" x14ac:dyDescent="0.2"/>
    <row r="84" ht="19.899999999999999" hidden="1" customHeight="1" x14ac:dyDescent="0.2"/>
    <row r="85" ht="19.899999999999999" hidden="1" customHeight="1" x14ac:dyDescent="0.2"/>
    <row r="86" ht="19.899999999999999" hidden="1" customHeight="1" x14ac:dyDescent="0.2"/>
    <row r="87" ht="19.899999999999999" hidden="1" customHeight="1" x14ac:dyDescent="0.2"/>
    <row r="88" ht="19.899999999999999" hidden="1" customHeight="1" x14ac:dyDescent="0.2"/>
    <row r="89" ht="19.899999999999999" hidden="1" customHeight="1" x14ac:dyDescent="0.2"/>
    <row r="90" ht="19.899999999999999" hidden="1" customHeight="1" x14ac:dyDescent="0.2"/>
    <row r="91" ht="19.899999999999999" hidden="1" customHeight="1" x14ac:dyDescent="0.2"/>
    <row r="92" ht="19.899999999999999" hidden="1" customHeight="1" x14ac:dyDescent="0.2"/>
    <row r="93" ht="19.899999999999999" hidden="1" customHeight="1" x14ac:dyDescent="0.2"/>
    <row r="94" ht="19.899999999999999" hidden="1" customHeight="1" x14ac:dyDescent="0.2"/>
    <row r="95" ht="19.899999999999999" hidden="1" customHeight="1" x14ac:dyDescent="0.2"/>
    <row r="96" ht="19.899999999999999" hidden="1" customHeight="1" x14ac:dyDescent="0.2"/>
    <row r="97" ht="19.899999999999999" hidden="1" customHeight="1" x14ac:dyDescent="0.2"/>
    <row r="98" ht="19.899999999999999" hidden="1" customHeight="1" x14ac:dyDescent="0.2"/>
    <row r="99" ht="19.899999999999999" hidden="1" customHeight="1" x14ac:dyDescent="0.2"/>
    <row r="100" ht="19.899999999999999" hidden="1" customHeight="1" x14ac:dyDescent="0.2"/>
    <row r="101" ht="19.899999999999999" hidden="1" customHeight="1" x14ac:dyDescent="0.2"/>
    <row r="102" ht="19.899999999999999" hidden="1" customHeight="1" x14ac:dyDescent="0.2"/>
    <row r="103" ht="19.899999999999999" hidden="1" customHeight="1" x14ac:dyDescent="0.2"/>
    <row r="104" ht="19.899999999999999" hidden="1" customHeight="1" x14ac:dyDescent="0.2"/>
    <row r="105" ht="19.899999999999999" hidden="1" customHeight="1" x14ac:dyDescent="0.2"/>
    <row r="106" ht="19.899999999999999" hidden="1" customHeight="1" x14ac:dyDescent="0.2"/>
    <row r="107" ht="19.899999999999999" hidden="1" customHeight="1" x14ac:dyDescent="0.2"/>
    <row r="108" ht="19.899999999999999" hidden="1" customHeight="1" x14ac:dyDescent="0.2"/>
    <row r="109" ht="19.899999999999999" hidden="1" customHeight="1" x14ac:dyDescent="0.2"/>
    <row r="110" ht="19.899999999999999" hidden="1" customHeight="1" x14ac:dyDescent="0.2"/>
    <row r="111" ht="19.899999999999999" hidden="1" customHeight="1" x14ac:dyDescent="0.2"/>
    <row r="112" ht="19.899999999999999" hidden="1" customHeight="1" x14ac:dyDescent="0.2"/>
    <row r="113" ht="19.899999999999999" hidden="1" customHeight="1" x14ac:dyDescent="0.2"/>
    <row r="114" ht="19.899999999999999" hidden="1" customHeight="1" x14ac:dyDescent="0.2"/>
    <row r="115" ht="19.899999999999999" hidden="1" customHeight="1" x14ac:dyDescent="0.2"/>
    <row r="116" ht="19.899999999999999" hidden="1" customHeight="1" x14ac:dyDescent="0.2"/>
    <row r="117" ht="19.899999999999999" hidden="1" customHeight="1" x14ac:dyDescent="0.2"/>
    <row r="118" ht="19.899999999999999" hidden="1" customHeight="1" x14ac:dyDescent="0.2"/>
    <row r="119" ht="19.899999999999999" hidden="1" customHeight="1" x14ac:dyDescent="0.2"/>
    <row r="120" ht="19.899999999999999" hidden="1" customHeight="1" x14ac:dyDescent="0.2"/>
    <row r="121" ht="19.899999999999999" hidden="1" customHeight="1" x14ac:dyDescent="0.2"/>
    <row r="122" ht="19.899999999999999" hidden="1" customHeight="1" x14ac:dyDescent="0.2"/>
    <row r="123" ht="19.899999999999999" hidden="1" customHeight="1" x14ac:dyDescent="0.2"/>
    <row r="124" ht="19.899999999999999" hidden="1" customHeight="1" x14ac:dyDescent="0.2"/>
    <row r="125" ht="19.899999999999999" hidden="1" customHeight="1" x14ac:dyDescent="0.2"/>
    <row r="126" ht="19.899999999999999" hidden="1" customHeight="1" x14ac:dyDescent="0.2"/>
    <row r="127" ht="19.899999999999999" hidden="1" customHeight="1" x14ac:dyDescent="0.2"/>
    <row r="128" ht="19.899999999999999" hidden="1" customHeight="1" x14ac:dyDescent="0.2"/>
    <row r="129" ht="19.899999999999999" hidden="1" customHeight="1" x14ac:dyDescent="0.2"/>
    <row r="130" ht="19.899999999999999" hidden="1" customHeight="1" x14ac:dyDescent="0.2"/>
    <row r="131" ht="19.899999999999999" hidden="1" customHeight="1" x14ac:dyDescent="0.2"/>
    <row r="132" ht="19.899999999999999" hidden="1" customHeight="1" x14ac:dyDescent="0.2"/>
    <row r="133" ht="19.899999999999999" hidden="1" customHeight="1" x14ac:dyDescent="0.2"/>
    <row r="134" ht="19.899999999999999" hidden="1" customHeight="1" x14ac:dyDescent="0.2"/>
    <row r="135" ht="19.899999999999999" hidden="1" customHeight="1" x14ac:dyDescent="0.2"/>
    <row r="136" ht="19.899999999999999" hidden="1" customHeight="1" x14ac:dyDescent="0.2"/>
    <row r="137" ht="19.899999999999999" hidden="1" customHeight="1" x14ac:dyDescent="0.2"/>
    <row r="138" ht="19.899999999999999" hidden="1" customHeight="1" x14ac:dyDescent="0.2"/>
    <row r="139" ht="19.899999999999999" hidden="1" customHeight="1" x14ac:dyDescent="0.2"/>
    <row r="140" ht="19.899999999999999" hidden="1" customHeight="1" x14ac:dyDescent="0.2"/>
    <row r="141" ht="19.899999999999999" hidden="1" customHeight="1" x14ac:dyDescent="0.2"/>
    <row r="142" ht="19.899999999999999" hidden="1" customHeight="1" x14ac:dyDescent="0.2"/>
    <row r="143" ht="19.899999999999999" hidden="1" customHeight="1" x14ac:dyDescent="0.2"/>
    <row r="144" ht="19.899999999999999" hidden="1" customHeight="1" x14ac:dyDescent="0.2"/>
    <row r="145" ht="19.899999999999999" hidden="1" customHeight="1" x14ac:dyDescent="0.2"/>
    <row r="146" ht="19.899999999999999" hidden="1" customHeight="1" x14ac:dyDescent="0.2"/>
    <row r="147" ht="19.899999999999999" hidden="1" customHeight="1" x14ac:dyDescent="0.2"/>
    <row r="148" ht="19.899999999999999" hidden="1" customHeight="1" x14ac:dyDescent="0.2"/>
    <row r="149" ht="19.899999999999999" hidden="1" customHeight="1" x14ac:dyDescent="0.2"/>
    <row r="150" ht="19.899999999999999" hidden="1" customHeight="1" x14ac:dyDescent="0.2"/>
    <row r="151" ht="19.899999999999999" hidden="1" customHeight="1" x14ac:dyDescent="0.2"/>
    <row r="152" ht="19.899999999999999" hidden="1" customHeight="1" x14ac:dyDescent="0.2"/>
    <row r="153" ht="19.899999999999999" hidden="1" customHeight="1" x14ac:dyDescent="0.2"/>
    <row r="154" ht="19.899999999999999" hidden="1" customHeight="1" x14ac:dyDescent="0.2"/>
    <row r="155" ht="19.899999999999999" hidden="1" customHeight="1" x14ac:dyDescent="0.2"/>
    <row r="156" ht="19.899999999999999" hidden="1" customHeight="1" x14ac:dyDescent="0.2"/>
    <row r="157" ht="19.899999999999999" hidden="1" customHeight="1" x14ac:dyDescent="0.2"/>
    <row r="158" ht="19.899999999999999" hidden="1" customHeight="1" x14ac:dyDescent="0.2"/>
    <row r="159" ht="19.899999999999999" hidden="1" customHeight="1" x14ac:dyDescent="0.2"/>
    <row r="160" ht="19.899999999999999" hidden="1" customHeight="1" x14ac:dyDescent="0.2"/>
    <row r="161" ht="19.899999999999999" hidden="1" customHeight="1" x14ac:dyDescent="0.2"/>
    <row r="162" ht="19.899999999999999" hidden="1" customHeight="1" x14ac:dyDescent="0.2"/>
    <row r="163" ht="19.899999999999999" hidden="1" customHeight="1" x14ac:dyDescent="0.2"/>
    <row r="164" ht="19.899999999999999" hidden="1" customHeight="1" x14ac:dyDescent="0.2"/>
    <row r="165" ht="19.899999999999999" hidden="1" customHeight="1" x14ac:dyDescent="0.2"/>
    <row r="166" ht="19.899999999999999" hidden="1" customHeight="1" x14ac:dyDescent="0.2"/>
    <row r="167" ht="19.899999999999999" hidden="1" customHeight="1" x14ac:dyDescent="0.2"/>
    <row r="168" ht="19.899999999999999" hidden="1" customHeight="1" x14ac:dyDescent="0.2"/>
    <row r="169" ht="19.899999999999999" hidden="1" customHeight="1" x14ac:dyDescent="0.2"/>
    <row r="170" ht="19.899999999999999" hidden="1" customHeight="1" x14ac:dyDescent="0.2"/>
    <row r="171" ht="19.899999999999999" hidden="1" customHeight="1" x14ac:dyDescent="0.2"/>
    <row r="172" ht="19.899999999999999" hidden="1" customHeight="1" x14ac:dyDescent="0.2"/>
    <row r="173" ht="19.899999999999999" hidden="1" customHeight="1" x14ac:dyDescent="0.2"/>
    <row r="174" ht="19.899999999999999" hidden="1" customHeight="1" x14ac:dyDescent="0.2"/>
    <row r="175" ht="19.899999999999999" hidden="1" customHeight="1" x14ac:dyDescent="0.2"/>
    <row r="176" ht="19.899999999999999" hidden="1" customHeight="1" x14ac:dyDescent="0.2"/>
    <row r="177" ht="19.899999999999999" hidden="1" customHeight="1" x14ac:dyDescent="0.2"/>
    <row r="178" ht="19.899999999999999" hidden="1" customHeight="1" x14ac:dyDescent="0.2"/>
    <row r="179" ht="19.899999999999999" hidden="1" customHeight="1" x14ac:dyDescent="0.2"/>
    <row r="180" ht="19.899999999999999" hidden="1" customHeight="1" x14ac:dyDescent="0.2"/>
    <row r="181" ht="19.899999999999999" hidden="1" customHeight="1" x14ac:dyDescent="0.2"/>
    <row r="182" ht="19.899999999999999" hidden="1" customHeight="1" x14ac:dyDescent="0.2"/>
    <row r="183" ht="19.899999999999999" hidden="1" customHeight="1" x14ac:dyDescent="0.2"/>
    <row r="184" ht="19.899999999999999" hidden="1" customHeight="1" x14ac:dyDescent="0.2"/>
    <row r="185" ht="19.899999999999999" hidden="1" customHeight="1" x14ac:dyDescent="0.2"/>
    <row r="186" ht="19.899999999999999" hidden="1" customHeight="1" x14ac:dyDescent="0.2"/>
    <row r="187" ht="19.899999999999999" hidden="1" customHeight="1" x14ac:dyDescent="0.2"/>
    <row r="188" ht="19.899999999999999" hidden="1" customHeight="1" x14ac:dyDescent="0.2"/>
    <row r="189" ht="19.899999999999999" hidden="1" customHeight="1" x14ac:dyDescent="0.2"/>
    <row r="190" ht="19.899999999999999" hidden="1" customHeight="1" x14ac:dyDescent="0.2"/>
    <row r="191" ht="19.899999999999999" hidden="1" customHeight="1" x14ac:dyDescent="0.2"/>
    <row r="192" ht="19.899999999999999" hidden="1" customHeight="1" x14ac:dyDescent="0.2"/>
    <row r="193" ht="19.899999999999999" hidden="1" customHeight="1" x14ac:dyDescent="0.2"/>
    <row r="194" ht="19.899999999999999" hidden="1" customHeight="1" x14ac:dyDescent="0.2"/>
    <row r="195" ht="19.899999999999999" hidden="1" customHeight="1" x14ac:dyDescent="0.2"/>
    <row r="196" ht="19.899999999999999" hidden="1" customHeight="1" x14ac:dyDescent="0.2"/>
    <row r="197" ht="19.899999999999999" hidden="1" customHeight="1" x14ac:dyDescent="0.2"/>
    <row r="198" ht="19.899999999999999" hidden="1" customHeight="1" x14ac:dyDescent="0.2"/>
    <row r="199" ht="19.899999999999999" hidden="1" customHeight="1" x14ac:dyDescent="0.2"/>
    <row r="200" ht="19.899999999999999" hidden="1" customHeight="1" x14ac:dyDescent="0.2"/>
    <row r="201" ht="19.899999999999999" hidden="1" customHeight="1" x14ac:dyDescent="0.2"/>
    <row r="202" ht="19.899999999999999" hidden="1" customHeight="1" x14ac:dyDescent="0.2"/>
    <row r="203" ht="19.899999999999999" hidden="1" customHeight="1" x14ac:dyDescent="0.2"/>
    <row r="204" ht="19.899999999999999" hidden="1" customHeight="1" x14ac:dyDescent="0.2"/>
    <row r="205" ht="19.899999999999999" hidden="1" customHeight="1" x14ac:dyDescent="0.2"/>
    <row r="206" ht="19.899999999999999" hidden="1" customHeight="1" x14ac:dyDescent="0.2"/>
    <row r="207" ht="19.899999999999999" hidden="1" customHeight="1" x14ac:dyDescent="0.2"/>
    <row r="208" ht="19.899999999999999" hidden="1" customHeight="1" x14ac:dyDescent="0.2"/>
    <row r="209" ht="19.899999999999999" hidden="1" customHeight="1" x14ac:dyDescent="0.2"/>
    <row r="210" ht="19.899999999999999" hidden="1" customHeight="1" x14ac:dyDescent="0.2"/>
    <row r="211" ht="19.899999999999999" hidden="1" customHeight="1" x14ac:dyDescent="0.2"/>
    <row r="212" ht="19.899999999999999" hidden="1" customHeight="1" x14ac:dyDescent="0.2"/>
    <row r="213" ht="19.899999999999999" hidden="1" customHeight="1" x14ac:dyDescent="0.2"/>
    <row r="214" ht="19.899999999999999" hidden="1" customHeight="1" x14ac:dyDescent="0.2"/>
    <row r="215" ht="19.899999999999999" hidden="1" customHeight="1" x14ac:dyDescent="0.2"/>
    <row r="216" ht="19.899999999999999" hidden="1" customHeight="1" x14ac:dyDescent="0.2"/>
    <row r="217" ht="19.899999999999999" hidden="1" customHeight="1" x14ac:dyDescent="0.2"/>
    <row r="218" ht="19.899999999999999" hidden="1" customHeight="1" x14ac:dyDescent="0.2"/>
    <row r="219" ht="19.899999999999999" hidden="1" customHeight="1" x14ac:dyDescent="0.2"/>
    <row r="220" ht="19.899999999999999" hidden="1" customHeight="1" x14ac:dyDescent="0.2"/>
    <row r="221" ht="19.899999999999999" hidden="1" customHeight="1" x14ac:dyDescent="0.2"/>
    <row r="222" ht="19.899999999999999" hidden="1" customHeight="1" x14ac:dyDescent="0.2"/>
    <row r="223" ht="19.899999999999999" hidden="1" customHeight="1" x14ac:dyDescent="0.2"/>
    <row r="224" ht="19.899999999999999" hidden="1" customHeight="1" x14ac:dyDescent="0.2"/>
    <row r="225" ht="19.899999999999999" hidden="1" customHeight="1" x14ac:dyDescent="0.2"/>
    <row r="226" ht="19.899999999999999" hidden="1" customHeight="1" x14ac:dyDescent="0.2"/>
    <row r="227" ht="19.899999999999999" hidden="1" customHeight="1" x14ac:dyDescent="0.2"/>
    <row r="228" ht="19.899999999999999" hidden="1" customHeight="1" x14ac:dyDescent="0.2"/>
    <row r="229" ht="19.899999999999999" hidden="1" customHeight="1" x14ac:dyDescent="0.2"/>
    <row r="230" ht="19.899999999999999" hidden="1" customHeight="1" x14ac:dyDescent="0.2"/>
    <row r="231" ht="19.899999999999999" hidden="1" customHeight="1" x14ac:dyDescent="0.2"/>
    <row r="232" ht="19.899999999999999" hidden="1" customHeight="1" x14ac:dyDescent="0.2"/>
    <row r="233" ht="19.899999999999999" hidden="1" customHeight="1" x14ac:dyDescent="0.2"/>
    <row r="234" ht="19.899999999999999" hidden="1" customHeight="1" x14ac:dyDescent="0.2"/>
    <row r="235" ht="19.899999999999999" hidden="1" customHeight="1" x14ac:dyDescent="0.2"/>
    <row r="236" ht="19.899999999999999" hidden="1" customHeight="1" x14ac:dyDescent="0.2"/>
    <row r="237" ht="19.899999999999999" hidden="1" customHeight="1" x14ac:dyDescent="0.2"/>
    <row r="238" ht="19.899999999999999" hidden="1" customHeight="1" x14ac:dyDescent="0.2"/>
    <row r="239" ht="19.899999999999999" hidden="1" customHeight="1" x14ac:dyDescent="0.2"/>
    <row r="240" ht="19.899999999999999" hidden="1" customHeight="1" x14ac:dyDescent="0.2"/>
    <row r="241" ht="19.899999999999999" hidden="1" customHeight="1" x14ac:dyDescent="0.2"/>
    <row r="242" ht="19.899999999999999" hidden="1" customHeight="1" x14ac:dyDescent="0.2"/>
    <row r="243" ht="19.899999999999999" hidden="1" customHeight="1" x14ac:dyDescent="0.2"/>
    <row r="244" ht="19.899999999999999" hidden="1" customHeight="1" x14ac:dyDescent="0.2"/>
    <row r="245" ht="19.899999999999999" hidden="1" customHeight="1" x14ac:dyDescent="0.2"/>
    <row r="246" ht="19.899999999999999" hidden="1" customHeight="1" x14ac:dyDescent="0.2"/>
    <row r="247" ht="19.899999999999999" hidden="1" customHeight="1" x14ac:dyDescent="0.2"/>
    <row r="248" ht="19.899999999999999" hidden="1" customHeight="1" x14ac:dyDescent="0.2"/>
    <row r="249" ht="19.899999999999999" hidden="1" customHeight="1" x14ac:dyDescent="0.2"/>
    <row r="250" ht="19.899999999999999" hidden="1" customHeight="1" x14ac:dyDescent="0.2"/>
    <row r="251" ht="19.899999999999999" hidden="1" customHeight="1" x14ac:dyDescent="0.2"/>
    <row r="252" ht="19.899999999999999" hidden="1" customHeight="1" x14ac:dyDescent="0.2"/>
    <row r="253" ht="19.899999999999999" hidden="1" customHeight="1" x14ac:dyDescent="0.2"/>
    <row r="254" ht="19.899999999999999" hidden="1" customHeight="1" x14ac:dyDescent="0.2"/>
    <row r="255" ht="19.899999999999999" hidden="1" customHeight="1" x14ac:dyDescent="0.2"/>
    <row r="256" ht="19.899999999999999" hidden="1" customHeight="1" x14ac:dyDescent="0.2"/>
    <row r="257" ht="19.899999999999999" hidden="1" customHeight="1" x14ac:dyDescent="0.2"/>
    <row r="258" ht="19.899999999999999" hidden="1" customHeight="1" x14ac:dyDescent="0.2"/>
    <row r="259" ht="19.899999999999999" hidden="1" customHeight="1" x14ac:dyDescent="0.2"/>
    <row r="260" ht="19.899999999999999" hidden="1" customHeight="1" x14ac:dyDescent="0.2"/>
    <row r="261" ht="19.899999999999999" hidden="1" customHeight="1" x14ac:dyDescent="0.2"/>
    <row r="262" ht="19.899999999999999" hidden="1" customHeight="1" x14ac:dyDescent="0.2"/>
    <row r="263" ht="19.899999999999999" hidden="1" customHeight="1" x14ac:dyDescent="0.2"/>
    <row r="264" ht="19.899999999999999" hidden="1" customHeight="1" x14ac:dyDescent="0.2"/>
    <row r="265" ht="19.899999999999999" hidden="1" customHeight="1" x14ac:dyDescent="0.2"/>
    <row r="266" ht="19.899999999999999" hidden="1" customHeight="1" x14ac:dyDescent="0.2"/>
    <row r="267" ht="19.899999999999999" hidden="1" customHeight="1" x14ac:dyDescent="0.2"/>
    <row r="268" ht="19.899999999999999" hidden="1" customHeight="1" x14ac:dyDescent="0.2"/>
    <row r="269" ht="19.899999999999999" hidden="1" customHeight="1" x14ac:dyDescent="0.2"/>
    <row r="270" ht="19.899999999999999" hidden="1" customHeight="1" x14ac:dyDescent="0.2"/>
    <row r="271" ht="19.899999999999999" hidden="1" customHeight="1" x14ac:dyDescent="0.2"/>
    <row r="272" ht="19.899999999999999" hidden="1" customHeight="1" x14ac:dyDescent="0.2"/>
    <row r="273" ht="19.899999999999999" hidden="1" customHeight="1" x14ac:dyDescent="0.2"/>
    <row r="274" ht="19.899999999999999" hidden="1" customHeight="1" x14ac:dyDescent="0.2"/>
    <row r="275" ht="19.899999999999999" hidden="1" customHeight="1" x14ac:dyDescent="0.2"/>
    <row r="276" ht="19.899999999999999" hidden="1" customHeight="1" x14ac:dyDescent="0.2"/>
    <row r="277" ht="19.899999999999999" hidden="1" customHeight="1" x14ac:dyDescent="0.2"/>
    <row r="278" ht="19.899999999999999" hidden="1" customHeight="1" x14ac:dyDescent="0.2"/>
    <row r="279" ht="19.899999999999999" hidden="1" customHeight="1" x14ac:dyDescent="0.2"/>
    <row r="280" ht="19.899999999999999" hidden="1" customHeight="1" x14ac:dyDescent="0.2"/>
    <row r="281" ht="19.899999999999999" hidden="1" customHeight="1" x14ac:dyDescent="0.2"/>
    <row r="282" ht="19.899999999999999" hidden="1" customHeight="1" x14ac:dyDescent="0.2"/>
    <row r="283" ht="19.899999999999999" hidden="1" customHeight="1" x14ac:dyDescent="0.2"/>
    <row r="284" ht="19.899999999999999" hidden="1" customHeight="1" x14ac:dyDescent="0.2"/>
    <row r="285" ht="19.899999999999999" hidden="1" customHeight="1" x14ac:dyDescent="0.2"/>
    <row r="286" ht="19.899999999999999" hidden="1" customHeight="1" x14ac:dyDescent="0.2"/>
    <row r="287" ht="19.899999999999999" hidden="1" customHeight="1" x14ac:dyDescent="0.2"/>
    <row r="288" ht="19.899999999999999" hidden="1" customHeight="1" x14ac:dyDescent="0.2"/>
    <row r="289" ht="19.899999999999999" hidden="1" customHeight="1" x14ac:dyDescent="0.2"/>
    <row r="290" ht="19.899999999999999" hidden="1" customHeight="1" x14ac:dyDescent="0.2"/>
    <row r="291" ht="19.899999999999999" hidden="1" customHeight="1" x14ac:dyDescent="0.2"/>
    <row r="292" ht="19.899999999999999" hidden="1" customHeight="1" x14ac:dyDescent="0.2"/>
    <row r="293" ht="19.899999999999999" hidden="1" customHeight="1" x14ac:dyDescent="0.2"/>
    <row r="294" ht="19.899999999999999" hidden="1" customHeight="1" x14ac:dyDescent="0.2"/>
    <row r="295" ht="19.899999999999999" hidden="1" customHeight="1" x14ac:dyDescent="0.2"/>
    <row r="296" ht="19.899999999999999" hidden="1" customHeight="1" x14ac:dyDescent="0.2"/>
    <row r="297" ht="19.899999999999999" hidden="1" customHeight="1" x14ac:dyDescent="0.2"/>
    <row r="298" ht="19.899999999999999" hidden="1" customHeight="1" x14ac:dyDescent="0.2"/>
    <row r="299" ht="19.899999999999999" hidden="1" customHeight="1" x14ac:dyDescent="0.2"/>
    <row r="300" ht="19.899999999999999" hidden="1" customHeight="1" x14ac:dyDescent="0.2"/>
    <row r="301" ht="19.899999999999999" hidden="1" customHeight="1" x14ac:dyDescent="0.2"/>
    <row r="302" ht="19.899999999999999" hidden="1" customHeight="1" x14ac:dyDescent="0.2"/>
    <row r="303" ht="19.899999999999999" hidden="1" customHeight="1" x14ac:dyDescent="0.2"/>
    <row r="304" ht="19.899999999999999" hidden="1" customHeight="1" x14ac:dyDescent="0.2"/>
    <row r="305" ht="19.899999999999999" hidden="1" customHeight="1" x14ac:dyDescent="0.2"/>
    <row r="306" ht="19.899999999999999" hidden="1" customHeight="1" x14ac:dyDescent="0.2"/>
    <row r="307" ht="19.899999999999999" hidden="1" customHeight="1" x14ac:dyDescent="0.2"/>
    <row r="308" ht="19.899999999999999" hidden="1" customHeight="1" x14ac:dyDescent="0.2"/>
    <row r="309" ht="19.899999999999999" hidden="1" customHeight="1" x14ac:dyDescent="0.2"/>
    <row r="310" ht="19.899999999999999" hidden="1" customHeight="1" x14ac:dyDescent="0.2"/>
    <row r="311" ht="19.899999999999999" hidden="1" customHeight="1" x14ac:dyDescent="0.2"/>
    <row r="312" ht="19.899999999999999" hidden="1" customHeight="1" x14ac:dyDescent="0.2"/>
    <row r="313" ht="19.899999999999999" hidden="1" customHeight="1" x14ac:dyDescent="0.2"/>
    <row r="314" ht="19.899999999999999" hidden="1" customHeight="1" x14ac:dyDescent="0.2"/>
    <row r="315" ht="19.899999999999999" hidden="1" customHeight="1" x14ac:dyDescent="0.2"/>
    <row r="316" ht="19.899999999999999" hidden="1" customHeight="1" x14ac:dyDescent="0.2"/>
    <row r="317" ht="19.899999999999999" hidden="1" customHeight="1" x14ac:dyDescent="0.2"/>
    <row r="318" ht="19.899999999999999" hidden="1" customHeight="1" x14ac:dyDescent="0.2"/>
    <row r="319" ht="19.899999999999999" hidden="1" customHeight="1" x14ac:dyDescent="0.2"/>
    <row r="320" ht="19.899999999999999" hidden="1" customHeight="1" x14ac:dyDescent="0.2"/>
    <row r="321" ht="19.899999999999999" hidden="1" customHeight="1" x14ac:dyDescent="0.2"/>
    <row r="322" ht="19.899999999999999" hidden="1" customHeight="1" x14ac:dyDescent="0.2"/>
    <row r="323" ht="19.899999999999999" hidden="1" customHeight="1" x14ac:dyDescent="0.2"/>
    <row r="324" ht="19.899999999999999" hidden="1" customHeight="1" x14ac:dyDescent="0.2"/>
    <row r="325" ht="19.899999999999999" hidden="1" customHeight="1" x14ac:dyDescent="0.2"/>
    <row r="326" ht="19.899999999999999" hidden="1" customHeight="1" x14ac:dyDescent="0.2"/>
    <row r="327" ht="19.899999999999999" hidden="1" customHeight="1" x14ac:dyDescent="0.2"/>
    <row r="328" ht="19.899999999999999" hidden="1" customHeight="1" x14ac:dyDescent="0.2"/>
    <row r="329" ht="19.899999999999999" hidden="1" customHeight="1" x14ac:dyDescent="0.2"/>
    <row r="330" ht="19.899999999999999" hidden="1" customHeight="1" x14ac:dyDescent="0.2"/>
    <row r="331" ht="19.899999999999999" hidden="1" customHeight="1" x14ac:dyDescent="0.2"/>
    <row r="332" ht="19.899999999999999" hidden="1" customHeight="1" x14ac:dyDescent="0.2"/>
    <row r="333" ht="19.899999999999999" hidden="1" customHeight="1" x14ac:dyDescent="0.2"/>
    <row r="334" ht="19.899999999999999" hidden="1" customHeight="1" x14ac:dyDescent="0.2"/>
    <row r="335" ht="19.899999999999999" hidden="1" customHeight="1" x14ac:dyDescent="0.2"/>
    <row r="336" ht="19.899999999999999" hidden="1" customHeight="1" x14ac:dyDescent="0.2"/>
    <row r="337" ht="19.899999999999999" hidden="1" customHeight="1" x14ac:dyDescent="0.2"/>
    <row r="338" ht="19.899999999999999" hidden="1" customHeight="1" x14ac:dyDescent="0.2"/>
    <row r="339" ht="19.899999999999999" hidden="1" customHeight="1" x14ac:dyDescent="0.2"/>
    <row r="340" ht="19.899999999999999" hidden="1" customHeight="1" x14ac:dyDescent="0.2"/>
    <row r="341" ht="19.899999999999999" hidden="1" customHeight="1" x14ac:dyDescent="0.2"/>
    <row r="342" ht="19.899999999999999" hidden="1" customHeight="1" x14ac:dyDescent="0.2"/>
    <row r="343" ht="19.899999999999999" hidden="1" customHeight="1" x14ac:dyDescent="0.2"/>
    <row r="344" ht="19.899999999999999" hidden="1" customHeight="1" x14ac:dyDescent="0.2"/>
    <row r="345" ht="19.899999999999999" hidden="1" customHeight="1" x14ac:dyDescent="0.2"/>
    <row r="346" ht="19.899999999999999" hidden="1" customHeight="1" x14ac:dyDescent="0.2"/>
    <row r="347" ht="19.899999999999999" hidden="1" customHeight="1" x14ac:dyDescent="0.2"/>
    <row r="348" ht="19.899999999999999" hidden="1" customHeight="1" x14ac:dyDescent="0.2"/>
    <row r="349" ht="19.899999999999999" hidden="1" customHeight="1" x14ac:dyDescent="0.2"/>
    <row r="350" ht="19.899999999999999" hidden="1" customHeight="1" x14ac:dyDescent="0.2"/>
    <row r="351" ht="19.899999999999999" hidden="1" customHeight="1" x14ac:dyDescent="0.2"/>
    <row r="352" ht="19.899999999999999" hidden="1" customHeight="1" x14ac:dyDescent="0.2"/>
    <row r="353" ht="19.899999999999999" hidden="1" customHeight="1" x14ac:dyDescent="0.2"/>
    <row r="354" ht="19.899999999999999" hidden="1" customHeight="1" x14ac:dyDescent="0.2"/>
    <row r="355" ht="19.899999999999999" hidden="1" customHeight="1" x14ac:dyDescent="0.2"/>
    <row r="356" ht="19.899999999999999" hidden="1" customHeight="1" x14ac:dyDescent="0.2"/>
    <row r="357" ht="19.899999999999999" hidden="1" customHeight="1" x14ac:dyDescent="0.2"/>
    <row r="358" ht="19.899999999999999" hidden="1" customHeight="1" x14ac:dyDescent="0.2"/>
    <row r="359" ht="19.899999999999999" hidden="1" customHeight="1" x14ac:dyDescent="0.2"/>
    <row r="360" ht="19.899999999999999" hidden="1" customHeight="1" x14ac:dyDescent="0.2"/>
    <row r="361" ht="19.899999999999999" hidden="1" customHeight="1" x14ac:dyDescent="0.2"/>
    <row r="362" ht="19.899999999999999" hidden="1" customHeight="1" x14ac:dyDescent="0.2"/>
    <row r="363" ht="19.899999999999999" hidden="1" customHeight="1" x14ac:dyDescent="0.2"/>
    <row r="364" ht="19.899999999999999" hidden="1" customHeight="1" x14ac:dyDescent="0.2"/>
    <row r="365" ht="19.899999999999999" hidden="1" customHeight="1" x14ac:dyDescent="0.2"/>
    <row r="366" ht="19.899999999999999" hidden="1" customHeight="1" x14ac:dyDescent="0.2"/>
    <row r="367" ht="19.899999999999999" hidden="1" customHeight="1" x14ac:dyDescent="0.2"/>
    <row r="368" ht="19.899999999999999" hidden="1" customHeight="1" x14ac:dyDescent="0.2"/>
    <row r="369" ht="19.899999999999999" hidden="1" customHeight="1" x14ac:dyDescent="0.2"/>
    <row r="370" ht="19.899999999999999" hidden="1" customHeight="1" x14ac:dyDescent="0.2"/>
    <row r="371" ht="19.899999999999999" hidden="1" customHeight="1" x14ac:dyDescent="0.2"/>
    <row r="372" ht="19.899999999999999" hidden="1" customHeight="1" x14ac:dyDescent="0.2"/>
    <row r="373" ht="19.899999999999999" hidden="1" customHeight="1" x14ac:dyDescent="0.2"/>
    <row r="374" ht="19.899999999999999" hidden="1" customHeight="1" x14ac:dyDescent="0.2"/>
    <row r="375" ht="19.899999999999999" hidden="1" customHeight="1" x14ac:dyDescent="0.2"/>
    <row r="376" ht="19.899999999999999" hidden="1" customHeight="1" x14ac:dyDescent="0.2"/>
    <row r="377" ht="19.899999999999999" hidden="1" customHeight="1" x14ac:dyDescent="0.2"/>
    <row r="378" ht="19.899999999999999" hidden="1" customHeight="1" x14ac:dyDescent="0.2"/>
    <row r="379" ht="19.899999999999999" hidden="1" customHeight="1" x14ac:dyDescent="0.2"/>
    <row r="380" ht="19.899999999999999" hidden="1" customHeight="1" x14ac:dyDescent="0.2"/>
    <row r="381" ht="19.899999999999999" hidden="1" customHeight="1" x14ac:dyDescent="0.2"/>
    <row r="382" ht="19.899999999999999" hidden="1" customHeight="1" x14ac:dyDescent="0.2"/>
    <row r="383" ht="19.899999999999999" hidden="1" customHeight="1" x14ac:dyDescent="0.2"/>
    <row r="384" ht="19.899999999999999" hidden="1" customHeight="1" x14ac:dyDescent="0.2"/>
    <row r="385" ht="19.899999999999999" hidden="1" customHeight="1" x14ac:dyDescent="0.2"/>
    <row r="386" ht="19.899999999999999" hidden="1" customHeight="1" x14ac:dyDescent="0.2"/>
    <row r="387" ht="19.899999999999999" hidden="1" customHeight="1" x14ac:dyDescent="0.2"/>
    <row r="388" ht="19.899999999999999" hidden="1" customHeight="1" x14ac:dyDescent="0.2"/>
    <row r="389" ht="19.899999999999999" hidden="1" customHeight="1" x14ac:dyDescent="0.2"/>
    <row r="390" ht="19.899999999999999" hidden="1" customHeight="1" x14ac:dyDescent="0.2"/>
    <row r="391" ht="19.899999999999999" hidden="1" customHeight="1" x14ac:dyDescent="0.2"/>
    <row r="392" ht="19.899999999999999" hidden="1" customHeight="1" x14ac:dyDescent="0.2"/>
    <row r="393" ht="19.899999999999999" hidden="1" customHeight="1" x14ac:dyDescent="0.2"/>
    <row r="394" ht="19.899999999999999" hidden="1" customHeight="1" x14ac:dyDescent="0.2"/>
    <row r="395" ht="19.899999999999999" hidden="1" customHeight="1" x14ac:dyDescent="0.2"/>
    <row r="396" ht="19.899999999999999" hidden="1" customHeight="1" x14ac:dyDescent="0.2"/>
    <row r="397" ht="19.899999999999999" hidden="1" customHeight="1" x14ac:dyDescent="0.2"/>
    <row r="398" ht="19.899999999999999" hidden="1" customHeight="1" x14ac:dyDescent="0.2"/>
    <row r="399" ht="19.899999999999999" hidden="1" customHeight="1" x14ac:dyDescent="0.2"/>
    <row r="400" ht="19.899999999999999" hidden="1" customHeight="1" x14ac:dyDescent="0.2"/>
    <row r="401" ht="19.899999999999999" hidden="1" customHeight="1" x14ac:dyDescent="0.2"/>
    <row r="402" ht="19.899999999999999" hidden="1" customHeight="1" x14ac:dyDescent="0.2"/>
    <row r="403" ht="19.899999999999999" hidden="1" customHeight="1" x14ac:dyDescent="0.2"/>
    <row r="404" ht="19.899999999999999" hidden="1" customHeight="1" x14ac:dyDescent="0.2"/>
    <row r="405" ht="19.899999999999999" hidden="1" customHeight="1" x14ac:dyDescent="0.2"/>
    <row r="406" ht="19.899999999999999" hidden="1" customHeight="1" x14ac:dyDescent="0.2"/>
    <row r="407" ht="19.899999999999999" hidden="1" customHeight="1" x14ac:dyDescent="0.2"/>
    <row r="408" ht="19.899999999999999" hidden="1" customHeight="1" x14ac:dyDescent="0.2"/>
    <row r="409" ht="19.899999999999999" hidden="1" customHeight="1" x14ac:dyDescent="0.2"/>
    <row r="410" ht="19.899999999999999" hidden="1" customHeight="1" x14ac:dyDescent="0.2"/>
    <row r="411" ht="19.899999999999999" hidden="1" customHeight="1" x14ac:dyDescent="0.2"/>
    <row r="412" ht="19.899999999999999" hidden="1" customHeight="1" x14ac:dyDescent="0.2"/>
    <row r="413" ht="19.899999999999999" hidden="1" customHeight="1" x14ac:dyDescent="0.2"/>
    <row r="414" ht="19.899999999999999" hidden="1" customHeight="1" x14ac:dyDescent="0.2"/>
    <row r="415" ht="19.899999999999999" hidden="1" customHeight="1" x14ac:dyDescent="0.2"/>
    <row r="416" ht="19.899999999999999" hidden="1" customHeight="1" x14ac:dyDescent="0.2"/>
    <row r="417" ht="19.899999999999999" hidden="1" customHeight="1" x14ac:dyDescent="0.2"/>
    <row r="418" ht="19.899999999999999" hidden="1" customHeight="1" x14ac:dyDescent="0.2"/>
    <row r="419" ht="19.899999999999999" hidden="1" customHeight="1" x14ac:dyDescent="0.2"/>
    <row r="420" ht="19.899999999999999" hidden="1" customHeight="1" x14ac:dyDescent="0.2"/>
    <row r="421" ht="19.899999999999999" hidden="1" customHeight="1" x14ac:dyDescent="0.2"/>
    <row r="422" ht="19.899999999999999" hidden="1" customHeight="1" x14ac:dyDescent="0.2"/>
    <row r="423" ht="19.899999999999999" hidden="1" customHeight="1" x14ac:dyDescent="0.2"/>
    <row r="424" ht="19.899999999999999" hidden="1" customHeight="1" x14ac:dyDescent="0.2"/>
    <row r="425" ht="19.899999999999999" hidden="1" customHeight="1" x14ac:dyDescent="0.2"/>
    <row r="426" ht="19.899999999999999" hidden="1" customHeight="1" x14ac:dyDescent="0.2"/>
    <row r="427" ht="19.899999999999999" hidden="1" customHeight="1" x14ac:dyDescent="0.2"/>
    <row r="428" ht="19.899999999999999" hidden="1" customHeight="1" x14ac:dyDescent="0.2"/>
    <row r="429" ht="19.899999999999999" hidden="1" customHeight="1" x14ac:dyDescent="0.2"/>
    <row r="430" ht="19.899999999999999" hidden="1" customHeight="1" x14ac:dyDescent="0.2"/>
    <row r="431" ht="19.899999999999999" hidden="1" customHeight="1" x14ac:dyDescent="0.2"/>
    <row r="432" ht="19.899999999999999" hidden="1" customHeight="1" x14ac:dyDescent="0.2"/>
    <row r="433" ht="19.899999999999999" hidden="1" customHeight="1" x14ac:dyDescent="0.2"/>
    <row r="434" ht="19.899999999999999" hidden="1" customHeight="1" x14ac:dyDescent="0.2"/>
    <row r="435" ht="19.899999999999999" hidden="1" customHeight="1" x14ac:dyDescent="0.2"/>
    <row r="436" ht="19.899999999999999" hidden="1" customHeight="1" x14ac:dyDescent="0.2"/>
    <row r="437" ht="19.899999999999999" hidden="1" customHeight="1" x14ac:dyDescent="0.2"/>
    <row r="438" ht="19.899999999999999" hidden="1" customHeight="1" x14ac:dyDescent="0.2"/>
    <row r="439" ht="19.899999999999999" hidden="1" customHeight="1" x14ac:dyDescent="0.2"/>
    <row r="440" ht="19.899999999999999" hidden="1" customHeight="1" x14ac:dyDescent="0.2"/>
    <row r="441" ht="19.899999999999999" hidden="1" customHeight="1" x14ac:dyDescent="0.2"/>
    <row r="442" ht="19.899999999999999" hidden="1" customHeight="1" x14ac:dyDescent="0.2"/>
    <row r="443" ht="19.899999999999999" hidden="1" customHeight="1" x14ac:dyDescent="0.2"/>
    <row r="444" ht="19.899999999999999" hidden="1" customHeight="1" x14ac:dyDescent="0.2"/>
    <row r="445" ht="19.899999999999999" hidden="1" customHeight="1" x14ac:dyDescent="0.2"/>
    <row r="446" ht="19.899999999999999" hidden="1" customHeight="1" x14ac:dyDescent="0.2"/>
    <row r="447" ht="19.899999999999999" hidden="1" customHeight="1" x14ac:dyDescent="0.2"/>
    <row r="448" ht="19.899999999999999" hidden="1" customHeight="1" x14ac:dyDescent="0.2"/>
    <row r="449" ht="19.899999999999999" hidden="1" customHeight="1" x14ac:dyDescent="0.2"/>
    <row r="450" ht="19.899999999999999" hidden="1" customHeight="1" x14ac:dyDescent="0.2"/>
    <row r="451" ht="19.899999999999999" hidden="1" customHeight="1" x14ac:dyDescent="0.2"/>
    <row r="452" ht="19.899999999999999" hidden="1" customHeight="1" x14ac:dyDescent="0.2"/>
    <row r="453" ht="19.899999999999999" hidden="1" customHeight="1" x14ac:dyDescent="0.2"/>
    <row r="454" ht="19.899999999999999" hidden="1" customHeight="1" x14ac:dyDescent="0.2"/>
    <row r="455" ht="19.899999999999999" hidden="1" customHeight="1" x14ac:dyDescent="0.2"/>
    <row r="456" ht="19.899999999999999" hidden="1" customHeight="1" x14ac:dyDescent="0.2"/>
    <row r="457" ht="19.899999999999999" hidden="1" customHeight="1" x14ac:dyDescent="0.2"/>
    <row r="458" ht="19.899999999999999" hidden="1" customHeight="1" x14ac:dyDescent="0.2"/>
    <row r="459" ht="19.899999999999999" hidden="1" customHeight="1" x14ac:dyDescent="0.2"/>
    <row r="460" ht="19.899999999999999" hidden="1" customHeight="1" x14ac:dyDescent="0.2"/>
    <row r="461" ht="19.899999999999999" hidden="1" customHeight="1" x14ac:dyDescent="0.2"/>
    <row r="462" ht="19.899999999999999" hidden="1" customHeight="1" x14ac:dyDescent="0.2"/>
    <row r="463" ht="19.899999999999999" hidden="1" customHeight="1" x14ac:dyDescent="0.2"/>
    <row r="464" ht="19.899999999999999" hidden="1" customHeight="1" x14ac:dyDescent="0.2"/>
    <row r="465" ht="19.899999999999999" hidden="1" customHeight="1" x14ac:dyDescent="0.2"/>
    <row r="466" ht="19.899999999999999" hidden="1" customHeight="1" x14ac:dyDescent="0.2"/>
    <row r="467" ht="19.899999999999999" hidden="1" customHeight="1" x14ac:dyDescent="0.2"/>
    <row r="468" ht="10.5" hidden="1" customHeight="1" x14ac:dyDescent="0.2"/>
  </sheetData>
  <mergeCells count="2">
    <mergeCell ref="A50:H50"/>
    <mergeCell ref="J1:J50"/>
  </mergeCells>
  <conditionalFormatting sqref="F2:F48">
    <cfRule type="expression" dxfId="32" priority="5">
      <formula>I2 &lt; 0</formula>
    </cfRule>
  </conditionalFormatting>
  <conditionalFormatting sqref="G2:G48">
    <cfRule type="expression" dxfId="31" priority="6">
      <formula>I2 &lt; 0</formula>
    </cfRule>
  </conditionalFormatting>
  <conditionalFormatting sqref="H2:H48">
    <cfRule type="expression" dxfId="30" priority="7">
      <formula>I2 &lt; 0</formula>
    </cfRule>
  </conditionalFormatting>
  <conditionalFormatting sqref="F49:H49">
    <cfRule type="expression" dxfId="29" priority="1">
      <formula>F49&lt;0</formula>
    </cfRule>
  </conditionalFormatting>
  <dataValidations count="2">
    <dataValidation type="list" allowBlank="1" showInputMessage="1" showErrorMessage="1" sqref="E2:E48">
      <formula1>elencoCausali</formula1>
    </dataValidation>
    <dataValidation type="list" allowBlank="1" showInputMessage="1" showErrorMessage="1" sqref="C2:C48">
      <formula1>elencoTipoDocumento</formula1>
    </dataValidation>
  </dataValidations>
  <printOptions horizontalCentered="1"/>
  <pageMargins left="0.31496062992125984" right="0.31496062992125984" top="0.74803149606299213" bottom="0.74803149606299213" header="0.31496062992125984" footer="0.31496062992125984"/>
  <pageSetup paperSize="9" scale="73" fitToHeight="0" orientation="landscape" r:id="rId1"/>
  <headerFooter>
    <oddHeader>&amp;LAssociazione di Volontariato PORTOFRANCO PALERMO
Via E.Torricelli n.3 - 90145 Palermo
Codice Fiscale: 97325720825&amp;R&amp;A</oddHeader>
    <oddFooter>&amp;C&amp;P di &amp;N&amp;RStampato il: &amp;D</oddFoot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oglio2">
    <pageSetUpPr fitToPage="1"/>
  </sheetPr>
  <dimension ref="A1:K126"/>
  <sheetViews>
    <sheetView workbookViewId="0">
      <pane ySplit="9" topLeftCell="A10" activePane="bottomLeft" state="frozen"/>
      <selection pane="bottomLeft" activeCell="C11" sqref="C11"/>
    </sheetView>
  </sheetViews>
  <sheetFormatPr defaultColWidth="9.140625" defaultRowHeight="10.5" customHeight="1" x14ac:dyDescent="0.2"/>
  <cols>
    <col min="1" max="1" width="10.140625" style="40" bestFit="1" customWidth="1"/>
    <col min="2" max="2" width="11.42578125" style="36" customWidth="1"/>
    <col min="3" max="3" width="11.28515625" style="36" bestFit="1" customWidth="1"/>
    <col min="4" max="4" width="23.28515625" style="41" customWidth="1"/>
    <col min="5" max="5" width="64.7109375" style="36" customWidth="1"/>
    <col min="6" max="11" width="14.42578125" style="36" customWidth="1"/>
    <col min="12" max="16384" width="9.140625" style="36"/>
  </cols>
  <sheetData>
    <row r="1" spans="1:11" ht="16.899999999999999" customHeight="1" x14ac:dyDescent="0.2">
      <c r="A1" s="198"/>
      <c r="B1" s="198"/>
      <c r="C1" s="198"/>
      <c r="D1" s="198"/>
      <c r="F1" s="37" t="s">
        <v>51</v>
      </c>
      <c r="G1" s="37" t="s">
        <v>52</v>
      </c>
      <c r="H1" s="37" t="s">
        <v>51</v>
      </c>
      <c r="I1" s="37" t="s">
        <v>52</v>
      </c>
      <c r="J1" s="37" t="s">
        <v>51</v>
      </c>
      <c r="K1" s="37" t="s">
        <v>52</v>
      </c>
    </row>
    <row r="2" spans="1:11" ht="16.899999999999999" customHeight="1" x14ac:dyDescent="0.2">
      <c r="A2" s="198"/>
      <c r="B2" s="198"/>
      <c r="C2" s="198"/>
      <c r="D2" s="198"/>
      <c r="E2" s="38" t="s">
        <v>56</v>
      </c>
      <c r="F2" s="45">
        <f t="shared" ref="F2:K2" si="0">SUM(F10:F102)</f>
        <v>0</v>
      </c>
      <c r="G2" s="45">
        <f t="shared" si="0"/>
        <v>0</v>
      </c>
      <c r="H2" s="45">
        <f t="shared" si="0"/>
        <v>0</v>
      </c>
      <c r="I2" s="45">
        <f t="shared" si="0"/>
        <v>0</v>
      </c>
      <c r="J2" s="45">
        <f t="shared" si="0"/>
        <v>0</v>
      </c>
      <c r="K2" s="45">
        <f t="shared" si="0"/>
        <v>0</v>
      </c>
    </row>
    <row r="3" spans="1:11" ht="16.899999999999999" customHeight="1" x14ac:dyDescent="0.2">
      <c r="A3" s="198"/>
      <c r="B3" s="198"/>
      <c r="C3" s="198"/>
      <c r="D3" s="198"/>
      <c r="E3" s="38" t="s">
        <v>57</v>
      </c>
      <c r="F3" s="45">
        <v>0</v>
      </c>
      <c r="G3" s="45">
        <v>0</v>
      </c>
      <c r="H3" s="45">
        <v>0</v>
      </c>
      <c r="I3" s="45">
        <v>0</v>
      </c>
      <c r="J3" s="45">
        <v>0</v>
      </c>
      <c r="K3" s="45">
        <v>0</v>
      </c>
    </row>
    <row r="4" spans="1:11" ht="16.899999999999999" customHeight="1" thickBot="1" x14ac:dyDescent="0.25">
      <c r="A4" s="199"/>
      <c r="B4" s="199"/>
      <c r="C4" s="199"/>
      <c r="D4" s="199"/>
      <c r="E4" s="57" t="s">
        <v>58</v>
      </c>
      <c r="F4" s="58">
        <f>SUM(F12:F104)</f>
        <v>0</v>
      </c>
      <c r="G4" s="58">
        <v>0</v>
      </c>
      <c r="H4" s="58">
        <v>0</v>
      </c>
      <c r="I4" s="58">
        <v>0</v>
      </c>
      <c r="J4" s="58">
        <v>0</v>
      </c>
      <c r="K4" s="58">
        <v>0</v>
      </c>
    </row>
    <row r="5" spans="1:11" ht="16.899999999999999" customHeight="1" x14ac:dyDescent="0.2">
      <c r="A5" s="203" t="s">
        <v>19</v>
      </c>
      <c r="B5" s="207" t="s">
        <v>72</v>
      </c>
      <c r="C5" s="207" t="s">
        <v>71</v>
      </c>
      <c r="D5" s="205" t="s">
        <v>20</v>
      </c>
      <c r="E5" s="207" t="s">
        <v>25</v>
      </c>
      <c r="F5" s="200" t="s">
        <v>59</v>
      </c>
      <c r="G5" s="201"/>
      <c r="H5" s="200" t="s">
        <v>60</v>
      </c>
      <c r="I5" s="201"/>
      <c r="J5" s="200" t="s">
        <v>27</v>
      </c>
      <c r="K5" s="202"/>
    </row>
    <row r="6" spans="1:11" ht="16.899999999999999" customHeight="1" thickBot="1" x14ac:dyDescent="0.25">
      <c r="A6" s="204"/>
      <c r="B6" s="208"/>
      <c r="C6" s="208"/>
      <c r="D6" s="206"/>
      <c r="E6" s="208"/>
      <c r="F6" s="59" t="s">
        <v>51</v>
      </c>
      <c r="G6" s="59" t="s">
        <v>52</v>
      </c>
      <c r="H6" s="59" t="s">
        <v>51</v>
      </c>
      <c r="I6" s="59" t="s">
        <v>52</v>
      </c>
      <c r="J6" s="59" t="s">
        <v>51</v>
      </c>
      <c r="K6" s="60" t="s">
        <v>52</v>
      </c>
    </row>
    <row r="7" spans="1:11" ht="16.899999999999999" customHeight="1" x14ac:dyDescent="0.2">
      <c r="A7" s="189"/>
      <c r="B7" s="190"/>
      <c r="C7" s="190"/>
      <c r="D7" s="191"/>
      <c r="E7" s="48" t="s">
        <v>53</v>
      </c>
      <c r="F7" s="49">
        <v>0</v>
      </c>
      <c r="G7" s="50">
        <v>1227.68</v>
      </c>
      <c r="H7" s="49">
        <v>0</v>
      </c>
      <c r="I7" s="50">
        <v>0</v>
      </c>
      <c r="J7" s="49">
        <v>0</v>
      </c>
      <c r="K7" s="51">
        <v>0</v>
      </c>
    </row>
    <row r="8" spans="1:11" ht="16.899999999999999" customHeight="1" x14ac:dyDescent="0.2">
      <c r="A8" s="192"/>
      <c r="B8" s="193"/>
      <c r="C8" s="193"/>
      <c r="D8" s="194"/>
      <c r="E8" s="39" t="s">
        <v>54</v>
      </c>
      <c r="F8" s="46">
        <v>0</v>
      </c>
      <c r="G8" s="47">
        <v>0</v>
      </c>
      <c r="H8" s="46">
        <v>0</v>
      </c>
      <c r="I8" s="47">
        <v>0</v>
      </c>
      <c r="J8" s="46">
        <v>0</v>
      </c>
      <c r="K8" s="52">
        <v>0</v>
      </c>
    </row>
    <row r="9" spans="1:11" ht="16.899999999999999" customHeight="1" thickBot="1" x14ac:dyDescent="0.25">
      <c r="A9" s="195"/>
      <c r="B9" s="196"/>
      <c r="C9" s="196"/>
      <c r="D9" s="197"/>
      <c r="E9" s="53" t="s">
        <v>55</v>
      </c>
      <c r="F9" s="54">
        <v>0</v>
      </c>
      <c r="G9" s="55">
        <v>0</v>
      </c>
      <c r="H9" s="54">
        <v>0</v>
      </c>
      <c r="I9" s="55">
        <v>0</v>
      </c>
      <c r="J9" s="54">
        <v>0</v>
      </c>
      <c r="K9" s="56">
        <v>3123.38</v>
      </c>
    </row>
    <row r="10" spans="1:11" ht="35.450000000000003" customHeight="1" x14ac:dyDescent="0.2">
      <c r="A10" s="73"/>
      <c r="B10" s="72"/>
      <c r="C10" s="72" t="s">
        <v>22</v>
      </c>
      <c r="D10" s="74"/>
      <c r="E10" s="64" t="s">
        <v>61</v>
      </c>
      <c r="F10" s="65"/>
      <c r="G10" s="75"/>
      <c r="H10" s="65"/>
      <c r="I10" s="66"/>
      <c r="J10" s="65"/>
      <c r="K10" s="66"/>
    </row>
    <row r="11" spans="1:11" ht="49.9" customHeight="1" x14ac:dyDescent="0.2">
      <c r="A11" s="73"/>
      <c r="B11" s="72"/>
      <c r="C11" s="80"/>
      <c r="D11" s="74"/>
      <c r="E11" s="4" t="s">
        <v>74</v>
      </c>
      <c r="F11" s="68"/>
      <c r="G11" s="76"/>
      <c r="H11" s="68"/>
      <c r="I11" s="69"/>
      <c r="J11" s="68"/>
      <c r="K11" s="69"/>
    </row>
    <row r="12" spans="1:11" ht="78" customHeight="1" x14ac:dyDescent="0.2">
      <c r="A12" s="73"/>
      <c r="B12" s="72"/>
      <c r="C12" s="72"/>
      <c r="D12" s="77"/>
      <c r="E12" s="72" t="s">
        <v>73</v>
      </c>
      <c r="F12" s="78"/>
      <c r="G12" s="79"/>
      <c r="H12" s="78"/>
      <c r="I12" s="69"/>
      <c r="J12" s="78"/>
      <c r="K12" s="69"/>
    </row>
    <row r="13" spans="1:11" ht="34.9" customHeight="1" x14ac:dyDescent="0.2">
      <c r="A13" s="73"/>
      <c r="B13" s="72"/>
      <c r="C13" s="72"/>
      <c r="D13" s="77"/>
      <c r="E13" s="72"/>
      <c r="F13" s="78"/>
      <c r="G13" s="79"/>
      <c r="H13" s="78"/>
      <c r="I13" s="69"/>
      <c r="J13" s="78"/>
      <c r="K13" s="69"/>
    </row>
    <row r="14" spans="1:11" ht="34.9" customHeight="1" x14ac:dyDescent="0.2">
      <c r="A14" s="73"/>
      <c r="B14" s="72"/>
      <c r="C14" s="72"/>
      <c r="D14" s="77"/>
      <c r="E14" s="72"/>
      <c r="F14" s="78"/>
      <c r="G14" s="79"/>
      <c r="H14" s="78"/>
      <c r="I14" s="69"/>
      <c r="J14" s="78"/>
      <c r="K14" s="69"/>
    </row>
    <row r="15" spans="1:11" ht="34.9" customHeight="1" x14ac:dyDescent="0.2">
      <c r="A15" s="73"/>
      <c r="B15" s="72"/>
      <c r="C15" s="72"/>
      <c r="D15" s="77"/>
      <c r="E15" s="72"/>
      <c r="F15" s="78"/>
      <c r="G15" s="79"/>
      <c r="H15" s="78"/>
      <c r="I15" s="69"/>
      <c r="J15" s="78"/>
      <c r="K15" s="69"/>
    </row>
    <row r="16" spans="1:11" ht="34.9" customHeight="1" x14ac:dyDescent="0.2">
      <c r="A16" s="73"/>
      <c r="B16" s="72"/>
      <c r="C16" s="72"/>
      <c r="D16" s="77"/>
      <c r="E16" s="72"/>
      <c r="F16" s="78"/>
      <c r="G16" s="79"/>
      <c r="H16" s="78"/>
      <c r="I16" s="69"/>
      <c r="J16" s="78"/>
      <c r="K16" s="69"/>
    </row>
    <row r="17" spans="1:11" ht="34.9" customHeight="1" x14ac:dyDescent="0.2">
      <c r="A17" s="73"/>
      <c r="B17" s="72"/>
      <c r="C17" s="72"/>
      <c r="D17" s="77"/>
      <c r="E17" s="72"/>
      <c r="F17" s="78"/>
      <c r="G17" s="79"/>
      <c r="H17" s="78"/>
      <c r="I17" s="69"/>
      <c r="J17" s="78"/>
      <c r="K17" s="69"/>
    </row>
    <row r="18" spans="1:11" ht="34.9" customHeight="1" x14ac:dyDescent="0.2">
      <c r="A18" s="73"/>
      <c r="B18" s="72"/>
      <c r="C18" s="72"/>
      <c r="D18" s="77"/>
      <c r="E18" s="72"/>
      <c r="F18" s="78"/>
      <c r="G18" s="79"/>
      <c r="H18" s="78"/>
      <c r="I18" s="69"/>
      <c r="J18" s="78"/>
      <c r="K18" s="69"/>
    </row>
    <row r="19" spans="1:11" ht="34.9" customHeight="1" x14ac:dyDescent="0.2">
      <c r="A19" s="73"/>
      <c r="B19" s="72"/>
      <c r="C19" s="72"/>
      <c r="D19" s="77"/>
      <c r="E19" s="72"/>
      <c r="F19" s="78"/>
      <c r="G19" s="79"/>
      <c r="H19" s="78"/>
      <c r="I19" s="69"/>
      <c r="J19" s="78"/>
      <c r="K19" s="69"/>
    </row>
    <row r="20" spans="1:11" ht="34.9" customHeight="1" x14ac:dyDescent="0.2">
      <c r="A20" s="73"/>
      <c r="B20" s="72"/>
      <c r="C20" s="72"/>
      <c r="D20" s="77"/>
      <c r="E20" s="72"/>
      <c r="F20" s="78"/>
      <c r="G20" s="79"/>
      <c r="H20" s="78"/>
      <c r="I20" s="69"/>
      <c r="J20" s="78"/>
      <c r="K20" s="69"/>
    </row>
    <row r="21" spans="1:11" ht="34.9" customHeight="1" x14ac:dyDescent="0.2">
      <c r="A21" s="73"/>
      <c r="B21" s="72"/>
      <c r="C21" s="72"/>
      <c r="D21" s="77"/>
      <c r="E21" s="72"/>
      <c r="F21" s="78"/>
      <c r="G21" s="79"/>
      <c r="H21" s="78"/>
      <c r="I21" s="69"/>
      <c r="J21" s="78"/>
      <c r="K21" s="69"/>
    </row>
    <row r="22" spans="1:11" ht="34.9" customHeight="1" x14ac:dyDescent="0.2">
      <c r="A22" s="73"/>
      <c r="B22" s="72"/>
      <c r="C22" s="72"/>
      <c r="D22" s="77"/>
      <c r="E22" s="72"/>
      <c r="F22" s="78"/>
      <c r="G22" s="79"/>
      <c r="H22" s="78"/>
      <c r="I22" s="69"/>
      <c r="J22" s="78"/>
      <c r="K22" s="69"/>
    </row>
    <row r="23" spans="1:11" ht="34.9" customHeight="1" x14ac:dyDescent="0.2">
      <c r="A23" s="73"/>
      <c r="B23" s="72"/>
      <c r="C23" s="72"/>
      <c r="D23" s="77"/>
      <c r="E23" s="72"/>
      <c r="F23" s="78"/>
      <c r="G23" s="79"/>
      <c r="H23" s="78"/>
      <c r="I23" s="69"/>
      <c r="J23" s="78"/>
      <c r="K23" s="69"/>
    </row>
    <row r="24" spans="1:11" ht="34.9" customHeight="1" x14ac:dyDescent="0.2">
      <c r="A24" s="73"/>
      <c r="B24" s="72"/>
      <c r="C24" s="72"/>
      <c r="D24" s="77"/>
      <c r="E24" s="72"/>
      <c r="F24" s="78"/>
      <c r="G24" s="79"/>
      <c r="H24" s="78"/>
      <c r="I24" s="69"/>
      <c r="J24" s="78"/>
      <c r="K24" s="69"/>
    </row>
    <row r="25" spans="1:11" ht="34.9" customHeight="1" x14ac:dyDescent="0.2">
      <c r="A25" s="73"/>
      <c r="B25" s="72"/>
      <c r="C25" s="72"/>
      <c r="D25" s="77"/>
      <c r="E25" s="72"/>
      <c r="F25" s="78"/>
      <c r="G25" s="79"/>
      <c r="H25" s="78"/>
      <c r="I25" s="69"/>
      <c r="J25" s="78"/>
      <c r="K25" s="69"/>
    </row>
    <row r="26" spans="1:11" ht="34.9" customHeight="1" x14ac:dyDescent="0.2">
      <c r="A26" s="73"/>
      <c r="B26" s="72"/>
      <c r="C26" s="72"/>
      <c r="D26" s="77"/>
      <c r="E26" s="72"/>
      <c r="F26" s="78"/>
      <c r="G26" s="79"/>
      <c r="H26" s="78"/>
      <c r="I26" s="69"/>
      <c r="J26" s="78"/>
      <c r="K26" s="69"/>
    </row>
    <row r="27" spans="1:11" ht="34.9" customHeight="1" x14ac:dyDescent="0.2">
      <c r="A27" s="73"/>
      <c r="B27" s="72"/>
      <c r="C27" s="72"/>
      <c r="D27" s="77"/>
      <c r="E27" s="72"/>
      <c r="F27" s="78"/>
      <c r="G27" s="79"/>
      <c r="H27" s="78"/>
      <c r="I27" s="69"/>
      <c r="J27" s="78"/>
      <c r="K27" s="69"/>
    </row>
    <row r="28" spans="1:11" ht="34.9" customHeight="1" x14ac:dyDescent="0.2">
      <c r="A28" s="73"/>
      <c r="B28" s="72"/>
      <c r="C28" s="72"/>
      <c r="D28" s="77"/>
      <c r="E28" s="72"/>
      <c r="F28" s="78"/>
      <c r="G28" s="79"/>
      <c r="H28" s="78"/>
      <c r="I28" s="69"/>
      <c r="J28" s="78"/>
      <c r="K28" s="69"/>
    </row>
    <row r="29" spans="1:11" ht="34.9" customHeight="1" x14ac:dyDescent="0.2">
      <c r="A29" s="73"/>
      <c r="B29" s="72"/>
      <c r="C29" s="72"/>
      <c r="D29" s="77"/>
      <c r="E29" s="72"/>
      <c r="F29" s="78"/>
      <c r="G29" s="79"/>
      <c r="H29" s="78"/>
      <c r="I29" s="69"/>
      <c r="J29" s="78"/>
      <c r="K29" s="69"/>
    </row>
    <row r="30" spans="1:11" ht="34.9" customHeight="1" x14ac:dyDescent="0.2">
      <c r="A30" s="73"/>
      <c r="B30" s="72"/>
      <c r="C30" s="72"/>
      <c r="D30" s="77"/>
      <c r="E30" s="72"/>
      <c r="F30" s="78"/>
      <c r="G30" s="79"/>
      <c r="H30" s="78"/>
      <c r="I30" s="69"/>
      <c r="J30" s="78"/>
      <c r="K30" s="69"/>
    </row>
    <row r="31" spans="1:11" ht="34.9" customHeight="1" x14ac:dyDescent="0.2">
      <c r="A31" s="73"/>
      <c r="B31" s="72"/>
      <c r="C31" s="72"/>
      <c r="D31" s="77"/>
      <c r="E31" s="72"/>
      <c r="F31" s="78"/>
      <c r="G31" s="79"/>
      <c r="H31" s="78"/>
      <c r="I31" s="69"/>
      <c r="J31" s="78"/>
      <c r="K31" s="69"/>
    </row>
    <row r="32" spans="1:11" ht="34.9" customHeight="1" x14ac:dyDescent="0.2">
      <c r="A32" s="73"/>
      <c r="B32" s="72"/>
      <c r="C32" s="72"/>
      <c r="D32" s="77"/>
      <c r="E32" s="72"/>
      <c r="F32" s="78"/>
      <c r="G32" s="79"/>
      <c r="H32" s="78"/>
      <c r="I32" s="69"/>
      <c r="J32" s="78"/>
      <c r="K32" s="69"/>
    </row>
    <row r="33" spans="1:11" ht="34.9" customHeight="1" x14ac:dyDescent="0.2">
      <c r="A33" s="73"/>
      <c r="B33" s="72"/>
      <c r="C33" s="72"/>
      <c r="D33" s="77"/>
      <c r="E33" s="72"/>
      <c r="F33" s="78"/>
      <c r="G33" s="79"/>
      <c r="H33" s="78"/>
      <c r="I33" s="69"/>
      <c r="J33" s="78"/>
      <c r="K33" s="69"/>
    </row>
    <row r="34" spans="1:11" ht="34.9" customHeight="1" x14ac:dyDescent="0.2">
      <c r="A34" s="73"/>
      <c r="B34" s="72"/>
      <c r="C34" s="72"/>
      <c r="D34" s="77"/>
      <c r="E34" s="72"/>
      <c r="F34" s="78"/>
      <c r="G34" s="79"/>
      <c r="H34" s="78"/>
      <c r="I34" s="69"/>
      <c r="J34" s="78"/>
      <c r="K34" s="69"/>
    </row>
    <row r="35" spans="1:11" ht="34.9" customHeight="1" x14ac:dyDescent="0.2">
      <c r="A35" s="73"/>
      <c r="B35" s="72"/>
      <c r="C35" s="72"/>
      <c r="D35" s="77"/>
      <c r="E35" s="72"/>
      <c r="F35" s="78"/>
      <c r="G35" s="79"/>
      <c r="H35" s="78"/>
      <c r="I35" s="69"/>
      <c r="J35" s="78"/>
      <c r="K35" s="69"/>
    </row>
    <row r="36" spans="1:11" ht="34.9" customHeight="1" x14ac:dyDescent="0.2">
      <c r="A36" s="73"/>
      <c r="B36" s="72"/>
      <c r="C36" s="72"/>
      <c r="D36" s="77"/>
      <c r="E36" s="72"/>
      <c r="F36" s="78"/>
      <c r="G36" s="79"/>
      <c r="H36" s="78"/>
      <c r="I36" s="69"/>
      <c r="J36" s="78"/>
      <c r="K36" s="69"/>
    </row>
    <row r="37" spans="1:11" ht="34.9" customHeight="1" x14ac:dyDescent="0.2">
      <c r="A37" s="73"/>
      <c r="B37" s="72"/>
      <c r="C37" s="72"/>
      <c r="D37" s="77"/>
      <c r="E37" s="72"/>
      <c r="F37" s="78"/>
      <c r="G37" s="79"/>
      <c r="H37" s="78"/>
      <c r="I37" s="69"/>
      <c r="J37" s="78"/>
      <c r="K37" s="69"/>
    </row>
    <row r="38" spans="1:11" ht="34.9" customHeight="1" x14ac:dyDescent="0.2">
      <c r="A38" s="73"/>
      <c r="B38" s="72"/>
      <c r="C38" s="72"/>
      <c r="D38" s="77"/>
      <c r="E38" s="72"/>
      <c r="F38" s="78"/>
      <c r="G38" s="79"/>
      <c r="H38" s="78"/>
      <c r="I38" s="69"/>
      <c r="J38" s="78"/>
      <c r="K38" s="69"/>
    </row>
    <row r="39" spans="1:11" ht="34.9" customHeight="1" x14ac:dyDescent="0.2">
      <c r="A39" s="73"/>
      <c r="B39" s="72"/>
      <c r="C39" s="72"/>
      <c r="D39" s="77"/>
      <c r="E39" s="72"/>
      <c r="F39" s="78"/>
      <c r="G39" s="79"/>
      <c r="H39" s="78"/>
      <c r="I39" s="69"/>
      <c r="J39" s="78"/>
      <c r="K39" s="69"/>
    </row>
    <row r="40" spans="1:11" ht="34.9" customHeight="1" x14ac:dyDescent="0.2">
      <c r="A40" s="73"/>
      <c r="B40" s="72"/>
      <c r="C40" s="72"/>
      <c r="D40" s="77"/>
      <c r="E40" s="72"/>
      <c r="F40" s="78"/>
      <c r="G40" s="79"/>
      <c r="H40" s="78"/>
      <c r="I40" s="69"/>
      <c r="J40" s="78"/>
      <c r="K40" s="69"/>
    </row>
    <row r="41" spans="1:11" ht="34.9" customHeight="1" x14ac:dyDescent="0.2">
      <c r="A41" s="73"/>
      <c r="B41" s="72"/>
      <c r="C41" s="72"/>
      <c r="D41" s="77"/>
      <c r="E41" s="72"/>
      <c r="F41" s="78"/>
      <c r="G41" s="79"/>
      <c r="H41" s="78"/>
      <c r="I41" s="69"/>
      <c r="J41" s="78"/>
      <c r="K41" s="69"/>
    </row>
    <row r="42" spans="1:11" ht="34.9" customHeight="1" x14ac:dyDescent="0.2">
      <c r="A42" s="73"/>
      <c r="B42" s="72"/>
      <c r="C42" s="72"/>
      <c r="D42" s="77"/>
      <c r="E42" s="72"/>
      <c r="F42" s="78"/>
      <c r="G42" s="79"/>
      <c r="H42" s="78"/>
      <c r="I42" s="69"/>
      <c r="J42" s="78"/>
      <c r="K42" s="69"/>
    </row>
    <row r="43" spans="1:11" ht="34.9" customHeight="1" x14ac:dyDescent="0.2">
      <c r="A43" s="73"/>
      <c r="B43" s="72"/>
      <c r="C43" s="72"/>
      <c r="D43" s="77"/>
      <c r="E43" s="72"/>
      <c r="F43" s="78"/>
      <c r="G43" s="79"/>
      <c r="H43" s="78"/>
      <c r="I43" s="69"/>
      <c r="J43" s="78"/>
      <c r="K43" s="69"/>
    </row>
    <row r="44" spans="1:11" ht="34.9" customHeight="1" x14ac:dyDescent="0.2">
      <c r="A44" s="73"/>
      <c r="B44" s="72"/>
      <c r="C44" s="72"/>
      <c r="D44" s="77"/>
      <c r="E44" s="72"/>
      <c r="F44" s="78"/>
      <c r="G44" s="79"/>
      <c r="H44" s="78"/>
      <c r="I44" s="69"/>
      <c r="J44" s="78"/>
      <c r="K44" s="69"/>
    </row>
    <row r="45" spans="1:11" ht="34.9" customHeight="1" x14ac:dyDescent="0.2">
      <c r="A45" s="73"/>
      <c r="B45" s="72"/>
      <c r="C45" s="72"/>
      <c r="D45" s="77"/>
      <c r="E45" s="72"/>
      <c r="F45" s="78"/>
      <c r="G45" s="79"/>
      <c r="H45" s="78"/>
      <c r="I45" s="69"/>
      <c r="J45" s="78"/>
      <c r="K45" s="69"/>
    </row>
    <row r="46" spans="1:11" ht="34.9" customHeight="1" x14ac:dyDescent="0.2">
      <c r="A46" s="73"/>
      <c r="B46" s="72"/>
      <c r="C46" s="72"/>
      <c r="D46" s="77"/>
      <c r="E46" s="72"/>
      <c r="F46" s="78"/>
      <c r="G46" s="79"/>
      <c r="H46" s="78"/>
      <c r="I46" s="69"/>
      <c r="J46" s="78"/>
      <c r="K46" s="69"/>
    </row>
    <row r="47" spans="1:11" ht="34.9" customHeight="1" x14ac:dyDescent="0.2">
      <c r="A47" s="73"/>
      <c r="B47" s="72"/>
      <c r="C47" s="72"/>
      <c r="D47" s="77"/>
      <c r="E47" s="72"/>
      <c r="F47" s="78"/>
      <c r="G47" s="79"/>
      <c r="H47" s="78"/>
      <c r="I47" s="69"/>
      <c r="J47" s="78"/>
      <c r="K47" s="69"/>
    </row>
    <row r="48" spans="1:11" ht="34.9" customHeight="1" x14ac:dyDescent="0.2">
      <c r="A48" s="73"/>
      <c r="B48" s="72"/>
      <c r="C48" s="72"/>
      <c r="D48" s="77"/>
      <c r="E48" s="72"/>
      <c r="F48" s="78"/>
      <c r="G48" s="79"/>
      <c r="H48" s="78"/>
      <c r="I48" s="69"/>
      <c r="J48" s="78"/>
      <c r="K48" s="69"/>
    </row>
    <row r="49" spans="1:11" ht="34.9" customHeight="1" x14ac:dyDescent="0.2">
      <c r="A49" s="73"/>
      <c r="B49" s="72"/>
      <c r="C49" s="72"/>
      <c r="D49" s="77"/>
      <c r="E49" s="72"/>
      <c r="F49" s="78"/>
      <c r="G49" s="79"/>
      <c r="H49" s="78"/>
      <c r="I49" s="69"/>
      <c r="J49" s="78"/>
      <c r="K49" s="69"/>
    </row>
    <row r="50" spans="1:11" ht="34.9" customHeight="1" x14ac:dyDescent="0.2">
      <c r="A50" s="73"/>
      <c r="B50" s="72"/>
      <c r="C50" s="72"/>
      <c r="D50" s="77"/>
      <c r="E50" s="72"/>
      <c r="F50" s="78"/>
      <c r="G50" s="79"/>
      <c r="H50" s="78"/>
      <c r="I50" s="69"/>
      <c r="J50" s="78"/>
      <c r="K50" s="69"/>
    </row>
    <row r="51" spans="1:11" ht="34.9" customHeight="1" x14ac:dyDescent="0.2">
      <c r="A51" s="73"/>
      <c r="B51" s="72"/>
      <c r="C51" s="72"/>
      <c r="D51" s="77"/>
      <c r="E51" s="72"/>
      <c r="F51" s="78"/>
      <c r="G51" s="79"/>
      <c r="H51" s="78"/>
      <c r="I51" s="69"/>
      <c r="J51" s="78"/>
      <c r="K51" s="69"/>
    </row>
    <row r="52" spans="1:11" ht="34.9" customHeight="1" x14ac:dyDescent="0.2">
      <c r="A52" s="73"/>
      <c r="B52" s="72"/>
      <c r="C52" s="72"/>
      <c r="D52" s="77"/>
      <c r="E52" s="72"/>
      <c r="F52" s="78"/>
      <c r="G52" s="79"/>
      <c r="H52" s="78"/>
      <c r="I52" s="69"/>
      <c r="J52" s="78"/>
      <c r="K52" s="69"/>
    </row>
    <row r="53" spans="1:11" ht="34.9" customHeight="1" x14ac:dyDescent="0.2">
      <c r="A53" s="73"/>
      <c r="B53" s="72"/>
      <c r="C53" s="72"/>
      <c r="D53" s="77"/>
      <c r="E53" s="72"/>
      <c r="F53" s="78"/>
      <c r="G53" s="79"/>
      <c r="H53" s="78"/>
      <c r="I53" s="69"/>
      <c r="J53" s="78"/>
      <c r="K53" s="69"/>
    </row>
    <row r="54" spans="1:11" ht="34.9" customHeight="1" x14ac:dyDescent="0.2">
      <c r="A54" s="73"/>
      <c r="B54" s="72"/>
      <c r="C54" s="72"/>
      <c r="D54" s="77"/>
      <c r="E54" s="72"/>
      <c r="F54" s="78"/>
      <c r="G54" s="79"/>
      <c r="H54" s="78"/>
      <c r="I54" s="69"/>
      <c r="J54" s="78"/>
      <c r="K54" s="69"/>
    </row>
    <row r="55" spans="1:11" ht="34.9" customHeight="1" x14ac:dyDescent="0.2">
      <c r="A55" s="73"/>
      <c r="B55" s="72"/>
      <c r="C55" s="72"/>
      <c r="D55" s="77"/>
      <c r="E55" s="72"/>
      <c r="F55" s="78"/>
      <c r="G55" s="79"/>
      <c r="H55" s="78"/>
      <c r="I55" s="69"/>
      <c r="J55" s="78"/>
      <c r="K55" s="69"/>
    </row>
    <row r="56" spans="1:11" ht="34.9" customHeight="1" x14ac:dyDescent="0.2">
      <c r="A56" s="73"/>
      <c r="B56" s="72"/>
      <c r="C56" s="72"/>
      <c r="D56" s="77"/>
      <c r="E56" s="72"/>
      <c r="F56" s="78"/>
      <c r="G56" s="79"/>
      <c r="H56" s="78"/>
      <c r="I56" s="69"/>
      <c r="J56" s="78"/>
      <c r="K56" s="69"/>
    </row>
    <row r="57" spans="1:11" ht="34.9" customHeight="1" x14ac:dyDescent="0.2">
      <c r="A57" s="73"/>
      <c r="B57" s="72"/>
      <c r="C57" s="72"/>
      <c r="D57" s="77"/>
      <c r="E57" s="72"/>
      <c r="F57" s="78"/>
      <c r="G57" s="79"/>
      <c r="H57" s="78"/>
      <c r="I57" s="69"/>
      <c r="J57" s="78"/>
      <c r="K57" s="69"/>
    </row>
    <row r="58" spans="1:11" ht="34.9" customHeight="1" x14ac:dyDescent="0.2">
      <c r="A58" s="73"/>
      <c r="B58" s="72"/>
      <c r="C58" s="72"/>
      <c r="D58" s="77"/>
      <c r="E58" s="72"/>
      <c r="F58" s="78"/>
      <c r="G58" s="79"/>
      <c r="H58" s="78"/>
      <c r="I58" s="69"/>
      <c r="J58" s="78"/>
      <c r="K58" s="69"/>
    </row>
    <row r="59" spans="1:11" ht="34.9" customHeight="1" x14ac:dyDescent="0.2">
      <c r="A59" s="73"/>
      <c r="B59" s="72"/>
      <c r="C59" s="72"/>
      <c r="D59" s="77"/>
      <c r="E59" s="72"/>
      <c r="F59" s="78"/>
      <c r="G59" s="79"/>
      <c r="H59" s="78"/>
      <c r="I59" s="69"/>
      <c r="J59" s="78"/>
      <c r="K59" s="69"/>
    </row>
    <row r="60" spans="1:11" ht="34.9" customHeight="1" x14ac:dyDescent="0.2">
      <c r="A60" s="73"/>
      <c r="B60" s="72"/>
      <c r="C60" s="72"/>
      <c r="D60" s="77"/>
      <c r="E60" s="72"/>
      <c r="F60" s="78"/>
      <c r="G60" s="79"/>
      <c r="H60" s="78"/>
      <c r="I60" s="69"/>
      <c r="J60" s="78"/>
      <c r="K60" s="69"/>
    </row>
    <row r="61" spans="1:11" ht="34.9" customHeight="1" x14ac:dyDescent="0.2">
      <c r="A61" s="73"/>
      <c r="B61" s="72"/>
      <c r="C61" s="72"/>
      <c r="D61" s="77"/>
      <c r="E61" s="72"/>
      <c r="F61" s="78"/>
      <c r="G61" s="79"/>
      <c r="H61" s="78"/>
      <c r="I61" s="69"/>
      <c r="J61" s="78"/>
      <c r="K61" s="69"/>
    </row>
    <row r="62" spans="1:11" ht="34.9" customHeight="1" x14ac:dyDescent="0.2">
      <c r="A62" s="73"/>
      <c r="B62" s="72"/>
      <c r="C62" s="72"/>
      <c r="D62" s="77"/>
      <c r="E62" s="72"/>
      <c r="F62" s="78"/>
      <c r="G62" s="79"/>
      <c r="H62" s="78"/>
      <c r="I62" s="69"/>
      <c r="J62" s="78"/>
      <c r="K62" s="69"/>
    </row>
    <row r="63" spans="1:11" ht="34.9" customHeight="1" x14ac:dyDescent="0.2">
      <c r="A63" s="73"/>
      <c r="B63" s="72"/>
      <c r="C63" s="72"/>
      <c r="D63" s="77"/>
      <c r="E63" s="72"/>
      <c r="F63" s="78"/>
      <c r="G63" s="79"/>
      <c r="H63" s="78"/>
      <c r="I63" s="69"/>
      <c r="J63" s="78"/>
      <c r="K63" s="69"/>
    </row>
    <row r="64" spans="1:11" ht="34.9" customHeight="1" x14ac:dyDescent="0.2">
      <c r="A64" s="73"/>
      <c r="B64" s="72"/>
      <c r="C64" s="72"/>
      <c r="D64" s="77"/>
      <c r="E64" s="72"/>
      <c r="F64" s="78"/>
      <c r="G64" s="79"/>
      <c r="H64" s="78"/>
      <c r="I64" s="69"/>
      <c r="J64" s="78"/>
      <c r="K64" s="69"/>
    </row>
    <row r="65" spans="1:11" ht="34.9" customHeight="1" x14ac:dyDescent="0.2">
      <c r="A65" s="73"/>
      <c r="B65" s="72"/>
      <c r="C65" s="72"/>
      <c r="D65" s="77"/>
      <c r="E65" s="72"/>
      <c r="F65" s="78"/>
      <c r="G65" s="79"/>
      <c r="H65" s="78"/>
      <c r="I65" s="69"/>
      <c r="J65" s="78"/>
      <c r="K65" s="69"/>
    </row>
    <row r="66" spans="1:11" ht="34.9" customHeight="1" x14ac:dyDescent="0.2">
      <c r="A66" s="73"/>
      <c r="B66" s="72"/>
      <c r="C66" s="72"/>
      <c r="D66" s="77"/>
      <c r="E66" s="72"/>
      <c r="F66" s="78"/>
      <c r="G66" s="79"/>
      <c r="H66" s="78"/>
      <c r="I66" s="69"/>
      <c r="J66" s="78"/>
      <c r="K66" s="69"/>
    </row>
    <row r="67" spans="1:11" ht="34.9" customHeight="1" x14ac:dyDescent="0.2">
      <c r="A67" s="73"/>
      <c r="B67" s="72"/>
      <c r="C67" s="72"/>
      <c r="D67" s="77"/>
      <c r="E67" s="72"/>
      <c r="F67" s="78"/>
      <c r="G67" s="79"/>
      <c r="H67" s="78"/>
      <c r="I67" s="69"/>
      <c r="J67" s="78"/>
      <c r="K67" s="69"/>
    </row>
    <row r="68" spans="1:11" ht="34.9" customHeight="1" x14ac:dyDescent="0.2">
      <c r="A68" s="73"/>
      <c r="B68" s="72"/>
      <c r="C68" s="72"/>
      <c r="D68" s="77"/>
      <c r="E68" s="72"/>
      <c r="F68" s="78"/>
      <c r="G68" s="79"/>
      <c r="H68" s="78"/>
      <c r="I68" s="69"/>
      <c r="J68" s="78"/>
      <c r="K68" s="69"/>
    </row>
    <row r="69" spans="1:11" ht="34.9" customHeight="1" x14ac:dyDescent="0.2">
      <c r="A69" s="73"/>
      <c r="B69" s="72"/>
      <c r="C69" s="72"/>
      <c r="D69" s="77"/>
      <c r="E69" s="72"/>
      <c r="F69" s="78"/>
      <c r="G69" s="79"/>
      <c r="H69" s="78"/>
      <c r="I69" s="69"/>
      <c r="J69" s="78"/>
      <c r="K69" s="69"/>
    </row>
    <row r="70" spans="1:11" ht="34.9" customHeight="1" x14ac:dyDescent="0.2">
      <c r="A70" s="73"/>
      <c r="B70" s="72"/>
      <c r="C70" s="72"/>
      <c r="D70" s="77"/>
      <c r="E70" s="72"/>
      <c r="F70" s="78"/>
      <c r="G70" s="79"/>
      <c r="H70" s="78"/>
      <c r="I70" s="69"/>
      <c r="J70" s="78"/>
      <c r="K70" s="69"/>
    </row>
    <row r="71" spans="1:11" ht="34.9" customHeight="1" x14ac:dyDescent="0.2">
      <c r="A71" s="73"/>
      <c r="B71" s="72"/>
      <c r="C71" s="72"/>
      <c r="D71" s="77"/>
      <c r="E71" s="72"/>
      <c r="F71" s="78"/>
      <c r="G71" s="79"/>
      <c r="H71" s="78"/>
      <c r="I71" s="69"/>
      <c r="J71" s="78"/>
      <c r="K71" s="69"/>
    </row>
    <row r="72" spans="1:11" ht="34.9" customHeight="1" x14ac:dyDescent="0.2">
      <c r="A72" s="73"/>
      <c r="B72" s="72"/>
      <c r="C72" s="72"/>
      <c r="D72" s="77"/>
      <c r="E72" s="72"/>
      <c r="F72" s="78"/>
      <c r="G72" s="79"/>
      <c r="H72" s="78"/>
      <c r="I72" s="69"/>
      <c r="J72" s="78"/>
      <c r="K72" s="69"/>
    </row>
    <row r="73" spans="1:11" ht="34.9" customHeight="1" x14ac:dyDescent="0.2">
      <c r="A73" s="73"/>
      <c r="B73" s="72"/>
      <c r="C73" s="72"/>
      <c r="D73" s="77"/>
      <c r="E73" s="72"/>
      <c r="F73" s="78"/>
      <c r="G73" s="79"/>
      <c r="H73" s="78"/>
      <c r="I73" s="69"/>
      <c r="J73" s="78"/>
      <c r="K73" s="69"/>
    </row>
    <row r="74" spans="1:11" ht="34.9" customHeight="1" x14ac:dyDescent="0.2">
      <c r="A74" s="73"/>
      <c r="B74" s="72"/>
      <c r="C74" s="72"/>
      <c r="D74" s="77"/>
      <c r="E74" s="72"/>
      <c r="F74" s="78"/>
      <c r="G74" s="79"/>
      <c r="H74" s="78"/>
      <c r="I74" s="69"/>
      <c r="J74" s="78"/>
      <c r="K74" s="69"/>
    </row>
    <row r="75" spans="1:11" ht="34.9" customHeight="1" x14ac:dyDescent="0.2">
      <c r="A75" s="73"/>
      <c r="B75" s="72"/>
      <c r="C75" s="72"/>
      <c r="D75" s="77"/>
      <c r="E75" s="72"/>
      <c r="F75" s="78"/>
      <c r="G75" s="79"/>
      <c r="H75" s="78"/>
      <c r="I75" s="69"/>
      <c r="J75" s="78"/>
      <c r="K75" s="69"/>
    </row>
    <row r="76" spans="1:11" ht="34.9" customHeight="1" x14ac:dyDescent="0.2">
      <c r="A76" s="73"/>
      <c r="B76" s="72"/>
      <c r="C76" s="72"/>
      <c r="D76" s="77"/>
      <c r="E76" s="72"/>
      <c r="F76" s="78"/>
      <c r="G76" s="79"/>
      <c r="H76" s="78"/>
      <c r="I76" s="69"/>
      <c r="J76" s="78"/>
      <c r="K76" s="69"/>
    </row>
    <row r="77" spans="1:11" ht="34.9" customHeight="1" x14ac:dyDescent="0.2">
      <c r="A77" s="73"/>
      <c r="B77" s="72"/>
      <c r="C77" s="72"/>
      <c r="D77" s="77"/>
      <c r="E77" s="72"/>
      <c r="F77" s="78"/>
      <c r="G77" s="79"/>
      <c r="H77" s="78"/>
      <c r="I77" s="69"/>
      <c r="J77" s="78"/>
      <c r="K77" s="69"/>
    </row>
    <row r="78" spans="1:11" ht="34.9" customHeight="1" x14ac:dyDescent="0.2">
      <c r="A78" s="73"/>
      <c r="B78" s="72"/>
      <c r="C78" s="72"/>
      <c r="D78" s="77"/>
      <c r="E78" s="72"/>
      <c r="F78" s="78"/>
      <c r="G78" s="79"/>
      <c r="H78" s="78"/>
      <c r="I78" s="69"/>
      <c r="J78" s="78"/>
      <c r="K78" s="69"/>
    </row>
    <row r="79" spans="1:11" ht="34.9" customHeight="1" x14ac:dyDescent="0.2">
      <c r="A79" s="70"/>
      <c r="B79" s="63"/>
      <c r="C79" s="72"/>
      <c r="D79" s="80"/>
      <c r="E79" s="80"/>
      <c r="F79" s="71"/>
      <c r="G79" s="69"/>
      <c r="H79" s="71"/>
      <c r="I79" s="69"/>
      <c r="J79" s="71"/>
      <c r="K79" s="69"/>
    </row>
    <row r="80" spans="1:11" ht="34.9" customHeight="1" x14ac:dyDescent="0.2">
      <c r="A80" s="70"/>
      <c r="B80" s="67"/>
      <c r="C80" s="80"/>
      <c r="D80" s="80"/>
      <c r="E80" s="80"/>
      <c r="F80" s="71"/>
      <c r="G80" s="69"/>
      <c r="H80" s="71"/>
      <c r="I80" s="69"/>
      <c r="J80" s="71"/>
      <c r="K80" s="69"/>
    </row>
    <row r="81" spans="1:11" ht="34.9" customHeight="1" x14ac:dyDescent="0.2">
      <c r="A81" s="70"/>
      <c r="B81" s="67"/>
      <c r="C81" s="80"/>
      <c r="D81" s="80"/>
      <c r="E81" s="80"/>
      <c r="F81" s="71"/>
      <c r="G81" s="69"/>
      <c r="H81" s="71"/>
      <c r="I81" s="69"/>
      <c r="J81" s="71"/>
      <c r="K81" s="69"/>
    </row>
    <row r="82" spans="1:11" ht="34.9" customHeight="1" x14ac:dyDescent="0.2">
      <c r="A82" s="70"/>
      <c r="B82" s="67"/>
      <c r="C82" s="80"/>
      <c r="D82" s="80"/>
      <c r="E82" s="80"/>
      <c r="F82" s="71"/>
      <c r="G82" s="69"/>
      <c r="H82" s="71"/>
      <c r="I82" s="69"/>
      <c r="J82" s="71"/>
      <c r="K82" s="69"/>
    </row>
    <row r="83" spans="1:11" ht="34.9" customHeight="1" x14ac:dyDescent="0.2">
      <c r="A83" s="70"/>
      <c r="B83" s="67"/>
      <c r="C83" s="80"/>
      <c r="D83" s="80"/>
      <c r="E83" s="80"/>
      <c r="F83" s="71"/>
      <c r="G83" s="69"/>
      <c r="H83" s="71"/>
      <c r="I83" s="69"/>
      <c r="J83" s="71"/>
      <c r="K83" s="69"/>
    </row>
    <row r="84" spans="1:11" ht="34.9" customHeight="1" x14ac:dyDescent="0.2">
      <c r="A84" s="70"/>
      <c r="B84" s="67"/>
      <c r="C84" s="80"/>
      <c r="D84" s="80"/>
      <c r="E84" s="80"/>
      <c r="F84" s="71"/>
      <c r="G84" s="69"/>
      <c r="H84" s="71"/>
      <c r="I84" s="69"/>
      <c r="J84" s="71"/>
      <c r="K84" s="69"/>
    </row>
    <row r="85" spans="1:11" ht="34.9" customHeight="1" x14ac:dyDescent="0.2">
      <c r="A85" s="70"/>
      <c r="B85" s="67"/>
      <c r="C85" s="80"/>
      <c r="D85" s="80"/>
      <c r="E85" s="80"/>
      <c r="F85" s="71"/>
      <c r="G85" s="69"/>
      <c r="H85" s="71"/>
      <c r="I85" s="69"/>
      <c r="J85" s="71"/>
      <c r="K85" s="69"/>
    </row>
    <row r="86" spans="1:11" ht="34.9" customHeight="1" x14ac:dyDescent="0.2">
      <c r="A86" s="70"/>
      <c r="B86" s="67"/>
      <c r="C86" s="80"/>
      <c r="D86" s="80"/>
      <c r="E86" s="80"/>
      <c r="F86" s="71"/>
      <c r="G86" s="69"/>
      <c r="H86" s="71"/>
      <c r="I86" s="69"/>
      <c r="J86" s="71"/>
      <c r="K86" s="69"/>
    </row>
    <row r="87" spans="1:11" ht="34.9" customHeight="1" x14ac:dyDescent="0.2">
      <c r="A87" s="70"/>
      <c r="B87" s="67"/>
      <c r="C87" s="80"/>
      <c r="D87" s="80"/>
      <c r="E87" s="80"/>
      <c r="F87" s="71"/>
      <c r="G87" s="69"/>
      <c r="H87" s="71"/>
      <c r="I87" s="69"/>
      <c r="J87" s="71"/>
      <c r="K87" s="69"/>
    </row>
    <row r="88" spans="1:11" ht="34.9" customHeight="1" x14ac:dyDescent="0.2">
      <c r="A88" s="70"/>
      <c r="B88" s="67"/>
      <c r="C88" s="80"/>
      <c r="D88" s="80"/>
      <c r="E88" s="80"/>
      <c r="F88" s="71"/>
      <c r="G88" s="69"/>
      <c r="H88" s="71"/>
      <c r="I88" s="69"/>
      <c r="J88" s="71"/>
      <c r="K88" s="69"/>
    </row>
    <row r="89" spans="1:11" ht="34.9" customHeight="1" x14ac:dyDescent="0.2">
      <c r="A89" s="70"/>
      <c r="B89" s="67"/>
      <c r="C89" s="80"/>
      <c r="D89" s="80"/>
      <c r="E89" s="80"/>
      <c r="F89" s="71"/>
      <c r="G89" s="69"/>
      <c r="H89" s="71"/>
      <c r="I89" s="69"/>
      <c r="J89" s="71"/>
      <c r="K89" s="69"/>
    </row>
    <row r="90" spans="1:11" ht="34.9" customHeight="1" x14ac:dyDescent="0.2">
      <c r="A90" s="70"/>
      <c r="B90" s="67"/>
      <c r="C90" s="80"/>
      <c r="D90" s="80"/>
      <c r="E90" s="80"/>
      <c r="F90" s="71"/>
      <c r="G90" s="69"/>
      <c r="H90" s="71"/>
      <c r="I90" s="69"/>
      <c r="J90" s="71"/>
      <c r="K90" s="69"/>
    </row>
    <row r="91" spans="1:11" ht="34.9" customHeight="1" x14ac:dyDescent="0.2">
      <c r="A91" s="70"/>
      <c r="B91" s="67"/>
      <c r="C91" s="80"/>
      <c r="D91" s="80"/>
      <c r="E91" s="80"/>
      <c r="F91" s="71"/>
      <c r="G91" s="69"/>
      <c r="H91" s="71"/>
      <c r="I91" s="69"/>
      <c r="J91" s="71"/>
      <c r="K91" s="69"/>
    </row>
    <row r="92" spans="1:11" ht="34.9" customHeight="1" x14ac:dyDescent="0.2">
      <c r="A92" s="70"/>
      <c r="B92" s="67"/>
      <c r="C92" s="80"/>
      <c r="D92" s="80"/>
      <c r="E92" s="80"/>
      <c r="F92" s="71"/>
      <c r="G92" s="69"/>
      <c r="H92" s="71"/>
      <c r="I92" s="69"/>
      <c r="J92" s="71"/>
      <c r="K92" s="69"/>
    </row>
    <row r="93" spans="1:11" ht="34.9" customHeight="1" x14ac:dyDescent="0.2">
      <c r="A93" s="70"/>
      <c r="B93" s="67"/>
      <c r="C93" s="80"/>
      <c r="D93" s="80"/>
      <c r="E93" s="80"/>
      <c r="F93" s="71"/>
      <c r="G93" s="69"/>
      <c r="H93" s="71"/>
      <c r="I93" s="69"/>
      <c r="J93" s="71"/>
      <c r="K93" s="69"/>
    </row>
    <row r="94" spans="1:11" ht="34.9" customHeight="1" x14ac:dyDescent="0.2">
      <c r="A94" s="70"/>
      <c r="B94" s="67"/>
      <c r="C94" s="80"/>
      <c r="D94" s="80"/>
      <c r="E94" s="80"/>
      <c r="F94" s="71"/>
      <c r="G94" s="69"/>
      <c r="H94" s="71"/>
      <c r="I94" s="69"/>
      <c r="J94" s="71"/>
      <c r="K94" s="69"/>
    </row>
    <row r="95" spans="1:11" ht="34.9" customHeight="1" x14ac:dyDescent="0.2">
      <c r="A95" s="70"/>
      <c r="B95" s="67"/>
      <c r="C95" s="80"/>
      <c r="D95" s="80"/>
      <c r="E95" s="80"/>
      <c r="F95" s="71"/>
      <c r="G95" s="69"/>
      <c r="H95" s="71"/>
      <c r="I95" s="69"/>
      <c r="J95" s="71"/>
      <c r="K95" s="69"/>
    </row>
    <row r="96" spans="1:11" ht="34.9" customHeight="1" x14ac:dyDescent="0.2">
      <c r="A96" s="70"/>
      <c r="B96" s="67"/>
      <c r="C96" s="80"/>
      <c r="D96" s="80"/>
      <c r="E96" s="80"/>
      <c r="F96" s="71"/>
      <c r="G96" s="69"/>
      <c r="H96" s="71"/>
      <c r="I96" s="69"/>
      <c r="J96" s="71"/>
      <c r="K96" s="69"/>
    </row>
    <row r="97" spans="1:11" ht="34.9" customHeight="1" x14ac:dyDescent="0.2">
      <c r="A97" s="70"/>
      <c r="B97" s="67"/>
      <c r="C97" s="80"/>
      <c r="D97" s="80"/>
      <c r="E97" s="80"/>
      <c r="F97" s="71"/>
      <c r="G97" s="69"/>
      <c r="H97" s="71"/>
      <c r="I97" s="69"/>
      <c r="J97" s="71"/>
      <c r="K97" s="69"/>
    </row>
    <row r="98" spans="1:11" ht="34.9" customHeight="1" x14ac:dyDescent="0.2">
      <c r="A98" s="70"/>
      <c r="B98" s="67"/>
      <c r="C98" s="80"/>
      <c r="D98" s="80"/>
      <c r="E98" s="80"/>
      <c r="F98" s="71"/>
      <c r="G98" s="69"/>
      <c r="H98" s="71"/>
      <c r="I98" s="69"/>
      <c r="J98" s="71"/>
      <c r="K98" s="69"/>
    </row>
    <row r="99" spans="1:11" ht="34.9" customHeight="1" x14ac:dyDescent="0.2">
      <c r="A99" s="70"/>
      <c r="B99" s="67"/>
      <c r="C99" s="80"/>
      <c r="D99" s="80"/>
      <c r="E99" s="80"/>
      <c r="F99" s="71"/>
      <c r="G99" s="69"/>
      <c r="H99" s="71"/>
      <c r="I99" s="69"/>
      <c r="J99" s="71"/>
      <c r="K99" s="69"/>
    </row>
    <row r="100" spans="1:11" ht="34.9" customHeight="1" x14ac:dyDescent="0.2">
      <c r="A100" s="70"/>
      <c r="B100" s="67"/>
      <c r="C100" s="80"/>
      <c r="D100" s="80"/>
      <c r="E100" s="80"/>
      <c r="F100" s="71"/>
      <c r="G100" s="69"/>
      <c r="H100" s="71"/>
      <c r="I100" s="69"/>
      <c r="J100" s="71"/>
      <c r="K100" s="69"/>
    </row>
    <row r="101" spans="1:11" ht="34.9" customHeight="1" x14ac:dyDescent="0.2">
      <c r="A101" s="70"/>
      <c r="B101" s="67"/>
      <c r="C101" s="80"/>
      <c r="D101" s="80"/>
      <c r="E101" s="80"/>
      <c r="F101" s="71"/>
      <c r="G101" s="69"/>
      <c r="H101" s="71"/>
      <c r="I101" s="69"/>
      <c r="J101" s="71"/>
      <c r="K101" s="69"/>
    </row>
    <row r="102" spans="1:11" ht="34.9" customHeight="1" x14ac:dyDescent="0.2">
      <c r="A102" s="70"/>
      <c r="B102" s="67"/>
      <c r="C102" s="80"/>
      <c r="D102" s="80"/>
      <c r="E102" s="80"/>
      <c r="F102" s="71"/>
      <c r="G102" s="69"/>
      <c r="H102" s="71"/>
      <c r="I102" s="69"/>
      <c r="J102" s="71"/>
      <c r="K102" s="69"/>
    </row>
    <row r="103" spans="1:11" ht="10.5" customHeight="1" x14ac:dyDescent="0.2">
      <c r="F103" s="42"/>
      <c r="G103" s="42"/>
      <c r="H103" s="42"/>
      <c r="J103" s="42"/>
    </row>
    <row r="104" spans="1:11" ht="10.5" customHeight="1" x14ac:dyDescent="0.2">
      <c r="F104" s="42"/>
      <c r="G104" s="42"/>
      <c r="H104" s="42"/>
      <c r="J104" s="42"/>
    </row>
    <row r="105" spans="1:11" ht="10.5" customHeight="1" x14ac:dyDescent="0.2">
      <c r="F105" s="42"/>
      <c r="G105" s="42"/>
      <c r="H105" s="42"/>
      <c r="J105" s="42"/>
    </row>
    <row r="106" spans="1:11" ht="10.5" customHeight="1" x14ac:dyDescent="0.2">
      <c r="F106" s="42"/>
      <c r="G106" s="42"/>
      <c r="H106" s="42"/>
      <c r="J106" s="42"/>
    </row>
    <row r="107" spans="1:11" ht="10.5" customHeight="1" x14ac:dyDescent="0.2">
      <c r="F107" s="42"/>
      <c r="G107" s="42"/>
      <c r="H107" s="42"/>
      <c r="J107" s="42"/>
    </row>
    <row r="108" spans="1:11" ht="10.5" customHeight="1" x14ac:dyDescent="0.2">
      <c r="F108" s="42"/>
      <c r="G108" s="42"/>
      <c r="H108" s="42"/>
      <c r="J108" s="42"/>
    </row>
    <row r="109" spans="1:11" ht="10.5" customHeight="1" x14ac:dyDescent="0.2">
      <c r="F109" s="42"/>
      <c r="G109" s="42"/>
      <c r="H109" s="42"/>
      <c r="J109" s="42"/>
    </row>
    <row r="110" spans="1:11" ht="10.5" customHeight="1" x14ac:dyDescent="0.2">
      <c r="F110" s="42"/>
      <c r="G110" s="42"/>
      <c r="H110" s="42"/>
      <c r="J110" s="42"/>
    </row>
    <row r="111" spans="1:11" ht="10.5" customHeight="1" x14ac:dyDescent="0.2">
      <c r="F111" s="42"/>
      <c r="G111" s="42"/>
      <c r="H111" s="42"/>
      <c r="J111" s="42"/>
    </row>
    <row r="112" spans="1:11" ht="10.5" customHeight="1" x14ac:dyDescent="0.2">
      <c r="F112" s="42"/>
      <c r="G112" s="42"/>
      <c r="H112" s="42"/>
      <c r="J112" s="42"/>
    </row>
    <row r="113" spans="6:10" ht="10.5" customHeight="1" x14ac:dyDescent="0.2">
      <c r="F113" s="42"/>
      <c r="G113" s="42"/>
      <c r="H113" s="42"/>
      <c r="J113" s="42"/>
    </row>
    <row r="114" spans="6:10" ht="10.5" customHeight="1" x14ac:dyDescent="0.2">
      <c r="F114" s="42"/>
      <c r="G114" s="42"/>
      <c r="H114" s="42"/>
      <c r="J114" s="42"/>
    </row>
    <row r="115" spans="6:10" ht="10.5" customHeight="1" x14ac:dyDescent="0.2">
      <c r="F115" s="42"/>
      <c r="G115" s="42"/>
      <c r="H115" s="42"/>
      <c r="J115" s="42"/>
    </row>
    <row r="116" spans="6:10" ht="10.5" customHeight="1" x14ac:dyDescent="0.2">
      <c r="F116" s="42"/>
      <c r="G116" s="42"/>
      <c r="H116" s="42"/>
      <c r="J116" s="42"/>
    </row>
    <row r="117" spans="6:10" ht="10.5" customHeight="1" x14ac:dyDescent="0.2">
      <c r="F117" s="42"/>
      <c r="G117" s="42"/>
      <c r="H117" s="42"/>
      <c r="J117" s="42"/>
    </row>
    <row r="118" spans="6:10" ht="10.5" customHeight="1" x14ac:dyDescent="0.2">
      <c r="F118" s="42"/>
      <c r="G118" s="42"/>
      <c r="H118" s="42"/>
      <c r="J118" s="42"/>
    </row>
    <row r="119" spans="6:10" ht="10.5" customHeight="1" x14ac:dyDescent="0.2">
      <c r="F119" s="42"/>
      <c r="G119" s="42"/>
      <c r="H119" s="42"/>
      <c r="J119" s="42"/>
    </row>
    <row r="120" spans="6:10" ht="10.5" customHeight="1" x14ac:dyDescent="0.2">
      <c r="F120" s="42"/>
      <c r="G120" s="42"/>
      <c r="H120" s="42"/>
      <c r="J120" s="42"/>
    </row>
    <row r="121" spans="6:10" ht="10.5" customHeight="1" x14ac:dyDescent="0.2">
      <c r="F121" s="42"/>
      <c r="G121" s="42"/>
      <c r="H121" s="42"/>
      <c r="J121" s="42"/>
    </row>
    <row r="122" spans="6:10" ht="10.5" customHeight="1" x14ac:dyDescent="0.2">
      <c r="F122" s="42"/>
      <c r="G122" s="42"/>
      <c r="H122" s="42"/>
      <c r="J122" s="42"/>
    </row>
    <row r="123" spans="6:10" ht="10.5" customHeight="1" x14ac:dyDescent="0.2">
      <c r="F123" s="42"/>
      <c r="G123" s="42"/>
      <c r="H123" s="42"/>
      <c r="J123" s="42"/>
    </row>
    <row r="124" spans="6:10" ht="10.5" customHeight="1" x14ac:dyDescent="0.2">
      <c r="F124" s="42"/>
      <c r="G124" s="42"/>
      <c r="H124" s="42"/>
      <c r="J124" s="42"/>
    </row>
    <row r="125" spans="6:10" ht="10.5" customHeight="1" x14ac:dyDescent="0.2">
      <c r="F125" s="42"/>
      <c r="G125" s="42"/>
      <c r="H125" s="42"/>
      <c r="J125" s="42"/>
    </row>
    <row r="126" spans="6:10" ht="10.5" customHeight="1" x14ac:dyDescent="0.2">
      <c r="F126" s="42"/>
      <c r="G126" s="42"/>
      <c r="H126" s="42"/>
      <c r="J126" s="42"/>
    </row>
  </sheetData>
  <mergeCells count="10">
    <mergeCell ref="A7:D9"/>
    <mergeCell ref="A1:D4"/>
    <mergeCell ref="H5:I5"/>
    <mergeCell ref="J5:K5"/>
    <mergeCell ref="A5:A6"/>
    <mergeCell ref="D5:D6"/>
    <mergeCell ref="E5:E6"/>
    <mergeCell ref="F5:G5"/>
    <mergeCell ref="C5:C6"/>
    <mergeCell ref="B5:B6"/>
  </mergeCells>
  <printOptions horizontalCentered="1"/>
  <pageMargins left="0.31496062992125984" right="0.31496062992125984" top="0.74803149606299213" bottom="0.74803149606299213" header="0.31496062992125984" footer="0.31496062992125984"/>
  <pageSetup paperSize="9" scale="69" fitToHeight="0" orientation="landscape" r:id="rId1"/>
  <headerFooter>
    <oddFooter>&amp;C&amp;P di &amp;N&amp;RStampato il: &amp;D</oddFooter>
  </headerFooter>
  <ignoredErrors>
    <ignoredError sqref="F2:K2" formulaRange="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
    <tabColor rgb="FFFFFF00"/>
    <pageSetUpPr fitToPage="1"/>
  </sheetPr>
  <dimension ref="A1:I21"/>
  <sheetViews>
    <sheetView topLeftCell="A7" zoomScaleNormal="100" workbookViewId="0">
      <selection activeCell="D7" sqref="D7"/>
    </sheetView>
  </sheetViews>
  <sheetFormatPr defaultColWidth="0" defaultRowHeight="0" customHeight="1" zeroHeight="1" x14ac:dyDescent="0.2"/>
  <cols>
    <col min="1" max="1" width="3.7109375" style="43" customWidth="1"/>
    <col min="2" max="2" width="41.5703125" style="43" customWidth="1"/>
    <col min="3" max="8" width="18.28515625" style="43" customWidth="1"/>
    <col min="9" max="9" width="3.7109375" style="43" customWidth="1"/>
    <col min="10" max="16384" width="0" style="43" hidden="1"/>
  </cols>
  <sheetData>
    <row r="1" spans="1:9" ht="67.150000000000006" customHeight="1" x14ac:dyDescent="0.2">
      <c r="A1" s="160"/>
      <c r="B1" s="210" t="s">
        <v>68</v>
      </c>
      <c r="C1" s="211"/>
      <c r="D1" s="211"/>
      <c r="E1" s="211"/>
      <c r="F1" s="211"/>
      <c r="G1" s="211"/>
      <c r="H1" s="212"/>
      <c r="I1" s="209"/>
    </row>
    <row r="2" spans="1:9" ht="21.6" customHeight="1" thickBot="1" x14ac:dyDescent="0.25">
      <c r="A2" s="160"/>
      <c r="B2" s="213" t="s">
        <v>141</v>
      </c>
      <c r="C2" s="214"/>
      <c r="D2" s="214"/>
      <c r="E2" s="214"/>
      <c r="F2" s="214"/>
      <c r="G2" s="214"/>
      <c r="H2" s="215"/>
      <c r="I2" s="209"/>
    </row>
    <row r="3" spans="1:9" ht="30" customHeight="1" thickBot="1" x14ac:dyDescent="0.25">
      <c r="A3" s="160"/>
      <c r="B3" s="160"/>
      <c r="C3" s="160"/>
      <c r="D3" s="160"/>
      <c r="E3" s="160"/>
      <c r="F3" s="160"/>
      <c r="G3" s="160"/>
      <c r="H3" s="160"/>
      <c r="I3" s="209"/>
    </row>
    <row r="4" spans="1:9" ht="30" customHeight="1" x14ac:dyDescent="0.2">
      <c r="A4" s="209"/>
      <c r="B4" s="218" t="s">
        <v>129</v>
      </c>
      <c r="C4" s="216" t="s">
        <v>59</v>
      </c>
      <c r="D4" s="216"/>
      <c r="E4" s="220" t="s">
        <v>60</v>
      </c>
      <c r="F4" s="221"/>
      <c r="G4" s="216" t="s">
        <v>27</v>
      </c>
      <c r="H4" s="217"/>
      <c r="I4" s="209"/>
    </row>
    <row r="5" spans="1:9" ht="30" customHeight="1" x14ac:dyDescent="0.2">
      <c r="A5" s="209"/>
      <c r="B5" s="219"/>
      <c r="C5" s="111" t="s">
        <v>51</v>
      </c>
      <c r="D5" s="111" t="s">
        <v>52</v>
      </c>
      <c r="E5" s="111" t="s">
        <v>51</v>
      </c>
      <c r="F5" s="111" t="s">
        <v>52</v>
      </c>
      <c r="G5" s="111" t="s">
        <v>51</v>
      </c>
      <c r="H5" s="112" t="s">
        <v>52</v>
      </c>
      <c r="I5" s="209"/>
    </row>
    <row r="6" spans="1:9" customFormat="1" ht="30" customHeight="1" x14ac:dyDescent="0.2">
      <c r="A6" s="209"/>
      <c r="B6" s="219"/>
      <c r="C6" s="105">
        <f>SUMIF(movimenti[Tipo], "&lt;0",movimenti[cassaErnesto])</f>
        <v>8</v>
      </c>
      <c r="D6" s="128">
        <f>SUMIF(movimenti[Tipo], "&gt;0",movimenti[cassaErnesto])</f>
        <v>190</v>
      </c>
      <c r="E6" s="105">
        <f>SUMIF(movimenti[Tipo], "&lt;0",movimenti[cassaBasilio])</f>
        <v>0</v>
      </c>
      <c r="F6" s="128">
        <f>SUMIF(movimenti[Tipo], "&gt;0",movimenti[cassaBasilio])</f>
        <v>0</v>
      </c>
      <c r="G6" s="105">
        <f>SUMIF(movimenti[Tipo], "&lt;0",movimenti[banca])</f>
        <v>0</v>
      </c>
      <c r="H6" s="129">
        <f>SUMIF(movimenti[Tipo], "&gt;0",movimenti[banca])</f>
        <v>0</v>
      </c>
      <c r="I6" s="209"/>
    </row>
    <row r="7" spans="1:9" ht="30" customHeight="1" thickBot="1" x14ac:dyDescent="0.25">
      <c r="A7" s="209"/>
      <c r="B7" s="113" t="s">
        <v>138</v>
      </c>
      <c r="C7" s="108" t="str">
        <f>IF(C6&gt;D6,C6-D6,"")</f>
        <v/>
      </c>
      <c r="D7" s="107">
        <f>IF(D6&gt;C6,D6-C6,"")</f>
        <v>182</v>
      </c>
      <c r="E7" s="108" t="str">
        <f>IF(E6&gt;F6,E6-F6,"")</f>
        <v/>
      </c>
      <c r="F7" s="107" t="str">
        <f>IF(F6&gt;E6,F6-E6,"")</f>
        <v/>
      </c>
      <c r="G7" s="108" t="str">
        <f>IF(G6&gt;H6,G6-H6,"")</f>
        <v/>
      </c>
      <c r="H7" s="109" t="str">
        <f>IF(H6&gt;G6,H6-G6,"")</f>
        <v/>
      </c>
      <c r="I7" s="209"/>
    </row>
    <row r="8" spans="1:9" ht="30" customHeight="1" thickBot="1" x14ac:dyDescent="0.3">
      <c r="A8" s="209"/>
      <c r="B8" s="110"/>
      <c r="C8" s="110"/>
      <c r="D8" s="110"/>
      <c r="E8" s="110"/>
      <c r="F8" s="110"/>
      <c r="G8" s="110"/>
      <c r="H8" s="110"/>
      <c r="I8" s="209"/>
    </row>
    <row r="9" spans="1:9" ht="30" customHeight="1" x14ac:dyDescent="0.2">
      <c r="A9" s="209"/>
      <c r="B9" s="218" t="s">
        <v>130</v>
      </c>
      <c r="C9" s="216" t="s">
        <v>59</v>
      </c>
      <c r="D9" s="216"/>
      <c r="E9" s="220" t="s">
        <v>60</v>
      </c>
      <c r="F9" s="221"/>
      <c r="G9" s="216" t="s">
        <v>27</v>
      </c>
      <c r="H9" s="217"/>
      <c r="I9" s="209"/>
    </row>
    <row r="10" spans="1:9" ht="30" customHeight="1" x14ac:dyDescent="0.2">
      <c r="A10" s="209"/>
      <c r="B10" s="219"/>
      <c r="C10" s="111" t="s">
        <v>51</v>
      </c>
      <c r="D10" s="111" t="s">
        <v>52</v>
      </c>
      <c r="E10" s="111" t="s">
        <v>51</v>
      </c>
      <c r="F10" s="111" t="s">
        <v>52</v>
      </c>
      <c r="G10" s="111" t="s">
        <v>51</v>
      </c>
      <c r="H10" s="112" t="s">
        <v>52</v>
      </c>
      <c r="I10" s="209"/>
    </row>
    <row r="11" spans="1:9" ht="19.899999999999999" customHeight="1" x14ac:dyDescent="0.2">
      <c r="A11" s="209"/>
      <c r="B11" s="219"/>
      <c r="C11" s="105">
        <v>0</v>
      </c>
      <c r="D11" s="104">
        <v>1031.9000000000001</v>
      </c>
      <c r="E11" s="105">
        <v>0</v>
      </c>
      <c r="F11" s="104">
        <v>0</v>
      </c>
      <c r="G11" s="105">
        <v>0</v>
      </c>
      <c r="H11" s="106">
        <v>3123.38</v>
      </c>
      <c r="I11" s="209"/>
    </row>
    <row r="12" spans="1:9" ht="24.6" customHeight="1" thickBot="1" x14ac:dyDescent="0.25">
      <c r="A12" s="209"/>
      <c r="B12" s="113" t="s">
        <v>138</v>
      </c>
      <c r="C12" s="108" t="str">
        <f>IF(C11&gt;D11,C11-D11,"")</f>
        <v/>
      </c>
      <c r="D12" s="107">
        <f>IF(D11&gt;C11,D11-C11,"")</f>
        <v>1031.9000000000001</v>
      </c>
      <c r="E12" s="108" t="str">
        <f>IF(E11&gt;F11,E11-F11,"")</f>
        <v/>
      </c>
      <c r="F12" s="107" t="str">
        <f>IF(F11&gt;E11,F11-E11,"")</f>
        <v/>
      </c>
      <c r="G12" s="108" t="str">
        <f>IF(G11&gt;H11,G11-H11,"")</f>
        <v/>
      </c>
      <c r="H12" s="109">
        <f>IF(H11&gt;G11,H11-G11,"")</f>
        <v>3123.38</v>
      </c>
      <c r="I12" s="209"/>
    </row>
    <row r="13" spans="1:9" ht="24.6" customHeight="1" x14ac:dyDescent="0.2">
      <c r="A13" s="118"/>
      <c r="B13" s="118"/>
      <c r="C13" s="118"/>
      <c r="D13" s="118"/>
      <c r="E13" s="118"/>
      <c r="F13" s="118"/>
      <c r="G13" s="118"/>
      <c r="H13" s="118"/>
      <c r="I13" s="209"/>
    </row>
    <row r="14" spans="1:9" ht="24.6" hidden="1" customHeight="1" x14ac:dyDescent="0.2">
      <c r="C14" s="44"/>
      <c r="D14" s="44"/>
      <c r="E14" s="44"/>
      <c r="G14" s="44"/>
      <c r="H14" s="44"/>
    </row>
    <row r="15" spans="1:9" ht="24.6" hidden="1" customHeight="1" x14ac:dyDescent="0.2">
      <c r="C15" s="44"/>
      <c r="D15" s="44"/>
      <c r="E15" s="44"/>
      <c r="G15" s="44"/>
      <c r="H15" s="44"/>
    </row>
    <row r="16" spans="1:9" ht="24.6" hidden="1" customHeight="1" x14ac:dyDescent="0.2">
      <c r="C16" s="44"/>
      <c r="D16" s="44"/>
      <c r="E16" s="44"/>
      <c r="G16" s="44"/>
      <c r="H16" s="44"/>
    </row>
    <row r="17" spans="3:8" ht="24.6" hidden="1" customHeight="1" x14ac:dyDescent="0.2">
      <c r="C17" s="44"/>
      <c r="D17" s="44"/>
      <c r="E17" s="44"/>
      <c r="G17" s="44"/>
      <c r="H17" s="44"/>
    </row>
    <row r="18" spans="3:8" ht="24.6" hidden="1" customHeight="1" x14ac:dyDescent="0.2">
      <c r="C18" s="44"/>
      <c r="D18" s="44"/>
      <c r="E18" s="44"/>
      <c r="G18" s="44"/>
      <c r="H18" s="44"/>
    </row>
    <row r="19" spans="3:8" ht="24.6" hidden="1" customHeight="1" x14ac:dyDescent="0.2">
      <c r="C19" s="44"/>
      <c r="D19" s="44"/>
      <c r="E19" s="44"/>
      <c r="G19" s="44"/>
      <c r="H19" s="44"/>
    </row>
    <row r="20" spans="3:8" ht="24.6" hidden="1" customHeight="1" x14ac:dyDescent="0.2">
      <c r="C20" s="44"/>
      <c r="D20" s="44"/>
      <c r="E20" s="44"/>
      <c r="G20" s="44"/>
      <c r="H20" s="44"/>
    </row>
    <row r="21" spans="3:8" ht="24.6" hidden="1" customHeight="1" x14ac:dyDescent="0.2">
      <c r="C21" s="44"/>
      <c r="D21" s="44"/>
      <c r="E21" s="44"/>
      <c r="G21" s="44"/>
      <c r="H21" s="44"/>
    </row>
  </sheetData>
  <mergeCells count="12">
    <mergeCell ref="A4:A12"/>
    <mergeCell ref="B1:H1"/>
    <mergeCell ref="B2:H2"/>
    <mergeCell ref="I1:I13"/>
    <mergeCell ref="C9:D9"/>
    <mergeCell ref="C4:D4"/>
    <mergeCell ref="G4:H4"/>
    <mergeCell ref="G9:H9"/>
    <mergeCell ref="B4:B6"/>
    <mergeCell ref="B9:B11"/>
    <mergeCell ref="E4:F4"/>
    <mergeCell ref="E9:F9"/>
  </mergeCells>
  <printOptions horizontalCentered="1"/>
  <pageMargins left="0.31496062992125984" right="0.31496062992125984" top="0.74803149606299213" bottom="0.74803149606299213" header="0.31496062992125984" footer="0.31496062992125984"/>
  <pageSetup paperSize="9" scale="90" fitToHeight="0" orientation="landscape" r:id="rId1"/>
  <headerFooter>
    <oddFooter>&amp;C&amp;P di &amp;N&amp;RStampato il: &amp;D</oddFooter>
  </headerFooter>
  <ignoredErrors>
    <ignoredError sqref="D7:E7 F7:G7 D12:E12 F12:G12" formula="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oglio4">
    <tabColor rgb="FFFF0000"/>
    <pageSetUpPr fitToPage="1"/>
  </sheetPr>
  <dimension ref="A1:F83"/>
  <sheetViews>
    <sheetView showGridLines="0" topLeftCell="A52" zoomScaleNormal="100" workbookViewId="0">
      <selection activeCell="C55" sqref="C55"/>
    </sheetView>
  </sheetViews>
  <sheetFormatPr defaultColWidth="0" defaultRowHeight="12.75" zeroHeight="1" x14ac:dyDescent="0.2"/>
  <cols>
    <col min="1" max="1" width="10.42578125" customWidth="1"/>
    <col min="2" max="2" width="81.140625" customWidth="1"/>
    <col min="3" max="5" width="16.28515625" customWidth="1"/>
    <col min="6" max="6" width="3.7109375" customWidth="1"/>
    <col min="7" max="16384" width="8.85546875" hidden="1"/>
  </cols>
  <sheetData>
    <row r="1" spans="1:6" s="146" customFormat="1" ht="70.150000000000006" customHeight="1" thickBot="1" x14ac:dyDescent="0.25">
      <c r="A1" s="263" t="s">
        <v>68</v>
      </c>
      <c r="B1" s="264"/>
      <c r="C1" s="264"/>
      <c r="D1" s="264"/>
      <c r="E1" s="265"/>
      <c r="F1" s="157"/>
    </row>
    <row r="2" spans="1:6" s="146" customFormat="1" ht="29.45" customHeight="1" thickBot="1" x14ac:dyDescent="0.25">
      <c r="A2" s="266" t="s">
        <v>5</v>
      </c>
      <c r="B2" s="267"/>
      <c r="C2" s="267"/>
      <c r="D2" s="267"/>
      <c r="E2" s="268"/>
      <c r="F2" s="157"/>
    </row>
    <row r="3" spans="1:6" s="146" customFormat="1" ht="19.149999999999999" customHeight="1" thickBot="1" x14ac:dyDescent="0.25">
      <c r="A3" s="158"/>
      <c r="B3" s="117"/>
      <c r="C3" s="117"/>
      <c r="D3" s="117"/>
      <c r="E3" s="159"/>
      <c r="F3" s="157"/>
    </row>
    <row r="4" spans="1:6" s="146" customFormat="1" ht="23.45" customHeight="1" thickBot="1" x14ac:dyDescent="0.25">
      <c r="A4" s="275"/>
      <c r="B4" s="276"/>
      <c r="C4" s="273" t="s">
        <v>65</v>
      </c>
      <c r="D4" s="274"/>
      <c r="E4" s="279"/>
      <c r="F4" s="157"/>
    </row>
    <row r="5" spans="1:6" s="146" customFormat="1" ht="23.45" customHeight="1" thickBot="1" x14ac:dyDescent="0.25">
      <c r="A5" s="277"/>
      <c r="B5" s="278"/>
      <c r="C5" s="8" t="s">
        <v>67</v>
      </c>
      <c r="D5" s="9" t="s">
        <v>66</v>
      </c>
      <c r="E5" s="280"/>
      <c r="F5" s="157"/>
    </row>
    <row r="6" spans="1:6" s="146" customFormat="1" ht="34.9" customHeight="1" thickBot="1" x14ac:dyDescent="0.25">
      <c r="A6" s="269" t="s">
        <v>64</v>
      </c>
      <c r="B6" s="270"/>
      <c r="C6" s="25">
        <f>SUM(C7:C9)</f>
        <v>1031.9000000000001</v>
      </c>
      <c r="D6" s="25">
        <f>SUM(D7:D9)</f>
        <v>3123.38</v>
      </c>
      <c r="E6" s="148"/>
      <c r="F6" s="157"/>
    </row>
    <row r="7" spans="1:6" s="146" customFormat="1" ht="27" customHeight="1" x14ac:dyDescent="0.2">
      <c r="A7" s="282"/>
      <c r="B7" s="28" t="s">
        <v>7</v>
      </c>
      <c r="C7" s="161">
        <f>CassaPrecErnesto</f>
        <v>1031.9000000000001</v>
      </c>
      <c r="D7" s="162">
        <v>0</v>
      </c>
      <c r="E7" s="271"/>
      <c r="F7" s="157"/>
    </row>
    <row r="8" spans="1:6" s="146" customFormat="1" ht="27" customHeight="1" x14ac:dyDescent="0.2">
      <c r="A8" s="282"/>
      <c r="B8" s="16" t="s">
        <v>8</v>
      </c>
      <c r="C8" s="163">
        <v>0</v>
      </c>
      <c r="D8" s="164">
        <v>0</v>
      </c>
      <c r="E8" s="272"/>
      <c r="F8" s="157"/>
    </row>
    <row r="9" spans="1:6" s="146" customFormat="1" ht="27" customHeight="1" thickBot="1" x14ac:dyDescent="0.25">
      <c r="A9" s="282"/>
      <c r="B9" s="29" t="s">
        <v>9</v>
      </c>
      <c r="C9" s="165">
        <v>0</v>
      </c>
      <c r="D9" s="166">
        <f>BancaPrecAvere-BancaPrecDare</f>
        <v>3123.38</v>
      </c>
      <c r="E9" s="272"/>
      <c r="F9" s="157"/>
    </row>
    <row r="10" spans="1:6" s="146" customFormat="1" ht="34.9" customHeight="1" thickBot="1" x14ac:dyDescent="0.25">
      <c r="A10" s="283" t="s">
        <v>0</v>
      </c>
      <c r="B10" s="284"/>
      <c r="C10" s="93" t="s">
        <v>67</v>
      </c>
      <c r="D10" s="94" t="s">
        <v>66</v>
      </c>
      <c r="E10" s="95" t="s">
        <v>128</v>
      </c>
      <c r="F10" s="157"/>
    </row>
    <row r="11" spans="1:6" s="146" customFormat="1" ht="34.9" customHeight="1" thickBot="1" x14ac:dyDescent="0.25">
      <c r="A11" s="269" t="s">
        <v>63</v>
      </c>
      <c r="B11" s="270"/>
      <c r="C11" s="25">
        <f>SUM(C12)</f>
        <v>0</v>
      </c>
      <c r="D11" s="25">
        <f>SUM(D12)</f>
        <v>0</v>
      </c>
      <c r="E11" s="149">
        <f>SUM(C11:D11)</f>
        <v>0</v>
      </c>
      <c r="F11" s="157"/>
    </row>
    <row r="12" spans="1:6" s="146" customFormat="1" ht="33.6" customHeight="1" thickBot="1" x14ac:dyDescent="0.25">
      <c r="A12" s="150"/>
      <c r="B12" s="31" t="s">
        <v>103</v>
      </c>
      <c r="C12" s="102">
        <f>SUMIF(movimenti[Causale],$B12,movimenti[cassaErnesto]) + SUMIF(movimenti[Causale],$B12,movimenti[cassaBasilio])</f>
        <v>0</v>
      </c>
      <c r="D12" s="102">
        <f>SUMIF(movimenti[Causale],$B12,movimenti[banca])</f>
        <v>0</v>
      </c>
      <c r="E12" s="30"/>
      <c r="F12" s="157"/>
    </row>
    <row r="13" spans="1:6" s="146" customFormat="1" ht="34.9" customHeight="1" thickBot="1" x14ac:dyDescent="0.25">
      <c r="A13" s="269" t="s">
        <v>6</v>
      </c>
      <c r="B13" s="291"/>
      <c r="C13" s="96">
        <f>SUM(C14:C21)</f>
        <v>190</v>
      </c>
      <c r="D13" s="96">
        <f>SUM(D14:D21)</f>
        <v>0</v>
      </c>
      <c r="E13" s="11">
        <f>SUM(C13:D13)</f>
        <v>190</v>
      </c>
      <c r="F13" s="157"/>
    </row>
    <row r="14" spans="1:6" s="146" customFormat="1" ht="27" customHeight="1" x14ac:dyDescent="0.2">
      <c r="A14" s="255"/>
      <c r="B14" s="5" t="s">
        <v>104</v>
      </c>
      <c r="C14" s="97">
        <f>SUMIF(movimenti[Causale],$B14,movimenti[cassaErnesto]) + SUMIF(movimenti[Causale],$B14,movimenti[cassaBasilio])</f>
        <v>0</v>
      </c>
      <c r="D14" s="98">
        <f>SUMIF(movimenti[Causale],$B14,movimenti[banca])</f>
        <v>0</v>
      </c>
      <c r="E14" s="292"/>
      <c r="F14" s="157"/>
    </row>
    <row r="15" spans="1:6" s="146" customFormat="1" ht="27" customHeight="1" x14ac:dyDescent="0.2">
      <c r="A15" s="255"/>
      <c r="B15" s="23" t="s">
        <v>105</v>
      </c>
      <c r="C15" s="27">
        <f>SUMIF(movimenti[Causale],$B15,movimenti[cassaErnesto]) + SUMIF(movimenti[Causale],$B15,movimenti[cassaBasilio])</f>
        <v>190</v>
      </c>
      <c r="D15" s="99">
        <f>SUMIF(movimenti[Causale],$B15,movimenti[banca])</f>
        <v>0</v>
      </c>
      <c r="E15" s="293"/>
      <c r="F15" s="157"/>
    </row>
    <row r="16" spans="1:6" s="146" customFormat="1" ht="27" customHeight="1" x14ac:dyDescent="0.2">
      <c r="A16" s="255"/>
      <c r="B16" s="23" t="s">
        <v>106</v>
      </c>
      <c r="C16" s="27">
        <f>SUMIF(movimenti[Causale],$B16,movimenti[cassaErnesto]) + SUMIF(movimenti[Causale],$B16,movimenti[cassaBasilio])</f>
        <v>0</v>
      </c>
      <c r="D16" s="99">
        <f>SUMIF(movimenti[Causale],$B16,movimenti[banca])</f>
        <v>0</v>
      </c>
      <c r="E16" s="293"/>
      <c r="F16" s="157"/>
    </row>
    <row r="17" spans="1:6" s="146" customFormat="1" ht="27" customHeight="1" x14ac:dyDescent="0.2">
      <c r="A17" s="255"/>
      <c r="B17" s="23" t="s">
        <v>107</v>
      </c>
      <c r="C17" s="27">
        <f>SUMIF(movimenti[Causale],$B17,movimenti[cassaErnesto]) + SUMIF(movimenti[Causale],$B17,movimenti[cassaBasilio])</f>
        <v>0</v>
      </c>
      <c r="D17" s="99">
        <f>SUMIF(movimenti[Causale],$B17,movimenti[banca])</f>
        <v>0</v>
      </c>
      <c r="E17" s="293"/>
      <c r="F17" s="157"/>
    </row>
    <row r="18" spans="1:6" s="146" customFormat="1" ht="27" customHeight="1" x14ac:dyDescent="0.2">
      <c r="A18" s="255"/>
      <c r="B18" s="23" t="s">
        <v>108</v>
      </c>
      <c r="C18" s="27">
        <f>SUMIF(movimenti[Causale],$B18,movimenti[cassaErnesto]) + SUMIF(movimenti[Causale],$B18,movimenti[cassaBasilio])</f>
        <v>0</v>
      </c>
      <c r="D18" s="99">
        <f>SUMIF(movimenti[Causale],$B18,movimenti[banca])</f>
        <v>0</v>
      </c>
      <c r="E18" s="293"/>
      <c r="F18" s="157"/>
    </row>
    <row r="19" spans="1:6" s="146" customFormat="1" ht="27" customHeight="1" x14ac:dyDescent="0.2">
      <c r="A19" s="255"/>
      <c r="B19" s="23" t="s">
        <v>109</v>
      </c>
      <c r="C19" s="27">
        <f>SUMIF(movimenti[Causale],$B19,movimenti[cassaErnesto]) + SUMIF(movimenti[Causale],$B19,movimenti[cassaBasilio])</f>
        <v>0</v>
      </c>
      <c r="D19" s="99">
        <f>SUMIF(movimenti[Causale],$B19,movimenti[banca])</f>
        <v>0</v>
      </c>
      <c r="E19" s="293"/>
      <c r="F19" s="157"/>
    </row>
    <row r="20" spans="1:6" s="146" customFormat="1" ht="27" customHeight="1" x14ac:dyDescent="0.2">
      <c r="A20" s="255"/>
      <c r="B20" s="23" t="s">
        <v>110</v>
      </c>
      <c r="C20" s="27">
        <f>SUMIF(movimenti[Causale],$B20,movimenti[cassaErnesto]) + SUMIF(movimenti[Causale],$B20,movimenti[cassaBasilio])</f>
        <v>0</v>
      </c>
      <c r="D20" s="99">
        <f>SUMIF(movimenti[Causale],$B20,movimenti[banca])</f>
        <v>0</v>
      </c>
      <c r="E20" s="293"/>
      <c r="F20" s="157"/>
    </row>
    <row r="21" spans="1:6" s="146" customFormat="1" ht="27" customHeight="1" thickBot="1" x14ac:dyDescent="0.25">
      <c r="A21" s="255"/>
      <c r="B21" s="6" t="s">
        <v>111</v>
      </c>
      <c r="C21" s="100">
        <f>SUMIF(movimenti[Causale],$B21,movimenti[cassaErnesto]) + SUMIF(movimenti[Causale],$B21,movimenti[cassaBasilio])</f>
        <v>0</v>
      </c>
      <c r="D21" s="101">
        <f>SUMIF(movimenti[Causale],$B21,movimenti[banca])</f>
        <v>0</v>
      </c>
      <c r="E21" s="294"/>
      <c r="F21" s="157"/>
    </row>
    <row r="22" spans="1:6" s="146" customFormat="1" ht="34.9" customHeight="1" thickBot="1" x14ac:dyDescent="0.25">
      <c r="A22" s="246" t="s">
        <v>10</v>
      </c>
      <c r="B22" s="249"/>
      <c r="C22" s="12">
        <f>SUM(C23:C24)</f>
        <v>0</v>
      </c>
      <c r="D22" s="13">
        <f>SUM(D23:D24)</f>
        <v>0</v>
      </c>
      <c r="E22" s="149">
        <f>SUM(C22:D22)</f>
        <v>0</v>
      </c>
      <c r="F22" s="157"/>
    </row>
    <row r="23" spans="1:6" s="146" customFormat="1" ht="27" customHeight="1" x14ac:dyDescent="0.2">
      <c r="A23" s="255"/>
      <c r="B23" s="5" t="s">
        <v>112</v>
      </c>
      <c r="C23" s="97">
        <f>SUMIF(movimenti[Causale],$B23,movimenti[cassaErnesto]) + SUMIF(movimenti[Causale],$B23,movimenti[cassaBasilio])</f>
        <v>0</v>
      </c>
      <c r="D23" s="98">
        <f>SUMIF(movimenti[Causale],$B23,movimenti[banca])</f>
        <v>0</v>
      </c>
      <c r="E23" s="258"/>
      <c r="F23" s="157"/>
    </row>
    <row r="24" spans="1:6" s="146" customFormat="1" ht="27" customHeight="1" thickBot="1" x14ac:dyDescent="0.25">
      <c r="A24" s="255"/>
      <c r="B24" s="6" t="s">
        <v>113</v>
      </c>
      <c r="C24" s="100">
        <f>SUMIF(movimenti[Causale],$B24,movimenti[cassaErnesto]) + SUMIF(movimenti[Causale],$B24,movimenti[cassaBasilio])</f>
        <v>0</v>
      </c>
      <c r="D24" s="101">
        <f>SUMIF(movimenti[Causale],$B24,movimenti[banca])</f>
        <v>0</v>
      </c>
      <c r="E24" s="260"/>
      <c r="F24" s="157"/>
    </row>
    <row r="25" spans="1:6" s="146" customFormat="1" ht="34.9" customHeight="1" thickBot="1" x14ac:dyDescent="0.25">
      <c r="A25" s="246" t="s">
        <v>69</v>
      </c>
      <c r="B25" s="249"/>
      <c r="C25" s="14">
        <f>SUM(C26)</f>
        <v>0</v>
      </c>
      <c r="D25" s="14">
        <f>SUM(D26)</f>
        <v>0</v>
      </c>
      <c r="E25" s="149">
        <f>SUM(C25:D25)</f>
        <v>0</v>
      </c>
      <c r="F25" s="157"/>
    </row>
    <row r="26" spans="1:6" s="146" customFormat="1" ht="31.9" customHeight="1" thickBot="1" x14ac:dyDescent="0.25">
      <c r="A26" s="151"/>
      <c r="B26" s="7" t="s">
        <v>114</v>
      </c>
      <c r="C26" s="24">
        <f>SUMIF('Giornale Movimenti'!$E$2:$E$16,$B26,'Giornale Movimenti'!$F$2:$F$16) + SUMIF('Giornale Movimenti'!$E$2:$E$16,$B26,'Giornale Movimenti'!$G$2:$G$16)</f>
        <v>0</v>
      </c>
      <c r="D26" s="126">
        <f>SUMIF('Giornale Movimenti'!$E$2:$E$19,$B26,'Giornale Movimenti'!$H$2:$H$19)</f>
        <v>0</v>
      </c>
      <c r="E26" s="10"/>
      <c r="F26" s="157"/>
    </row>
    <row r="27" spans="1:6" s="146" customFormat="1" ht="34.9" customHeight="1" thickBot="1" x14ac:dyDescent="0.25">
      <c r="A27" s="246" t="s">
        <v>11</v>
      </c>
      <c r="B27" s="249"/>
      <c r="C27" s="15">
        <f>SUM(C28:C30)</f>
        <v>0</v>
      </c>
      <c r="D27" s="15">
        <f>SUM(D28:D30)</f>
        <v>0</v>
      </c>
      <c r="E27" s="149">
        <f>SUM(C27:D27)</f>
        <v>0</v>
      </c>
      <c r="F27" s="157"/>
    </row>
    <row r="28" spans="1:6" s="146" customFormat="1" ht="48" customHeight="1" x14ac:dyDescent="0.2">
      <c r="A28" s="261"/>
      <c r="B28" s="20" t="s">
        <v>115</v>
      </c>
      <c r="C28" s="97">
        <f>SUMIF(movimenti[Causale],$B28,movimenti[cassaErnesto]) + SUMIF(movimenti[Causale],$B28,movimenti[cassaBasilio])</f>
        <v>0</v>
      </c>
      <c r="D28" s="98">
        <f>SUMIF(movimenti[Causale],$B28,movimenti[banca])</f>
        <v>0</v>
      </c>
      <c r="E28" s="258"/>
      <c r="F28" s="157"/>
    </row>
    <row r="29" spans="1:6" s="146" customFormat="1" ht="48" customHeight="1" x14ac:dyDescent="0.2">
      <c r="A29" s="262"/>
      <c r="B29" s="21" t="s">
        <v>116</v>
      </c>
      <c r="C29" s="27">
        <f>SUMIF(movimenti[Causale],$B29,movimenti[cassaErnesto]) + SUMIF(movimenti[Causale],$B29,movimenti[cassaBasilio])</f>
        <v>0</v>
      </c>
      <c r="D29" s="99">
        <f>SUMIF(movimenti[Causale],$B29,movimenti[banca])</f>
        <v>0</v>
      </c>
      <c r="E29" s="259"/>
      <c r="F29" s="157"/>
    </row>
    <row r="30" spans="1:6" s="146" customFormat="1" ht="48" customHeight="1" thickBot="1" x14ac:dyDescent="0.25">
      <c r="A30" s="262"/>
      <c r="B30" s="22" t="s">
        <v>117</v>
      </c>
      <c r="C30" s="100">
        <f>SUMIF(movimenti[Causale],$B30,movimenti[cassaErnesto]) + SUMIF(movimenti[Causale],$B30,movimenti[cassaBasilio])</f>
        <v>0</v>
      </c>
      <c r="D30" s="101">
        <f>SUMIF(movimenti[Causale],$B30,movimenti[banca])</f>
        <v>0</v>
      </c>
      <c r="E30" s="260"/>
      <c r="F30" s="157"/>
    </row>
    <row r="31" spans="1:6" s="146" customFormat="1" ht="34.9" customHeight="1" thickBot="1" x14ac:dyDescent="0.25">
      <c r="A31" s="246" t="s">
        <v>12</v>
      </c>
      <c r="B31" s="249"/>
      <c r="C31" s="14">
        <f>SUM(C32:C33)</f>
        <v>0</v>
      </c>
      <c r="D31" s="14">
        <f>SUM(D32:D33)</f>
        <v>0</v>
      </c>
      <c r="E31" s="11">
        <f>SUM(C31:D31)</f>
        <v>0</v>
      </c>
      <c r="F31" s="157"/>
    </row>
    <row r="32" spans="1:6" s="146" customFormat="1" ht="66.599999999999994" customHeight="1" x14ac:dyDescent="0.2">
      <c r="A32" s="255"/>
      <c r="B32" s="20" t="s">
        <v>118</v>
      </c>
      <c r="C32" s="97">
        <f>SUMIF(movimenti[Causale],$B32,movimenti[cassaErnesto]) + SUMIF(movimenti[Causale],$B32,movimenti[cassaBasilio])</f>
        <v>0</v>
      </c>
      <c r="D32" s="98">
        <f>SUMIF(movimenti[Causale],$B32,movimenti[banca])</f>
        <v>0</v>
      </c>
      <c r="E32" s="259"/>
      <c r="F32" s="157"/>
    </row>
    <row r="33" spans="1:6" s="146" customFormat="1" ht="66.599999999999994" customHeight="1" thickBot="1" x14ac:dyDescent="0.25">
      <c r="A33" s="255"/>
      <c r="B33" s="22" t="s">
        <v>126</v>
      </c>
      <c r="C33" s="100">
        <f>SUMIF(movimenti[Causale],$B33,movimenti[cassaErnesto]) + SUMIF(movimenti[Causale],$B33,movimenti[cassaBasilio])</f>
        <v>0</v>
      </c>
      <c r="D33" s="101">
        <f>SUMIF(movimenti[Causale],$B33,movimenti[banca])</f>
        <v>0</v>
      </c>
      <c r="E33" s="260"/>
      <c r="F33" s="157"/>
    </row>
    <row r="34" spans="1:6" s="146" customFormat="1" ht="34.9" customHeight="1" thickBot="1" x14ac:dyDescent="0.25">
      <c r="A34" s="246" t="s">
        <v>62</v>
      </c>
      <c r="B34" s="247"/>
      <c r="C34" s="86">
        <f>SUM(C35:C37)</f>
        <v>0</v>
      </c>
      <c r="D34" s="86">
        <f>SUM(D35:D37)</f>
        <v>0</v>
      </c>
      <c r="E34" s="10">
        <f>SUM(C34:D34)</f>
        <v>0</v>
      </c>
      <c r="F34" s="157"/>
    </row>
    <row r="35" spans="1:6" s="146" customFormat="1" ht="28.15" customHeight="1" x14ac:dyDescent="0.2">
      <c r="A35" s="255"/>
      <c r="B35" s="5" t="s">
        <v>119</v>
      </c>
      <c r="C35" s="97">
        <f>SUMIF(movimenti[Causale],$B35,movimenti[cassaErnesto]) + SUMIF(movimenti[Causale],$B35,movimenti[cassaBasilio])</f>
        <v>0</v>
      </c>
      <c r="D35" s="98">
        <f>SUMIF(movimenti[Causale],$B35,movimenti[banca])</f>
        <v>0</v>
      </c>
      <c r="E35" s="258"/>
      <c r="F35" s="157"/>
    </row>
    <row r="36" spans="1:6" s="146" customFormat="1" ht="28.15" customHeight="1" x14ac:dyDescent="0.2">
      <c r="A36" s="255"/>
      <c r="B36" s="23" t="s">
        <v>120</v>
      </c>
      <c r="C36" s="27">
        <f>SUMIF(movimenti[Causale],$B36,movimenti[cassaErnesto]) + SUMIF(movimenti[Causale],$B36,movimenti[cassaBasilio])</f>
        <v>0</v>
      </c>
      <c r="D36" s="99">
        <f>SUMIF(movimenti[Causale],$B36,movimenti[banca])</f>
        <v>0</v>
      </c>
      <c r="E36" s="259"/>
      <c r="F36" s="157"/>
    </row>
    <row r="37" spans="1:6" s="146" customFormat="1" ht="28.15" customHeight="1" thickBot="1" x14ac:dyDescent="0.25">
      <c r="A37" s="255"/>
      <c r="B37" s="6" t="s">
        <v>121</v>
      </c>
      <c r="C37" s="100">
        <f>SUMIF(movimenti[Causale],$B37,movimenti[cassaErnesto]) + SUMIF(movimenti[Causale],$B37,movimenti[cassaBasilio])</f>
        <v>0</v>
      </c>
      <c r="D37" s="101">
        <f>SUMIF(movimenti[Causale],$B37,movimenti[banca])</f>
        <v>0</v>
      </c>
      <c r="E37" s="260"/>
      <c r="F37" s="157"/>
    </row>
    <row r="38" spans="1:6" s="146" customFormat="1" ht="34.9" customHeight="1" thickBot="1" x14ac:dyDescent="0.25">
      <c r="A38" s="246" t="s">
        <v>70</v>
      </c>
      <c r="B38" s="250"/>
      <c r="C38" s="85">
        <f>SUM(C39)</f>
        <v>0</v>
      </c>
      <c r="D38" s="85">
        <f>SUM(D39)</f>
        <v>0</v>
      </c>
      <c r="E38" s="152">
        <f>SUM(C38:D38)</f>
        <v>0</v>
      </c>
      <c r="F38" s="157"/>
    </row>
    <row r="39" spans="1:6" s="146" customFormat="1" ht="31.9" customHeight="1" thickBot="1" x14ac:dyDescent="0.25">
      <c r="A39" s="150"/>
      <c r="B39" s="121" t="s">
        <v>122</v>
      </c>
      <c r="C39" s="24">
        <f>SUMIF(movimenti[Causale],$B39,movimenti[cassaErnesto]) + SUMIF(movimenti[Causale],$B39,movimenti[cassaBasilio])</f>
        <v>0</v>
      </c>
      <c r="D39" s="103">
        <f>SUMIF(movimenti[Causale],$B39,movimenti[banca])</f>
        <v>0</v>
      </c>
      <c r="E39" s="152"/>
      <c r="F39" s="157"/>
    </row>
    <row r="40" spans="1:6" s="146" customFormat="1" ht="34.9" customHeight="1" thickBot="1" x14ac:dyDescent="0.25">
      <c r="A40" s="246" t="s">
        <v>124</v>
      </c>
      <c r="B40" s="250"/>
      <c r="C40" s="85">
        <f>SUM(C41)</f>
        <v>0</v>
      </c>
      <c r="D40" s="85">
        <f>SUM(D41)</f>
        <v>0</v>
      </c>
      <c r="E40" s="152">
        <f>SUM(C40:D40)</f>
        <v>0</v>
      </c>
      <c r="F40" s="157"/>
    </row>
    <row r="41" spans="1:6" s="146" customFormat="1" ht="31.9" customHeight="1" thickBot="1" x14ac:dyDescent="0.25">
      <c r="A41" s="150"/>
      <c r="B41" s="35" t="s">
        <v>123</v>
      </c>
      <c r="C41" s="102">
        <f>SUMIF(movimenti[Causale],$B41,movimenti[cassaErnesto]) + SUMIF(movimenti[Causale],$B41,movimenti[cassaBasilio])</f>
        <v>0</v>
      </c>
      <c r="D41" s="123">
        <f>SUMIF(movimenti[Causale],$B41,movimenti[banca])</f>
        <v>0</v>
      </c>
      <c r="E41" s="149"/>
      <c r="F41" s="157"/>
    </row>
    <row r="42" spans="1:6" s="146" customFormat="1" ht="34.9" customHeight="1" thickBot="1" x14ac:dyDescent="0.25">
      <c r="A42" s="251" t="s">
        <v>1</v>
      </c>
      <c r="B42" s="252"/>
      <c r="C42" s="124">
        <f>SUM(C11:C41)/2</f>
        <v>190</v>
      </c>
      <c r="D42" s="124">
        <f>SUM(D11:D41)/2</f>
        <v>0</v>
      </c>
      <c r="E42" s="125">
        <f>SUM(E11:E40)</f>
        <v>190</v>
      </c>
      <c r="F42" s="157"/>
    </row>
    <row r="43" spans="1:6" s="145" customFormat="1" ht="27" customHeight="1" thickBot="1" x14ac:dyDescent="0.25">
      <c r="A43" s="1"/>
      <c r="B43" s="1"/>
      <c r="C43" s="1"/>
      <c r="D43" s="1"/>
      <c r="E43" s="1"/>
      <c r="F43" s="157"/>
    </row>
    <row r="44" spans="1:6" s="146" customFormat="1" ht="27" customHeight="1" thickBot="1" x14ac:dyDescent="0.25">
      <c r="A44" s="285" t="s">
        <v>2</v>
      </c>
      <c r="B44" s="286"/>
      <c r="C44" s="115" t="s">
        <v>67</v>
      </c>
      <c r="D44" s="115" t="s">
        <v>66</v>
      </c>
      <c r="E44" s="116" t="s">
        <v>128</v>
      </c>
      <c r="F44" s="157"/>
    </row>
    <row r="45" spans="1:6" s="146" customFormat="1" ht="30" customHeight="1" thickBot="1" x14ac:dyDescent="0.25">
      <c r="A45" s="253" t="s">
        <v>82</v>
      </c>
      <c r="B45" s="254"/>
      <c r="C45" s="85">
        <f>SUMIF(movimenti[Causale],$A45,movimenti[cassaErnesto]) + SUMIF(movimenti[Causale],$A45,movimenti[cassaBasilio])</f>
        <v>0</v>
      </c>
      <c r="D45" s="85">
        <f>SUMIF(movimenti[Causale],$A45,movimenti[banca])</f>
        <v>0</v>
      </c>
      <c r="E45" s="26">
        <f>SUM(C45:D45)</f>
        <v>0</v>
      </c>
      <c r="F45" s="157"/>
    </row>
    <row r="46" spans="1:6" s="146" customFormat="1" ht="30" customHeight="1" thickBot="1" x14ac:dyDescent="0.25">
      <c r="A46" s="246" t="s">
        <v>132</v>
      </c>
      <c r="B46" s="247"/>
      <c r="C46" s="122">
        <f>SUM(C47:C48)</f>
        <v>0</v>
      </c>
      <c r="D46" s="122">
        <f>SUM(D47:D48)</f>
        <v>0</v>
      </c>
      <c r="E46" s="152">
        <f>SUM(C46:D46)</f>
        <v>0</v>
      </c>
      <c r="F46" s="157"/>
    </row>
    <row r="47" spans="1:6" s="146" customFormat="1" ht="27" customHeight="1" x14ac:dyDescent="0.2">
      <c r="A47" s="238"/>
      <c r="B47" s="139" t="s">
        <v>83</v>
      </c>
      <c r="C47" s="97">
        <f>SUMIF(movimenti[Causale],$B47,movimenti[cassaErnesto]) + SUMIF(movimenti[Causale],$B47,movimenti[cassaBasilio])</f>
        <v>0</v>
      </c>
      <c r="D47" s="98">
        <f>SUMIF(movimenti[Causale],$B47,movimenti[banca])</f>
        <v>0</v>
      </c>
      <c r="E47" s="256"/>
      <c r="F47" s="157"/>
    </row>
    <row r="48" spans="1:6" s="146" customFormat="1" ht="27" customHeight="1" thickBot="1" x14ac:dyDescent="0.25">
      <c r="A48" s="238"/>
      <c r="B48" s="140" t="s">
        <v>84</v>
      </c>
      <c r="C48" s="100">
        <f>SUMIF(movimenti[Causale],$B48,movimenti[cassaErnesto]) + SUMIF(movimenti[Causale],$B48,movimenti[cassaBasilio])</f>
        <v>0</v>
      </c>
      <c r="D48" s="101">
        <f>SUMIF(movimenti[Causale],$B48,movimenti[banca])</f>
        <v>0</v>
      </c>
      <c r="E48" s="257"/>
      <c r="F48" s="157"/>
    </row>
    <row r="49" spans="1:6" s="146" customFormat="1" ht="35.450000000000003" customHeight="1" thickBot="1" x14ac:dyDescent="0.25">
      <c r="A49" s="246" t="s">
        <v>133</v>
      </c>
      <c r="B49" s="247"/>
      <c r="C49" s="120">
        <f>SUM(C50:C52)</f>
        <v>0</v>
      </c>
      <c r="D49" s="120">
        <f>SUM(D50:D52)</f>
        <v>0</v>
      </c>
      <c r="E49" s="152">
        <f>SUM(C49:D49)</f>
        <v>0</v>
      </c>
      <c r="F49" s="157"/>
    </row>
    <row r="50" spans="1:6" s="146" customFormat="1" ht="27" customHeight="1" x14ac:dyDescent="0.2">
      <c r="A50" s="238"/>
      <c r="B50" s="5" t="s">
        <v>85</v>
      </c>
      <c r="C50" s="97">
        <f>SUMIF(movimenti[Causale],$B50,movimenti[cassaErnesto]) + SUMIF(movimenti[Causale],$B50,movimenti[cassaBasilio])</f>
        <v>0</v>
      </c>
      <c r="D50" s="98">
        <f>SUMIF(movimenti[Causale],$B50,movimenti[banca])</f>
        <v>0</v>
      </c>
      <c r="E50" s="230"/>
      <c r="F50" s="157"/>
    </row>
    <row r="51" spans="1:6" s="146" customFormat="1" ht="27" customHeight="1" x14ac:dyDescent="0.2">
      <c r="A51" s="238"/>
      <c r="B51" s="23" t="s">
        <v>140</v>
      </c>
      <c r="C51" s="27">
        <f>SUMIF(movimenti[Causale],$B51,movimenti[cassaErnesto]) + SUMIF(movimenti[Causale],$B51,movimenti[cassaBasilio])</f>
        <v>0</v>
      </c>
      <c r="D51" s="99">
        <f>SUMIF(movimenti[Causale],$B51,movimenti[banca])</f>
        <v>0</v>
      </c>
      <c r="E51" s="231"/>
      <c r="F51" s="157"/>
    </row>
    <row r="52" spans="1:6" s="146" customFormat="1" ht="27" customHeight="1" thickBot="1" x14ac:dyDescent="0.25">
      <c r="A52" s="238"/>
      <c r="B52" s="140" t="s">
        <v>86</v>
      </c>
      <c r="C52" s="100">
        <f>SUMIF(movimenti[Causale],$B52,movimenti[cassaErnesto]) + SUMIF(movimenti[Causale],$B52,movimenti[cassaBasilio])</f>
        <v>0</v>
      </c>
      <c r="D52" s="101">
        <f>SUMIF(movimenti[Causale],$B52,movimenti[banca])</f>
        <v>0</v>
      </c>
      <c r="E52" s="232"/>
      <c r="F52" s="157"/>
    </row>
    <row r="53" spans="1:6" s="146" customFormat="1" ht="30.6" customHeight="1" thickBot="1" x14ac:dyDescent="0.25">
      <c r="A53" s="246" t="s">
        <v>87</v>
      </c>
      <c r="B53" s="247"/>
      <c r="C53" s="85">
        <f>SUMIF(movimenti[Causale],$A53,movimenti[cassaErnesto]) + SUMIF(movimenti[Causale],$A53,movimenti[cassaBasilio])</f>
        <v>0</v>
      </c>
      <c r="D53" s="85">
        <f>SUMIF(movimenti[Causale],$A53,movimenti[banca])</f>
        <v>0</v>
      </c>
      <c r="E53" s="152">
        <f>SUM(C53:D53)</f>
        <v>0</v>
      </c>
      <c r="F53" s="157"/>
    </row>
    <row r="54" spans="1:6" s="146" customFormat="1" ht="30.6" customHeight="1" thickBot="1" x14ac:dyDescent="0.25">
      <c r="A54" s="248" t="s">
        <v>88</v>
      </c>
      <c r="B54" s="249"/>
      <c r="C54" s="85">
        <f>SUMIF(movimenti[Causale],$A54,movimenti[cassaErnesto]) + SUMIF(movimenti[Causale],$A54,movimenti[cassaBasilio])</f>
        <v>0</v>
      </c>
      <c r="D54" s="85">
        <f>SUMIF(movimenti[Causale],$A54,movimenti[banca])</f>
        <v>0</v>
      </c>
      <c r="E54" s="152">
        <f t="shared" ref="E54:E55" si="0">SUM(C54:D54)</f>
        <v>0</v>
      </c>
      <c r="F54" s="157"/>
    </row>
    <row r="55" spans="1:6" s="146" customFormat="1" ht="30.6" customHeight="1" thickBot="1" x14ac:dyDescent="0.25">
      <c r="A55" s="246" t="s">
        <v>134</v>
      </c>
      <c r="B55" s="247"/>
      <c r="C55" s="114">
        <f>SUM(C56:C58)</f>
        <v>8</v>
      </c>
      <c r="D55" s="61">
        <f>SUM(D56:D58)</f>
        <v>0</v>
      </c>
      <c r="E55" s="152">
        <f t="shared" si="0"/>
        <v>8</v>
      </c>
      <c r="F55" s="157"/>
    </row>
    <row r="56" spans="1:6" s="146" customFormat="1" ht="27" customHeight="1" x14ac:dyDescent="0.2">
      <c r="A56" s="238"/>
      <c r="B56" s="5" t="s">
        <v>89</v>
      </c>
      <c r="C56" s="97">
        <f>SUMIF(movimenti[Causale],$B56,movimenti[cassaErnesto]) + SUMIF(movimenti[Causale],$B56,movimenti[cassaBasilio])</f>
        <v>0</v>
      </c>
      <c r="D56" s="98">
        <f>SUMIF(movimenti[Causale],$B56,movimenti[banca])</f>
        <v>0</v>
      </c>
      <c r="E56" s="230"/>
      <c r="F56" s="157"/>
    </row>
    <row r="57" spans="1:6" s="146" customFormat="1" ht="27" customHeight="1" x14ac:dyDescent="0.2">
      <c r="A57" s="238"/>
      <c r="B57" s="23" t="s">
        <v>90</v>
      </c>
      <c r="C57" s="27">
        <f>SUMIF(movimenti[Causale],$B57,movimenti[cassaErnesto]) + SUMIF(movimenti[Causale],$B57,movimenti[cassaBasilio])</f>
        <v>8</v>
      </c>
      <c r="D57" s="99">
        <f>SUMIF(movimenti[Causale],$B57,movimenti[banca])</f>
        <v>0</v>
      </c>
      <c r="E57" s="231"/>
      <c r="F57" s="157"/>
    </row>
    <row r="58" spans="1:6" s="146" customFormat="1" ht="27" customHeight="1" thickBot="1" x14ac:dyDescent="0.25">
      <c r="A58" s="238"/>
      <c r="B58" s="140" t="s">
        <v>91</v>
      </c>
      <c r="C58" s="100">
        <f>SUMIF(movimenti[Causale],$B58,movimenti[cassaErnesto]) + SUMIF(movimenti[Causale],$B58,movimenti[cassaBasilio])</f>
        <v>0</v>
      </c>
      <c r="D58" s="101">
        <f>SUMIF(movimenti[Causale],$B58,movimenti[banca])</f>
        <v>0</v>
      </c>
      <c r="E58" s="232"/>
      <c r="F58" s="157"/>
    </row>
    <row r="59" spans="1:6" s="146" customFormat="1" ht="27.6" customHeight="1" thickBot="1" x14ac:dyDescent="0.25">
      <c r="A59" s="246" t="s">
        <v>135</v>
      </c>
      <c r="B59" s="247"/>
      <c r="C59" s="85">
        <f>SUMIF(movimenti[Causale],$A59,movimenti[cassaErnesto]) + SUMIF(movimenti[Causale],$A59,movimenti[cassaBasilio])</f>
        <v>0</v>
      </c>
      <c r="D59" s="85">
        <f>SUMIF(movimenti[Causale],$A59,movimenti[banca])</f>
        <v>0</v>
      </c>
      <c r="E59" s="153">
        <f>SUM(C59:D59)</f>
        <v>0</v>
      </c>
      <c r="F59" s="157"/>
    </row>
    <row r="60" spans="1:6" s="146" customFormat="1" ht="27.6" customHeight="1" thickBot="1" x14ac:dyDescent="0.25">
      <c r="A60" s="246" t="s">
        <v>136</v>
      </c>
      <c r="B60" s="287"/>
      <c r="C60" s="85">
        <f>SUMIF(movimenti[Causale],$A60,movimenti[cassaErnesto]) + SUMIF(movimenti[Causale],$A60,movimenti[cassaBasilio])</f>
        <v>0</v>
      </c>
      <c r="D60" s="85">
        <f>SUMIF(movimenti[Causale],$A60,movimenti[banca])</f>
        <v>0</v>
      </c>
      <c r="E60" s="153">
        <f t="shared" ref="E60:E64" si="1">SUM(C60:D60)</f>
        <v>0</v>
      </c>
      <c r="F60" s="157"/>
    </row>
    <row r="61" spans="1:6" s="146" customFormat="1" ht="27.6" customHeight="1" thickBot="1" x14ac:dyDescent="0.25">
      <c r="A61" s="228" t="s">
        <v>94</v>
      </c>
      <c r="B61" s="288"/>
      <c r="C61" s="85">
        <f>SUMIF(movimenti[Causale],$A61,movimenti[cassaErnesto]) + SUMIF(movimenti[Causale],$A61,movimenti[cassaBasilio])</f>
        <v>0</v>
      </c>
      <c r="D61" s="85">
        <f>SUMIF(movimenti[Causale],$A61,movimenti[banca])</f>
        <v>0</v>
      </c>
      <c r="E61" s="153">
        <f t="shared" si="1"/>
        <v>0</v>
      </c>
      <c r="F61" s="157"/>
    </row>
    <row r="62" spans="1:6" s="146" customFormat="1" ht="27.6" customHeight="1" thickBot="1" x14ac:dyDescent="0.25">
      <c r="A62" s="289" t="s">
        <v>95</v>
      </c>
      <c r="B62" s="290"/>
      <c r="C62" s="85">
        <f>SUMIF(movimenti[Causale],$A62,movimenti[cassaErnesto]) + SUMIF(movimenti[Causale],$A62,movimenti[cassaBasilio])</f>
        <v>0</v>
      </c>
      <c r="D62" s="85">
        <f>SUMIF(movimenti[Causale],$A62,movimenti[banca])</f>
        <v>0</v>
      </c>
      <c r="E62" s="153">
        <f t="shared" si="1"/>
        <v>0</v>
      </c>
      <c r="F62" s="157"/>
    </row>
    <row r="63" spans="1:6" s="146" customFormat="1" ht="27.6" customHeight="1" thickBot="1" x14ac:dyDescent="0.25">
      <c r="A63" s="246" t="s">
        <v>96</v>
      </c>
      <c r="B63" s="287"/>
      <c r="C63" s="85">
        <f>SUMIF(movimenti[Causale],$A63,movimenti[cassaErnesto]) + SUMIF(movimenti[Causale],$A63,movimenti[cassaBasilio])</f>
        <v>0</v>
      </c>
      <c r="D63" s="85">
        <f>SUMIF(movimenti[Causale],$A63,movimenti[banca])</f>
        <v>0</v>
      </c>
      <c r="E63" s="153">
        <f t="shared" si="1"/>
        <v>0</v>
      </c>
      <c r="F63" s="157"/>
    </row>
    <row r="64" spans="1:6" s="146" customFormat="1" ht="27.6" customHeight="1" thickBot="1" x14ac:dyDescent="0.25">
      <c r="A64" s="228" t="s">
        <v>137</v>
      </c>
      <c r="B64" s="229"/>
      <c r="C64" s="25">
        <f>SUM(C65:C69)</f>
        <v>0</v>
      </c>
      <c r="D64" s="25">
        <f>SUM(D65:D69)</f>
        <v>0</v>
      </c>
      <c r="E64" s="153">
        <f t="shared" si="1"/>
        <v>0</v>
      </c>
      <c r="F64" s="157"/>
    </row>
    <row r="65" spans="1:6" s="146" customFormat="1" ht="27" customHeight="1" x14ac:dyDescent="0.2">
      <c r="A65" s="237"/>
      <c r="B65" s="5" t="s">
        <v>97</v>
      </c>
      <c r="C65" s="97">
        <f>SUMIF(movimenti[Causale],$B65,movimenti[cassaErnesto]) + SUMIF(movimenti[Causale],$B65,movimenti[cassaBasilio])</f>
        <v>0</v>
      </c>
      <c r="D65" s="98">
        <f>SUMIF(movimenti[Causale],$B65,movimenti[banca])</f>
        <v>0</v>
      </c>
      <c r="E65" s="230"/>
      <c r="F65" s="157"/>
    </row>
    <row r="66" spans="1:6" s="146" customFormat="1" ht="27" customHeight="1" x14ac:dyDescent="0.2">
      <c r="A66" s="238"/>
      <c r="B66" s="23" t="s">
        <v>98</v>
      </c>
      <c r="C66" s="27">
        <f>SUMIF(movimenti[Causale],$B66,movimenti[cassaErnesto]) + SUMIF(movimenti[Causale],$B66,movimenti[cassaBasilio])</f>
        <v>0</v>
      </c>
      <c r="D66" s="99">
        <f>SUMIF(movimenti[Causale],$B66,movimenti[banca])</f>
        <v>0</v>
      </c>
      <c r="E66" s="231"/>
      <c r="F66" s="157"/>
    </row>
    <row r="67" spans="1:6" s="146" customFormat="1" ht="27" customHeight="1" x14ac:dyDescent="0.2">
      <c r="A67" s="238"/>
      <c r="B67" s="23" t="s">
        <v>99</v>
      </c>
      <c r="C67" s="27">
        <f>SUMIF(movimenti[Causale],$B67,movimenti[cassaErnesto]) + SUMIF(movimenti[Causale],$B67,movimenti[cassaBasilio])</f>
        <v>0</v>
      </c>
      <c r="D67" s="99">
        <f>SUMIF(movimenti[Causale],$B67,movimenti[banca])</f>
        <v>0</v>
      </c>
      <c r="E67" s="231"/>
      <c r="F67" s="157"/>
    </row>
    <row r="68" spans="1:6" s="146" customFormat="1" ht="27" customHeight="1" x14ac:dyDescent="0.2">
      <c r="A68" s="238"/>
      <c r="B68" s="23" t="s">
        <v>100</v>
      </c>
      <c r="C68" s="27">
        <f>SUMIF(movimenti[Causale],$B68,movimenti[cassaErnesto]) + SUMIF(movimenti[Causale],$B68,movimenti[cassaBasilio])</f>
        <v>0</v>
      </c>
      <c r="D68" s="99">
        <f>SUMIF(movimenti[Causale],$B68,movimenti[banca])</f>
        <v>0</v>
      </c>
      <c r="E68" s="231"/>
      <c r="F68" s="157"/>
    </row>
    <row r="69" spans="1:6" s="146" customFormat="1" ht="27" customHeight="1" thickBot="1" x14ac:dyDescent="0.25">
      <c r="A69" s="239"/>
      <c r="B69" s="6" t="s">
        <v>101</v>
      </c>
      <c r="C69" s="100">
        <f>SUMIF(movimenti[Causale],$B69,movimenti[cassaErnesto]) + SUMIF(movimenti[Causale],$B69,movimenti[cassaBasilio])</f>
        <v>0</v>
      </c>
      <c r="D69" s="101">
        <f>SUMIF(movimenti[Causale],$B69,movimenti[banca])</f>
        <v>0</v>
      </c>
      <c r="E69" s="232"/>
      <c r="F69" s="157"/>
    </row>
    <row r="70" spans="1:6" s="146" customFormat="1" ht="31.15" customHeight="1" thickBot="1" x14ac:dyDescent="0.25">
      <c r="A70" s="233" t="s">
        <v>102</v>
      </c>
      <c r="B70" s="234"/>
      <c r="C70" s="85">
        <f>SUMIF(movimenti[Causale],$A70,movimenti[cassaErnesto]) + SUMIF(movimenti[Causale],$A70,movimenti[cassaBasilio])</f>
        <v>0</v>
      </c>
      <c r="D70" s="85">
        <f>SUMIF(movimenti[Causale],$A70,movimenti[banca])</f>
        <v>0</v>
      </c>
      <c r="E70" s="152">
        <f>SUM(C70:D70)</f>
        <v>0</v>
      </c>
      <c r="F70" s="157"/>
    </row>
    <row r="71" spans="1:6" s="146" customFormat="1" ht="31.9" customHeight="1" thickBot="1" x14ac:dyDescent="0.25">
      <c r="A71" s="235" t="s">
        <v>3</v>
      </c>
      <c r="B71" s="236"/>
      <c r="C71" s="127">
        <f>CASSA_U1+CASSA_U2+CASSA_U3+CASSA_U4+CASSA_U5+CASSA_U6+CASSA_U7+CASSA_U8+CASSA_U9+CASSA_U10+CASSA_U11+CASSA_U12+CASSA_U13</f>
        <v>8</v>
      </c>
      <c r="D71" s="127">
        <f>BANCA_U1+BANCA_U2+BANCA_U3+BANCA_U4+BANCA_U5+BANCA_U6+BANCA_U7+BANCA_U8+BANCA_U9+BANCA_U10+BANCA_U11+BANCA_U12+BANCA_U13</f>
        <v>0</v>
      </c>
      <c r="E71" s="154">
        <f>SUM(E45:E70)</f>
        <v>8</v>
      </c>
      <c r="F71" s="157"/>
    </row>
    <row r="72" spans="1:6" s="146" customFormat="1" ht="25.9" customHeight="1" thickBot="1" x14ac:dyDescent="0.25">
      <c r="A72" s="243" t="s">
        <v>14</v>
      </c>
      <c r="B72" s="244"/>
      <c r="C72" s="244"/>
      <c r="D72" s="244"/>
      <c r="E72" s="245"/>
      <c r="F72" s="157"/>
    </row>
    <row r="73" spans="1:6" s="146" customFormat="1" ht="25.9" customHeight="1" x14ac:dyDescent="0.2">
      <c r="A73" s="155"/>
      <c r="B73" s="136" t="s">
        <v>15</v>
      </c>
      <c r="C73" s="137">
        <f>Cassa!D6-Cassa!C6+Cassa_S.Ernesto</f>
        <v>1213.9000000000001</v>
      </c>
      <c r="D73" s="138"/>
      <c r="E73" s="12"/>
      <c r="F73" s="157"/>
    </row>
    <row r="74" spans="1:6" s="146" customFormat="1" ht="25.9" customHeight="1" x14ac:dyDescent="0.2">
      <c r="A74" s="155"/>
      <c r="B74" s="132" t="s">
        <v>16</v>
      </c>
      <c r="C74" s="130">
        <f>Cassa!F6-Cassa!E6+Cassa_S.Basilio</f>
        <v>0</v>
      </c>
      <c r="D74" s="131"/>
      <c r="E74" s="12"/>
      <c r="F74" s="157"/>
    </row>
    <row r="75" spans="1:6" s="146" customFormat="1" ht="25.9" customHeight="1" thickBot="1" x14ac:dyDescent="0.25">
      <c r="A75" s="155"/>
      <c r="B75" s="133" t="s">
        <v>17</v>
      </c>
      <c r="C75" s="134"/>
      <c r="D75" s="135">
        <f>Cassa!H6-Cassa!G6+Banca_Precedente</f>
        <v>3123.38</v>
      </c>
      <c r="E75" s="26"/>
      <c r="F75" s="157"/>
    </row>
    <row r="76" spans="1:6" s="146" customFormat="1" ht="25.9" customHeight="1" thickBot="1" x14ac:dyDescent="0.25">
      <c r="A76" s="240" t="s">
        <v>139</v>
      </c>
      <c r="B76" s="241"/>
      <c r="C76" s="241"/>
      <c r="D76" s="242"/>
      <c r="E76" s="17">
        <f>TOT_ENTRATE-TOT_USCITE</f>
        <v>182</v>
      </c>
      <c r="F76" s="157"/>
    </row>
    <row r="77" spans="1:6" s="146" customFormat="1" ht="13.5" thickBot="1" x14ac:dyDescent="0.25">
      <c r="A77" s="18"/>
      <c r="B77" s="18"/>
      <c r="C77" s="18"/>
      <c r="D77" s="18"/>
      <c r="E77" s="18"/>
      <c r="F77" s="157"/>
    </row>
    <row r="78" spans="1:6" s="147" customFormat="1" ht="24.6" customHeight="1" x14ac:dyDescent="0.2">
      <c r="A78" s="62" t="s">
        <v>13</v>
      </c>
      <c r="B78" s="19"/>
      <c r="C78" s="222" t="s">
        <v>4</v>
      </c>
      <c r="D78" s="223"/>
      <c r="E78" s="224"/>
      <c r="F78" s="157"/>
    </row>
    <row r="79" spans="1:6" s="146" customFormat="1" ht="24.6" customHeight="1" thickBot="1" x14ac:dyDescent="0.25">
      <c r="A79" s="18"/>
      <c r="B79" s="18"/>
      <c r="C79" s="225" t="s">
        <v>18</v>
      </c>
      <c r="D79" s="226"/>
      <c r="E79" s="227"/>
      <c r="F79" s="157"/>
    </row>
    <row r="80" spans="1:6" s="146" customFormat="1" ht="14.45" customHeight="1" x14ac:dyDescent="0.2">
      <c r="A80" s="18"/>
      <c r="B80" s="18"/>
      <c r="C80" s="156"/>
      <c r="D80" s="156"/>
      <c r="E80" s="156"/>
      <c r="F80" s="157"/>
    </row>
    <row r="81" s="281" customFormat="1" ht="14.45" customHeight="1" x14ac:dyDescent="0.2"/>
    <row r="82" x14ac:dyDescent="0.2"/>
    <row r="83" x14ac:dyDescent="0.2"/>
  </sheetData>
  <sheetProtection sheet="1" objects="1" scenarios="1"/>
  <mergeCells count="57">
    <mergeCell ref="A81:XFD81"/>
    <mergeCell ref="E32:E33"/>
    <mergeCell ref="A7:A9"/>
    <mergeCell ref="A10:B10"/>
    <mergeCell ref="A44:B44"/>
    <mergeCell ref="A60:B60"/>
    <mergeCell ref="A61:B61"/>
    <mergeCell ref="A49:B49"/>
    <mergeCell ref="A62:B62"/>
    <mergeCell ref="A63:B63"/>
    <mergeCell ref="A13:B13"/>
    <mergeCell ref="A27:B27"/>
    <mergeCell ref="A31:B31"/>
    <mergeCell ref="A11:B11"/>
    <mergeCell ref="E14:E21"/>
    <mergeCell ref="A22:B22"/>
    <mergeCell ref="A1:E1"/>
    <mergeCell ref="A2:E2"/>
    <mergeCell ref="A6:B6"/>
    <mergeCell ref="E7:E9"/>
    <mergeCell ref="C4:D4"/>
    <mergeCell ref="A4:B5"/>
    <mergeCell ref="E4:E5"/>
    <mergeCell ref="A14:A21"/>
    <mergeCell ref="A23:A24"/>
    <mergeCell ref="E47:E48"/>
    <mergeCell ref="A47:A48"/>
    <mergeCell ref="A34:B34"/>
    <mergeCell ref="E35:E37"/>
    <mergeCell ref="A38:B38"/>
    <mergeCell ref="E23:E24"/>
    <mergeCell ref="E28:E30"/>
    <mergeCell ref="A28:A30"/>
    <mergeCell ref="A35:A37"/>
    <mergeCell ref="A32:A33"/>
    <mergeCell ref="A25:B25"/>
    <mergeCell ref="A59:B59"/>
    <mergeCell ref="A50:A52"/>
    <mergeCell ref="A56:A58"/>
    <mergeCell ref="A40:B40"/>
    <mergeCell ref="A42:B42"/>
    <mergeCell ref="A45:B45"/>
    <mergeCell ref="A46:B46"/>
    <mergeCell ref="E50:E52"/>
    <mergeCell ref="A53:B53"/>
    <mergeCell ref="A54:B54"/>
    <mergeCell ref="A55:B55"/>
    <mergeCell ref="E56:E58"/>
    <mergeCell ref="C78:E78"/>
    <mergeCell ref="C79:E79"/>
    <mergeCell ref="A64:B64"/>
    <mergeCell ref="E65:E69"/>
    <mergeCell ref="A70:B70"/>
    <mergeCell ref="A71:B71"/>
    <mergeCell ref="A65:A69"/>
    <mergeCell ref="A76:D76"/>
    <mergeCell ref="A72:E72"/>
  </mergeCells>
  <conditionalFormatting sqref="C73">
    <cfRule type="expression" dxfId="16" priority="6">
      <formula>$C$73&lt;0</formula>
    </cfRule>
  </conditionalFormatting>
  <conditionalFormatting sqref="C74">
    <cfRule type="expression" dxfId="15" priority="5">
      <formula>$C$74&lt;0</formula>
    </cfRule>
  </conditionalFormatting>
  <conditionalFormatting sqref="D75">
    <cfRule type="expression" dxfId="14" priority="4">
      <formula>$D$75&lt;0</formula>
    </cfRule>
  </conditionalFormatting>
  <conditionalFormatting sqref="E76">
    <cfRule type="expression" dxfId="13" priority="3">
      <formula>$E76&lt;0</formula>
    </cfRule>
  </conditionalFormatting>
  <printOptions horizontalCentered="1"/>
  <pageMargins left="0.70866141732283472" right="0.70866141732283472" top="0.74803149606299213" bottom="0.74803149606299213" header="0.11811023622047245" footer="0.11811023622047245"/>
  <pageSetup paperSize="9" scale="61" fitToHeight="0" orientation="portrait" r:id="rId1"/>
  <rowBreaks count="2" manualBreakCount="2">
    <brk id="33" max="16383" man="1"/>
    <brk id="71" max="16383" man="1"/>
  </rowBreaks>
  <ignoredErrors>
    <ignoredError sqref="C13:D13 C40:D40 C38:D38 C31:D31 C34:D34 C55:D55 D64 C25:D25 C27:D27 C46:D46 C39:D39 C49:D49" formula="1"/>
    <ignoredError sqref="C7:D7 C9:D9 D8" unlockedFormula="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
  <dimension ref="A1:A6"/>
  <sheetViews>
    <sheetView workbookViewId="0"/>
  </sheetViews>
  <sheetFormatPr defaultColWidth="23" defaultRowHeight="15.75" x14ac:dyDescent="0.25"/>
  <cols>
    <col min="1" max="16384" width="23" style="119"/>
  </cols>
  <sheetData>
    <row r="1" spans="1:1" x14ac:dyDescent="0.25">
      <c r="A1" s="119" t="s">
        <v>22</v>
      </c>
    </row>
    <row r="2" spans="1:1" x14ac:dyDescent="0.25">
      <c r="A2" s="119" t="s">
        <v>21</v>
      </c>
    </row>
    <row r="3" spans="1:1" x14ac:dyDescent="0.25">
      <c r="A3" s="119" t="s">
        <v>23</v>
      </c>
    </row>
    <row r="4" spans="1:1" x14ac:dyDescent="0.25">
      <c r="A4" s="119" t="s">
        <v>28</v>
      </c>
    </row>
    <row r="5" spans="1:1" x14ac:dyDescent="0.25">
      <c r="A5" s="119" t="s">
        <v>24</v>
      </c>
    </row>
    <row r="6" spans="1:1" x14ac:dyDescent="0.25">
      <c r="A6" s="119" t="s">
        <v>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oglio6"/>
  <dimension ref="A1:E45"/>
  <sheetViews>
    <sheetView workbookViewId="0"/>
  </sheetViews>
  <sheetFormatPr defaultColWidth="8.85546875" defaultRowHeight="19.899999999999999" customHeight="1" x14ac:dyDescent="0.2"/>
  <cols>
    <col min="1" max="1" width="133" style="1" customWidth="1"/>
    <col min="2" max="2" width="10.28515625" style="1" customWidth="1"/>
    <col min="3" max="16384" width="8.85546875" style="1"/>
  </cols>
  <sheetData>
    <row r="1" spans="1:2" ht="26.45" customHeight="1" thickBot="1" x14ac:dyDescent="0.25">
      <c r="A1" s="33" t="s">
        <v>25</v>
      </c>
      <c r="B1" s="90" t="s">
        <v>125</v>
      </c>
    </row>
    <row r="2" spans="1:2" ht="26.45" customHeight="1" x14ac:dyDescent="0.2">
      <c r="A2" s="32" t="s">
        <v>103</v>
      </c>
      <c r="B2" s="88">
        <v>1</v>
      </c>
    </row>
    <row r="3" spans="1:2" ht="26.45" customHeight="1" x14ac:dyDescent="0.2">
      <c r="A3" s="34" t="s">
        <v>104</v>
      </c>
      <c r="B3" s="89">
        <v>1</v>
      </c>
    </row>
    <row r="4" spans="1:2" ht="26.45" customHeight="1" x14ac:dyDescent="0.2">
      <c r="A4" s="34" t="s">
        <v>105</v>
      </c>
      <c r="B4" s="89">
        <v>1</v>
      </c>
    </row>
    <row r="5" spans="1:2" ht="26.45" customHeight="1" x14ac:dyDescent="0.2">
      <c r="A5" s="34" t="s">
        <v>106</v>
      </c>
      <c r="B5" s="89">
        <v>1</v>
      </c>
    </row>
    <row r="6" spans="1:2" ht="26.45" customHeight="1" x14ac:dyDescent="0.2">
      <c r="A6" s="34" t="s">
        <v>107</v>
      </c>
      <c r="B6" s="89">
        <v>1</v>
      </c>
    </row>
    <row r="7" spans="1:2" ht="26.45" customHeight="1" x14ac:dyDescent="0.2">
      <c r="A7" s="34" t="s">
        <v>108</v>
      </c>
      <c r="B7" s="89">
        <v>1</v>
      </c>
    </row>
    <row r="8" spans="1:2" ht="26.45" customHeight="1" x14ac:dyDescent="0.2">
      <c r="A8" s="34" t="s">
        <v>109</v>
      </c>
      <c r="B8" s="89">
        <v>1</v>
      </c>
    </row>
    <row r="9" spans="1:2" ht="26.45" customHeight="1" x14ac:dyDescent="0.2">
      <c r="A9" s="34" t="s">
        <v>110</v>
      </c>
      <c r="B9" s="89">
        <v>1</v>
      </c>
    </row>
    <row r="10" spans="1:2" ht="26.45" customHeight="1" x14ac:dyDescent="0.2">
      <c r="A10" s="34" t="s">
        <v>111</v>
      </c>
      <c r="B10" s="89">
        <v>1</v>
      </c>
    </row>
    <row r="11" spans="1:2" ht="26.45" customHeight="1" x14ac:dyDescent="0.2">
      <c r="A11" s="34" t="s">
        <v>112</v>
      </c>
      <c r="B11" s="89">
        <v>1</v>
      </c>
    </row>
    <row r="12" spans="1:2" ht="26.45" customHeight="1" x14ac:dyDescent="0.2">
      <c r="A12" s="34" t="s">
        <v>113</v>
      </c>
      <c r="B12" s="89">
        <v>1</v>
      </c>
    </row>
    <row r="13" spans="1:2" ht="26.45" customHeight="1" x14ac:dyDescent="0.2">
      <c r="A13" s="34" t="s">
        <v>114</v>
      </c>
      <c r="B13" s="89">
        <v>1</v>
      </c>
    </row>
    <row r="14" spans="1:2" ht="26.45" customHeight="1" x14ac:dyDescent="0.2">
      <c r="A14" s="87" t="s">
        <v>115</v>
      </c>
      <c r="B14" s="89">
        <v>1</v>
      </c>
    </row>
    <row r="15" spans="1:2" ht="26.45" customHeight="1" x14ac:dyDescent="0.2">
      <c r="A15" s="87" t="s">
        <v>116</v>
      </c>
      <c r="B15" s="89">
        <v>1</v>
      </c>
    </row>
    <row r="16" spans="1:2" ht="26.45" customHeight="1" x14ac:dyDescent="0.2">
      <c r="A16" s="87" t="s">
        <v>117</v>
      </c>
      <c r="B16" s="89">
        <v>1</v>
      </c>
    </row>
    <row r="17" spans="1:5" ht="26.45" customHeight="1" x14ac:dyDescent="0.2">
      <c r="A17" s="87" t="s">
        <v>118</v>
      </c>
      <c r="B17" s="89">
        <v>1</v>
      </c>
    </row>
    <row r="18" spans="1:5" ht="26.45" customHeight="1" x14ac:dyDescent="0.2">
      <c r="A18" s="87" t="s">
        <v>126</v>
      </c>
      <c r="B18" s="89">
        <v>1</v>
      </c>
      <c r="E18" s="1" t="s">
        <v>127</v>
      </c>
    </row>
    <row r="19" spans="1:5" ht="26.45" customHeight="1" x14ac:dyDescent="0.2">
      <c r="A19" s="34" t="s">
        <v>119</v>
      </c>
      <c r="B19" s="89">
        <v>1</v>
      </c>
    </row>
    <row r="20" spans="1:5" ht="26.45" customHeight="1" x14ac:dyDescent="0.2">
      <c r="A20" s="34" t="s">
        <v>120</v>
      </c>
      <c r="B20" s="89">
        <v>1</v>
      </c>
    </row>
    <row r="21" spans="1:5" ht="26.45" customHeight="1" x14ac:dyDescent="0.2">
      <c r="A21" s="34" t="s">
        <v>121</v>
      </c>
      <c r="B21" s="89">
        <v>1</v>
      </c>
    </row>
    <row r="22" spans="1:5" ht="26.45" customHeight="1" x14ac:dyDescent="0.2">
      <c r="A22" s="34" t="s">
        <v>122</v>
      </c>
      <c r="B22" s="89">
        <v>1</v>
      </c>
    </row>
    <row r="23" spans="1:5" ht="26.45" customHeight="1" x14ac:dyDescent="0.2">
      <c r="A23" s="34" t="s">
        <v>123</v>
      </c>
      <c r="B23" s="89">
        <v>1</v>
      </c>
    </row>
    <row r="24" spans="1:5" ht="26.45" customHeight="1" x14ac:dyDescent="0.2">
      <c r="A24" s="34" t="s">
        <v>82</v>
      </c>
      <c r="B24" s="89">
        <v>-1</v>
      </c>
    </row>
    <row r="25" spans="1:5" ht="26.45" customHeight="1" x14ac:dyDescent="0.2">
      <c r="A25" s="34" t="s">
        <v>83</v>
      </c>
      <c r="B25" s="89">
        <v>-1</v>
      </c>
    </row>
    <row r="26" spans="1:5" ht="26.45" customHeight="1" x14ac:dyDescent="0.2">
      <c r="A26" s="34" t="s">
        <v>84</v>
      </c>
      <c r="B26" s="89">
        <v>-1</v>
      </c>
    </row>
    <row r="27" spans="1:5" ht="26.45" customHeight="1" x14ac:dyDescent="0.2">
      <c r="A27" s="34" t="s">
        <v>85</v>
      </c>
      <c r="B27" s="89">
        <v>-1</v>
      </c>
    </row>
    <row r="28" spans="1:5" ht="26.45" customHeight="1" x14ac:dyDescent="0.2">
      <c r="A28" s="34" t="s">
        <v>140</v>
      </c>
      <c r="B28" s="89">
        <v>-1</v>
      </c>
    </row>
    <row r="29" spans="1:5" ht="26.45" customHeight="1" x14ac:dyDescent="0.2">
      <c r="A29" s="34" t="s">
        <v>86</v>
      </c>
      <c r="B29" s="89">
        <v>-1</v>
      </c>
    </row>
    <row r="30" spans="1:5" ht="26.45" customHeight="1" x14ac:dyDescent="0.2">
      <c r="A30" s="34" t="s">
        <v>87</v>
      </c>
      <c r="B30" s="89">
        <v>-1</v>
      </c>
    </row>
    <row r="31" spans="1:5" ht="26.45" customHeight="1" x14ac:dyDescent="0.2">
      <c r="A31" s="34" t="s">
        <v>88</v>
      </c>
      <c r="B31" s="89">
        <v>-1</v>
      </c>
    </row>
    <row r="32" spans="1:5" ht="26.45" customHeight="1" x14ac:dyDescent="0.2">
      <c r="A32" s="34" t="s">
        <v>89</v>
      </c>
      <c r="B32" s="89">
        <v>-1</v>
      </c>
    </row>
    <row r="33" spans="1:2" ht="26.45" customHeight="1" x14ac:dyDescent="0.2">
      <c r="A33" s="34" t="s">
        <v>90</v>
      </c>
      <c r="B33" s="89">
        <v>-1</v>
      </c>
    </row>
    <row r="34" spans="1:2" ht="26.45" customHeight="1" x14ac:dyDescent="0.2">
      <c r="A34" s="34" t="s">
        <v>91</v>
      </c>
      <c r="B34" s="89">
        <v>-1</v>
      </c>
    </row>
    <row r="35" spans="1:2" ht="26.45" customHeight="1" x14ac:dyDescent="0.2">
      <c r="A35" s="34" t="s">
        <v>92</v>
      </c>
      <c r="B35" s="89">
        <v>-1</v>
      </c>
    </row>
    <row r="36" spans="1:2" ht="26.45" customHeight="1" x14ac:dyDescent="0.2">
      <c r="A36" s="34" t="s">
        <v>93</v>
      </c>
      <c r="B36" s="89">
        <v>-1</v>
      </c>
    </row>
    <row r="37" spans="1:2" ht="26.45" customHeight="1" x14ac:dyDescent="0.2">
      <c r="A37" s="34" t="s">
        <v>94</v>
      </c>
      <c r="B37" s="89">
        <v>-1</v>
      </c>
    </row>
    <row r="38" spans="1:2" ht="26.45" customHeight="1" x14ac:dyDescent="0.2">
      <c r="A38" s="34" t="s">
        <v>95</v>
      </c>
      <c r="B38" s="89">
        <v>-1</v>
      </c>
    </row>
    <row r="39" spans="1:2" ht="26.45" customHeight="1" x14ac:dyDescent="0.2">
      <c r="A39" s="34" t="s">
        <v>96</v>
      </c>
      <c r="B39" s="89">
        <v>-1</v>
      </c>
    </row>
    <row r="40" spans="1:2" ht="26.45" customHeight="1" x14ac:dyDescent="0.2">
      <c r="A40" s="34" t="s">
        <v>97</v>
      </c>
      <c r="B40" s="89">
        <v>-1</v>
      </c>
    </row>
    <row r="41" spans="1:2" ht="26.45" customHeight="1" x14ac:dyDescent="0.2">
      <c r="A41" s="34" t="s">
        <v>98</v>
      </c>
      <c r="B41" s="89">
        <v>-1</v>
      </c>
    </row>
    <row r="42" spans="1:2" ht="26.45" customHeight="1" x14ac:dyDescent="0.2">
      <c r="A42" s="34" t="s">
        <v>99</v>
      </c>
      <c r="B42" s="89">
        <v>-1</v>
      </c>
    </row>
    <row r="43" spans="1:2" ht="26.45" customHeight="1" x14ac:dyDescent="0.2">
      <c r="A43" s="34" t="s">
        <v>100</v>
      </c>
      <c r="B43" s="89">
        <v>-1</v>
      </c>
    </row>
    <row r="44" spans="1:2" ht="26.45" customHeight="1" x14ac:dyDescent="0.2">
      <c r="A44" s="34" t="s">
        <v>101</v>
      </c>
      <c r="B44" s="89">
        <v>-1</v>
      </c>
    </row>
    <row r="45" spans="1:2" ht="19.899999999999999" customHeight="1" x14ac:dyDescent="0.2">
      <c r="A45" s="91" t="s">
        <v>102</v>
      </c>
      <c r="B45" s="92">
        <v>-1</v>
      </c>
    </row>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7"/>
  <dimension ref="A1:A22"/>
  <sheetViews>
    <sheetView topLeftCell="A4" workbookViewId="0">
      <selection sqref="A1:A22"/>
    </sheetView>
  </sheetViews>
  <sheetFormatPr defaultColWidth="8.85546875" defaultRowHeight="19.899999999999999" customHeight="1" x14ac:dyDescent="0.2"/>
  <cols>
    <col min="1" max="1" width="92.42578125" style="1" customWidth="1"/>
    <col min="2" max="16384" width="8.85546875" style="1"/>
  </cols>
  <sheetData>
    <row r="1" spans="1:1" ht="19.899999999999999" customHeight="1" x14ac:dyDescent="0.2">
      <c r="A1" s="2" t="s">
        <v>34</v>
      </c>
    </row>
    <row r="2" spans="1:1" ht="19.899999999999999" customHeight="1" x14ac:dyDescent="0.2">
      <c r="A2" s="2" t="s">
        <v>35</v>
      </c>
    </row>
    <row r="3" spans="1:1" ht="19.899999999999999" customHeight="1" x14ac:dyDescent="0.2">
      <c r="A3" s="2" t="s">
        <v>36</v>
      </c>
    </row>
    <row r="4" spans="1:1" ht="19.899999999999999" customHeight="1" x14ac:dyDescent="0.2">
      <c r="A4" s="2" t="s">
        <v>37</v>
      </c>
    </row>
    <row r="5" spans="1:1" ht="19.899999999999999" customHeight="1" x14ac:dyDescent="0.2">
      <c r="A5" s="2" t="s">
        <v>38</v>
      </c>
    </row>
    <row r="6" spans="1:1" ht="19.899999999999999" customHeight="1" x14ac:dyDescent="0.2">
      <c r="A6" s="2" t="s">
        <v>39</v>
      </c>
    </row>
    <row r="7" spans="1:1" ht="19.899999999999999" customHeight="1" x14ac:dyDescent="0.2">
      <c r="A7" s="2" t="s">
        <v>40</v>
      </c>
    </row>
    <row r="8" spans="1:1" ht="19.899999999999999" customHeight="1" x14ac:dyDescent="0.2">
      <c r="A8" s="2" t="s">
        <v>29</v>
      </c>
    </row>
    <row r="9" spans="1:1" ht="19.899999999999999" customHeight="1" x14ac:dyDescent="0.2">
      <c r="A9" s="2" t="s">
        <v>48</v>
      </c>
    </row>
    <row r="10" spans="1:1" ht="19.899999999999999" customHeight="1" x14ac:dyDescent="0.2">
      <c r="A10" s="2" t="s">
        <v>41</v>
      </c>
    </row>
    <row r="11" spans="1:1" ht="19.899999999999999" customHeight="1" x14ac:dyDescent="0.2">
      <c r="A11" s="2" t="s">
        <v>42</v>
      </c>
    </row>
    <row r="12" spans="1:1" ht="19.899999999999999" customHeight="1" x14ac:dyDescent="0.2">
      <c r="A12" s="2" t="s">
        <v>43</v>
      </c>
    </row>
    <row r="13" spans="1:1" ht="19.899999999999999" customHeight="1" x14ac:dyDescent="0.2">
      <c r="A13" s="2" t="s">
        <v>44</v>
      </c>
    </row>
    <row r="14" spans="1:1" ht="19.899999999999999" customHeight="1" x14ac:dyDescent="0.2">
      <c r="A14" s="2" t="s">
        <v>32</v>
      </c>
    </row>
    <row r="15" spans="1:1" ht="19.899999999999999" customHeight="1" x14ac:dyDescent="0.2">
      <c r="A15" s="2" t="s">
        <v>33</v>
      </c>
    </row>
    <row r="16" spans="1:1" ht="19.899999999999999" customHeight="1" x14ac:dyDescent="0.2">
      <c r="A16" s="2" t="s">
        <v>30</v>
      </c>
    </row>
    <row r="17" spans="1:1" ht="19.899999999999999" customHeight="1" x14ac:dyDescent="0.2">
      <c r="A17" s="2" t="s">
        <v>31</v>
      </c>
    </row>
    <row r="18" spans="1:1" ht="19.899999999999999" customHeight="1" x14ac:dyDescent="0.2">
      <c r="A18" s="2" t="s">
        <v>45</v>
      </c>
    </row>
    <row r="19" spans="1:1" ht="19.899999999999999" customHeight="1" x14ac:dyDescent="0.2">
      <c r="A19" s="2" t="s">
        <v>49</v>
      </c>
    </row>
    <row r="20" spans="1:1" ht="19.899999999999999" customHeight="1" x14ac:dyDescent="0.2">
      <c r="A20" s="2" t="s">
        <v>50</v>
      </c>
    </row>
    <row r="21" spans="1:1" ht="19.899999999999999" customHeight="1" x14ac:dyDescent="0.2">
      <c r="A21" s="2" t="s">
        <v>46</v>
      </c>
    </row>
    <row r="22" spans="1:1" ht="19.899999999999999" customHeight="1" thickBot="1" x14ac:dyDescent="0.25">
      <c r="A22" s="3"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7</vt:i4>
      </vt:variant>
      <vt:variant>
        <vt:lpstr>Intervalli denominati</vt:lpstr>
      </vt:variant>
      <vt:variant>
        <vt:i4>60</vt:i4>
      </vt:variant>
    </vt:vector>
  </HeadingPairs>
  <TitlesOfParts>
    <vt:vector size="67" baseType="lpstr">
      <vt:lpstr>Giornale Movimenti</vt:lpstr>
      <vt:lpstr>Giornale Movimenti_old</vt:lpstr>
      <vt:lpstr>Cassa</vt:lpstr>
      <vt:lpstr>Bilancio 2020</vt:lpstr>
      <vt:lpstr>Tipo Documento</vt:lpstr>
      <vt:lpstr>elencoCausali</vt:lpstr>
      <vt:lpstr>Causale Uscite</vt:lpstr>
      <vt:lpstr>'Giornale Movimenti'!Area_stampa</vt:lpstr>
      <vt:lpstr>BANCA.10</vt:lpstr>
      <vt:lpstr>BANCA.2</vt:lpstr>
      <vt:lpstr>BANCA.3</vt:lpstr>
      <vt:lpstr>BANCA.4</vt:lpstr>
      <vt:lpstr>BANCA.5</vt:lpstr>
      <vt:lpstr>BANCA.6</vt:lpstr>
      <vt:lpstr>BANCA.7</vt:lpstr>
      <vt:lpstr>BANCA.8</vt:lpstr>
      <vt:lpstr>BANCA.9</vt:lpstr>
      <vt:lpstr>Banca_Precedente</vt:lpstr>
      <vt:lpstr>BANCA_U1</vt:lpstr>
      <vt:lpstr>BANCA_U10</vt:lpstr>
      <vt:lpstr>BANCA_U11</vt:lpstr>
      <vt:lpstr>BANCA_U12</vt:lpstr>
      <vt:lpstr>BANCA_U13</vt:lpstr>
      <vt:lpstr>BANCA_U2</vt:lpstr>
      <vt:lpstr>BANCA_U3</vt:lpstr>
      <vt:lpstr>BANCA_U4</vt:lpstr>
      <vt:lpstr>BANCA_U5</vt:lpstr>
      <vt:lpstr>BANCA_U6</vt:lpstr>
      <vt:lpstr>BANCA_U7</vt:lpstr>
      <vt:lpstr>BANCA_U8</vt:lpstr>
      <vt:lpstr>BANCA_U9</vt:lpstr>
      <vt:lpstr>BancaPrecAvere</vt:lpstr>
      <vt:lpstr>BancaPrecDare</vt:lpstr>
      <vt:lpstr>CASSA.10</vt:lpstr>
      <vt:lpstr>CASSA.2</vt:lpstr>
      <vt:lpstr>CASSA.3</vt:lpstr>
      <vt:lpstr>CASSA.4</vt:lpstr>
      <vt:lpstr>CASSA.5</vt:lpstr>
      <vt:lpstr>CASSA.6</vt:lpstr>
      <vt:lpstr>CASSA.7</vt:lpstr>
      <vt:lpstr>CASSA.8</vt:lpstr>
      <vt:lpstr>CASSA.9</vt:lpstr>
      <vt:lpstr>Cassa_S.Basilio</vt:lpstr>
      <vt:lpstr>Cassa_S.Ernesto</vt:lpstr>
      <vt:lpstr>CASSA_U1</vt:lpstr>
      <vt:lpstr>CASSA_U10</vt:lpstr>
      <vt:lpstr>CASSA_U11</vt:lpstr>
      <vt:lpstr>CASSA_U12</vt:lpstr>
      <vt:lpstr>CASSA_U13</vt:lpstr>
      <vt:lpstr>CASSA_U2</vt:lpstr>
      <vt:lpstr>CASSA_U3</vt:lpstr>
      <vt:lpstr>CASSA_U4</vt:lpstr>
      <vt:lpstr>CASSA_U5</vt:lpstr>
      <vt:lpstr>CASSA_U6</vt:lpstr>
      <vt:lpstr>CASSA_U7</vt:lpstr>
      <vt:lpstr>CASSA_U8</vt:lpstr>
      <vt:lpstr>CASSA_U9</vt:lpstr>
      <vt:lpstr>CassaPrecBasilio</vt:lpstr>
      <vt:lpstr>CassaPrecErnesto</vt:lpstr>
      <vt:lpstr>elencoCausali</vt:lpstr>
      <vt:lpstr>elencoTipoDocumento</vt:lpstr>
      <vt:lpstr>'Bilancio 2020'!Titoli_stampa</vt:lpstr>
      <vt:lpstr>Cassa!Titoli_stampa</vt:lpstr>
      <vt:lpstr>'Giornale Movimenti'!Titoli_stampa</vt:lpstr>
      <vt:lpstr>'Giornale Movimenti_old'!Titoli_stampa</vt:lpstr>
      <vt:lpstr>TOT_ENTRATE</vt:lpstr>
      <vt:lpstr>TOT_USCITE</vt:lpstr>
    </vt:vector>
  </TitlesOfParts>
  <Company>PC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Cascino CeSVoP</dc:creator>
  <cp:lastModifiedBy>seeda</cp:lastModifiedBy>
  <cp:lastPrinted>2020-01-21T16:57:14Z</cp:lastPrinted>
  <dcterms:created xsi:type="dcterms:W3CDTF">2009-02-10T14:18:46Z</dcterms:created>
  <dcterms:modified xsi:type="dcterms:W3CDTF">2020-02-06T14:42:46Z</dcterms:modified>
</cp:coreProperties>
</file>