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25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6" fillId="0" borderId="0" pivotButton="0" quotePrefix="0" xfId="0"/>
    <xf numFmtId="164" fontId="0" fillId="0" borderId="0" pivotButton="0" quotePrefix="0" xfId="1"/>
    <xf numFmtId="10" fontId="0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0" fontId="1" fillId="0" borderId="0" pivotButton="0" quotePrefix="0" xfId="0"/>
    <xf numFmtId="165" fontId="2" fillId="5" borderId="0" pivotButton="0" quotePrefix="0" xfId="1"/>
    <xf numFmtId="165" fontId="7" fillId="0" borderId="0" pivotButton="0" quotePrefix="0" xfId="1"/>
    <xf numFmtId="0" fontId="7" fillId="0" borderId="0" pivotButton="0" quotePrefix="0" xfId="0"/>
    <xf numFmtId="43" fontId="0" fillId="0" borderId="0" pivotButton="0" quotePrefix="0" xfId="1"/>
    <xf numFmtId="164" fontId="2" fillId="4" borderId="0" applyAlignment="1" pivotButton="0" quotePrefix="0" xfId="5">
      <alignment horizontal="center"/>
    </xf>
    <xf numFmtId="164" fontId="0" fillId="0" borderId="0" pivotButton="0" quotePrefix="0" xfId="1"/>
    <xf numFmtId="164" fontId="4" fillId="0" borderId="0" applyAlignment="1" pivotButton="0" quotePrefix="0" xfId="2">
      <alignment horizontal="center"/>
    </xf>
    <xf numFmtId="164" fontId="1" fillId="0" borderId="0" pivotButton="0" quotePrefix="0" xfId="1"/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tabSelected="1" zoomScale="89" zoomScaleNormal="120" zoomScalePageLayoutView="120" workbookViewId="0">
      <pane xSplit="1" ySplit="1" topLeftCell="B6" activePane="bottomRight" state="frozen"/>
      <selection activeCell="C4" sqref="C4"/>
      <selection pane="topRight" activeCell="C4" sqref="C4"/>
      <selection pane="bottomLeft" activeCell="C4" sqref="C4"/>
      <selection pane="bottomRight" activeCell="B35" sqref="B35"/>
    </sheetView>
  </sheetViews>
  <sheetFormatPr baseColWidth="8" defaultColWidth="8.77734375" defaultRowHeight="14.4"/>
  <cols>
    <col width="27.6640625" bestFit="1" customWidth="1" style="22" min="1" max="1"/>
    <col width="13.44140625" bestFit="1" customWidth="1" style="22" min="2" max="11"/>
    <col width="8.77734375" customWidth="1" style="22" min="12" max="12"/>
    <col width="8.77734375" customWidth="1" style="22" min="13" max="16384"/>
  </cols>
  <sheetData>
    <row r="1" customFormat="1" s="24">
      <c r="A1" s="24" t="inlineStr">
        <is>
          <t>COMPANY NAME</t>
        </is>
      </c>
      <c r="B1" s="24" t="inlineStr">
        <is>
          <t>AAVAS FINANCIERS LTD</t>
        </is>
      </c>
      <c r="E1" s="23">
        <f>IF(B2&lt;&gt;B3, "A NEW VERSION OF THE WORKSHEET IS AVAILABLE", "")</f>
        <v/>
      </c>
    </row>
    <row r="2">
      <c r="A2" s="24" t="inlineStr">
        <is>
          <t>LATEST VERSION</t>
        </is>
      </c>
      <c r="B2" s="22" t="n">
        <v>2.1</v>
      </c>
      <c r="E2" s="21" t="inlineStr">
        <is>
          <t>PLEASE DO NOT MAKE ANY CHANGES TO THIS SHEET</t>
        </is>
      </c>
    </row>
    <row r="3">
      <c r="A3" s="24" t="inlineStr">
        <is>
          <t>CURRENT VERSION</t>
        </is>
      </c>
      <c r="B3" s="22" t="n">
        <v>2.1</v>
      </c>
    </row>
    <row r="4">
      <c r="A4" s="24" t="n"/>
    </row>
    <row r="5">
      <c r="A5" s="24" t="inlineStr">
        <is>
          <t>META</t>
        </is>
      </c>
    </row>
    <row r="6">
      <c r="A6" s="22" t="inlineStr">
        <is>
          <t>Number of shares</t>
        </is>
      </c>
      <c r="B6" s="22">
        <f>IF(B9&gt;0, B9/B8, 0)</f>
        <v/>
      </c>
    </row>
    <row r="7">
      <c r="A7" s="22" t="inlineStr">
        <is>
          <t>Face Value</t>
        </is>
      </c>
      <c r="B7" t="n">
        <v>10</v>
      </c>
    </row>
    <row r="8">
      <c r="A8" s="22" t="inlineStr">
        <is>
          <t>Current Price</t>
        </is>
      </c>
      <c r="B8" t="n">
        <v>1550.8</v>
      </c>
    </row>
    <row r="9">
      <c r="A9" s="22" t="inlineStr">
        <is>
          <t>Market Capitalization</t>
        </is>
      </c>
      <c r="B9" t="n">
        <v>12306.21</v>
      </c>
    </row>
    <row r="15">
      <c r="A15" s="24" t="inlineStr">
        <is>
          <t>PROFIT &amp; LOSS</t>
        </is>
      </c>
    </row>
    <row r="16" customFormat="1" s="18">
      <c r="A16" s="17" t="inlineStr">
        <is>
          <t>Report Date</t>
        </is>
      </c>
      <c r="B16" s="12" t="n">
        <v>42094</v>
      </c>
      <c r="C16" s="12" t="n">
        <v>42460</v>
      </c>
      <c r="D16" s="12" t="n">
        <v>42825</v>
      </c>
      <c r="E16" s="12" t="n">
        <v>43190</v>
      </c>
      <c r="F16" s="12" t="n">
        <v>43555</v>
      </c>
      <c r="G16" s="12" t="n">
        <v>43921</v>
      </c>
      <c r="H16" s="12" t="n">
        <v>44286</v>
      </c>
      <c r="I16" s="12" t="n">
        <v>44651</v>
      </c>
      <c r="J16" s="12" t="n">
        <v>45016</v>
      </c>
      <c r="K16" s="12" t="n">
        <v>45382</v>
      </c>
    </row>
    <row r="17" customFormat="1" s="6">
      <c r="A17" s="6" t="inlineStr">
        <is>
          <t>Sales</t>
        </is>
      </c>
      <c r="B17" t="n">
        <v>103.68</v>
      </c>
      <c r="C17" t="n">
        <v>190.88</v>
      </c>
      <c r="D17" t="n">
        <v>305.13</v>
      </c>
      <c r="E17" t="n">
        <v>493.54</v>
      </c>
      <c r="F17" t="n">
        <v>709.97</v>
      </c>
      <c r="G17" t="n">
        <v>902.29</v>
      </c>
      <c r="H17" t="n">
        <v>1103.17</v>
      </c>
      <c r="I17" t="n">
        <v>1304.36</v>
      </c>
      <c r="J17" t="n">
        <v>1608.3</v>
      </c>
      <c r="K17" t="n">
        <v>2017.5</v>
      </c>
    </row>
    <row r="18" customFormat="1" s="6">
      <c r="A18" s="22" t="inlineStr">
        <is>
          <t>Raw Material Cost</t>
        </is>
      </c>
    </row>
    <row r="19" customFormat="1" s="6">
      <c r="A19" s="22" t="inlineStr">
        <is>
          <t>Change in Inventory</t>
        </is>
      </c>
    </row>
    <row r="20" customFormat="1" s="6">
      <c r="A20" s="22" t="inlineStr">
        <is>
          <t>Power and Fuel</t>
        </is>
      </c>
      <c r="B20" t="n">
        <v>0.29</v>
      </c>
      <c r="C20" t="n">
        <v>0.4</v>
      </c>
      <c r="D20" t="n">
        <v>0.66</v>
      </c>
      <c r="E20" t="n">
        <v>1.19</v>
      </c>
      <c r="F20" t="n">
        <v>2.14</v>
      </c>
      <c r="G20" t="n">
        <v>2.47</v>
      </c>
      <c r="H20" t="n">
        <v>2.7</v>
      </c>
      <c r="I20" t="n">
        <v>2.99</v>
      </c>
      <c r="J20" t="n">
        <v>4.17</v>
      </c>
    </row>
    <row r="21" customFormat="1" s="6">
      <c r="A21" s="22" t="inlineStr">
        <is>
          <t>Other Mfr. Exp</t>
        </is>
      </c>
      <c r="B21" t="n">
        <v>0.15</v>
      </c>
      <c r="C21" t="n">
        <v>0.24</v>
      </c>
      <c r="D21" t="n">
        <v>0.95</v>
      </c>
      <c r="E21" t="n">
        <v>19.73</v>
      </c>
      <c r="F21" t="n">
        <v>26.74</v>
      </c>
      <c r="G21" t="n">
        <v>24.68</v>
      </c>
      <c r="H21" t="n">
        <v>30.68</v>
      </c>
      <c r="I21" t="n">
        <v>40.28</v>
      </c>
      <c r="J21" t="n">
        <v>48.04</v>
      </c>
    </row>
    <row r="22" customFormat="1" s="6">
      <c r="A22" s="22" t="inlineStr">
        <is>
          <t>Employee Cost</t>
        </is>
      </c>
      <c r="B22" t="n">
        <v>15.28</v>
      </c>
      <c r="C22" t="n">
        <v>29.55</v>
      </c>
      <c r="D22" t="n">
        <v>43.21</v>
      </c>
      <c r="E22" t="n">
        <v>111.97</v>
      </c>
      <c r="F22" t="n">
        <v>117.7</v>
      </c>
      <c r="G22" t="n">
        <v>147.78</v>
      </c>
      <c r="H22" t="n">
        <v>173.34</v>
      </c>
      <c r="I22" t="n">
        <v>233.55</v>
      </c>
      <c r="J22" t="n">
        <v>301.9</v>
      </c>
      <c r="K22" t="n">
        <v>355.91</v>
      </c>
    </row>
    <row r="23" customFormat="1" s="6">
      <c r="A23" s="22" t="inlineStr">
        <is>
          <t>Selling and admin</t>
        </is>
      </c>
      <c r="B23" t="n">
        <v>2.98</v>
      </c>
      <c r="C23" t="n">
        <v>8.92</v>
      </c>
      <c r="D23" t="n">
        <v>19.57</v>
      </c>
      <c r="E23" t="n">
        <v>24.94</v>
      </c>
      <c r="F23" t="n">
        <v>30.94</v>
      </c>
      <c r="G23" t="n">
        <v>31.8</v>
      </c>
      <c r="H23" t="n">
        <v>24.72</v>
      </c>
      <c r="I23" t="n">
        <v>43.56</v>
      </c>
      <c r="J23" t="n">
        <v>67.44</v>
      </c>
    </row>
    <row r="24" customFormat="1" s="6">
      <c r="A24" s="22" t="inlineStr">
        <is>
          <t>Other Expenses</t>
        </is>
      </c>
      <c r="B24" t="n">
        <v>2.35</v>
      </c>
      <c r="C24" t="n">
        <v>3.67</v>
      </c>
      <c r="D24" t="n">
        <v>7.95</v>
      </c>
      <c r="E24" t="n">
        <v>3.6</v>
      </c>
      <c r="F24" t="n">
        <v>10.66</v>
      </c>
      <c r="G24" t="n">
        <v>18.68</v>
      </c>
      <c r="H24" t="n">
        <v>41.72</v>
      </c>
      <c r="I24" t="n">
        <v>29.07</v>
      </c>
      <c r="J24" t="n">
        <v>19.82</v>
      </c>
      <c r="K24" t="n">
        <v>178.92</v>
      </c>
    </row>
    <row r="25" customFormat="1" s="6">
      <c r="A25" s="6" t="inlineStr">
        <is>
          <t>Other Income</t>
        </is>
      </c>
      <c r="B25" t="n">
        <v>0.08</v>
      </c>
      <c r="C25" t="n">
        <v>0.02</v>
      </c>
      <c r="D25" t="n">
        <v>0.36</v>
      </c>
      <c r="E25" t="n">
        <v>0.91</v>
      </c>
      <c r="F25" t="n">
        <v>1</v>
      </c>
      <c r="G25" t="n">
        <v>0.8</v>
      </c>
      <c r="H25" t="n">
        <v>2.16</v>
      </c>
      <c r="I25" t="n">
        <v>1.2</v>
      </c>
      <c r="J25" t="n">
        <v>1.84</v>
      </c>
      <c r="K25" t="n">
        <v>2.8</v>
      </c>
    </row>
    <row r="26" customFormat="1" s="6">
      <c r="A26" s="6" t="inlineStr">
        <is>
          <t>Depreciation</t>
        </is>
      </c>
      <c r="B26" t="n">
        <v>1.02</v>
      </c>
      <c r="C26" t="n">
        <v>1.28</v>
      </c>
      <c r="D26" t="n">
        <v>2.77</v>
      </c>
      <c r="E26" t="n">
        <v>5.63</v>
      </c>
      <c r="F26" t="n">
        <v>9.720000000000001</v>
      </c>
      <c r="G26" t="n">
        <v>19.56</v>
      </c>
      <c r="H26" t="n">
        <v>20.6</v>
      </c>
      <c r="I26" t="n">
        <v>23.76</v>
      </c>
      <c r="J26" t="n">
        <v>28.72</v>
      </c>
      <c r="K26" t="n">
        <v>32.66</v>
      </c>
    </row>
    <row r="27" customFormat="1" s="6">
      <c r="A27" s="6" t="inlineStr">
        <is>
          <t>Interest</t>
        </is>
      </c>
      <c r="B27" t="n">
        <v>52.74</v>
      </c>
      <c r="C27" t="n">
        <v>96.88</v>
      </c>
      <c r="D27" t="n">
        <v>142.82</v>
      </c>
      <c r="E27" t="n">
        <v>193.09</v>
      </c>
      <c r="F27" t="n">
        <v>255.37</v>
      </c>
      <c r="G27" t="n">
        <v>356.07</v>
      </c>
      <c r="H27" t="n">
        <v>458.24</v>
      </c>
      <c r="I27" t="n">
        <v>477.5</v>
      </c>
      <c r="J27" t="n">
        <v>591.05</v>
      </c>
      <c r="K27" t="n">
        <v>828.36</v>
      </c>
    </row>
    <row r="28" customFormat="1" s="6">
      <c r="A28" s="6" t="inlineStr">
        <is>
          <t>Profit before tax</t>
        </is>
      </c>
      <c r="B28" t="n">
        <v>28.95</v>
      </c>
      <c r="C28" t="n">
        <v>49.96</v>
      </c>
      <c r="D28" t="n">
        <v>87.56</v>
      </c>
      <c r="E28" t="n">
        <v>134.3</v>
      </c>
      <c r="F28" t="n">
        <v>257.7</v>
      </c>
      <c r="G28" t="n">
        <v>302.05</v>
      </c>
      <c r="H28" t="n">
        <v>353.33</v>
      </c>
      <c r="I28" t="n">
        <v>454.85</v>
      </c>
      <c r="J28" t="n">
        <v>549</v>
      </c>
      <c r="K28" t="n">
        <v>624.45</v>
      </c>
    </row>
    <row r="29" customFormat="1" s="6">
      <c r="A29" s="6" t="inlineStr">
        <is>
          <t>Tax</t>
        </is>
      </c>
      <c r="B29" t="n">
        <v>9.869999999999999</v>
      </c>
      <c r="C29" t="n">
        <v>17.17</v>
      </c>
      <c r="D29" t="n">
        <v>30.42</v>
      </c>
      <c r="E29" t="n">
        <v>41.21</v>
      </c>
      <c r="F29" t="n">
        <v>81.78</v>
      </c>
      <c r="G29" t="n">
        <v>52.92</v>
      </c>
      <c r="H29" t="n">
        <v>63.83</v>
      </c>
      <c r="I29" t="n">
        <v>98.06</v>
      </c>
      <c r="J29" t="n">
        <v>118.92</v>
      </c>
      <c r="K29" t="n">
        <v>133.76</v>
      </c>
    </row>
    <row r="30" customFormat="1" s="6">
      <c r="A30" s="6" t="inlineStr">
        <is>
          <t>Net profit</t>
        </is>
      </c>
      <c r="B30" t="n">
        <v>19.08</v>
      </c>
      <c r="C30" t="n">
        <v>32.78</v>
      </c>
      <c r="D30" t="n">
        <v>57.14</v>
      </c>
      <c r="E30" t="n">
        <v>93.09</v>
      </c>
      <c r="F30" t="n">
        <v>175.91</v>
      </c>
      <c r="G30" t="n">
        <v>249.12</v>
      </c>
      <c r="H30" t="n">
        <v>289.5</v>
      </c>
      <c r="I30" t="n">
        <v>356.8</v>
      </c>
      <c r="J30" t="n">
        <v>430.07</v>
      </c>
      <c r="K30" t="n">
        <v>490.69</v>
      </c>
    </row>
    <row r="31" customFormat="1" s="6">
      <c r="A31" s="6" t="inlineStr">
        <is>
          <t>Dividend Amount</t>
        </is>
      </c>
    </row>
    <row r="32" customFormat="1" s="6"/>
    <row r="33">
      <c r="A33" s="6" t="n"/>
    </row>
    <row r="34">
      <c r="A34" s="6" t="n"/>
    </row>
    <row r="35">
      <c r="A35" s="6" t="n"/>
    </row>
    <row r="36">
      <c r="A36" s="6" t="n"/>
    </row>
    <row r="37">
      <c r="A37" s="6" t="n"/>
    </row>
    <row r="38">
      <c r="A38" s="6" t="n"/>
    </row>
    <row r="39">
      <c r="A39" s="6" t="n"/>
    </row>
    <row r="40">
      <c r="A40" s="24" t="inlineStr">
        <is>
          <t>Quarters</t>
        </is>
      </c>
    </row>
    <row r="41" customFormat="1" s="18">
      <c r="A41" s="17" t="inlineStr">
        <is>
          <t>Report Date</t>
        </is>
      </c>
      <c r="B41" s="12" t="n">
        <v>44561</v>
      </c>
      <c r="C41" s="12" t="n">
        <v>44651</v>
      </c>
      <c r="D41" s="12" t="n">
        <v>44742</v>
      </c>
      <c r="E41" s="12" t="n">
        <v>44834</v>
      </c>
      <c r="F41" s="12" t="n">
        <v>44926</v>
      </c>
      <c r="G41" s="12" t="n">
        <v>45016</v>
      </c>
      <c r="H41" s="12" t="n">
        <v>45107</v>
      </c>
      <c r="I41" s="12" t="n">
        <v>45199</v>
      </c>
      <c r="J41" s="12" t="n">
        <v>45291</v>
      </c>
      <c r="K41" s="12" t="n">
        <v>45382</v>
      </c>
    </row>
    <row r="42" customFormat="1" s="6">
      <c r="A42" s="6" t="inlineStr">
        <is>
          <t>Sales</t>
        </is>
      </c>
      <c r="B42" t="n">
        <v>342.58</v>
      </c>
      <c r="C42" t="n">
        <v>365.03</v>
      </c>
      <c r="D42" t="n">
        <v>352.79</v>
      </c>
      <c r="E42" t="n">
        <v>394.75</v>
      </c>
      <c r="F42" t="n">
        <v>411.26</v>
      </c>
      <c r="G42" t="n">
        <v>449.5</v>
      </c>
      <c r="H42" t="n">
        <v>466.81</v>
      </c>
      <c r="I42" t="n">
        <v>496.66</v>
      </c>
      <c r="J42" t="n">
        <v>508.01</v>
      </c>
      <c r="K42" t="n">
        <v>546.02</v>
      </c>
    </row>
    <row r="43" customFormat="1" s="6">
      <c r="A43" s="6" t="inlineStr">
        <is>
          <t>Expenses</t>
        </is>
      </c>
      <c r="B43" t="n">
        <v>96.56</v>
      </c>
      <c r="C43" t="n">
        <v>88.23999999999999</v>
      </c>
      <c r="D43" t="n">
        <v>97.3</v>
      </c>
      <c r="E43" t="n">
        <v>109.35</v>
      </c>
      <c r="F43" t="n">
        <v>116.76</v>
      </c>
      <c r="G43" t="n">
        <v>117.97</v>
      </c>
      <c r="H43" t="n">
        <v>132.26</v>
      </c>
      <c r="I43" t="n">
        <v>129.67</v>
      </c>
      <c r="J43" t="n">
        <v>134.24</v>
      </c>
      <c r="K43" t="n">
        <v>138.65</v>
      </c>
    </row>
    <row r="44" customFormat="1" s="6">
      <c r="A44" s="6" t="inlineStr">
        <is>
          <t>Other Income</t>
        </is>
      </c>
      <c r="B44" t="n">
        <v>0.29</v>
      </c>
      <c r="C44" t="n">
        <v>0.22</v>
      </c>
      <c r="D44" t="n">
        <v>0.09</v>
      </c>
      <c r="E44" t="n">
        <v>0.33</v>
      </c>
      <c r="F44" t="n">
        <v>0.71</v>
      </c>
      <c r="G44" t="n">
        <v>0.71</v>
      </c>
      <c r="H44" t="n">
        <v>0.04</v>
      </c>
      <c r="I44" t="n">
        <v>0.78</v>
      </c>
      <c r="J44" t="n">
        <v>1.19</v>
      </c>
      <c r="K44" t="n">
        <v>0.78</v>
      </c>
    </row>
    <row r="45" customFormat="1" s="6">
      <c r="A45" s="6" t="inlineStr">
        <is>
          <t>Depreciation</t>
        </is>
      </c>
      <c r="B45" t="n">
        <v>5.74</v>
      </c>
      <c r="C45" t="n">
        <v>7.25</v>
      </c>
      <c r="D45" t="n">
        <v>6.23</v>
      </c>
      <c r="E45" t="n">
        <v>6.92</v>
      </c>
      <c r="F45" t="n">
        <v>6.9</v>
      </c>
      <c r="G45" t="n">
        <v>8.68</v>
      </c>
      <c r="H45" t="n">
        <v>7.28</v>
      </c>
      <c r="I45" t="n">
        <v>7.63</v>
      </c>
      <c r="J45" t="n">
        <v>8.65</v>
      </c>
      <c r="K45" t="n">
        <v>9.1</v>
      </c>
    </row>
    <row r="46" customFormat="1" s="6">
      <c r="A46" s="6" t="inlineStr">
        <is>
          <t>Interest</t>
        </is>
      </c>
      <c r="B46" t="n">
        <v>125.05</v>
      </c>
      <c r="C46" t="n">
        <v>123.67</v>
      </c>
      <c r="D46" t="n">
        <v>134.68</v>
      </c>
      <c r="E46" t="n">
        <v>141.02</v>
      </c>
      <c r="F46" t="n">
        <v>150.35</v>
      </c>
      <c r="G46" t="n">
        <v>165</v>
      </c>
      <c r="H46" t="n">
        <v>186.63</v>
      </c>
      <c r="I46" t="n">
        <v>203.6</v>
      </c>
      <c r="J46" t="n">
        <v>216.57</v>
      </c>
      <c r="K46" t="n">
        <v>221.56</v>
      </c>
    </row>
    <row r="47" customFormat="1" s="6">
      <c r="A47" s="6" t="inlineStr">
        <is>
          <t>Profit before tax</t>
        </is>
      </c>
      <c r="B47" t="n">
        <v>115.52</v>
      </c>
      <c r="C47" t="n">
        <v>146.09</v>
      </c>
      <c r="D47" t="n">
        <v>114.67</v>
      </c>
      <c r="E47" t="n">
        <v>137.79</v>
      </c>
      <c r="F47" t="n">
        <v>137.96</v>
      </c>
      <c r="G47" t="n">
        <v>158.56</v>
      </c>
      <c r="H47" t="n">
        <v>140.68</v>
      </c>
      <c r="I47" t="n">
        <v>156.54</v>
      </c>
      <c r="J47" t="n">
        <v>149.74</v>
      </c>
      <c r="K47" t="n">
        <v>177.49</v>
      </c>
    </row>
    <row r="48" customFormat="1" s="6">
      <c r="A48" s="6" t="inlineStr">
        <is>
          <t>Tax</t>
        </is>
      </c>
      <c r="B48" t="n">
        <v>26.42</v>
      </c>
      <c r="C48" t="n">
        <v>30.41</v>
      </c>
      <c r="D48" t="n">
        <v>25.45</v>
      </c>
      <c r="E48" t="n">
        <v>30.97</v>
      </c>
      <c r="F48" t="n">
        <v>30.7</v>
      </c>
      <c r="G48" t="n">
        <v>31.81</v>
      </c>
      <c r="H48" t="n">
        <v>30.97</v>
      </c>
      <c r="I48" t="n">
        <v>34.82</v>
      </c>
      <c r="J48" t="n">
        <v>33.09</v>
      </c>
      <c r="K48" t="n">
        <v>34.88</v>
      </c>
    </row>
    <row r="49" customFormat="1" s="6">
      <c r="A49" s="6" t="inlineStr">
        <is>
          <t>Net profit</t>
        </is>
      </c>
      <c r="B49" t="n">
        <v>89.11</v>
      </c>
      <c r="C49" t="n">
        <v>115.67</v>
      </c>
      <c r="D49" t="n">
        <v>89.22</v>
      </c>
      <c r="E49" t="n">
        <v>106.82</v>
      </c>
      <c r="F49" t="n">
        <v>107.27</v>
      </c>
      <c r="G49" t="n">
        <v>126.75</v>
      </c>
      <c r="H49" t="n">
        <v>109.71</v>
      </c>
      <c r="I49" t="n">
        <v>121.72</v>
      </c>
      <c r="J49" t="n">
        <v>116.65</v>
      </c>
      <c r="K49" t="n">
        <v>142.62</v>
      </c>
    </row>
    <row r="50">
      <c r="A50" s="6" t="inlineStr">
        <is>
          <t>Operating Profit</t>
        </is>
      </c>
      <c r="B50" t="n">
        <v>246.02</v>
      </c>
      <c r="C50" t="n">
        <v>276.79</v>
      </c>
      <c r="D50" t="n">
        <v>255.49</v>
      </c>
      <c r="E50" t="n">
        <v>285.4</v>
      </c>
      <c r="F50" t="n">
        <v>294.5</v>
      </c>
      <c r="G50" t="n">
        <v>331.53</v>
      </c>
      <c r="H50" t="n">
        <v>334.55</v>
      </c>
      <c r="I50" t="n">
        <v>366.99</v>
      </c>
      <c r="J50" t="n">
        <v>373.77</v>
      </c>
      <c r="K50" t="n">
        <v>407.37</v>
      </c>
    </row>
    <row r="51">
      <c r="A51" s="6" t="n"/>
    </row>
    <row r="52">
      <c r="A52" s="6" t="n"/>
    </row>
    <row r="53">
      <c r="A53" s="6" t="n"/>
    </row>
    <row r="54">
      <c r="A54" s="6" t="n"/>
    </row>
    <row r="55">
      <c r="A55" s="24" t="inlineStr">
        <is>
          <t>BALANCE SHEET</t>
        </is>
      </c>
    </row>
    <row r="56" customFormat="1" s="18">
      <c r="A56" s="17" t="inlineStr">
        <is>
          <t>Report Date</t>
        </is>
      </c>
      <c r="B56" s="12" t="n">
        <v>42094</v>
      </c>
      <c r="C56" s="12" t="n">
        <v>42460</v>
      </c>
      <c r="D56" s="12" t="n">
        <v>42825</v>
      </c>
      <c r="E56" s="12" t="n">
        <v>43190</v>
      </c>
      <c r="F56" s="12" t="n">
        <v>43555</v>
      </c>
      <c r="G56" s="12" t="n">
        <v>43921</v>
      </c>
      <c r="H56" s="12" t="n">
        <v>44286</v>
      </c>
      <c r="I56" s="12" t="n">
        <v>44651</v>
      </c>
      <c r="J56" s="12" t="n">
        <v>45016</v>
      </c>
      <c r="K56" s="12" t="n">
        <v>45382</v>
      </c>
    </row>
    <row r="57">
      <c r="A57" s="6" t="inlineStr">
        <is>
          <t>Equity Share Capital</t>
        </is>
      </c>
      <c r="B57" t="n">
        <v>32.92</v>
      </c>
      <c r="C57" t="n">
        <v>38.38</v>
      </c>
      <c r="D57" t="n">
        <v>58.16</v>
      </c>
      <c r="E57" t="n">
        <v>69.17</v>
      </c>
      <c r="F57" t="n">
        <v>78.11</v>
      </c>
      <c r="G57" t="n">
        <v>78.31999999999999</v>
      </c>
      <c r="H57" t="n">
        <v>78.5</v>
      </c>
      <c r="I57" t="n">
        <v>78.94</v>
      </c>
      <c r="J57" t="n">
        <v>79.06</v>
      </c>
      <c r="K57" t="n">
        <v>79.14</v>
      </c>
    </row>
    <row r="58">
      <c r="A58" s="6" t="inlineStr">
        <is>
          <t>Reserves</t>
        </is>
      </c>
      <c r="B58" t="n">
        <v>68.52</v>
      </c>
      <c r="C58" t="n">
        <v>165.44</v>
      </c>
      <c r="D58" t="n">
        <v>508.16</v>
      </c>
      <c r="E58" t="n">
        <v>1120.73</v>
      </c>
      <c r="F58" t="n">
        <v>1758.85</v>
      </c>
      <c r="G58" t="n">
        <v>2019.61</v>
      </c>
      <c r="H58" t="n">
        <v>2322.9</v>
      </c>
      <c r="I58" t="n">
        <v>2729.71</v>
      </c>
      <c r="J58" t="n">
        <v>3190.61</v>
      </c>
      <c r="K58" t="n">
        <v>3694.18</v>
      </c>
    </row>
    <row r="59">
      <c r="A59" s="6" t="inlineStr">
        <is>
          <t>Borrowings</t>
        </is>
      </c>
      <c r="B59" t="n">
        <v>704.25</v>
      </c>
      <c r="C59" t="n">
        <v>1446.77</v>
      </c>
      <c r="D59" t="n">
        <v>1793.39</v>
      </c>
      <c r="E59" t="n">
        <v>2755.05</v>
      </c>
      <c r="F59" t="n">
        <v>3653.25</v>
      </c>
      <c r="G59" t="n">
        <v>5382.17</v>
      </c>
      <c r="H59" t="n">
        <v>6377.72</v>
      </c>
      <c r="I59" t="n">
        <v>8011.98</v>
      </c>
      <c r="J59" t="n">
        <v>9887.280000000001</v>
      </c>
      <c r="K59" t="n">
        <v>12398.31</v>
      </c>
    </row>
    <row r="60">
      <c r="A60" s="6" t="inlineStr">
        <is>
          <t>Other Liabilities</t>
        </is>
      </c>
      <c r="B60" t="n">
        <v>46.69</v>
      </c>
      <c r="C60" t="n">
        <v>60.19</v>
      </c>
      <c r="D60" t="n">
        <v>90.95999999999999</v>
      </c>
      <c r="E60" t="n">
        <v>95.15000000000001</v>
      </c>
      <c r="F60" t="n">
        <v>136.62</v>
      </c>
      <c r="G60" t="n">
        <v>176.96</v>
      </c>
      <c r="H60" t="n">
        <v>180.93</v>
      </c>
      <c r="I60" t="n">
        <v>199.75</v>
      </c>
      <c r="J60" t="n">
        <v>253.59</v>
      </c>
      <c r="K60" t="n">
        <v>347.82</v>
      </c>
    </row>
    <row r="61" customFormat="1" s="24">
      <c r="A61" s="24" t="inlineStr">
        <is>
          <t>Total</t>
        </is>
      </c>
      <c r="B61" t="n">
        <v>852.38</v>
      </c>
      <c r="C61" t="n">
        <v>1710.78</v>
      </c>
      <c r="D61" t="n">
        <v>2450.67</v>
      </c>
      <c r="E61" t="n">
        <v>4040.1</v>
      </c>
      <c r="F61" t="n">
        <v>5626.83</v>
      </c>
      <c r="G61" t="n">
        <v>7657.06</v>
      </c>
      <c r="H61" t="n">
        <v>8960.049999999999</v>
      </c>
      <c r="I61" t="n">
        <v>11020.38</v>
      </c>
      <c r="J61" t="n">
        <v>13410.54</v>
      </c>
      <c r="K61" t="n">
        <v>16519.45</v>
      </c>
    </row>
    <row r="62">
      <c r="A62" s="6" t="inlineStr">
        <is>
          <t>Net Block</t>
        </is>
      </c>
      <c r="B62" t="n">
        <v>5.43</v>
      </c>
      <c r="C62" t="n">
        <v>5.64</v>
      </c>
      <c r="D62" t="n">
        <v>10.17</v>
      </c>
      <c r="E62" t="n">
        <v>18.43</v>
      </c>
      <c r="F62" t="n">
        <v>22.82</v>
      </c>
      <c r="G62" t="n">
        <v>59.89</v>
      </c>
      <c r="H62" t="n">
        <v>58.26</v>
      </c>
      <c r="I62" t="n">
        <v>66.16</v>
      </c>
      <c r="J62" t="n">
        <v>78.37</v>
      </c>
      <c r="K62" t="n">
        <v>127.2</v>
      </c>
    </row>
    <row r="63">
      <c r="A63" s="6" t="inlineStr">
        <is>
          <t>Capital Work in Progress</t>
        </is>
      </c>
      <c r="D63" t="n">
        <v>0.14</v>
      </c>
      <c r="E63" t="n">
        <v>0.03</v>
      </c>
      <c r="F63" t="n">
        <v>0.09</v>
      </c>
      <c r="G63" t="n">
        <v>0.71</v>
      </c>
      <c r="H63" t="n">
        <v>0.41</v>
      </c>
      <c r="I63" t="n">
        <v>2.1</v>
      </c>
      <c r="J63" t="n">
        <v>20.37</v>
      </c>
    </row>
    <row r="64">
      <c r="A64" s="6" t="inlineStr">
        <is>
          <t>Investments</t>
        </is>
      </c>
      <c r="D64" t="n">
        <v>0.78</v>
      </c>
      <c r="E64" t="n">
        <v>4.5</v>
      </c>
      <c r="F64" t="n">
        <v>4.5</v>
      </c>
      <c r="G64" t="n">
        <v>4.5</v>
      </c>
      <c r="H64" t="n">
        <v>4.5</v>
      </c>
      <c r="I64" t="n">
        <v>67.52</v>
      </c>
      <c r="J64" t="n">
        <v>123.08</v>
      </c>
      <c r="K64" t="n">
        <v>182.16</v>
      </c>
    </row>
    <row r="65">
      <c r="A65" s="6" t="inlineStr">
        <is>
          <t>Other Assets</t>
        </is>
      </c>
      <c r="B65" t="n">
        <v>846.95</v>
      </c>
      <c r="C65" t="n">
        <v>1705.14</v>
      </c>
      <c r="D65" t="n">
        <v>2439.58</v>
      </c>
      <c r="E65" t="n">
        <v>4017.14</v>
      </c>
      <c r="F65" t="n">
        <v>5599.42</v>
      </c>
      <c r="G65" t="n">
        <v>7591.96</v>
      </c>
      <c r="H65" t="n">
        <v>8896.879999999999</v>
      </c>
      <c r="I65" t="n">
        <v>10884.6</v>
      </c>
      <c r="J65" t="n">
        <v>13188.72</v>
      </c>
      <c r="K65" t="n">
        <v>16210.09</v>
      </c>
    </row>
    <row r="66" customFormat="1" s="24">
      <c r="A66" s="24" t="inlineStr">
        <is>
          <t>Total</t>
        </is>
      </c>
      <c r="B66" t="n">
        <v>852.38</v>
      </c>
      <c r="C66" t="n">
        <v>1710.78</v>
      </c>
      <c r="D66" t="n">
        <v>2450.67</v>
      </c>
      <c r="E66" t="n">
        <v>4040.1</v>
      </c>
      <c r="F66" t="n">
        <v>5626.83</v>
      </c>
      <c r="G66" t="n">
        <v>7657.06</v>
      </c>
      <c r="H66" t="n">
        <v>8960.049999999999</v>
      </c>
      <c r="I66" t="n">
        <v>11020.38</v>
      </c>
      <c r="J66" t="n">
        <v>13410.54</v>
      </c>
      <c r="K66" t="n">
        <v>16519.45</v>
      </c>
    </row>
    <row r="67" customFormat="1" s="6">
      <c r="A67" s="6" t="inlineStr">
        <is>
          <t>Receivables</t>
        </is>
      </c>
      <c r="K67" t="n">
        <v>12.22</v>
      </c>
    </row>
    <row r="68">
      <c r="A68" s="6" t="inlineStr">
        <is>
          <t>Inventory</t>
        </is>
      </c>
    </row>
    <row r="69">
      <c r="A69" s="22" t="inlineStr">
        <is>
          <t>Cash &amp; Bank</t>
        </is>
      </c>
      <c r="B69" t="n">
        <v>11.12</v>
      </c>
      <c r="C69" t="n">
        <v>234.9</v>
      </c>
      <c r="D69" t="n">
        <v>275.77</v>
      </c>
      <c r="E69" t="n">
        <v>564.96</v>
      </c>
      <c r="F69" t="n">
        <v>679.15</v>
      </c>
      <c r="G69" t="n">
        <v>1192.06</v>
      </c>
      <c r="H69" t="n">
        <v>1120.96</v>
      </c>
      <c r="I69" t="n">
        <v>1530.23</v>
      </c>
      <c r="J69" t="n">
        <v>1381.63</v>
      </c>
      <c r="K69" t="n">
        <v>1797.82</v>
      </c>
    </row>
    <row r="70">
      <c r="A70" s="22" t="inlineStr">
        <is>
          <t>No. of Equity Shares</t>
        </is>
      </c>
      <c r="B70" t="n">
        <v>32916667</v>
      </c>
      <c r="C70" t="n">
        <v>38383334</v>
      </c>
      <c r="D70" t="n">
        <v>58739657</v>
      </c>
      <c r="E70" t="n">
        <v>69950891</v>
      </c>
      <c r="F70" t="n">
        <v>78107901</v>
      </c>
      <c r="G70" t="n">
        <v>78322661</v>
      </c>
      <c r="H70" t="n">
        <v>78504551</v>
      </c>
      <c r="I70" t="n">
        <v>78936451</v>
      </c>
      <c r="J70" t="n">
        <v>79056874</v>
      </c>
    </row>
    <row r="71">
      <c r="A71" s="22" t="inlineStr">
        <is>
          <t>New Bonus Shares</t>
        </is>
      </c>
      <c r="D71" t="n">
        <v>5366658</v>
      </c>
    </row>
    <row r="72">
      <c r="A72" s="22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6" t="n"/>
    </row>
    <row r="75">
      <c r="A75" s="6" t="n"/>
    </row>
    <row r="76">
      <c r="A76" s="6" t="n"/>
    </row>
    <row r="77">
      <c r="A77" s="6" t="n"/>
    </row>
    <row r="78">
      <c r="A78" s="6" t="n"/>
    </row>
    <row r="79">
      <c r="A79" s="6" t="n"/>
    </row>
    <row r="80">
      <c r="A80" s="24" t="inlineStr">
        <is>
          <t>CASH FLOW:</t>
        </is>
      </c>
    </row>
    <row r="81" customFormat="1" s="18">
      <c r="A81" s="17" t="inlineStr">
        <is>
          <t>Report Date</t>
        </is>
      </c>
      <c r="B81" s="12" t="n">
        <v>42094</v>
      </c>
      <c r="C81" s="12" t="n">
        <v>42460</v>
      </c>
      <c r="D81" s="12" t="n">
        <v>42825</v>
      </c>
      <c r="E81" s="12" t="n">
        <v>43190</v>
      </c>
      <c r="F81" s="12" t="n">
        <v>43555</v>
      </c>
      <c r="G81" s="12" t="n">
        <v>43921</v>
      </c>
      <c r="H81" s="12" t="n">
        <v>44286</v>
      </c>
      <c r="I81" s="12" t="n">
        <v>44651</v>
      </c>
      <c r="J81" s="12" t="n">
        <v>45016</v>
      </c>
      <c r="K81" s="12" t="n">
        <v>45382</v>
      </c>
    </row>
    <row r="82" customFormat="1" s="24">
      <c r="A82" s="6" t="inlineStr">
        <is>
          <t>Cash from Operating Activity</t>
        </is>
      </c>
      <c r="C82" t="n">
        <v>-590.8</v>
      </c>
      <c r="D82" t="n">
        <v>-590.65</v>
      </c>
      <c r="E82" t="n">
        <v>-932.91</v>
      </c>
      <c r="F82" t="n">
        <v>-1276.08</v>
      </c>
      <c r="G82" t="n">
        <v>-1172.26</v>
      </c>
      <c r="H82" t="n">
        <v>-1070.7</v>
      </c>
      <c r="I82" t="n">
        <v>-1135.91</v>
      </c>
      <c r="J82" t="n">
        <v>-1910.2</v>
      </c>
      <c r="K82" t="n">
        <v>-1986.59</v>
      </c>
    </row>
    <row r="83" customFormat="1" s="6">
      <c r="A83" s="6" t="inlineStr">
        <is>
          <t>Cash from Investing Activity</t>
        </is>
      </c>
      <c r="C83" t="n">
        <v>-1</v>
      </c>
      <c r="D83" t="n">
        <v>-15.38</v>
      </c>
      <c r="E83" t="n">
        <v>-217.59</v>
      </c>
      <c r="F83" t="n">
        <v>-327.19</v>
      </c>
      <c r="G83" t="n">
        <v>-341.74</v>
      </c>
      <c r="H83" t="n">
        <v>-265.22</v>
      </c>
      <c r="I83" t="n">
        <v>-467.11</v>
      </c>
      <c r="J83" t="n">
        <v>186.31</v>
      </c>
      <c r="K83" t="n">
        <v>-646.8</v>
      </c>
    </row>
    <row r="84" customFormat="1" s="6">
      <c r="A84" s="6" t="inlineStr">
        <is>
          <t>Cash from Financing Activity</t>
        </is>
      </c>
      <c r="C84" t="n">
        <v>816.08</v>
      </c>
      <c r="D84" t="n">
        <v>639.73</v>
      </c>
      <c r="E84" t="n">
        <v>1240.38</v>
      </c>
      <c r="F84" t="n">
        <v>1404.44</v>
      </c>
      <c r="G84" t="n">
        <v>1704.56</v>
      </c>
      <c r="H84" t="n">
        <v>1007.59</v>
      </c>
      <c r="I84" t="n">
        <v>1623.43</v>
      </c>
      <c r="J84" t="n">
        <v>1858.26</v>
      </c>
      <c r="K84" t="n">
        <v>2477.28</v>
      </c>
    </row>
    <row r="85" customFormat="1" s="24">
      <c r="A85" s="6" t="inlineStr">
        <is>
          <t>Net Cash Flow</t>
        </is>
      </c>
      <c r="C85" t="n">
        <v>224.28</v>
      </c>
      <c r="D85" t="n">
        <v>33.7</v>
      </c>
      <c r="E85" t="n">
        <v>89.89</v>
      </c>
      <c r="F85" t="n">
        <v>-198.82</v>
      </c>
      <c r="G85" t="n">
        <v>190.56</v>
      </c>
      <c r="H85" t="n">
        <v>-328.33</v>
      </c>
      <c r="I85" t="n">
        <v>20.42</v>
      </c>
      <c r="J85" t="n">
        <v>134.36</v>
      </c>
      <c r="K85" t="n">
        <v>-156.11</v>
      </c>
    </row>
    <row r="86">
      <c r="A86" s="6" t="n"/>
    </row>
    <row r="87">
      <c r="A87" s="6" t="n"/>
    </row>
    <row r="88">
      <c r="A88" s="6" t="n"/>
    </row>
    <row r="89">
      <c r="A89" s="6" t="n"/>
    </row>
    <row r="90" customFormat="1" s="24">
      <c r="A90" s="24" t="inlineStr">
        <is>
          <t>PRICE:</t>
        </is>
      </c>
      <c r="F90" t="n">
        <v>1155.8</v>
      </c>
      <c r="G90" t="n">
        <v>1188.85</v>
      </c>
      <c r="H90" t="n">
        <v>2420.85</v>
      </c>
      <c r="I90" t="n">
        <v>2569.45</v>
      </c>
      <c r="J90" t="n">
        <v>1610.75</v>
      </c>
      <c r="K90" t="n">
        <v>1315.65</v>
      </c>
    </row>
    <row r="92" customFormat="1" s="24">
      <c r="A92" s="24" t="inlineStr">
        <is>
          <t>DERIVED:</t>
        </is>
      </c>
    </row>
    <row r="93">
      <c r="A93" s="22" t="inlineStr">
        <is>
          <t>Adjusted Equity Shares in Cr</t>
        </is>
      </c>
      <c r="B93" s="20" t="n">
        <v>3.29</v>
      </c>
      <c r="C93" s="20" t="n">
        <v>3.84</v>
      </c>
      <c r="D93" s="20" t="n">
        <v>5.82</v>
      </c>
      <c r="E93" s="20" t="n">
        <v>6.92</v>
      </c>
      <c r="F93" s="20" t="n">
        <v>7.81</v>
      </c>
      <c r="G93" s="20" t="n">
        <v>7.83</v>
      </c>
      <c r="H93" s="20" t="n">
        <v>7.85</v>
      </c>
      <c r="I93" s="20" t="n">
        <v>7.89</v>
      </c>
      <c r="J93" s="20" t="n">
        <v>7.9</v>
      </c>
      <c r="K93" s="20" t="n">
        <v>7.91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G6" sqref="G6"/>
    </sheetView>
  </sheetViews>
  <sheetFormatPr baseColWidth="8" defaultColWidth="8.77734375" defaultRowHeight="14.4"/>
  <cols>
    <col width="20.6640625" customWidth="1" min="1" max="1"/>
    <col width="13.44140625" customWidth="1" min="2" max="6"/>
    <col width="14.77734375" bestFit="1" customWidth="1" min="7" max="7"/>
    <col width="13.44140625" customWidth="1" min="8" max="11"/>
    <col width="13.33203125" customWidth="1" min="12" max="12"/>
    <col width="12.109375" customWidth="1" min="13" max="14"/>
    <col width="8.77734375" customWidth="1" min="15" max="15"/>
  </cols>
  <sheetData>
    <row r="1" customFormat="1" s="2">
      <c r="A1" s="2">
        <f>'Data Sheet'!B1</f>
        <v/>
      </c>
      <c r="H1">
        <f>UPDATE</f>
        <v/>
      </c>
      <c r="J1" s="3" t="n"/>
      <c r="K1" s="3" t="n"/>
      <c r="M1" s="2" t="inlineStr">
        <is>
          <t>SCREENER.IN</t>
        </is>
      </c>
    </row>
    <row r="3" customFormat="1" s="2">
      <c r="A3" s="11" t="inlineStr">
        <is>
          <t>Narration</t>
        </is>
      </c>
      <c r="B3" s="12">
        <f>'Data Sheet'!B16</f>
        <v/>
      </c>
      <c r="C3" s="12">
        <f>'Data Sheet'!C16</f>
        <v/>
      </c>
      <c r="D3" s="12">
        <f>'Data Sheet'!D16</f>
        <v/>
      </c>
      <c r="E3" s="12">
        <f>'Data Sheet'!E16</f>
        <v/>
      </c>
      <c r="F3" s="12">
        <f>'Data Sheet'!F16</f>
        <v/>
      </c>
      <c r="G3" s="12">
        <f>'Data Sheet'!G16</f>
        <v/>
      </c>
      <c r="H3" s="12">
        <f>'Data Sheet'!H16</f>
        <v/>
      </c>
      <c r="I3" s="12">
        <f>'Data Sheet'!I16</f>
        <v/>
      </c>
      <c r="J3" s="12">
        <f>'Data Sheet'!J16</f>
        <v/>
      </c>
      <c r="K3" s="12">
        <f>'Data Sheet'!K16</f>
        <v/>
      </c>
      <c r="L3" s="13" t="inlineStr">
        <is>
          <t>Trailing</t>
        </is>
      </c>
      <c r="M3" s="13" t="inlineStr">
        <is>
          <t>Best Case</t>
        </is>
      </c>
      <c r="N3" s="13" t="inlineStr">
        <is>
          <t>Worst Case</t>
        </is>
      </c>
    </row>
    <row r="4" customFormat="1" s="2">
      <c r="A4" s="2" t="inlineStr">
        <is>
          <t>Sales</t>
        </is>
      </c>
      <c r="B4" s="24">
        <f>'Data Sheet'!B17</f>
        <v/>
      </c>
      <c r="C4" s="24">
        <f>'Data Sheet'!C17</f>
        <v/>
      </c>
      <c r="D4" s="24">
        <f>'Data Sheet'!D17</f>
        <v/>
      </c>
      <c r="E4" s="24">
        <f>'Data Sheet'!E17</f>
        <v/>
      </c>
      <c r="F4" s="24">
        <f>'Data Sheet'!F17</f>
        <v/>
      </c>
      <c r="G4" s="24">
        <f>'Data Sheet'!G17</f>
        <v/>
      </c>
      <c r="H4" s="24">
        <f>'Data Sheet'!H17</f>
        <v/>
      </c>
      <c r="I4" s="24">
        <f>'Data Sheet'!I17</f>
        <v/>
      </c>
      <c r="J4" s="24">
        <f>'Data Sheet'!J17</f>
        <v/>
      </c>
      <c r="K4" s="24">
        <f>'Data Sheet'!K17</f>
        <v/>
      </c>
      <c r="L4" s="24">
        <f>SUM(Quarters!H4:K4)</f>
        <v/>
      </c>
      <c r="M4" s="24">
        <f>$K4+M23*K4</f>
        <v/>
      </c>
      <c r="N4" s="24">
        <f>$K4+N23*L4</f>
        <v/>
      </c>
    </row>
    <row r="5">
      <c r="A5" t="inlineStr">
        <is>
          <t>Expenses</t>
        </is>
      </c>
      <c r="B5" s="6">
        <f>SUM('Data Sheet'!B18,'Data Sheet'!B20:B24, -1*'Data Sheet'!B19)</f>
        <v/>
      </c>
      <c r="C5" s="6">
        <f>SUM('Data Sheet'!C18,'Data Sheet'!C20:C24, -1*'Data Sheet'!C19)</f>
        <v/>
      </c>
      <c r="D5" s="6">
        <f>SUM('Data Sheet'!D18,'Data Sheet'!D20:D24, -1*'Data Sheet'!D19)</f>
        <v/>
      </c>
      <c r="E5" s="6">
        <f>SUM('Data Sheet'!E18,'Data Sheet'!E20:E24, -1*'Data Sheet'!E19)</f>
        <v/>
      </c>
      <c r="F5" s="6">
        <f>SUM('Data Sheet'!F18,'Data Sheet'!F20:F24, -1*'Data Sheet'!F19)</f>
        <v/>
      </c>
      <c r="G5" s="6">
        <f>SUM('Data Sheet'!G18,'Data Sheet'!G20:G24, -1*'Data Sheet'!G19)</f>
        <v/>
      </c>
      <c r="H5" s="6">
        <f>SUM('Data Sheet'!H18,'Data Sheet'!H20:H24, -1*'Data Sheet'!H19)</f>
        <v/>
      </c>
      <c r="I5" s="6">
        <f>SUM('Data Sheet'!I18,'Data Sheet'!I20:I24, -1*'Data Sheet'!I19)</f>
        <v/>
      </c>
      <c r="J5" s="6">
        <f>SUM('Data Sheet'!J18,'Data Sheet'!J20:J24, -1*'Data Sheet'!J19)</f>
        <v/>
      </c>
      <c r="K5" s="6">
        <f>SUM('Data Sheet'!K18,'Data Sheet'!K20:K24, -1*'Data Sheet'!K19)</f>
        <v/>
      </c>
      <c r="L5" s="6">
        <f>SUM(Quarters!H5:K5)</f>
        <v/>
      </c>
      <c r="M5" s="6">
        <f>M4-M6</f>
        <v/>
      </c>
      <c r="N5" s="6">
        <f>N4-N6</f>
        <v/>
      </c>
    </row>
    <row r="6" customFormat="1" s="2">
      <c r="A6" s="2" t="inlineStr">
        <is>
          <t>Operating Profit</t>
        </is>
      </c>
      <c r="B6" s="24">
        <f>B4-B5</f>
        <v/>
      </c>
      <c r="C6" s="24">
        <f>C4-C5</f>
        <v/>
      </c>
      <c r="D6" s="24">
        <f>D4-D5</f>
        <v/>
      </c>
      <c r="E6" s="24">
        <f>E4-E5</f>
        <v/>
      </c>
      <c r="F6" s="24">
        <f>F4-F5</f>
        <v/>
      </c>
      <c r="G6" s="24">
        <f>G4-G5</f>
        <v/>
      </c>
      <c r="H6" s="24">
        <f>H4-H5</f>
        <v/>
      </c>
      <c r="I6" s="24">
        <f>I4-I5</f>
        <v/>
      </c>
      <c r="J6" s="24">
        <f>J4-J5</f>
        <v/>
      </c>
      <c r="K6" s="24">
        <f>K4-K5</f>
        <v/>
      </c>
      <c r="L6" s="24">
        <f>SUM(Quarters!H6:K6)</f>
        <v/>
      </c>
      <c r="M6" s="24">
        <f>M4*M24</f>
        <v/>
      </c>
      <c r="N6" s="24">
        <f>N4*N24</f>
        <v/>
      </c>
    </row>
    <row r="7">
      <c r="A7" t="inlineStr">
        <is>
          <t>Other Income</t>
        </is>
      </c>
      <c r="B7" s="6">
        <f>'Data Sheet'!B25</f>
        <v/>
      </c>
      <c r="C7" s="6">
        <f>'Data Sheet'!C25</f>
        <v/>
      </c>
      <c r="D7" s="6">
        <f>'Data Sheet'!D25</f>
        <v/>
      </c>
      <c r="E7" s="6">
        <f>'Data Sheet'!E25</f>
        <v/>
      </c>
      <c r="F7" s="6">
        <f>'Data Sheet'!F25</f>
        <v/>
      </c>
      <c r="G7" s="6">
        <f>'Data Sheet'!G25</f>
        <v/>
      </c>
      <c r="H7" s="6">
        <f>'Data Sheet'!H25</f>
        <v/>
      </c>
      <c r="I7" s="6">
        <f>'Data Sheet'!I25</f>
        <v/>
      </c>
      <c r="J7" s="6">
        <f>'Data Sheet'!J25</f>
        <v/>
      </c>
      <c r="K7" s="6">
        <f>'Data Sheet'!K25</f>
        <v/>
      </c>
      <c r="L7" s="6">
        <f>SUM(Quarters!H7:K7)</f>
        <v/>
      </c>
      <c r="M7" s="6" t="n">
        <v>0</v>
      </c>
      <c r="N7" s="6" t="n">
        <v>0</v>
      </c>
    </row>
    <row r="8">
      <c r="A8" t="inlineStr">
        <is>
          <t>Depreciation</t>
        </is>
      </c>
      <c r="B8" s="6">
        <f>'Data Sheet'!B26</f>
        <v/>
      </c>
      <c r="C8" s="6">
        <f>'Data Sheet'!C26</f>
        <v/>
      </c>
      <c r="D8" s="6">
        <f>'Data Sheet'!D26</f>
        <v/>
      </c>
      <c r="E8" s="6">
        <f>'Data Sheet'!E26</f>
        <v/>
      </c>
      <c r="F8" s="6">
        <f>'Data Sheet'!F26</f>
        <v/>
      </c>
      <c r="G8" s="6">
        <f>'Data Sheet'!G26</f>
        <v/>
      </c>
      <c r="H8" s="6">
        <f>'Data Sheet'!H26</f>
        <v/>
      </c>
      <c r="I8" s="6">
        <f>'Data Sheet'!I26</f>
        <v/>
      </c>
      <c r="J8" s="6">
        <f>'Data Sheet'!J26</f>
        <v/>
      </c>
      <c r="K8" s="6">
        <f>'Data Sheet'!K26</f>
        <v/>
      </c>
      <c r="L8" s="6">
        <f>SUM(Quarters!H8:K8)</f>
        <v/>
      </c>
      <c r="M8" s="6">
        <f>+$L8</f>
        <v/>
      </c>
      <c r="N8" s="6">
        <f>+$L8</f>
        <v/>
      </c>
    </row>
    <row r="9">
      <c r="A9" t="inlineStr">
        <is>
          <t>Interest</t>
        </is>
      </c>
      <c r="B9" s="6">
        <f>'Data Sheet'!B27</f>
        <v/>
      </c>
      <c r="C9" s="6">
        <f>'Data Sheet'!C27</f>
        <v/>
      </c>
      <c r="D9" s="6">
        <f>'Data Sheet'!D27</f>
        <v/>
      </c>
      <c r="E9" s="6">
        <f>'Data Sheet'!E27</f>
        <v/>
      </c>
      <c r="F9" s="6">
        <f>'Data Sheet'!F27</f>
        <v/>
      </c>
      <c r="G9" s="6">
        <f>'Data Sheet'!G27</f>
        <v/>
      </c>
      <c r="H9" s="6">
        <f>'Data Sheet'!H27</f>
        <v/>
      </c>
      <c r="I9" s="6">
        <f>'Data Sheet'!I27</f>
        <v/>
      </c>
      <c r="J9" s="6">
        <f>'Data Sheet'!J27</f>
        <v/>
      </c>
      <c r="K9" s="6">
        <f>'Data Sheet'!K27</f>
        <v/>
      </c>
      <c r="L9" s="6">
        <f>SUM(Quarters!H9:K9)</f>
        <v/>
      </c>
      <c r="M9" s="6">
        <f>+$L9</f>
        <v/>
      </c>
      <c r="N9" s="6">
        <f>+$L9</f>
        <v/>
      </c>
    </row>
    <row r="10">
      <c r="A10" t="inlineStr">
        <is>
          <t>Profit before tax</t>
        </is>
      </c>
      <c r="B10" s="6">
        <f>'Data Sheet'!B28</f>
        <v/>
      </c>
      <c r="C10" s="6">
        <f>'Data Sheet'!C28</f>
        <v/>
      </c>
      <c r="D10" s="6">
        <f>'Data Sheet'!D28</f>
        <v/>
      </c>
      <c r="E10" s="6">
        <f>'Data Sheet'!E28</f>
        <v/>
      </c>
      <c r="F10" s="6">
        <f>'Data Sheet'!F28</f>
        <v/>
      </c>
      <c r="G10" s="6">
        <f>'Data Sheet'!G28</f>
        <v/>
      </c>
      <c r="H10" s="6">
        <f>'Data Sheet'!H28</f>
        <v/>
      </c>
      <c r="I10" s="6">
        <f>'Data Sheet'!I28</f>
        <v/>
      </c>
      <c r="J10" s="6">
        <f>'Data Sheet'!J28</f>
        <v/>
      </c>
      <c r="K10" s="6">
        <f>'Data Sheet'!K28</f>
        <v/>
      </c>
      <c r="L10" s="6">
        <f>SUM(Quarters!H10:K10)</f>
        <v/>
      </c>
      <c r="M10" s="6">
        <f>M6+M7-SUM(M8:M9)</f>
        <v/>
      </c>
      <c r="N10" s="6">
        <f>N6+N7-SUM(N8:N9)</f>
        <v/>
      </c>
    </row>
    <row r="11">
      <c r="A11" t="inlineStr">
        <is>
          <t>Tax</t>
        </is>
      </c>
      <c r="B11" s="6">
        <f>'Data Sheet'!B29</f>
        <v/>
      </c>
      <c r="C11" s="6">
        <f>'Data Sheet'!C29</f>
        <v/>
      </c>
      <c r="D11" s="6">
        <f>'Data Sheet'!D29</f>
        <v/>
      </c>
      <c r="E11" s="6">
        <f>'Data Sheet'!E29</f>
        <v/>
      </c>
      <c r="F11" s="6">
        <f>'Data Sheet'!F29</f>
        <v/>
      </c>
      <c r="G11" s="6">
        <f>'Data Sheet'!G29</f>
        <v/>
      </c>
      <c r="H11" s="6">
        <f>'Data Sheet'!H29</f>
        <v/>
      </c>
      <c r="I11" s="6">
        <f>'Data Sheet'!I29</f>
        <v/>
      </c>
      <c r="J11" s="6">
        <f>'Data Sheet'!J29</f>
        <v/>
      </c>
      <c r="K11" s="6">
        <f>'Data Sheet'!K29</f>
        <v/>
      </c>
      <c r="L11" s="6">
        <f>SUM(Quarters!H11:K11)</f>
        <v/>
      </c>
      <c r="M11" s="7">
        <f>IF($L10&gt;0,$L11/$L10,0)</f>
        <v/>
      </c>
      <c r="N11" s="7">
        <f>IF($L10&gt;0,$L11/$L10,0)</f>
        <v/>
      </c>
    </row>
    <row r="12" customFormat="1" s="2">
      <c r="A12" s="2" t="inlineStr">
        <is>
          <t>Net profit</t>
        </is>
      </c>
      <c r="B12" s="24">
        <f>'Data Sheet'!B30</f>
        <v/>
      </c>
      <c r="C12" s="24">
        <f>'Data Sheet'!C30</f>
        <v/>
      </c>
      <c r="D12" s="24">
        <f>'Data Sheet'!D30</f>
        <v/>
      </c>
      <c r="E12" s="24">
        <f>'Data Sheet'!E30</f>
        <v/>
      </c>
      <c r="F12" s="24">
        <f>'Data Sheet'!F30</f>
        <v/>
      </c>
      <c r="G12" s="24">
        <f>'Data Sheet'!G30</f>
        <v/>
      </c>
      <c r="H12" s="24">
        <f>'Data Sheet'!H30</f>
        <v/>
      </c>
      <c r="I12" s="24">
        <f>'Data Sheet'!I30</f>
        <v/>
      </c>
      <c r="J12" s="24">
        <f>'Data Sheet'!J30</f>
        <v/>
      </c>
      <c r="K12" s="24">
        <f>'Data Sheet'!K30</f>
        <v/>
      </c>
      <c r="L12" s="24">
        <f>SUM(Quarters!H12:K12)</f>
        <v/>
      </c>
      <c r="M12" s="24">
        <f>M10-M11*M10</f>
        <v/>
      </c>
      <c r="N12" s="24">
        <f>N10-N11*N10</f>
        <v/>
      </c>
    </row>
    <row r="13">
      <c r="A13" t="inlineStr">
        <is>
          <t>EPS</t>
        </is>
      </c>
      <c r="B13" s="6">
        <f>IF('Data Sheet'!B93&gt;0,B12/'Data Sheet'!B93,0)</f>
        <v/>
      </c>
      <c r="C13" s="6">
        <f>IF('Data Sheet'!C93&gt;0,C12/'Data Sheet'!C93,0)</f>
        <v/>
      </c>
      <c r="D13" s="6">
        <f>IF('Data Sheet'!D93&gt;0,D12/'Data Sheet'!D93,0)</f>
        <v/>
      </c>
      <c r="E13" s="6">
        <f>IF('Data Sheet'!E93&gt;0,E12/'Data Sheet'!E93,0)</f>
        <v/>
      </c>
      <c r="F13" s="6">
        <f>IF('Data Sheet'!F93&gt;0,F12/'Data Sheet'!F93,0)</f>
        <v/>
      </c>
      <c r="G13" s="6">
        <f>IF('Data Sheet'!G93&gt;0,G12/'Data Sheet'!G93,0)</f>
        <v/>
      </c>
      <c r="H13" s="6">
        <f>IF('Data Sheet'!H93&gt;0,H12/'Data Sheet'!H93,0)</f>
        <v/>
      </c>
      <c r="I13" s="6">
        <f>IF('Data Sheet'!I93&gt;0,I12/'Data Sheet'!I93,0)</f>
        <v/>
      </c>
      <c r="J13" s="6">
        <f>IF('Data Sheet'!J93&gt;0,J12/'Data Sheet'!J93,0)</f>
        <v/>
      </c>
      <c r="K13" s="6">
        <f>IF('Data Sheet'!K93&gt;0,K12/'Data Sheet'!K93,0)</f>
        <v/>
      </c>
      <c r="L13" s="6">
        <f>IF('Data Sheet'!$B6&gt;0,'Profit &amp; Loss'!L12/'Data Sheet'!$B6,0)</f>
        <v/>
      </c>
      <c r="M13" s="6">
        <f>IF('Data Sheet'!$B6&gt;0,'Profit &amp; Loss'!M12/'Data Sheet'!$B6,0)</f>
        <v/>
      </c>
      <c r="N13" s="6">
        <f>IF('Data Sheet'!$B6&gt;0,'Profit &amp; Loss'!N12/'Data Sheet'!$B6,0)</f>
        <v/>
      </c>
    </row>
    <row r="14">
      <c r="A14" t="inlineStr">
        <is>
          <t>Price to earning</t>
        </is>
      </c>
      <c r="B14" s="6">
        <f>IF(B15&gt;0,B15/B13,"")</f>
        <v/>
      </c>
      <c r="C14" s="6">
        <f>IF(C15&gt;0,C15/C13,"")</f>
        <v/>
      </c>
      <c r="D14" s="6">
        <f>IF(D15&gt;0,D15/D13,"")</f>
        <v/>
      </c>
      <c r="E14" s="6">
        <f>IF(E15&gt;0,E15/E13,"")</f>
        <v/>
      </c>
      <c r="F14" s="6">
        <f>IF(F15&gt;0,F15/F13,"")</f>
        <v/>
      </c>
      <c r="G14" s="6">
        <f>IF(G15&gt;0,G15/G13,"")</f>
        <v/>
      </c>
      <c r="H14" s="6">
        <f>IF(H15&gt;0,H15/H13,"")</f>
        <v/>
      </c>
      <c r="I14" s="6">
        <f>IF(I15&gt;0,I15/I13,"")</f>
        <v/>
      </c>
      <c r="J14" s="6">
        <f>IF(J15&gt;0,J15/J13,"")</f>
        <v/>
      </c>
      <c r="K14" s="6">
        <f>IF(K15&gt;0,K15/K13,"")</f>
        <v/>
      </c>
      <c r="L14" s="6">
        <f>IF(L13&gt;0,L15/L13,0)</f>
        <v/>
      </c>
      <c r="M14" s="6">
        <f>M25</f>
        <v/>
      </c>
      <c r="N14" s="6">
        <f>N25</f>
        <v/>
      </c>
    </row>
    <row r="15" customFormat="1" s="2">
      <c r="A15" s="2" t="inlineStr">
        <is>
          <t>Price</t>
        </is>
      </c>
      <c r="B15" s="24">
        <f>'Data Sheet'!B90</f>
        <v/>
      </c>
      <c r="C15" s="24">
        <f>'Data Sheet'!C90</f>
        <v/>
      </c>
      <c r="D15" s="24">
        <f>'Data Sheet'!D90</f>
        <v/>
      </c>
      <c r="E15" s="24">
        <f>'Data Sheet'!E90</f>
        <v/>
      </c>
      <c r="F15" s="24">
        <f>'Data Sheet'!F90</f>
        <v/>
      </c>
      <c r="G15" s="24">
        <f>'Data Sheet'!G90</f>
        <v/>
      </c>
      <c r="H15" s="24">
        <f>'Data Sheet'!H90</f>
        <v/>
      </c>
      <c r="I15" s="24">
        <f>'Data Sheet'!I90</f>
        <v/>
      </c>
      <c r="J15" s="24">
        <f>'Data Sheet'!J90</f>
        <v/>
      </c>
      <c r="K15" s="24">
        <f>'Data Sheet'!K90</f>
        <v/>
      </c>
      <c r="L15" s="24">
        <f>'Data Sheet'!B8</f>
        <v/>
      </c>
      <c r="M15" s="8">
        <f>M13*M14</f>
        <v/>
      </c>
      <c r="N15" s="9">
        <f>N13*N14</f>
        <v/>
      </c>
    </row>
    <row r="17" customFormat="1" s="2">
      <c r="A17" s="2" t="inlineStr">
        <is>
          <t>RATIOS:</t>
        </is>
      </c>
    </row>
    <row r="18">
      <c r="A18" t="inlineStr">
        <is>
          <t>Dividend Payout</t>
        </is>
      </c>
      <c r="B18" s="5">
        <f>IF('Data Sheet'!B30&gt;0, 'Data Sheet'!B31/'Data Sheet'!B30, 0)</f>
        <v/>
      </c>
      <c r="C18" s="5">
        <f>IF('Data Sheet'!C30&gt;0, 'Data Sheet'!C31/'Data Sheet'!C30, 0)</f>
        <v/>
      </c>
      <c r="D18" s="5">
        <f>IF('Data Sheet'!D30&gt;0, 'Data Sheet'!D31/'Data Sheet'!D30, 0)</f>
        <v/>
      </c>
      <c r="E18" s="5">
        <f>IF('Data Sheet'!E30&gt;0, 'Data Sheet'!E31/'Data Sheet'!E30, 0)</f>
        <v/>
      </c>
      <c r="F18" s="5">
        <f>IF('Data Sheet'!F30&gt;0, 'Data Sheet'!F31/'Data Sheet'!F30, 0)</f>
        <v/>
      </c>
      <c r="G18" s="5">
        <f>IF('Data Sheet'!G30&gt;0, 'Data Sheet'!G31/'Data Sheet'!G30, 0)</f>
        <v/>
      </c>
      <c r="H18" s="5">
        <f>IF('Data Sheet'!H30&gt;0, 'Data Sheet'!H31/'Data Sheet'!H30, 0)</f>
        <v/>
      </c>
      <c r="I18" s="5">
        <f>IF('Data Sheet'!I30&gt;0, 'Data Sheet'!I31/'Data Sheet'!I30, 0)</f>
        <v/>
      </c>
      <c r="J18" s="5">
        <f>IF('Data Sheet'!J30&gt;0, 'Data Sheet'!J31/'Data Sheet'!J30, 0)</f>
        <v/>
      </c>
      <c r="K18" s="5">
        <f>IF('Data Sheet'!K30&gt;0, 'Data Sheet'!K31/'Data Sheet'!K30, 0)</f>
        <v/>
      </c>
    </row>
    <row r="19">
      <c r="A19" t="inlineStr">
        <is>
          <t>OPM</t>
        </is>
      </c>
      <c r="B19" s="5">
        <f>IF(B6&gt;0,B6/B4,0)</f>
        <v/>
      </c>
      <c r="C19" s="5">
        <f>IF(C6&gt;0,C6/C4,0)</f>
        <v/>
      </c>
      <c r="D19" s="5">
        <f>IF(D6&gt;0,D6/D4,0)</f>
        <v/>
      </c>
      <c r="E19" s="5">
        <f>IF(E6&gt;0,E6/E4,0)</f>
        <v/>
      </c>
      <c r="F19" s="5">
        <f>IF(F6&gt;0,F6/F4,0)</f>
        <v/>
      </c>
      <c r="G19" s="5">
        <f>IF(G6&gt;0,G6/G4,0)</f>
        <v/>
      </c>
      <c r="H19" s="5">
        <f>IF(H6&gt;0,H6/H4,0)</f>
        <v/>
      </c>
      <c r="I19" s="5">
        <f>IF(I6&gt;0,I6/I4,0)</f>
        <v/>
      </c>
      <c r="J19" s="5">
        <f>IF(J6&gt;0,J6/J4,0)</f>
        <v/>
      </c>
      <c r="K19" s="5">
        <f>IF(K6&gt;0,K6/K4,0)</f>
        <v/>
      </c>
      <c r="L19" s="5">
        <f>IF(L6&gt;0,L6/L4,0)</f>
        <v/>
      </c>
    </row>
    <row r="20"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</row>
    <row r="21"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</row>
    <row r="22" customFormat="1" s="2">
      <c r="A22" s="11" t="n"/>
      <c r="B22" s="12" t="n"/>
      <c r="C22" s="12" t="n"/>
      <c r="D22" s="12" t="n"/>
      <c r="E22" s="12" t="n"/>
      <c r="F22" s="12" t="n"/>
      <c r="G22" s="12" t="inlineStr">
        <is>
          <t>TRENDS:</t>
        </is>
      </c>
      <c r="H22" s="12" t="inlineStr">
        <is>
          <t>10 YEARS</t>
        </is>
      </c>
      <c r="I22" s="12" t="inlineStr">
        <is>
          <t>7 YEARS</t>
        </is>
      </c>
      <c r="J22" s="12" t="inlineStr">
        <is>
          <t>5 YEARS</t>
        </is>
      </c>
      <c r="K22" s="12" t="inlineStr">
        <is>
          <t>3 YEARS</t>
        </is>
      </c>
      <c r="L22" s="13" t="inlineStr">
        <is>
          <t>RECENT</t>
        </is>
      </c>
      <c r="M22" s="13" t="inlineStr">
        <is>
          <t>BEST</t>
        </is>
      </c>
      <c r="N22" s="13" t="inlineStr">
        <is>
          <t>WORST</t>
        </is>
      </c>
    </row>
    <row r="23" customFormat="1" s="2">
      <c r="G23" t="inlineStr">
        <is>
          <t>Sales Growth</t>
        </is>
      </c>
      <c r="H23" s="5">
        <f>IF(B4=0,"",POWER($K4/B4,1/9)-1)</f>
        <v/>
      </c>
      <c r="I23" s="5">
        <f>IF(D4=0,"",POWER($K4/D4,1/7)-1)</f>
        <v/>
      </c>
      <c r="J23" s="5">
        <f>IF(F4=0,"",POWER($K4/F4,1/5)-1)</f>
        <v/>
      </c>
      <c r="K23" s="5">
        <f>IF(H4=0,"",POWER($K4/H4, 1/3)-1)</f>
        <v/>
      </c>
      <c r="L23" s="5">
        <f>IF(ISERROR(MAX(IF(J4=0,"",(K4-J4)/J4),IF(K4=0,"",(L4-K4)/K4))),"",MAX(IF(J4=0,"",(K4-J4)/J4),IF(K4=0,"",(L4-K4)/K4)))</f>
        <v/>
      </c>
      <c r="M23" s="16">
        <f>MAX(K23:L23)</f>
        <v/>
      </c>
      <c r="N23" s="16">
        <f>MIN(H23:L23)</f>
        <v/>
      </c>
    </row>
    <row r="24">
      <c r="G24" t="inlineStr">
        <is>
          <t>OPM</t>
        </is>
      </c>
      <c r="H24" s="5">
        <f>IF(SUM(B4:$K$4)=0,"",SUMPRODUCT(B19:$K$19,B4:$K$4)/SUM(B4:$K$4))</f>
        <v/>
      </c>
      <c r="I24" s="5">
        <f>IF(SUM(E4:$K$4)=0,"",SUMPRODUCT(E19:$K$19,E4:$K$4)/SUM(E4:$K$4))</f>
        <v/>
      </c>
      <c r="J24" s="5">
        <f>IF(SUM(G4:$K$4)=0,"",SUMPRODUCT(G19:$K$19,G4:$K$4)/SUM(G4:$K$4))</f>
        <v/>
      </c>
      <c r="K24" s="5">
        <f>IF(SUM(I4:$K$4)=0, "", SUMPRODUCT(I19:$K$19,I4:$K$4)/SUM(I4:$K$4))</f>
        <v/>
      </c>
      <c r="L24" s="5">
        <f>L19</f>
        <v/>
      </c>
      <c r="M24" s="16">
        <f>MAX(K24:L24)</f>
        <v/>
      </c>
      <c r="N24" s="16">
        <f>MIN(H24:L24)</f>
        <v/>
      </c>
    </row>
    <row r="25">
      <c r="G25" t="inlineStr">
        <is>
          <t>Price to Earning</t>
        </is>
      </c>
      <c r="H25" s="6">
        <f>IF(ISERROR(AVERAGEIF(B14:$L14,"&gt;0")),"",AVERAGEIF(B14:$L14,"&gt;0"))</f>
        <v/>
      </c>
      <c r="I25" s="6">
        <f>IF(ISERROR(AVERAGEIF(E14:$L14,"&gt;0")),"",AVERAGEIF(E14:$L14,"&gt;0"))</f>
        <v/>
      </c>
      <c r="J25" s="6">
        <f>IF(ISERROR(AVERAGEIF(G14:$L14,"&gt;0")),"",AVERAGEIF(G14:$L14,"&gt;0"))</f>
        <v/>
      </c>
      <c r="K25" s="6">
        <f>IF(ISERROR(AVERAGEIF(I14:$L14,"&gt;0")),"",AVERAGEIF(I14:$L14,"&gt;0"))</f>
        <v/>
      </c>
      <c r="L25" s="6">
        <f>L14</f>
        <v/>
      </c>
      <c r="M25" s="24">
        <f>MAX(K25:L25)</f>
        <v/>
      </c>
      <c r="N25" s="24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baseColWidth="8" defaultColWidth="8.77734375" defaultRowHeight="14.4"/>
  <cols>
    <col width="20.6640625" customWidth="1" min="1" max="1"/>
    <col width="13.44140625" bestFit="1" customWidth="1" min="2" max="11"/>
    <col width="8.77734375" customWidth="1" min="12" max="12"/>
  </cols>
  <sheetData>
    <row r="1" customFormat="1" s="2">
      <c r="A1" s="2">
        <f>'Profit &amp; Loss'!A1</f>
        <v/>
      </c>
      <c r="E1">
        <f>UPDATE</f>
        <v/>
      </c>
      <c r="J1" s="2" t="inlineStr">
        <is>
          <t>SCREENER.IN</t>
        </is>
      </c>
    </row>
    <row r="3" customFormat="1" s="2">
      <c r="A3" s="11" t="inlineStr">
        <is>
          <t>Narration</t>
        </is>
      </c>
      <c r="B3" s="12">
        <f>'Data Sheet'!B41</f>
        <v/>
      </c>
      <c r="C3" s="12">
        <f>'Data Sheet'!C41</f>
        <v/>
      </c>
      <c r="D3" s="12">
        <f>'Data Sheet'!D41</f>
        <v/>
      </c>
      <c r="E3" s="12">
        <f>'Data Sheet'!E41</f>
        <v/>
      </c>
      <c r="F3" s="12">
        <f>'Data Sheet'!F41</f>
        <v/>
      </c>
      <c r="G3" s="12">
        <f>'Data Sheet'!G41</f>
        <v/>
      </c>
      <c r="H3" s="12">
        <f>'Data Sheet'!H41</f>
        <v/>
      </c>
      <c r="I3" s="12">
        <f>'Data Sheet'!I41</f>
        <v/>
      </c>
      <c r="J3" s="12">
        <f>'Data Sheet'!J41</f>
        <v/>
      </c>
      <c r="K3" s="12">
        <f>'Data Sheet'!K41</f>
        <v/>
      </c>
    </row>
    <row r="4" customFormat="1" s="2">
      <c r="A4" s="2" t="inlineStr">
        <is>
          <t>Sales</t>
        </is>
      </c>
      <c r="B4" s="24">
        <f>'Data Sheet'!B42</f>
        <v/>
      </c>
      <c r="C4" s="24">
        <f>'Data Sheet'!C42</f>
        <v/>
      </c>
      <c r="D4" s="24">
        <f>'Data Sheet'!D42</f>
        <v/>
      </c>
      <c r="E4" s="24">
        <f>'Data Sheet'!E42</f>
        <v/>
      </c>
      <c r="F4" s="24">
        <f>'Data Sheet'!F42</f>
        <v/>
      </c>
      <c r="G4" s="24">
        <f>'Data Sheet'!G42</f>
        <v/>
      </c>
      <c r="H4" s="24">
        <f>'Data Sheet'!H42</f>
        <v/>
      </c>
      <c r="I4" s="24">
        <f>'Data Sheet'!I42</f>
        <v/>
      </c>
      <c r="J4" s="24">
        <f>'Data Sheet'!J42</f>
        <v/>
      </c>
      <c r="K4" s="24">
        <f>'Data Sheet'!K42</f>
        <v/>
      </c>
    </row>
    <row r="5">
      <c r="A5" t="inlineStr">
        <is>
          <t>Expenses</t>
        </is>
      </c>
      <c r="B5" s="6">
        <f>'Data Sheet'!B43</f>
        <v/>
      </c>
      <c r="C5" s="6">
        <f>'Data Sheet'!C43</f>
        <v/>
      </c>
      <c r="D5" s="6">
        <f>'Data Sheet'!D43</f>
        <v/>
      </c>
      <c r="E5" s="6">
        <f>'Data Sheet'!E43</f>
        <v/>
      </c>
      <c r="F5" s="6">
        <f>'Data Sheet'!F43</f>
        <v/>
      </c>
      <c r="G5" s="6">
        <f>'Data Sheet'!G43</f>
        <v/>
      </c>
      <c r="H5" s="6">
        <f>'Data Sheet'!H43</f>
        <v/>
      </c>
      <c r="I5" s="6">
        <f>'Data Sheet'!I43</f>
        <v/>
      </c>
      <c r="J5" s="6">
        <f>'Data Sheet'!J43</f>
        <v/>
      </c>
      <c r="K5" s="6">
        <f>'Data Sheet'!K43</f>
        <v/>
      </c>
    </row>
    <row r="6" customFormat="1" s="2">
      <c r="A6" s="2" t="inlineStr">
        <is>
          <t>Operating Profit</t>
        </is>
      </c>
      <c r="B6" s="24">
        <f>'Data Sheet'!B50</f>
        <v/>
      </c>
      <c r="C6" s="24">
        <f>'Data Sheet'!C50</f>
        <v/>
      </c>
      <c r="D6" s="24">
        <f>'Data Sheet'!D50</f>
        <v/>
      </c>
      <c r="E6" s="24">
        <f>'Data Sheet'!E50</f>
        <v/>
      </c>
      <c r="F6" s="24">
        <f>'Data Sheet'!F50</f>
        <v/>
      </c>
      <c r="G6" s="24">
        <f>'Data Sheet'!G50</f>
        <v/>
      </c>
      <c r="H6" s="24">
        <f>'Data Sheet'!H50</f>
        <v/>
      </c>
      <c r="I6" s="24">
        <f>'Data Sheet'!I50</f>
        <v/>
      </c>
      <c r="J6" s="24">
        <f>'Data Sheet'!J50</f>
        <v/>
      </c>
      <c r="K6" s="24">
        <f>'Data Sheet'!K50</f>
        <v/>
      </c>
    </row>
    <row r="7">
      <c r="A7" t="inlineStr">
        <is>
          <t>Other Income</t>
        </is>
      </c>
      <c r="B7" s="6">
        <f>'Data Sheet'!B44</f>
        <v/>
      </c>
      <c r="C7" s="6">
        <f>'Data Sheet'!C44</f>
        <v/>
      </c>
      <c r="D7" s="6">
        <f>'Data Sheet'!D44</f>
        <v/>
      </c>
      <c r="E7" s="6">
        <f>'Data Sheet'!E44</f>
        <v/>
      </c>
      <c r="F7" s="6">
        <f>'Data Sheet'!F44</f>
        <v/>
      </c>
      <c r="G7" s="6">
        <f>'Data Sheet'!G44</f>
        <v/>
      </c>
      <c r="H7" s="6">
        <f>'Data Sheet'!H44</f>
        <v/>
      </c>
      <c r="I7" s="6">
        <f>'Data Sheet'!I44</f>
        <v/>
      </c>
      <c r="J7" s="6">
        <f>'Data Sheet'!J44</f>
        <v/>
      </c>
      <c r="K7" s="6">
        <f>'Data Sheet'!K44</f>
        <v/>
      </c>
    </row>
    <row r="8">
      <c r="A8" t="inlineStr">
        <is>
          <t>Depreciation</t>
        </is>
      </c>
      <c r="B8" s="6">
        <f>'Data Sheet'!B45</f>
        <v/>
      </c>
      <c r="C8" s="6">
        <f>'Data Sheet'!C45</f>
        <v/>
      </c>
      <c r="D8" s="6">
        <f>'Data Sheet'!D45</f>
        <v/>
      </c>
      <c r="E8" s="6">
        <f>'Data Sheet'!E45</f>
        <v/>
      </c>
      <c r="F8" s="6">
        <f>'Data Sheet'!F45</f>
        <v/>
      </c>
      <c r="G8" s="6">
        <f>'Data Sheet'!G45</f>
        <v/>
      </c>
      <c r="H8" s="6">
        <f>'Data Sheet'!H45</f>
        <v/>
      </c>
      <c r="I8" s="6">
        <f>'Data Sheet'!I45</f>
        <v/>
      </c>
      <c r="J8" s="6">
        <f>'Data Sheet'!J45</f>
        <v/>
      </c>
      <c r="K8" s="6">
        <f>'Data Sheet'!K45</f>
        <v/>
      </c>
    </row>
    <row r="9">
      <c r="A9" t="inlineStr">
        <is>
          <t>Interest</t>
        </is>
      </c>
      <c r="B9" s="6">
        <f>'Data Sheet'!B46</f>
        <v/>
      </c>
      <c r="C9" s="6">
        <f>'Data Sheet'!C46</f>
        <v/>
      </c>
      <c r="D9" s="6">
        <f>'Data Sheet'!D46</f>
        <v/>
      </c>
      <c r="E9" s="6">
        <f>'Data Sheet'!E46</f>
        <v/>
      </c>
      <c r="F9" s="6">
        <f>'Data Sheet'!F46</f>
        <v/>
      </c>
      <c r="G9" s="6">
        <f>'Data Sheet'!G46</f>
        <v/>
      </c>
      <c r="H9" s="6">
        <f>'Data Sheet'!H46</f>
        <v/>
      </c>
      <c r="I9" s="6">
        <f>'Data Sheet'!I46</f>
        <v/>
      </c>
      <c r="J9" s="6">
        <f>'Data Sheet'!J46</f>
        <v/>
      </c>
      <c r="K9" s="6">
        <f>'Data Sheet'!K46</f>
        <v/>
      </c>
    </row>
    <row r="10">
      <c r="A10" t="inlineStr">
        <is>
          <t>Profit before tax</t>
        </is>
      </c>
      <c r="B10" s="6">
        <f>'Data Sheet'!B47</f>
        <v/>
      </c>
      <c r="C10" s="6">
        <f>'Data Sheet'!C47</f>
        <v/>
      </c>
      <c r="D10" s="6">
        <f>'Data Sheet'!D47</f>
        <v/>
      </c>
      <c r="E10" s="6">
        <f>'Data Sheet'!E47</f>
        <v/>
      </c>
      <c r="F10" s="6">
        <f>'Data Sheet'!F47</f>
        <v/>
      </c>
      <c r="G10" s="6">
        <f>'Data Sheet'!G47</f>
        <v/>
      </c>
      <c r="H10" s="6">
        <f>'Data Sheet'!H47</f>
        <v/>
      </c>
      <c r="I10" s="6">
        <f>'Data Sheet'!I47</f>
        <v/>
      </c>
      <c r="J10" s="6">
        <f>'Data Sheet'!J47</f>
        <v/>
      </c>
      <c r="K10" s="6">
        <f>'Data Sheet'!K47</f>
        <v/>
      </c>
    </row>
    <row r="11">
      <c r="A11" t="inlineStr">
        <is>
          <t>Tax</t>
        </is>
      </c>
      <c r="B11" s="6">
        <f>'Data Sheet'!B48</f>
        <v/>
      </c>
      <c r="C11" s="6">
        <f>'Data Sheet'!C48</f>
        <v/>
      </c>
      <c r="D11" s="6">
        <f>'Data Sheet'!D48</f>
        <v/>
      </c>
      <c r="E11" s="6">
        <f>'Data Sheet'!E48</f>
        <v/>
      </c>
      <c r="F11" s="6">
        <f>'Data Sheet'!F48</f>
        <v/>
      </c>
      <c r="G11" s="6">
        <f>'Data Sheet'!G48</f>
        <v/>
      </c>
      <c r="H11" s="6">
        <f>'Data Sheet'!H48</f>
        <v/>
      </c>
      <c r="I11" s="6">
        <f>'Data Sheet'!I48</f>
        <v/>
      </c>
      <c r="J11" s="6">
        <f>'Data Sheet'!J48</f>
        <v/>
      </c>
      <c r="K11" s="6">
        <f>'Data Sheet'!K48</f>
        <v/>
      </c>
    </row>
    <row r="12" customFormat="1" s="2">
      <c r="A12" s="2" t="inlineStr">
        <is>
          <t>Net profit</t>
        </is>
      </c>
      <c r="B12" s="24">
        <f>'Data Sheet'!B49</f>
        <v/>
      </c>
      <c r="C12" s="24">
        <f>'Data Sheet'!C49</f>
        <v/>
      </c>
      <c r="D12" s="24">
        <f>'Data Sheet'!D49</f>
        <v/>
      </c>
      <c r="E12" s="24">
        <f>'Data Sheet'!E49</f>
        <v/>
      </c>
      <c r="F12" s="24">
        <f>'Data Sheet'!F49</f>
        <v/>
      </c>
      <c r="G12" s="24">
        <f>'Data Sheet'!G49</f>
        <v/>
      </c>
      <c r="H12" s="24">
        <f>'Data Sheet'!H49</f>
        <v/>
      </c>
      <c r="I12" s="24">
        <f>'Data Sheet'!I49</f>
        <v/>
      </c>
      <c r="J12" s="24">
        <f>'Data Sheet'!J49</f>
        <v/>
      </c>
      <c r="K12" s="24">
        <f>'Data Sheet'!K49</f>
        <v/>
      </c>
    </row>
    <row r="14" customFormat="1" s="2">
      <c r="A14" s="2" t="inlineStr">
        <is>
          <t>OPM</t>
        </is>
      </c>
      <c r="B14" s="10">
        <f>IF(B4&gt;0,B6/B4,"")</f>
        <v/>
      </c>
      <c r="C14" s="10">
        <f>IF(C4&gt;0,C6/C4,"")</f>
        <v/>
      </c>
      <c r="D14" s="10">
        <f>IF(D4&gt;0,D6/D4,"")</f>
        <v/>
      </c>
      <c r="E14" s="10">
        <f>IF(E4&gt;0,E6/E4,"")</f>
        <v/>
      </c>
      <c r="F14" s="10">
        <f>IF(F4&gt;0,F6/F4,"")</f>
        <v/>
      </c>
      <c r="G14" s="10">
        <f>IF(G4&gt;0,G6/G4,"")</f>
        <v/>
      </c>
      <c r="H14" s="10">
        <f>IF(H4&gt;0,H6/H4,"")</f>
        <v/>
      </c>
      <c r="I14" s="10">
        <f>IF(I4&gt;0,I6/I4,"")</f>
        <v/>
      </c>
      <c r="J14" s="10">
        <f>IF(J4&gt;0,J6/J4,"")</f>
        <v/>
      </c>
      <c r="K14" s="10">
        <f>IF(K4&gt;0,K6/K4,"")</f>
        <v/>
      </c>
    </row>
    <row r="22" customFormat="1" s="19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E7" sqref="E7"/>
    </sheetView>
  </sheetViews>
  <sheetFormatPr baseColWidth="8" defaultColWidth="8.77734375" defaultRowHeight="14.4"/>
  <cols>
    <col width="22.77734375" bestFit="1" customWidth="1" min="1" max="1"/>
    <col width="13.44140625" customWidth="1" min="2" max="2"/>
    <col width="15.44140625" customWidth="1" min="3" max="11"/>
    <col width="8.77734375" customWidth="1" min="12" max="12"/>
  </cols>
  <sheetData>
    <row r="1" customFormat="1" s="2">
      <c r="A1" s="2">
        <f>'Profit &amp; Loss'!A1</f>
        <v/>
      </c>
      <c r="E1">
        <f>UPDATE</f>
        <v/>
      </c>
      <c r="J1" s="2" t="inlineStr">
        <is>
          <t>SCREENER.IN</t>
        </is>
      </c>
    </row>
    <row r="2">
      <c r="G2" s="2" t="n"/>
      <c r="H2" s="2" t="n"/>
    </row>
    <row r="3">
      <c r="A3" s="11" t="inlineStr">
        <is>
          <t>Narration</t>
        </is>
      </c>
      <c r="B3" s="12">
        <f>'Data Sheet'!B56</f>
        <v/>
      </c>
      <c r="C3" s="12">
        <f>'Data Sheet'!C56</f>
        <v/>
      </c>
      <c r="D3" s="12">
        <f>'Data Sheet'!D56</f>
        <v/>
      </c>
      <c r="E3" s="12">
        <f>'Data Sheet'!E56</f>
        <v/>
      </c>
      <c r="F3" s="12">
        <f>'Data Sheet'!F56</f>
        <v/>
      </c>
      <c r="G3" s="12">
        <f>'Data Sheet'!G56</f>
        <v/>
      </c>
      <c r="H3" s="12">
        <f>'Data Sheet'!H56</f>
        <v/>
      </c>
      <c r="I3" s="12">
        <f>'Data Sheet'!I56</f>
        <v/>
      </c>
      <c r="J3" s="12">
        <f>'Data Sheet'!J56</f>
        <v/>
      </c>
      <c r="K3" s="12">
        <f>'Data Sheet'!K56</f>
        <v/>
      </c>
    </row>
    <row r="4">
      <c r="A4" t="inlineStr">
        <is>
          <t>Equity Share Capital</t>
        </is>
      </c>
      <c r="B4" s="14">
        <f>'Data Sheet'!B57</f>
        <v/>
      </c>
      <c r="C4" s="14">
        <f>'Data Sheet'!C57</f>
        <v/>
      </c>
      <c r="D4" s="14">
        <f>'Data Sheet'!D57</f>
        <v/>
      </c>
      <c r="E4" s="14">
        <f>'Data Sheet'!E57</f>
        <v/>
      </c>
      <c r="F4" s="14">
        <f>'Data Sheet'!F57</f>
        <v/>
      </c>
      <c r="G4" s="14">
        <f>'Data Sheet'!G57</f>
        <v/>
      </c>
      <c r="H4" s="14">
        <f>'Data Sheet'!H57</f>
        <v/>
      </c>
      <c r="I4" s="14">
        <f>'Data Sheet'!I57</f>
        <v/>
      </c>
      <c r="J4" s="14">
        <f>'Data Sheet'!J57</f>
        <v/>
      </c>
      <c r="K4" s="14">
        <f>'Data Sheet'!K57</f>
        <v/>
      </c>
    </row>
    <row r="5">
      <c r="A5" t="inlineStr">
        <is>
          <t>Reserves</t>
        </is>
      </c>
      <c r="B5" s="14">
        <f>'Data Sheet'!B58</f>
        <v/>
      </c>
      <c r="C5" s="14">
        <f>'Data Sheet'!C58</f>
        <v/>
      </c>
      <c r="D5" s="14">
        <f>'Data Sheet'!D58</f>
        <v/>
      </c>
      <c r="E5" s="14">
        <f>'Data Sheet'!E58</f>
        <v/>
      </c>
      <c r="F5" s="14">
        <f>'Data Sheet'!F58</f>
        <v/>
      </c>
      <c r="G5" s="14">
        <f>'Data Sheet'!G58</f>
        <v/>
      </c>
      <c r="H5" s="14">
        <f>'Data Sheet'!H58</f>
        <v/>
      </c>
      <c r="I5" s="14">
        <f>'Data Sheet'!I58</f>
        <v/>
      </c>
      <c r="J5" s="14">
        <f>'Data Sheet'!J58</f>
        <v/>
      </c>
      <c r="K5" s="14">
        <f>'Data Sheet'!K58</f>
        <v/>
      </c>
    </row>
    <row r="6">
      <c r="A6" t="inlineStr">
        <is>
          <t>Borrowings</t>
        </is>
      </c>
      <c r="B6" s="14">
        <f>'Data Sheet'!B59</f>
        <v/>
      </c>
      <c r="C6" s="14">
        <f>'Data Sheet'!C59</f>
        <v/>
      </c>
      <c r="D6" s="14">
        <f>'Data Sheet'!D59</f>
        <v/>
      </c>
      <c r="E6" s="14">
        <f>'Data Sheet'!E59</f>
        <v/>
      </c>
      <c r="F6" s="14">
        <f>'Data Sheet'!F59</f>
        <v/>
      </c>
      <c r="G6" s="14">
        <f>'Data Sheet'!G59</f>
        <v/>
      </c>
      <c r="H6" s="14">
        <f>'Data Sheet'!H59</f>
        <v/>
      </c>
      <c r="I6" s="14">
        <f>'Data Sheet'!I59</f>
        <v/>
      </c>
      <c r="J6" s="14">
        <f>'Data Sheet'!J59</f>
        <v/>
      </c>
      <c r="K6" s="14">
        <f>'Data Sheet'!K59</f>
        <v/>
      </c>
    </row>
    <row r="7">
      <c r="A7" t="inlineStr">
        <is>
          <t>Other Liabilities</t>
        </is>
      </c>
      <c r="B7" s="14">
        <f>'Data Sheet'!B60</f>
        <v/>
      </c>
      <c r="C7" s="14">
        <f>'Data Sheet'!C60</f>
        <v/>
      </c>
      <c r="D7" s="14">
        <f>'Data Sheet'!D60</f>
        <v/>
      </c>
      <c r="E7" s="14">
        <f>'Data Sheet'!E60</f>
        <v/>
      </c>
      <c r="F7" s="14">
        <f>'Data Sheet'!F60</f>
        <v/>
      </c>
      <c r="G7" s="14">
        <f>'Data Sheet'!G60</f>
        <v/>
      </c>
      <c r="H7" s="14">
        <f>'Data Sheet'!H60</f>
        <v/>
      </c>
      <c r="I7" s="14">
        <f>'Data Sheet'!I60</f>
        <v/>
      </c>
      <c r="J7" s="14">
        <f>'Data Sheet'!J60</f>
        <v/>
      </c>
      <c r="K7" s="14">
        <f>'Data Sheet'!K60</f>
        <v/>
      </c>
    </row>
    <row r="8" customFormat="1" s="2">
      <c r="A8" s="2" t="inlineStr">
        <is>
          <t>Total</t>
        </is>
      </c>
      <c r="B8" s="15">
        <f>'Data Sheet'!B61</f>
        <v/>
      </c>
      <c r="C8" s="15">
        <f>'Data Sheet'!C61</f>
        <v/>
      </c>
      <c r="D8" s="15">
        <f>'Data Sheet'!D61</f>
        <v/>
      </c>
      <c r="E8" s="15">
        <f>'Data Sheet'!E61</f>
        <v/>
      </c>
      <c r="F8" s="15">
        <f>'Data Sheet'!F61</f>
        <v/>
      </c>
      <c r="G8" s="15">
        <f>'Data Sheet'!G61</f>
        <v/>
      </c>
      <c r="H8" s="15">
        <f>'Data Sheet'!H61</f>
        <v/>
      </c>
      <c r="I8" s="15">
        <f>'Data Sheet'!I61</f>
        <v/>
      </c>
      <c r="J8" s="15">
        <f>'Data Sheet'!J61</f>
        <v/>
      </c>
      <c r="K8" s="15">
        <f>'Data Sheet'!K61</f>
        <v/>
      </c>
    </row>
    <row r="9" customFormat="1" s="2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</row>
    <row r="10">
      <c r="A10" t="inlineStr">
        <is>
          <t>Net Block</t>
        </is>
      </c>
      <c r="B10" s="14">
        <f>'Data Sheet'!B62</f>
        <v/>
      </c>
      <c r="C10" s="14">
        <f>'Data Sheet'!C62</f>
        <v/>
      </c>
      <c r="D10" s="14">
        <f>'Data Sheet'!D62</f>
        <v/>
      </c>
      <c r="E10" s="14">
        <f>'Data Sheet'!E62</f>
        <v/>
      </c>
      <c r="F10" s="14">
        <f>'Data Sheet'!F62</f>
        <v/>
      </c>
      <c r="G10" s="14">
        <f>'Data Sheet'!G62</f>
        <v/>
      </c>
      <c r="H10" s="14">
        <f>'Data Sheet'!H62</f>
        <v/>
      </c>
      <c r="I10" s="14">
        <f>'Data Sheet'!I62</f>
        <v/>
      </c>
      <c r="J10" s="14">
        <f>'Data Sheet'!J62</f>
        <v/>
      </c>
      <c r="K10" s="14">
        <f>'Data Sheet'!K62</f>
        <v/>
      </c>
    </row>
    <row r="11">
      <c r="A11" t="inlineStr">
        <is>
          <t>Capital Work in Progress</t>
        </is>
      </c>
      <c r="B11" s="14">
        <f>'Data Sheet'!B63</f>
        <v/>
      </c>
      <c r="C11" s="14">
        <f>'Data Sheet'!C63</f>
        <v/>
      </c>
      <c r="D11" s="14">
        <f>'Data Sheet'!D63</f>
        <v/>
      </c>
      <c r="E11" s="14">
        <f>'Data Sheet'!E63</f>
        <v/>
      </c>
      <c r="F11" s="14">
        <f>'Data Sheet'!F63</f>
        <v/>
      </c>
      <c r="G11" s="14">
        <f>'Data Sheet'!G63</f>
        <v/>
      </c>
      <c r="H11" s="14">
        <f>'Data Sheet'!H63</f>
        <v/>
      </c>
      <c r="I11" s="14">
        <f>'Data Sheet'!I63</f>
        <v/>
      </c>
      <c r="J11" s="14">
        <f>'Data Sheet'!J63</f>
        <v/>
      </c>
      <c r="K11" s="14">
        <f>'Data Sheet'!K63</f>
        <v/>
      </c>
    </row>
    <row r="12">
      <c r="A12" t="inlineStr">
        <is>
          <t>Investments</t>
        </is>
      </c>
      <c r="B12" s="14">
        <f>'Data Sheet'!B64</f>
        <v/>
      </c>
      <c r="C12" s="14">
        <f>'Data Sheet'!C64</f>
        <v/>
      </c>
      <c r="D12" s="14">
        <f>'Data Sheet'!D64</f>
        <v/>
      </c>
      <c r="E12" s="14">
        <f>'Data Sheet'!E64</f>
        <v/>
      </c>
      <c r="F12" s="14">
        <f>'Data Sheet'!F64</f>
        <v/>
      </c>
      <c r="G12" s="14">
        <f>'Data Sheet'!G64</f>
        <v/>
      </c>
      <c r="H12" s="14">
        <f>'Data Sheet'!H64</f>
        <v/>
      </c>
      <c r="I12" s="14">
        <f>'Data Sheet'!I64</f>
        <v/>
      </c>
      <c r="J12" s="14">
        <f>'Data Sheet'!J64</f>
        <v/>
      </c>
      <c r="K12" s="14">
        <f>'Data Sheet'!K64</f>
        <v/>
      </c>
    </row>
    <row r="13">
      <c r="A13" t="inlineStr">
        <is>
          <t>Other Assets</t>
        </is>
      </c>
      <c r="B13" s="14">
        <f>'Data Sheet'!B65</f>
        <v/>
      </c>
      <c r="C13" s="14">
        <f>'Data Sheet'!C65</f>
        <v/>
      </c>
      <c r="D13" s="14">
        <f>'Data Sheet'!D65</f>
        <v/>
      </c>
      <c r="E13" s="14">
        <f>'Data Sheet'!E65</f>
        <v/>
      </c>
      <c r="F13" s="14">
        <f>'Data Sheet'!F65</f>
        <v/>
      </c>
      <c r="G13" s="14">
        <f>'Data Sheet'!G65</f>
        <v/>
      </c>
      <c r="H13" s="14">
        <f>'Data Sheet'!H65</f>
        <v/>
      </c>
      <c r="I13" s="14">
        <f>'Data Sheet'!I65</f>
        <v/>
      </c>
      <c r="J13" s="14">
        <f>'Data Sheet'!J65</f>
        <v/>
      </c>
      <c r="K13" s="14">
        <f>'Data Sheet'!K65</f>
        <v/>
      </c>
    </row>
    <row r="14" customFormat="1" s="2">
      <c r="A14" s="2" t="inlineStr">
        <is>
          <t>Total</t>
        </is>
      </c>
      <c r="B14" s="14">
        <f>'Data Sheet'!B66</f>
        <v/>
      </c>
      <c r="C14" s="14">
        <f>'Data Sheet'!C66</f>
        <v/>
      </c>
      <c r="D14" s="14">
        <f>'Data Sheet'!D66</f>
        <v/>
      </c>
      <c r="E14" s="14">
        <f>'Data Sheet'!E66</f>
        <v/>
      </c>
      <c r="F14" s="14">
        <f>'Data Sheet'!F66</f>
        <v/>
      </c>
      <c r="G14" s="14">
        <f>'Data Sheet'!G66</f>
        <v/>
      </c>
      <c r="H14" s="14">
        <f>'Data Sheet'!H66</f>
        <v/>
      </c>
      <c r="I14" s="14">
        <f>'Data Sheet'!I66</f>
        <v/>
      </c>
      <c r="J14" s="14">
        <f>'Data Sheet'!J66</f>
        <v/>
      </c>
      <c r="K14" s="14">
        <f>'Data Sheet'!K66</f>
        <v/>
      </c>
    </row>
    <row r="15"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</row>
    <row r="16">
      <c r="A16" t="inlineStr">
        <is>
          <t>Working Capital</t>
        </is>
      </c>
      <c r="B16" s="22">
        <f>B13-B7</f>
        <v/>
      </c>
      <c r="C16" s="22">
        <f>C13-C7</f>
        <v/>
      </c>
      <c r="D16" s="22">
        <f>D13-D7</f>
        <v/>
      </c>
      <c r="E16" s="22">
        <f>E13-E7</f>
        <v/>
      </c>
      <c r="F16" s="22">
        <f>F13-F7</f>
        <v/>
      </c>
      <c r="G16" s="22">
        <f>G13-G7</f>
        <v/>
      </c>
      <c r="H16" s="22">
        <f>H13-H7</f>
        <v/>
      </c>
      <c r="I16" s="22">
        <f>I13-I7</f>
        <v/>
      </c>
      <c r="J16" s="22">
        <f>J13-J7</f>
        <v/>
      </c>
      <c r="K16" s="22">
        <f>K13-K7</f>
        <v/>
      </c>
    </row>
    <row r="17">
      <c r="A17" t="inlineStr">
        <is>
          <t>Debtors</t>
        </is>
      </c>
      <c r="B17" s="22">
        <f>'Data Sheet'!B67</f>
        <v/>
      </c>
      <c r="C17" s="22">
        <f>'Data Sheet'!C67</f>
        <v/>
      </c>
      <c r="D17" s="22">
        <f>'Data Sheet'!D67</f>
        <v/>
      </c>
      <c r="E17" s="22">
        <f>'Data Sheet'!E67</f>
        <v/>
      </c>
      <c r="F17" s="22">
        <f>'Data Sheet'!F67</f>
        <v/>
      </c>
      <c r="G17" s="22">
        <f>'Data Sheet'!G67</f>
        <v/>
      </c>
      <c r="H17" s="22">
        <f>'Data Sheet'!H67</f>
        <v/>
      </c>
      <c r="I17" s="22">
        <f>'Data Sheet'!I67</f>
        <v/>
      </c>
      <c r="J17" s="22">
        <f>'Data Sheet'!J67</f>
        <v/>
      </c>
      <c r="K17" s="22">
        <f>'Data Sheet'!K67</f>
        <v/>
      </c>
    </row>
    <row r="18">
      <c r="A18" t="inlineStr">
        <is>
          <t>Inventory</t>
        </is>
      </c>
      <c r="B18" s="22">
        <f>'Data Sheet'!B68</f>
        <v/>
      </c>
      <c r="C18" s="22">
        <f>'Data Sheet'!C68</f>
        <v/>
      </c>
      <c r="D18" s="22">
        <f>'Data Sheet'!D68</f>
        <v/>
      </c>
      <c r="E18" s="22">
        <f>'Data Sheet'!E68</f>
        <v/>
      </c>
      <c r="F18" s="22">
        <f>'Data Sheet'!F68</f>
        <v/>
      </c>
      <c r="G18" s="22">
        <f>'Data Sheet'!G68</f>
        <v/>
      </c>
      <c r="H18" s="22">
        <f>'Data Sheet'!H68</f>
        <v/>
      </c>
      <c r="I18" s="22">
        <f>'Data Sheet'!I68</f>
        <v/>
      </c>
      <c r="J18" s="22">
        <f>'Data Sheet'!J68</f>
        <v/>
      </c>
      <c r="K18" s="22">
        <f>'Data Sheet'!K68</f>
        <v/>
      </c>
    </row>
    <row r="20">
      <c r="A20" t="inlineStr">
        <is>
          <t>Debtor Days</t>
        </is>
      </c>
      <c r="B20" s="22">
        <f>IF('Profit &amp; Loss'!B4&gt;0,'Balance Sheet'!B17/('Profit &amp; Loss'!B4/365),0)</f>
        <v/>
      </c>
      <c r="C20" s="22">
        <f>IF('Profit &amp; Loss'!C4&gt;0,'Balance Sheet'!C17/('Profit &amp; Loss'!C4/365),0)</f>
        <v/>
      </c>
      <c r="D20" s="22">
        <f>IF('Profit &amp; Loss'!D4&gt;0,'Balance Sheet'!D17/('Profit &amp; Loss'!D4/365),0)</f>
        <v/>
      </c>
      <c r="E20" s="22">
        <f>IF('Profit &amp; Loss'!E4&gt;0,'Balance Sheet'!E17/('Profit &amp; Loss'!E4/365),0)</f>
        <v/>
      </c>
      <c r="F20" s="22">
        <f>IF('Profit &amp; Loss'!F4&gt;0,'Balance Sheet'!F17/('Profit &amp; Loss'!F4/365),0)</f>
        <v/>
      </c>
      <c r="G20" s="22">
        <f>IF('Profit &amp; Loss'!G4&gt;0,'Balance Sheet'!G17/('Profit &amp; Loss'!G4/365),0)</f>
        <v/>
      </c>
      <c r="H20" s="22">
        <f>IF('Profit &amp; Loss'!H4&gt;0,'Balance Sheet'!H17/('Profit &amp; Loss'!H4/365),0)</f>
        <v/>
      </c>
      <c r="I20" s="22">
        <f>IF('Profit &amp; Loss'!I4&gt;0,'Balance Sheet'!I17/('Profit &amp; Loss'!I4/365),0)</f>
        <v/>
      </c>
      <c r="J20" s="22">
        <f>IF('Profit &amp; Loss'!J4&gt;0,'Balance Sheet'!J17/('Profit &amp; Loss'!J4/365),0)</f>
        <v/>
      </c>
      <c r="K20" s="22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2">
        <f>IF('Balance Sheet'!B18&gt;0,'Profit &amp; Loss'!B4/'Balance Sheet'!B18,0)</f>
        <v/>
      </c>
      <c r="C21" s="22">
        <f>IF('Balance Sheet'!C18&gt;0,'Profit &amp; Loss'!C4/'Balance Sheet'!C18,0)</f>
        <v/>
      </c>
      <c r="D21" s="22">
        <f>IF('Balance Sheet'!D18&gt;0,'Profit &amp; Loss'!D4/'Balance Sheet'!D18,0)</f>
        <v/>
      </c>
      <c r="E21" s="22">
        <f>IF('Balance Sheet'!E18&gt;0,'Profit &amp; Loss'!E4/'Balance Sheet'!E18,0)</f>
        <v/>
      </c>
      <c r="F21" s="22">
        <f>IF('Balance Sheet'!F18&gt;0,'Profit &amp; Loss'!F4/'Balance Sheet'!F18,0)</f>
        <v/>
      </c>
      <c r="G21" s="22">
        <f>IF('Balance Sheet'!G18&gt;0,'Profit &amp; Loss'!G4/'Balance Sheet'!G18,0)</f>
        <v/>
      </c>
      <c r="H21" s="22">
        <f>IF('Balance Sheet'!H18&gt;0,'Profit &amp; Loss'!H4/'Balance Sheet'!H18,0)</f>
        <v/>
      </c>
      <c r="I21" s="22">
        <f>IF('Balance Sheet'!I18&gt;0,'Profit &amp; Loss'!I4/'Balance Sheet'!I18,0)</f>
        <v/>
      </c>
      <c r="J21" s="22">
        <f>IF('Balance Sheet'!J18&gt;0,'Profit &amp; Loss'!J4/'Balance Sheet'!J18,0)</f>
        <v/>
      </c>
      <c r="K21" s="22">
        <f>IF('Balance Sheet'!K18&gt;0,'Profit &amp; Loss'!K4/'Balance Sheet'!K18,0)</f>
        <v/>
      </c>
    </row>
    <row r="23" customFormat="1" s="2">
      <c r="A23" s="2" t="inlineStr">
        <is>
          <t>Return on Equity</t>
        </is>
      </c>
      <c r="B23" s="10">
        <f>IF(SUM('Balance Sheet'!B4:B5)&gt;0,'Profit &amp; Loss'!B12/SUM('Balance Sheet'!B4:B5),"")</f>
        <v/>
      </c>
      <c r="C23" s="10">
        <f>IF(SUM('Balance Sheet'!C4:C5)&gt;0,'Profit &amp; Loss'!C12/SUM('Balance Sheet'!C4:C5),"")</f>
        <v/>
      </c>
      <c r="D23" s="10">
        <f>IF(SUM('Balance Sheet'!D4:D5)&gt;0,'Profit &amp; Loss'!D12/SUM('Balance Sheet'!D4:D5),"")</f>
        <v/>
      </c>
      <c r="E23" s="10">
        <f>IF(SUM('Balance Sheet'!E4:E5)&gt;0,'Profit &amp; Loss'!E12/SUM('Balance Sheet'!E4:E5),"")</f>
        <v/>
      </c>
      <c r="F23" s="10">
        <f>IF(SUM('Balance Sheet'!F4:F5)&gt;0,'Profit &amp; Loss'!F12/SUM('Balance Sheet'!F4:F5),"")</f>
        <v/>
      </c>
      <c r="G23" s="10">
        <f>IF(SUM('Balance Sheet'!G4:G5)&gt;0,'Profit &amp; Loss'!G12/SUM('Balance Sheet'!G4:G5),"")</f>
        <v/>
      </c>
      <c r="H23" s="10">
        <f>IF(SUM('Balance Sheet'!H4:H5)&gt;0,'Profit &amp; Loss'!H12/SUM('Balance Sheet'!H4:H5),"")</f>
        <v/>
      </c>
      <c r="I23" s="10">
        <f>IF(SUM('Balance Sheet'!I4:I5)&gt;0,'Profit &amp; Loss'!I12/SUM('Balance Sheet'!I4:I5),"")</f>
        <v/>
      </c>
      <c r="J23" s="10">
        <f>IF(SUM('Balance Sheet'!J4:J5)&gt;0,'Profit &amp; Loss'!J12/SUM('Balance Sheet'!J4:J5),"")</f>
        <v/>
      </c>
      <c r="K23" s="10">
        <f>IF(SUM('Balance Sheet'!K4:K5)&gt;0,'Profit &amp; Loss'!K12/SUM('Balance Sheet'!K4:K5),"")</f>
        <v/>
      </c>
    </row>
    <row r="24" customFormat="1" s="2">
      <c r="A24" s="2" t="inlineStr">
        <is>
          <t>Return on Capital Emp</t>
        </is>
      </c>
      <c r="B24" s="10" t="n"/>
      <c r="C24" s="10">
        <f>IF((B4+B5+B6+C4+C5+C6)&gt;0,('Profit &amp; Loss'!C10+'Profit &amp; Loss'!C9)*2/(B4+B5+B6+C4+C5+C6),"")</f>
        <v/>
      </c>
      <c r="D24" s="10">
        <f>IF((C4+C5+C6+D4+D5+D6)&gt;0,('Profit &amp; Loss'!D10+'Profit &amp; Loss'!D9)*2/(C4+C5+C6+D4+D5+D6),"")</f>
        <v/>
      </c>
      <c r="E24" s="10">
        <f>IF((D4+D5+D6+E4+E5+E6)&gt;0,('Profit &amp; Loss'!E10+'Profit &amp; Loss'!E9)*2/(D4+D5+D6+E4+E5+E6),"")</f>
        <v/>
      </c>
      <c r="F24" s="10">
        <f>IF((E4+E5+E6+F4+F5+F6)&gt;0,('Profit &amp; Loss'!F10+'Profit &amp; Loss'!F9)*2/(E4+E5+E6+F4+F5+F6),"")</f>
        <v/>
      </c>
      <c r="G24" s="10">
        <f>IF((F4+F5+F6+G4+G5+G6)&gt;0,('Profit &amp; Loss'!G10+'Profit &amp; Loss'!G9)*2/(F4+F5+F6+G4+G5+G6),"")</f>
        <v/>
      </c>
      <c r="H24" s="10">
        <f>IF((G4+G5+G6+H4+H5+H6)&gt;0,('Profit &amp; Loss'!H10+'Profit &amp; Loss'!H9)*2/(G4+G5+G6+H4+H5+H6),"")</f>
        <v/>
      </c>
      <c r="I24" s="10">
        <f>IF((H4+H5+H6+I4+I5+I6)&gt;0,('Profit &amp; Loss'!I10+'Profit &amp; Loss'!I9)*2/(H4+H5+H6+I4+I5+I6),"")</f>
        <v/>
      </c>
      <c r="J24" s="10">
        <f>IF((I4+I5+I6+J4+J5+J6)&gt;0,('Profit &amp; Loss'!J10+'Profit &amp; Loss'!J9)*2/(I4+I5+I6+J4+J5+J6),"")</f>
        <v/>
      </c>
      <c r="K24" s="10">
        <f>IF((J4+J5+J6+K4+K5+K6)&gt;0,('Profit &amp; Loss'!K10+'Profit &amp; Loss'!K9)*2/(J4+J5+J6+K4+K5+K6),"")</f>
        <v/>
      </c>
    </row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baseColWidth="8" defaultColWidth="8.77734375" defaultRowHeight="14.4"/>
  <cols>
    <col width="26.77734375" bestFit="1" customWidth="1" min="1" max="1"/>
    <col width="13.44140625" customWidth="1" min="2" max="6"/>
    <col width="13.44140625" bestFit="1" customWidth="1" min="7" max="11"/>
    <col width="8.77734375" customWidth="1" min="12" max="12"/>
  </cols>
  <sheetData>
    <row r="1" customFormat="1" s="2">
      <c r="A1" s="2">
        <f>'Balance Sheet'!A1</f>
        <v/>
      </c>
      <c r="E1">
        <f>UPDATE</f>
        <v/>
      </c>
      <c r="J1" s="2" t="inlineStr">
        <is>
          <t>SCREENER.IN</t>
        </is>
      </c>
    </row>
    <row r="3" customFormat="1" s="2">
      <c r="A3" s="11" t="inlineStr">
        <is>
          <t>Narration</t>
        </is>
      </c>
      <c r="B3" s="12">
        <f>'Data Sheet'!B81</f>
        <v/>
      </c>
      <c r="C3" s="12">
        <f>'Data Sheet'!C81</f>
        <v/>
      </c>
      <c r="D3" s="12">
        <f>'Data Sheet'!D81</f>
        <v/>
      </c>
      <c r="E3" s="12">
        <f>'Data Sheet'!E81</f>
        <v/>
      </c>
      <c r="F3" s="12">
        <f>'Data Sheet'!F81</f>
        <v/>
      </c>
      <c r="G3" s="12">
        <f>'Data Sheet'!G81</f>
        <v/>
      </c>
      <c r="H3" s="12">
        <f>'Data Sheet'!H81</f>
        <v/>
      </c>
      <c r="I3" s="12">
        <f>'Data Sheet'!I81</f>
        <v/>
      </c>
      <c r="J3" s="12">
        <f>'Data Sheet'!J81</f>
        <v/>
      </c>
      <c r="K3" s="12">
        <f>'Data Sheet'!K81</f>
        <v/>
      </c>
    </row>
    <row r="4" customFormat="1" s="2">
      <c r="A4" s="2" t="inlineStr">
        <is>
          <t>Cash from Operating Activity</t>
        </is>
      </c>
      <c r="B4" s="24">
        <f>'Data Sheet'!B82</f>
        <v/>
      </c>
      <c r="C4" s="24">
        <f>'Data Sheet'!C82</f>
        <v/>
      </c>
      <c r="D4" s="24">
        <f>'Data Sheet'!D82</f>
        <v/>
      </c>
      <c r="E4" s="24">
        <f>'Data Sheet'!E82</f>
        <v/>
      </c>
      <c r="F4" s="24">
        <f>'Data Sheet'!F82</f>
        <v/>
      </c>
      <c r="G4" s="24">
        <f>'Data Sheet'!G82</f>
        <v/>
      </c>
      <c r="H4" s="24">
        <f>'Data Sheet'!H82</f>
        <v/>
      </c>
      <c r="I4" s="24">
        <f>'Data Sheet'!I82</f>
        <v/>
      </c>
      <c r="J4" s="24">
        <f>'Data Sheet'!J82</f>
        <v/>
      </c>
      <c r="K4" s="24">
        <f>'Data Sheet'!K82</f>
        <v/>
      </c>
    </row>
    <row r="5">
      <c r="A5" t="inlineStr">
        <is>
          <t>Cash from Investing Activity</t>
        </is>
      </c>
      <c r="B5" s="6">
        <f>'Data Sheet'!B83</f>
        <v/>
      </c>
      <c r="C5" s="6">
        <f>'Data Sheet'!C83</f>
        <v/>
      </c>
      <c r="D5" s="6">
        <f>'Data Sheet'!D83</f>
        <v/>
      </c>
      <c r="E5" s="6">
        <f>'Data Sheet'!E83</f>
        <v/>
      </c>
      <c r="F5" s="6">
        <f>'Data Sheet'!F83</f>
        <v/>
      </c>
      <c r="G5" s="6">
        <f>'Data Sheet'!G83</f>
        <v/>
      </c>
      <c r="H5" s="6">
        <f>'Data Sheet'!H83</f>
        <v/>
      </c>
      <c r="I5" s="6">
        <f>'Data Sheet'!I83</f>
        <v/>
      </c>
      <c r="J5" s="6">
        <f>'Data Sheet'!J83</f>
        <v/>
      </c>
      <c r="K5" s="6">
        <f>'Data Sheet'!K83</f>
        <v/>
      </c>
    </row>
    <row r="6">
      <c r="A6" t="inlineStr">
        <is>
          <t>Cash from Financing Activity</t>
        </is>
      </c>
      <c r="B6" s="6">
        <f>'Data Sheet'!B84</f>
        <v/>
      </c>
      <c r="C6" s="6">
        <f>'Data Sheet'!C84</f>
        <v/>
      </c>
      <c r="D6" s="6">
        <f>'Data Sheet'!D84</f>
        <v/>
      </c>
      <c r="E6" s="6">
        <f>'Data Sheet'!E84</f>
        <v/>
      </c>
      <c r="F6" s="6">
        <f>'Data Sheet'!F84</f>
        <v/>
      </c>
      <c r="G6" s="6">
        <f>'Data Sheet'!G84</f>
        <v/>
      </c>
      <c r="H6" s="6">
        <f>'Data Sheet'!H84</f>
        <v/>
      </c>
      <c r="I6" s="6">
        <f>'Data Sheet'!I84</f>
        <v/>
      </c>
      <c r="J6" s="6">
        <f>'Data Sheet'!J84</f>
        <v/>
      </c>
      <c r="K6" s="6">
        <f>'Data Sheet'!K84</f>
        <v/>
      </c>
    </row>
    <row r="7" customFormat="1" s="2">
      <c r="A7" s="2" t="inlineStr">
        <is>
          <t>Net Cash Flow</t>
        </is>
      </c>
      <c r="B7" s="24">
        <f>'Data Sheet'!B85</f>
        <v/>
      </c>
      <c r="C7" s="24">
        <f>'Data Sheet'!C85</f>
        <v/>
      </c>
      <c r="D7" s="24">
        <f>'Data Sheet'!D85</f>
        <v/>
      </c>
      <c r="E7" s="24">
        <f>'Data Sheet'!E85</f>
        <v/>
      </c>
      <c r="F7" s="24">
        <f>'Data Sheet'!F85</f>
        <v/>
      </c>
      <c r="G7" s="24">
        <f>'Data Sheet'!G85</f>
        <v/>
      </c>
      <c r="H7" s="24">
        <f>'Data Sheet'!H85</f>
        <v/>
      </c>
      <c r="I7" s="24">
        <f>'Data Sheet'!I85</f>
        <v/>
      </c>
      <c r="J7" s="24">
        <f>'Data Sheet'!J85</f>
        <v/>
      </c>
      <c r="K7" s="24">
        <f>'Data Sheet'!K85</f>
        <v/>
      </c>
    </row>
    <row r="8"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</row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Viraj M Suthar</cp:lastModifiedBy>
  <cp:lastPrinted>2012-12-06T18:14:13Z</cp:lastPrinted>
</cp:coreProperties>
</file>