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vedant/Downloads/"/>
    </mc:Choice>
  </mc:AlternateContent>
  <xr:revisionPtr revIDLastSave="0" documentId="13_ncr:1_{AF723962-8D02-C34E-A2F4-E4CAE2EFDFB2}" xr6:coauthVersionLast="47" xr6:coauthVersionMax="47" xr10:uidLastSave="{00000000-0000-0000-0000-000000000000}"/>
  <bookViews>
    <workbookView xWindow="160" yWindow="880" windowWidth="40960" windowHeight="238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E4" i="3"/>
  <c r="F4" i="3" s="1"/>
  <c r="G4" i="3" s="1"/>
  <c r="E5" i="3"/>
  <c r="F5" i="3" s="1"/>
  <c r="G5" i="3" s="1"/>
  <c r="H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E14" i="3"/>
  <c r="E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G21" i="3" s="1"/>
  <c r="E22" i="3"/>
  <c r="F22" i="3" s="1"/>
  <c r="E3" i="3"/>
  <c r="F3" i="3" s="1"/>
  <c r="G3" i="3" s="1"/>
  <c r="H3" i="3" s="1"/>
  <c r="O6" i="2"/>
  <c r="O7" i="2"/>
  <c r="O8" i="2"/>
  <c r="O3" i="2"/>
  <c r="M4" i="2"/>
  <c r="O4" i="2" s="1"/>
  <c r="M5" i="2"/>
  <c r="O5" i="2" s="1"/>
  <c r="M6" i="2"/>
  <c r="M7" i="2"/>
  <c r="M8" i="2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J4" i="1"/>
  <c r="L4" i="1" s="1"/>
  <c r="J5" i="1"/>
  <c r="L5" i="1" s="1"/>
  <c r="J6" i="1"/>
  <c r="L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4" i="1"/>
  <c r="J3" i="1"/>
  <c r="G4" i="1"/>
  <c r="G5" i="1"/>
  <c r="G6" i="1"/>
  <c r="G7" i="1"/>
  <c r="G8" i="1"/>
  <c r="G9" i="1"/>
  <c r="G10" i="1"/>
  <c r="G11" i="1"/>
  <c r="G12" i="1"/>
  <c r="G14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G20" i="3" l="1"/>
  <c r="H20" i="3" s="1"/>
  <c r="G19" i="3"/>
  <c r="H19" i="3" s="1"/>
  <c r="G8" i="3"/>
  <c r="H8" i="3" s="1"/>
  <c r="G17" i="3"/>
  <c r="H17" i="3" s="1"/>
  <c r="G6" i="3"/>
  <c r="H6" i="3"/>
  <c r="G9" i="3"/>
  <c r="H9" i="3" s="1"/>
  <c r="G7" i="3"/>
  <c r="H7" i="3"/>
  <c r="G18" i="3"/>
  <c r="H18" i="3"/>
  <c r="G16" i="3"/>
  <c r="H16" i="3"/>
  <c r="H13" i="3"/>
  <c r="H4" i="3"/>
  <c r="G12" i="3"/>
  <c r="H12" i="3" s="1"/>
  <c r="G11" i="3"/>
  <c r="H11" i="3" s="1"/>
  <c r="G15" i="3"/>
  <c r="H15" i="3" s="1"/>
  <c r="H23" i="3"/>
  <c r="G13" i="3"/>
  <c r="H21" i="3"/>
  <c r="G14" i="3"/>
  <c r="H14" i="3" s="1"/>
  <c r="G22" i="3"/>
  <c r="H22" i="3" s="1"/>
  <c r="G10" i="3"/>
  <c r="P9" i="2"/>
  <c r="Q9" i="2" s="1"/>
  <c r="P10" i="2"/>
  <c r="Q10" i="2" s="1"/>
  <c r="P15" i="2"/>
  <c r="Q15" i="2" s="1"/>
  <c r="P16" i="2"/>
  <c r="Q16" i="2"/>
  <c r="Q8" i="2"/>
  <c r="P17" i="2"/>
  <c r="Q17" i="2"/>
  <c r="Q7" i="2"/>
  <c r="P11" i="2"/>
  <c r="Q11" i="2"/>
  <c r="P5" i="2"/>
  <c r="Q5" i="2"/>
  <c r="P4" i="2"/>
  <c r="Q4" i="2"/>
  <c r="O18" i="2"/>
  <c r="P14" i="2"/>
  <c r="Q14" i="2" s="1"/>
  <c r="P13" i="2"/>
  <c r="Q13" i="2" s="1"/>
  <c r="P12" i="2"/>
  <c r="Q12" i="2" s="1"/>
  <c r="P6" i="2"/>
  <c r="Q6" i="2" s="1"/>
  <c r="P8" i="2"/>
  <c r="P7" i="2"/>
  <c r="P3" i="2"/>
  <c r="Q3" i="2"/>
  <c r="L14" i="1"/>
  <c r="M14" i="1" s="1"/>
  <c r="M6" i="1"/>
  <c r="M5" i="1"/>
  <c r="M4" i="1"/>
  <c r="L3" i="1"/>
  <c r="M3" i="1" s="1"/>
  <c r="M16" i="1" s="1"/>
  <c r="H24" i="3" l="1"/>
  <c r="H25" i="3" s="1"/>
  <c r="H10" i="3"/>
  <c r="Q18" i="2"/>
  <c r="P18" i="2"/>
</calcChain>
</file>

<file path=xl/sharedStrings.xml><?xml version="1.0" encoding="utf-8"?>
<sst xmlns="http://schemas.openxmlformats.org/spreadsheetml/2006/main" count="118" uniqueCount="77">
  <si>
    <t>Sr.no</t>
  </si>
  <si>
    <t>15mm CPVC brass MTA</t>
  </si>
  <si>
    <t>Nos</t>
  </si>
  <si>
    <t>32mm CPVC pipe 10ft</t>
  </si>
  <si>
    <t>32mm CPVC brass MTA</t>
  </si>
  <si>
    <t>32mm CPVC elbow</t>
  </si>
  <si>
    <t>32mm CPVC endcap</t>
  </si>
  <si>
    <t>40mm CPVC brass FTA</t>
  </si>
  <si>
    <t>40mm CPVC elbow</t>
  </si>
  <si>
    <t>CPVC 118ml solvent bottle</t>
  </si>
  <si>
    <t>CPVC Brass elbow-1/2"</t>
  </si>
  <si>
    <t>PVC 200ml Solution</t>
  </si>
  <si>
    <t>SWR PVC DS pipe 110mm type B selfit-3 ft</t>
  </si>
  <si>
    <t>Teflon tape</t>
  </si>
  <si>
    <t>Perticulers</t>
  </si>
  <si>
    <t>Uom</t>
  </si>
  <si>
    <t>Qty</t>
  </si>
  <si>
    <t>GST %</t>
  </si>
  <si>
    <t>Unit Rate (INR)</t>
  </si>
  <si>
    <t>Base Amount (INR)</t>
  </si>
  <si>
    <t>Tax Amount (INR)</t>
  </si>
  <si>
    <t>Total Amount (INR)</t>
  </si>
  <si>
    <t>Delivered</t>
  </si>
  <si>
    <t>Annexure A - A3-A4 Plumbing material(toilet) upto 11th floor</t>
  </si>
  <si>
    <t>Total Amount</t>
  </si>
  <si>
    <t>Item</t>
  </si>
  <si>
    <t>HSN Code</t>
  </si>
  <si>
    <t>Quantity Delivered</t>
  </si>
  <si>
    <t>Quantity Returned</t>
  </si>
  <si>
    <t>MULTI FLOOR TRAP 4 HEIGHT W/O JALI</t>
  </si>
  <si>
    <t>RED. BUSH 50 X 40MM</t>
  </si>
  <si>
    <t>110MM SWR PIPES 6 (B)</t>
  </si>
  <si>
    <t>75MM SWR PIPES 3 [B]</t>
  </si>
  <si>
    <t>ISI PLAN BEND 87.5 110MM SELFIT</t>
  </si>
  <si>
    <t>O RING SWR PIPE 75MM 6KG-B TYPE (SELFIT)</t>
  </si>
  <si>
    <t>O RING SWR PIPE 110MM 6KG-B TYPE (SELFIT)</t>
  </si>
  <si>
    <t>ELBOW 50MM 6KG</t>
  </si>
  <si>
    <t>PVC PIPES 50MM 6KG PARAS-10 FEET</t>
  </si>
  <si>
    <t>ISI BEND 45 110MM SEL FIT ISI</t>
  </si>
  <si>
    <t>ISI BEND 45 75MM SEL FIT ISI</t>
  </si>
  <si>
    <t>BEND 45- 50MM</t>
  </si>
  <si>
    <t>ISI RTEE 110 X 75MM-ISI SEL FIT</t>
  </si>
  <si>
    <t>110MM SWR PIPES 3 [B]</t>
  </si>
  <si>
    <t>HP PVC SOLVENT 1000ML TIN( 1LTR)</t>
  </si>
  <si>
    <t>Sr. No.</t>
  </si>
  <si>
    <t>Unit Rate (₹)</t>
  </si>
  <si>
    <t>Discount (%)</t>
  </si>
  <si>
    <t>Quantity Returned
(09/01/2025)</t>
  </si>
  <si>
    <t>Quantity Delivered
(23/11/2024)</t>
  </si>
  <si>
    <t>Gross Total</t>
  </si>
  <si>
    <t>Tax
(18%)</t>
  </si>
  <si>
    <t xml:space="preserve"> Unit Rate (₹)</t>
  </si>
  <si>
    <t>INV 112 - Annexure A</t>
  </si>
  <si>
    <t>Quantity 
Consumed</t>
  </si>
  <si>
    <t>Quantity</t>
  </si>
  <si>
    <t>HSN</t>
  </si>
  <si>
    <t>CPVC ENDCAP 20MM SDR-11 (1/2 )</t>
  </si>
  <si>
    <t>CIRCUITE TESTING PLUG WHITE[PRO] UPVC</t>
  </si>
  <si>
    <t>CPVC STEP OVER BEND 20MM SDR-11 (1/2)</t>
  </si>
  <si>
    <t>CPVC TEE 20MM SDR-11 (1/2 )</t>
  </si>
  <si>
    <t>CPVC ELBOW BRASS 20MM SDR-11 [1/2 ]</t>
  </si>
  <si>
    <t>CPVC FTA BRASS 20MM SDR-11 [1/2 ]</t>
  </si>
  <si>
    <t>CPVC MTA BRASS 20MM SDR-11 [1/2]</t>
  </si>
  <si>
    <t>CPVC PIPES 1/2 INCH SDR-11 3 MTR</t>
  </si>
  <si>
    <t>CPVC ELBOW 20MM SDR-11 (1/2 )</t>
  </si>
  <si>
    <t>CPVC PIPES 11/4 INCH SDR-11 3 MTR</t>
  </si>
  <si>
    <t>CPVC MTA BRASS 40MM SDR-11[11/4 ]</t>
  </si>
  <si>
    <t>CPVC ELBOW 40MM SDR-11 (11/4 )</t>
  </si>
  <si>
    <t>CPVC ENDCAP 40MM SDR-11 (11/4 )</t>
  </si>
  <si>
    <t>CPVC FTA BRASS 50MM SDR-11 [11/2]</t>
  </si>
  <si>
    <t>CPVC ELBOW 50MM SDR-11 (11/2 )</t>
  </si>
  <si>
    <t>CPVC ENDCAP 50MM SDR-11 (11/2 )</t>
  </si>
  <si>
    <t>ELBOW 40MM 6KG</t>
  </si>
  <si>
    <t>ENDCAP 40MM PLAIN</t>
  </si>
  <si>
    <t>Total</t>
  </si>
  <si>
    <t>Tax (18%)</t>
  </si>
  <si>
    <t>Annexure A - Delivery of Plumbing Material for 05/02/2025 - A1 &amp;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</si>
</sst>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₹&quot;* #,##0_);_(&quot;₹&quot;* \(#,##0\);_(&quot;₹&quot;* &quot;-&quot;_);_(@_)"/>
    <numFmt numFmtId="44" formatCode="_(&quot;₹&quot;* #,##0.00_);_(&quot;₹&quot;* \(#,##0.00\);_(&quot;₹&quot;* &quot;-&quot;??_);_(@_)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1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2" fontId="3" fillId="0" borderId="12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zoomScale="92" zoomScaleNormal="150" workbookViewId="0">
      <selection sqref="A1:M17"/>
    </sheetView>
  </sheetViews>
  <sheetFormatPr baseColWidth="10" defaultColWidth="8.83203125" defaultRowHeight="15" x14ac:dyDescent="0.2"/>
  <cols>
    <col min="1" max="1" width="8.83203125" style="1"/>
    <col min="2" max="2" width="35.5" style="1" bestFit="1" customWidth="1"/>
    <col min="3" max="3" width="8.83203125" style="1"/>
    <col min="4" max="4" width="9" style="1" bestFit="1" customWidth="1"/>
    <col min="5" max="5" width="18" style="1" customWidth="1"/>
    <col min="6" max="7" width="9" style="1" bestFit="1" customWidth="1"/>
    <col min="8" max="8" width="9" style="1" hidden="1" customWidth="1"/>
    <col min="9" max="9" width="9" style="1" bestFit="1" customWidth="1"/>
    <col min="10" max="10" width="9.1640625" style="1" bestFit="1" customWidth="1"/>
    <col min="11" max="11" width="9" style="1" bestFit="1" customWidth="1"/>
    <col min="12" max="12" width="15" style="1" customWidth="1"/>
    <col min="13" max="13" width="17.6640625" style="1" customWidth="1"/>
    <col min="14" max="16384" width="8.83203125" style="1"/>
  </cols>
  <sheetData>
    <row r="1" spans="1:13" s="4" customFormat="1" ht="24.5" customHeight="1" x14ac:dyDescent="0.2">
      <c r="A1" s="20" t="s">
        <v>23</v>
      </c>
      <c r="B1" s="20"/>
      <c r="C1" s="20"/>
      <c r="D1" s="20"/>
      <c r="E1" s="2"/>
      <c r="F1" s="11" t="s">
        <v>22</v>
      </c>
      <c r="G1" s="11" t="s">
        <v>22</v>
      </c>
      <c r="H1" s="11"/>
      <c r="I1" s="11"/>
      <c r="J1" s="11"/>
      <c r="K1" s="11"/>
      <c r="L1" s="11"/>
      <c r="M1" s="11"/>
    </row>
    <row r="2" spans="1:13" ht="22.75" customHeight="1" x14ac:dyDescent="0.2">
      <c r="A2" s="2" t="s">
        <v>0</v>
      </c>
      <c r="B2" s="2" t="s">
        <v>14</v>
      </c>
      <c r="C2" s="2" t="s">
        <v>15</v>
      </c>
      <c r="D2" s="2" t="s">
        <v>16</v>
      </c>
      <c r="E2" s="2"/>
      <c r="F2" s="5">
        <v>45666</v>
      </c>
      <c r="G2" s="5">
        <v>45672</v>
      </c>
      <c r="H2" s="6" t="s">
        <v>16</v>
      </c>
      <c r="I2" s="6" t="s">
        <v>18</v>
      </c>
      <c r="J2" s="6" t="s">
        <v>19</v>
      </c>
      <c r="K2" s="6" t="s">
        <v>17</v>
      </c>
      <c r="L2" s="6" t="s">
        <v>20</v>
      </c>
      <c r="M2" s="6" t="s">
        <v>21</v>
      </c>
    </row>
    <row r="3" spans="1:13" ht="22.75" customHeight="1" x14ac:dyDescent="0.2">
      <c r="A3" s="3">
        <v>1</v>
      </c>
      <c r="B3" s="3" t="s">
        <v>1</v>
      </c>
      <c r="C3" s="3" t="s">
        <v>2</v>
      </c>
      <c r="D3" s="3">
        <v>198</v>
      </c>
      <c r="E3" s="3">
        <v>39174000</v>
      </c>
      <c r="F3" s="7">
        <v>198</v>
      </c>
      <c r="G3" s="7">
        <f t="shared" ref="G3:G12" si="0">D3-F3</f>
        <v>0</v>
      </c>
      <c r="H3" s="8">
        <v>198</v>
      </c>
      <c r="I3" s="8">
        <v>71.92</v>
      </c>
      <c r="J3" s="9">
        <f>I3*H3</f>
        <v>14240.16</v>
      </c>
      <c r="K3" s="10">
        <v>0.18</v>
      </c>
      <c r="L3" s="9">
        <f>J3*K3</f>
        <v>2563.2287999999999</v>
      </c>
      <c r="M3" s="9">
        <f>J3+L3</f>
        <v>16803.388800000001</v>
      </c>
    </row>
    <row r="4" spans="1:13" ht="22.75" customHeight="1" x14ac:dyDescent="0.2">
      <c r="A4" s="3">
        <f>A3+1</f>
        <v>2</v>
      </c>
      <c r="B4" s="3" t="s">
        <v>3</v>
      </c>
      <c r="C4" s="3" t="s">
        <v>2</v>
      </c>
      <c r="D4" s="3">
        <v>77</v>
      </c>
      <c r="E4" s="3">
        <v>39172390</v>
      </c>
      <c r="F4" s="7">
        <v>77</v>
      </c>
      <c r="G4" s="7">
        <f t="shared" si="0"/>
        <v>0</v>
      </c>
      <c r="H4" s="8">
        <v>77</v>
      </c>
      <c r="I4" s="8">
        <v>410.96</v>
      </c>
      <c r="J4" s="9">
        <f t="shared" ref="J4:J14" si="1">I4*H4</f>
        <v>31643.919999999998</v>
      </c>
      <c r="K4" s="10">
        <v>0.18</v>
      </c>
      <c r="L4" s="9">
        <f t="shared" ref="L4:L14" si="2">J4*K4</f>
        <v>5695.9055999999991</v>
      </c>
      <c r="M4" s="9">
        <f t="shared" ref="M4:M14" si="3">J4+L4</f>
        <v>37339.825599999996</v>
      </c>
    </row>
    <row r="5" spans="1:13" ht="22.75" customHeight="1" x14ac:dyDescent="0.2">
      <c r="A5" s="3">
        <f t="shared" ref="A5:A14" si="4">A4+1</f>
        <v>3</v>
      </c>
      <c r="B5" s="3" t="s">
        <v>4</v>
      </c>
      <c r="C5" s="3" t="s">
        <v>2</v>
      </c>
      <c r="D5" s="3">
        <v>99</v>
      </c>
      <c r="E5" s="3">
        <v>39174000</v>
      </c>
      <c r="F5" s="7">
        <v>55</v>
      </c>
      <c r="G5" s="7">
        <f t="shared" si="0"/>
        <v>44</v>
      </c>
      <c r="H5" s="8">
        <v>99</v>
      </c>
      <c r="I5" s="8">
        <v>304.07</v>
      </c>
      <c r="J5" s="9">
        <f t="shared" si="1"/>
        <v>30102.93</v>
      </c>
      <c r="K5" s="10">
        <v>0.18</v>
      </c>
      <c r="L5" s="9">
        <f t="shared" si="2"/>
        <v>5418.5273999999999</v>
      </c>
      <c r="M5" s="9">
        <f t="shared" si="3"/>
        <v>35521.457399999999</v>
      </c>
    </row>
    <row r="6" spans="1:13" ht="22.75" customHeight="1" x14ac:dyDescent="0.2">
      <c r="A6" s="3">
        <f t="shared" si="4"/>
        <v>4</v>
      </c>
      <c r="B6" s="3" t="s">
        <v>5</v>
      </c>
      <c r="C6" s="3" t="s">
        <v>2</v>
      </c>
      <c r="D6" s="3">
        <v>176</v>
      </c>
      <c r="E6" s="3">
        <v>39174000</v>
      </c>
      <c r="F6" s="7">
        <v>176</v>
      </c>
      <c r="G6" s="7">
        <f t="shared" si="0"/>
        <v>0</v>
      </c>
      <c r="H6" s="8">
        <v>176</v>
      </c>
      <c r="I6" s="8">
        <v>39.82</v>
      </c>
      <c r="J6" s="9">
        <f t="shared" si="1"/>
        <v>7008.32</v>
      </c>
      <c r="K6" s="10">
        <v>0.18</v>
      </c>
      <c r="L6" s="9">
        <f t="shared" si="2"/>
        <v>1261.4975999999999</v>
      </c>
      <c r="M6" s="9">
        <f t="shared" si="3"/>
        <v>8269.8176000000003</v>
      </c>
    </row>
    <row r="7" spans="1:13" ht="22.75" customHeight="1" x14ac:dyDescent="0.2">
      <c r="A7" s="3">
        <f t="shared" si="4"/>
        <v>5</v>
      </c>
      <c r="B7" s="3" t="s">
        <v>6</v>
      </c>
      <c r="C7" s="3" t="s">
        <v>2</v>
      </c>
      <c r="D7" s="3">
        <v>99</v>
      </c>
      <c r="E7" s="3">
        <v>39174000</v>
      </c>
      <c r="F7" s="7">
        <v>99</v>
      </c>
      <c r="G7" s="7">
        <f t="shared" si="0"/>
        <v>0</v>
      </c>
      <c r="H7" s="8">
        <v>99</v>
      </c>
      <c r="I7" s="8">
        <v>19.45</v>
      </c>
      <c r="J7" s="9">
        <f t="shared" si="1"/>
        <v>1925.55</v>
      </c>
      <c r="K7" s="10">
        <v>0.18</v>
      </c>
      <c r="L7" s="9">
        <f t="shared" si="2"/>
        <v>346.59899999999999</v>
      </c>
      <c r="M7" s="9">
        <f t="shared" si="3"/>
        <v>2272.1489999999999</v>
      </c>
    </row>
    <row r="8" spans="1:13" ht="22.75" customHeight="1" x14ac:dyDescent="0.2">
      <c r="A8" s="3">
        <f t="shared" si="4"/>
        <v>6</v>
      </c>
      <c r="B8" s="3" t="s">
        <v>7</v>
      </c>
      <c r="C8" s="3" t="s">
        <v>2</v>
      </c>
      <c r="D8" s="3">
        <v>99</v>
      </c>
      <c r="E8" s="3">
        <v>39174000</v>
      </c>
      <c r="F8" s="7">
        <v>29</v>
      </c>
      <c r="G8" s="7">
        <f t="shared" si="0"/>
        <v>70</v>
      </c>
      <c r="H8" s="8">
        <v>99</v>
      </c>
      <c r="I8" s="8">
        <v>360.36</v>
      </c>
      <c r="J8" s="9">
        <f t="shared" si="1"/>
        <v>35675.64</v>
      </c>
      <c r="K8" s="10">
        <v>0.18</v>
      </c>
      <c r="L8" s="9">
        <f t="shared" si="2"/>
        <v>6421.6151999999993</v>
      </c>
      <c r="M8" s="9">
        <f t="shared" si="3"/>
        <v>42097.2552</v>
      </c>
    </row>
    <row r="9" spans="1:13" ht="22.75" customHeight="1" x14ac:dyDescent="0.2">
      <c r="A9" s="3">
        <f t="shared" si="4"/>
        <v>7</v>
      </c>
      <c r="B9" s="3" t="s">
        <v>8</v>
      </c>
      <c r="C9" s="3" t="s">
        <v>2</v>
      </c>
      <c r="D9" s="3">
        <v>99</v>
      </c>
      <c r="E9" s="3">
        <v>39174000</v>
      </c>
      <c r="F9" s="7">
        <v>99</v>
      </c>
      <c r="G9" s="7">
        <f t="shared" si="0"/>
        <v>0</v>
      </c>
      <c r="H9" s="8">
        <v>99</v>
      </c>
      <c r="I9" s="8">
        <v>67.97</v>
      </c>
      <c r="J9" s="9">
        <f t="shared" si="1"/>
        <v>6729.03</v>
      </c>
      <c r="K9" s="10">
        <v>0.18</v>
      </c>
      <c r="L9" s="9">
        <f t="shared" si="2"/>
        <v>1211.2253999999998</v>
      </c>
      <c r="M9" s="9">
        <f t="shared" si="3"/>
        <v>7940.2554</v>
      </c>
    </row>
    <row r="10" spans="1:13" ht="22.75" customHeight="1" x14ac:dyDescent="0.2">
      <c r="A10" s="3">
        <f t="shared" si="4"/>
        <v>8</v>
      </c>
      <c r="B10" s="3" t="s">
        <v>9</v>
      </c>
      <c r="C10" s="3" t="s">
        <v>2</v>
      </c>
      <c r="D10" s="3">
        <v>44</v>
      </c>
      <c r="E10" s="3">
        <v>36061000</v>
      </c>
      <c r="F10" s="7">
        <v>44</v>
      </c>
      <c r="G10" s="7">
        <f t="shared" si="0"/>
        <v>0</v>
      </c>
      <c r="H10" s="8">
        <v>44</v>
      </c>
      <c r="I10" s="8">
        <v>93.17</v>
      </c>
      <c r="J10" s="9">
        <f t="shared" si="1"/>
        <v>4099.4800000000005</v>
      </c>
      <c r="K10" s="10">
        <v>0.18</v>
      </c>
      <c r="L10" s="9">
        <f t="shared" si="2"/>
        <v>737.90640000000008</v>
      </c>
      <c r="M10" s="9">
        <f t="shared" si="3"/>
        <v>4837.3864000000003</v>
      </c>
    </row>
    <row r="11" spans="1:13" ht="22.75" customHeight="1" x14ac:dyDescent="0.2">
      <c r="A11" s="3">
        <f t="shared" si="4"/>
        <v>9</v>
      </c>
      <c r="B11" s="3" t="s">
        <v>10</v>
      </c>
      <c r="C11" s="3" t="s">
        <v>2</v>
      </c>
      <c r="D11" s="3">
        <v>396</v>
      </c>
      <c r="E11" s="3">
        <v>39174000</v>
      </c>
      <c r="F11" s="7">
        <v>361</v>
      </c>
      <c r="G11" s="7">
        <f t="shared" si="0"/>
        <v>35</v>
      </c>
      <c r="H11" s="8">
        <v>396</v>
      </c>
      <c r="I11" s="8">
        <v>35.49</v>
      </c>
      <c r="J11" s="9">
        <f t="shared" si="1"/>
        <v>14054.04</v>
      </c>
      <c r="K11" s="10">
        <v>0.18</v>
      </c>
      <c r="L11" s="9">
        <f t="shared" si="2"/>
        <v>2529.7272000000003</v>
      </c>
      <c r="M11" s="9">
        <f t="shared" si="3"/>
        <v>16583.767200000002</v>
      </c>
    </row>
    <row r="12" spans="1:13" ht="22.75" customHeight="1" x14ac:dyDescent="0.2">
      <c r="A12" s="3">
        <f t="shared" si="4"/>
        <v>10</v>
      </c>
      <c r="B12" s="3" t="s">
        <v>11</v>
      </c>
      <c r="C12" s="3" t="s">
        <v>2</v>
      </c>
      <c r="D12" s="3">
        <v>22</v>
      </c>
      <c r="E12" s="3">
        <v>36061000</v>
      </c>
      <c r="F12" s="7">
        <v>22</v>
      </c>
      <c r="G12" s="7">
        <f t="shared" si="0"/>
        <v>0</v>
      </c>
      <c r="H12" s="8">
        <v>22</v>
      </c>
      <c r="I12" s="8">
        <v>81.069999999999993</v>
      </c>
      <c r="J12" s="9">
        <f t="shared" si="1"/>
        <v>1783.54</v>
      </c>
      <c r="K12" s="10">
        <v>0.18</v>
      </c>
      <c r="L12" s="9">
        <f t="shared" si="2"/>
        <v>321.03719999999998</v>
      </c>
      <c r="M12" s="9">
        <f t="shared" si="3"/>
        <v>2104.5771999999997</v>
      </c>
    </row>
    <row r="13" spans="1:13" ht="22.75" customHeight="1" x14ac:dyDescent="0.2">
      <c r="A13" s="3">
        <f t="shared" si="4"/>
        <v>11</v>
      </c>
      <c r="B13" s="3" t="s">
        <v>12</v>
      </c>
      <c r="C13" s="3" t="s">
        <v>2</v>
      </c>
      <c r="D13" s="3">
        <v>77</v>
      </c>
      <c r="E13" s="7"/>
      <c r="F13" s="7"/>
      <c r="G13" s="7"/>
      <c r="H13" s="8"/>
      <c r="I13" s="8"/>
      <c r="J13" s="9"/>
      <c r="K13" s="10"/>
      <c r="L13" s="9"/>
      <c r="M13" s="9"/>
    </row>
    <row r="14" spans="1:13" ht="22.75" customHeight="1" x14ac:dyDescent="0.2">
      <c r="A14" s="3">
        <f t="shared" si="4"/>
        <v>12</v>
      </c>
      <c r="B14" s="3" t="s">
        <v>13</v>
      </c>
      <c r="C14" s="3" t="s">
        <v>2</v>
      </c>
      <c r="D14" s="3">
        <v>165</v>
      </c>
      <c r="E14" s="3">
        <v>39173990</v>
      </c>
      <c r="F14" s="7">
        <v>165</v>
      </c>
      <c r="G14" s="7">
        <f>D14-F14</f>
        <v>0</v>
      </c>
      <c r="H14" s="8">
        <v>165</v>
      </c>
      <c r="I14" s="8">
        <v>11</v>
      </c>
      <c r="J14" s="9">
        <f t="shared" si="1"/>
        <v>1815</v>
      </c>
      <c r="K14" s="10">
        <v>0.18</v>
      </c>
      <c r="L14" s="9">
        <f t="shared" si="2"/>
        <v>326.7</v>
      </c>
      <c r="M14" s="9">
        <f t="shared" si="3"/>
        <v>2141.6999999999998</v>
      </c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 t="s">
        <v>24</v>
      </c>
      <c r="M16" s="12">
        <f>SUM(M3:M14)</f>
        <v>175911.57980000001</v>
      </c>
    </row>
    <row r="17" spans="1:13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1">
    <mergeCell ref="A1:D1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1FB1-4DF1-084D-B20A-4D12906E581A}">
  <sheetPr>
    <pageSetUpPr fitToPage="1"/>
  </sheetPr>
  <dimension ref="A1:Q18"/>
  <sheetViews>
    <sheetView zoomScale="125" workbookViewId="0">
      <selection activeCell="M2" sqref="M2:Q2"/>
    </sheetView>
  </sheetViews>
  <sheetFormatPr baseColWidth="10" defaultRowHeight="15" x14ac:dyDescent="0.2"/>
  <cols>
    <col min="1" max="1" width="10.83203125" style="15"/>
    <col min="2" max="2" width="35.83203125" style="15" bestFit="1" customWidth="1"/>
    <col min="3" max="3" width="10.83203125" style="15"/>
    <col min="4" max="4" width="13.5" style="15" customWidth="1"/>
    <col min="5" max="5" width="12.5" style="15" customWidth="1"/>
    <col min="6" max="6" width="10.1640625" style="15" customWidth="1"/>
    <col min="7" max="12" width="0" style="15" hidden="1" customWidth="1"/>
    <col min="13" max="13" width="10.83203125" style="15"/>
    <col min="14" max="14" width="0" style="15" hidden="1" customWidth="1"/>
    <col min="15" max="15" width="16" style="15" customWidth="1"/>
    <col min="16" max="16" width="10.83203125" style="15"/>
    <col min="17" max="17" width="13.33203125" style="15" customWidth="1"/>
    <col min="18" max="16384" width="10.83203125" style="15"/>
  </cols>
  <sheetData>
    <row r="1" spans="1:17" s="14" customFormat="1" x14ac:dyDescent="0.2">
      <c r="A1" s="21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48" x14ac:dyDescent="0.2">
      <c r="A2" s="16" t="s">
        <v>44</v>
      </c>
      <c r="B2" s="16" t="s">
        <v>25</v>
      </c>
      <c r="C2" s="16" t="s">
        <v>26</v>
      </c>
      <c r="D2" s="17" t="s">
        <v>48</v>
      </c>
      <c r="E2" s="17" t="s">
        <v>47</v>
      </c>
      <c r="F2" s="17" t="s">
        <v>53</v>
      </c>
      <c r="G2" s="16" t="s">
        <v>25</v>
      </c>
      <c r="H2" s="16" t="s">
        <v>26</v>
      </c>
      <c r="I2" s="16" t="s">
        <v>27</v>
      </c>
      <c r="J2" s="16" t="s">
        <v>28</v>
      </c>
      <c r="K2" s="16" t="s">
        <v>45</v>
      </c>
      <c r="L2" s="16" t="s">
        <v>46</v>
      </c>
      <c r="M2" s="16" t="s">
        <v>51</v>
      </c>
      <c r="N2" s="16" t="s">
        <v>51</v>
      </c>
      <c r="O2" s="16" t="s">
        <v>49</v>
      </c>
      <c r="P2" s="17" t="s">
        <v>50</v>
      </c>
      <c r="Q2" s="16" t="s">
        <v>24</v>
      </c>
    </row>
    <row r="3" spans="1:17" x14ac:dyDescent="0.2">
      <c r="A3" s="13">
        <v>1</v>
      </c>
      <c r="B3" s="13" t="s">
        <v>29</v>
      </c>
      <c r="C3" s="13">
        <v>39174000</v>
      </c>
      <c r="D3" s="13">
        <v>240</v>
      </c>
      <c r="E3" s="13">
        <v>120</v>
      </c>
      <c r="F3" s="13">
        <f>D3-E3</f>
        <v>120</v>
      </c>
      <c r="G3" s="13" t="s">
        <v>29</v>
      </c>
      <c r="H3" s="13">
        <v>39174000</v>
      </c>
      <c r="I3" s="13">
        <v>240</v>
      </c>
      <c r="J3" s="13">
        <v>120</v>
      </c>
      <c r="K3" s="13">
        <v>187</v>
      </c>
      <c r="L3" s="13">
        <v>57.37</v>
      </c>
      <c r="M3" s="18">
        <f>N3*1.1</f>
        <v>87.692000000000007</v>
      </c>
      <c r="N3" s="18">
        <v>79.72</v>
      </c>
      <c r="O3" s="18">
        <f>M3*F3</f>
        <v>10523.04</v>
      </c>
      <c r="P3" s="18">
        <f>O3*0.18</f>
        <v>1894.1472000000001</v>
      </c>
      <c r="Q3" s="18">
        <f>O3+P3</f>
        <v>12417.1872</v>
      </c>
    </row>
    <row r="4" spans="1:17" x14ac:dyDescent="0.2">
      <c r="A4" s="13">
        <v>2</v>
      </c>
      <c r="B4" s="13" t="s">
        <v>30</v>
      </c>
      <c r="C4" s="13">
        <v>39174000</v>
      </c>
      <c r="D4" s="13">
        <v>240</v>
      </c>
      <c r="E4" s="13">
        <v>88</v>
      </c>
      <c r="F4" s="13">
        <f t="shared" ref="F4:F17" si="0">D4-E4</f>
        <v>152</v>
      </c>
      <c r="G4" s="13" t="s">
        <v>30</v>
      </c>
      <c r="H4" s="13">
        <v>39174000</v>
      </c>
      <c r="I4" s="13">
        <v>240</v>
      </c>
      <c r="J4" s="13">
        <v>88</v>
      </c>
      <c r="K4" s="13">
        <v>14.9</v>
      </c>
      <c r="L4" s="13">
        <v>57.37</v>
      </c>
      <c r="M4" s="18">
        <f t="shared" ref="M4:M17" si="1">N4*1.1</f>
        <v>6.9850000000000003</v>
      </c>
      <c r="N4" s="18">
        <v>6.35</v>
      </c>
      <c r="O4" s="18">
        <f t="shared" ref="O4:O17" si="2">M4*F4</f>
        <v>1061.72</v>
      </c>
      <c r="P4" s="18">
        <f t="shared" ref="P4:P17" si="3">O4*0.18</f>
        <v>191.1096</v>
      </c>
      <c r="Q4" s="18">
        <f t="shared" ref="Q4:Q17" si="4">O4+P4</f>
        <v>1252.8296</v>
      </c>
    </row>
    <row r="5" spans="1:17" x14ac:dyDescent="0.2">
      <c r="A5" s="13">
        <v>3</v>
      </c>
      <c r="B5" s="13" t="s">
        <v>31</v>
      </c>
      <c r="C5" s="13">
        <v>39172390</v>
      </c>
      <c r="D5" s="13">
        <v>40</v>
      </c>
      <c r="E5" s="13">
        <v>0</v>
      </c>
      <c r="F5" s="13">
        <f t="shared" si="0"/>
        <v>40</v>
      </c>
      <c r="G5" s="13" t="s">
        <v>31</v>
      </c>
      <c r="H5" s="13">
        <v>39172390</v>
      </c>
      <c r="I5" s="13">
        <v>40</v>
      </c>
      <c r="J5" s="13">
        <v>0</v>
      </c>
      <c r="K5" s="13">
        <v>911</v>
      </c>
      <c r="L5" s="13">
        <v>58.69</v>
      </c>
      <c r="M5" s="18">
        <f t="shared" si="1"/>
        <v>413.96300000000002</v>
      </c>
      <c r="N5" s="18">
        <v>376.33</v>
      </c>
      <c r="O5" s="18">
        <f t="shared" si="2"/>
        <v>16558.52</v>
      </c>
      <c r="P5" s="18">
        <f t="shared" si="3"/>
        <v>2980.5335999999998</v>
      </c>
      <c r="Q5" s="18">
        <f t="shared" si="4"/>
        <v>19539.053599999999</v>
      </c>
    </row>
    <row r="6" spans="1:17" x14ac:dyDescent="0.2">
      <c r="A6" s="13">
        <v>4</v>
      </c>
      <c r="B6" s="13" t="s">
        <v>32</v>
      </c>
      <c r="C6" s="13">
        <v>39172390</v>
      </c>
      <c r="D6" s="13">
        <v>200</v>
      </c>
      <c r="E6" s="13">
        <v>90</v>
      </c>
      <c r="F6" s="13">
        <f t="shared" si="0"/>
        <v>110</v>
      </c>
      <c r="G6" s="13" t="s">
        <v>32</v>
      </c>
      <c r="H6" s="13">
        <v>39172390</v>
      </c>
      <c r="I6" s="13">
        <v>200</v>
      </c>
      <c r="J6" s="13">
        <v>90</v>
      </c>
      <c r="K6" s="13">
        <v>271</v>
      </c>
      <c r="L6" s="13">
        <v>58.69</v>
      </c>
      <c r="M6" s="18">
        <f t="shared" si="1"/>
        <v>123.14500000000001</v>
      </c>
      <c r="N6" s="18">
        <v>111.95</v>
      </c>
      <c r="O6" s="18">
        <f t="shared" si="2"/>
        <v>13545.95</v>
      </c>
      <c r="P6" s="18">
        <f t="shared" si="3"/>
        <v>2438.2710000000002</v>
      </c>
      <c r="Q6" s="18">
        <f t="shared" si="4"/>
        <v>15984.221000000001</v>
      </c>
    </row>
    <row r="7" spans="1:17" x14ac:dyDescent="0.2">
      <c r="A7" s="13">
        <v>5</v>
      </c>
      <c r="B7" s="13" t="s">
        <v>33</v>
      </c>
      <c r="C7" s="13">
        <v>39174000</v>
      </c>
      <c r="D7" s="13">
        <v>80</v>
      </c>
      <c r="E7" s="13">
        <v>67</v>
      </c>
      <c r="F7" s="13">
        <f t="shared" si="0"/>
        <v>13</v>
      </c>
      <c r="G7" s="13" t="s">
        <v>33</v>
      </c>
      <c r="H7" s="13">
        <v>39174000</v>
      </c>
      <c r="I7" s="13">
        <v>80</v>
      </c>
      <c r="J7" s="13">
        <v>67</v>
      </c>
      <c r="K7" s="13">
        <v>126.7</v>
      </c>
      <c r="L7" s="13">
        <v>57.37</v>
      </c>
      <c r="M7" s="18">
        <f t="shared" si="1"/>
        <v>59.411000000000001</v>
      </c>
      <c r="N7" s="18">
        <v>54.01</v>
      </c>
      <c r="O7" s="18">
        <f t="shared" si="2"/>
        <v>772.34300000000007</v>
      </c>
      <c r="P7" s="18">
        <f t="shared" si="3"/>
        <v>139.02173999999999</v>
      </c>
      <c r="Q7" s="18">
        <f t="shared" si="4"/>
        <v>911.3647400000001</v>
      </c>
    </row>
    <row r="8" spans="1:17" x14ac:dyDescent="0.2">
      <c r="A8" s="13">
        <v>6</v>
      </c>
      <c r="B8" s="13" t="s">
        <v>34</v>
      </c>
      <c r="C8" s="13">
        <v>39172390</v>
      </c>
      <c r="D8" s="13">
        <v>40</v>
      </c>
      <c r="E8" s="13">
        <v>25</v>
      </c>
      <c r="F8" s="13">
        <f t="shared" si="0"/>
        <v>15</v>
      </c>
      <c r="G8" s="13" t="s">
        <v>34</v>
      </c>
      <c r="H8" s="13">
        <v>39172390</v>
      </c>
      <c r="I8" s="13">
        <v>40</v>
      </c>
      <c r="J8" s="13">
        <v>25</v>
      </c>
      <c r="K8" s="13">
        <v>835</v>
      </c>
      <c r="L8" s="13">
        <v>58.69</v>
      </c>
      <c r="M8" s="18">
        <f t="shared" si="1"/>
        <v>379.11500000000001</v>
      </c>
      <c r="N8" s="18">
        <v>344.65</v>
      </c>
      <c r="O8" s="18">
        <f t="shared" si="2"/>
        <v>5686.7250000000004</v>
      </c>
      <c r="P8" s="18">
        <f t="shared" si="3"/>
        <v>1023.6105</v>
      </c>
      <c r="Q8" s="18">
        <f t="shared" si="4"/>
        <v>6710.3355000000001</v>
      </c>
    </row>
    <row r="9" spans="1:17" x14ac:dyDescent="0.2">
      <c r="A9" s="13">
        <v>7</v>
      </c>
      <c r="B9" s="13" t="s">
        <v>35</v>
      </c>
      <c r="C9" s="13">
        <v>39172390</v>
      </c>
      <c r="D9" s="13">
        <v>120</v>
      </c>
      <c r="E9" s="13">
        <v>93</v>
      </c>
      <c r="F9" s="13">
        <f t="shared" si="0"/>
        <v>27</v>
      </c>
      <c r="G9" s="13" t="s">
        <v>35</v>
      </c>
      <c r="H9" s="13">
        <v>39172390</v>
      </c>
      <c r="I9" s="13">
        <v>120</v>
      </c>
      <c r="J9" s="13">
        <v>93</v>
      </c>
      <c r="K9" s="13">
        <v>1350</v>
      </c>
      <c r="L9" s="13">
        <v>58.69</v>
      </c>
      <c r="M9" s="18">
        <f t="shared" si="1"/>
        <v>613.45900000000006</v>
      </c>
      <c r="N9" s="18">
        <v>557.69000000000005</v>
      </c>
      <c r="O9" s="18">
        <f t="shared" si="2"/>
        <v>16563.393</v>
      </c>
      <c r="P9" s="18">
        <f t="shared" si="3"/>
        <v>2981.4107399999998</v>
      </c>
      <c r="Q9" s="18">
        <f t="shared" si="4"/>
        <v>19544.803739999999</v>
      </c>
    </row>
    <row r="10" spans="1:17" x14ac:dyDescent="0.2">
      <c r="A10" s="13">
        <v>8</v>
      </c>
      <c r="B10" s="13" t="s">
        <v>36</v>
      </c>
      <c r="C10" s="13">
        <v>39174000</v>
      </c>
      <c r="D10" s="13">
        <v>240</v>
      </c>
      <c r="E10" s="13">
        <v>240</v>
      </c>
      <c r="F10" s="13">
        <f t="shared" si="0"/>
        <v>0</v>
      </c>
      <c r="G10" s="13" t="s">
        <v>36</v>
      </c>
      <c r="H10" s="13">
        <v>39174000</v>
      </c>
      <c r="I10" s="13">
        <v>240</v>
      </c>
      <c r="J10" s="13">
        <v>240</v>
      </c>
      <c r="K10" s="13">
        <v>40.799999999999997</v>
      </c>
      <c r="L10" s="13">
        <v>57.37</v>
      </c>
      <c r="M10" s="18">
        <f t="shared" si="1"/>
        <v>19.129000000000001</v>
      </c>
      <c r="N10" s="18">
        <v>17.39</v>
      </c>
      <c r="O10" s="18">
        <f t="shared" si="2"/>
        <v>0</v>
      </c>
      <c r="P10" s="18">
        <f t="shared" si="3"/>
        <v>0</v>
      </c>
      <c r="Q10" s="18">
        <f t="shared" si="4"/>
        <v>0</v>
      </c>
    </row>
    <row r="11" spans="1:17" x14ac:dyDescent="0.2">
      <c r="A11" s="13">
        <v>9</v>
      </c>
      <c r="B11" s="13" t="s">
        <v>37</v>
      </c>
      <c r="C11" s="13">
        <v>39172390</v>
      </c>
      <c r="D11" s="13">
        <v>240</v>
      </c>
      <c r="E11" s="13">
        <v>0</v>
      </c>
      <c r="F11" s="13">
        <f t="shared" si="0"/>
        <v>240</v>
      </c>
      <c r="G11" s="13" t="s">
        <v>37</v>
      </c>
      <c r="H11" s="13">
        <v>39172390</v>
      </c>
      <c r="I11" s="13">
        <v>240</v>
      </c>
      <c r="J11" s="13">
        <v>0</v>
      </c>
      <c r="K11" s="13">
        <v>140</v>
      </c>
      <c r="L11" s="13">
        <v>0</v>
      </c>
      <c r="M11" s="18">
        <f t="shared" si="1"/>
        <v>154</v>
      </c>
      <c r="N11" s="18">
        <v>140</v>
      </c>
      <c r="O11" s="18">
        <f t="shared" si="2"/>
        <v>36960</v>
      </c>
      <c r="P11" s="18">
        <f t="shared" si="3"/>
        <v>6652.8</v>
      </c>
      <c r="Q11" s="18">
        <f t="shared" si="4"/>
        <v>43612.800000000003</v>
      </c>
    </row>
    <row r="12" spans="1:17" x14ac:dyDescent="0.2">
      <c r="A12" s="13">
        <v>10</v>
      </c>
      <c r="B12" s="13" t="s">
        <v>38</v>
      </c>
      <c r="C12" s="13">
        <v>39174000</v>
      </c>
      <c r="D12" s="13">
        <v>440</v>
      </c>
      <c r="E12" s="13">
        <v>440</v>
      </c>
      <c r="F12" s="13">
        <f t="shared" si="0"/>
        <v>0</v>
      </c>
      <c r="G12" s="13" t="s">
        <v>38</v>
      </c>
      <c r="H12" s="13">
        <v>39174000</v>
      </c>
      <c r="I12" s="13">
        <v>440</v>
      </c>
      <c r="J12" s="13">
        <v>440</v>
      </c>
      <c r="K12" s="13">
        <v>111.2</v>
      </c>
      <c r="L12" s="13">
        <v>57.37</v>
      </c>
      <c r="M12" s="18">
        <f t="shared" si="1"/>
        <v>52.151000000000003</v>
      </c>
      <c r="N12" s="18">
        <v>47.41</v>
      </c>
      <c r="O12" s="18">
        <f t="shared" si="2"/>
        <v>0</v>
      </c>
      <c r="P12" s="18">
        <f t="shared" si="3"/>
        <v>0</v>
      </c>
      <c r="Q12" s="18">
        <f t="shared" si="4"/>
        <v>0</v>
      </c>
    </row>
    <row r="13" spans="1:17" x14ac:dyDescent="0.2">
      <c r="A13" s="13">
        <v>11</v>
      </c>
      <c r="B13" s="13" t="s">
        <v>39</v>
      </c>
      <c r="C13" s="13">
        <v>39174000</v>
      </c>
      <c r="D13" s="13">
        <v>560</v>
      </c>
      <c r="E13" s="13">
        <v>225</v>
      </c>
      <c r="F13" s="13">
        <f t="shared" si="0"/>
        <v>335</v>
      </c>
      <c r="G13" s="13" t="s">
        <v>39</v>
      </c>
      <c r="H13" s="13">
        <v>39174000</v>
      </c>
      <c r="I13" s="13">
        <v>560</v>
      </c>
      <c r="J13" s="13">
        <v>225</v>
      </c>
      <c r="K13" s="13">
        <v>59.6</v>
      </c>
      <c r="L13" s="13">
        <v>57.37</v>
      </c>
      <c r="M13" s="18">
        <f t="shared" si="1"/>
        <v>27.962000000000003</v>
      </c>
      <c r="N13" s="18">
        <v>25.42</v>
      </c>
      <c r="O13" s="18">
        <f t="shared" si="2"/>
        <v>9367.27</v>
      </c>
      <c r="P13" s="18">
        <f t="shared" si="3"/>
        <v>1686.1086</v>
      </c>
      <c r="Q13" s="18">
        <f t="shared" si="4"/>
        <v>11053.3786</v>
      </c>
    </row>
    <row r="14" spans="1:17" x14ac:dyDescent="0.2">
      <c r="A14" s="13">
        <v>12</v>
      </c>
      <c r="B14" s="13" t="s">
        <v>40</v>
      </c>
      <c r="C14" s="13">
        <v>39174000</v>
      </c>
      <c r="D14" s="13">
        <v>680</v>
      </c>
      <c r="E14" s="13">
        <v>360</v>
      </c>
      <c r="F14" s="13">
        <f t="shared" si="0"/>
        <v>320</v>
      </c>
      <c r="G14" s="13" t="s">
        <v>40</v>
      </c>
      <c r="H14" s="13">
        <v>39174000</v>
      </c>
      <c r="I14" s="13">
        <v>680</v>
      </c>
      <c r="J14" s="13">
        <v>360</v>
      </c>
      <c r="K14" s="13">
        <v>29</v>
      </c>
      <c r="L14" s="13">
        <v>57.37</v>
      </c>
      <c r="M14" s="18">
        <f t="shared" si="1"/>
        <v>13.596</v>
      </c>
      <c r="N14" s="18">
        <v>12.36</v>
      </c>
      <c r="O14" s="18">
        <f t="shared" si="2"/>
        <v>4350.72</v>
      </c>
      <c r="P14" s="18">
        <f t="shared" si="3"/>
        <v>783.12959999999998</v>
      </c>
      <c r="Q14" s="18">
        <f t="shared" si="4"/>
        <v>5133.8496000000005</v>
      </c>
    </row>
    <row r="15" spans="1:17" x14ac:dyDescent="0.2">
      <c r="A15" s="13">
        <v>13</v>
      </c>
      <c r="B15" s="13" t="s">
        <v>41</v>
      </c>
      <c r="C15" s="13">
        <v>39174000</v>
      </c>
      <c r="D15" s="13">
        <v>40</v>
      </c>
      <c r="E15" s="13">
        <v>33</v>
      </c>
      <c r="F15" s="13">
        <f t="shared" si="0"/>
        <v>7</v>
      </c>
      <c r="G15" s="13" t="s">
        <v>41</v>
      </c>
      <c r="H15" s="13">
        <v>39174000</v>
      </c>
      <c r="I15" s="13">
        <v>40</v>
      </c>
      <c r="J15" s="13">
        <v>33</v>
      </c>
      <c r="K15" s="13">
        <v>171.1</v>
      </c>
      <c r="L15" s="13">
        <v>57.37</v>
      </c>
      <c r="M15" s="18">
        <f t="shared" si="1"/>
        <v>80.256</v>
      </c>
      <c r="N15" s="18">
        <v>72.959999999999994</v>
      </c>
      <c r="O15" s="18">
        <f t="shared" si="2"/>
        <v>561.79200000000003</v>
      </c>
      <c r="P15" s="18">
        <f t="shared" si="3"/>
        <v>101.12256000000001</v>
      </c>
      <c r="Q15" s="18">
        <f t="shared" si="4"/>
        <v>662.91456000000005</v>
      </c>
    </row>
    <row r="16" spans="1:17" x14ac:dyDescent="0.2">
      <c r="A16" s="13">
        <v>14</v>
      </c>
      <c r="B16" s="13" t="s">
        <v>42</v>
      </c>
      <c r="C16" s="13">
        <v>39172390</v>
      </c>
      <c r="D16" s="13">
        <v>40</v>
      </c>
      <c r="E16" s="13">
        <v>0</v>
      </c>
      <c r="F16" s="13">
        <f t="shared" si="0"/>
        <v>40</v>
      </c>
      <c r="G16" s="13" t="s">
        <v>42</v>
      </c>
      <c r="H16" s="13">
        <v>39172390</v>
      </c>
      <c r="I16" s="13">
        <v>40</v>
      </c>
      <c r="J16" s="13">
        <v>0</v>
      </c>
      <c r="K16" s="13">
        <v>463</v>
      </c>
      <c r="L16" s="13">
        <v>58.69</v>
      </c>
      <c r="M16" s="18">
        <f t="shared" si="1"/>
        <v>210.28700000000001</v>
      </c>
      <c r="N16" s="18">
        <v>191.17</v>
      </c>
      <c r="O16" s="18">
        <f t="shared" si="2"/>
        <v>8411.48</v>
      </c>
      <c r="P16" s="18">
        <f t="shared" si="3"/>
        <v>1514.0663999999999</v>
      </c>
      <c r="Q16" s="18">
        <f t="shared" si="4"/>
        <v>9925.5463999999993</v>
      </c>
    </row>
    <row r="17" spans="1:17" x14ac:dyDescent="0.2">
      <c r="A17" s="13">
        <v>15</v>
      </c>
      <c r="B17" s="13" t="s">
        <v>43</v>
      </c>
      <c r="C17" s="13">
        <v>35061000</v>
      </c>
      <c r="D17" s="13">
        <v>20</v>
      </c>
      <c r="E17" s="13">
        <v>0</v>
      </c>
      <c r="F17" s="13">
        <f t="shared" si="0"/>
        <v>20</v>
      </c>
      <c r="G17" s="13" t="s">
        <v>43</v>
      </c>
      <c r="H17" s="13">
        <v>35061000</v>
      </c>
      <c r="I17" s="13">
        <v>20</v>
      </c>
      <c r="J17" s="13">
        <v>0</v>
      </c>
      <c r="K17" s="13">
        <v>420</v>
      </c>
      <c r="L17" s="13">
        <v>45</v>
      </c>
      <c r="M17" s="18">
        <f t="shared" si="1"/>
        <v>254.10000000000002</v>
      </c>
      <c r="N17" s="18">
        <v>231</v>
      </c>
      <c r="O17" s="18">
        <f t="shared" si="2"/>
        <v>5082</v>
      </c>
      <c r="P17" s="18">
        <f t="shared" si="3"/>
        <v>914.76</v>
      </c>
      <c r="Q17" s="18">
        <f t="shared" si="4"/>
        <v>5996.76</v>
      </c>
    </row>
    <row r="18" spans="1:17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9">
        <f t="shared" ref="O18:P18" si="5">SUM(O3:O17)</f>
        <v>129444.95299999999</v>
      </c>
      <c r="P18" s="19">
        <f t="shared" si="5"/>
        <v>23300.091539999998</v>
      </c>
      <c r="Q18" s="19">
        <f>SUM(Q3:Q17)</f>
        <v>152745.04454</v>
      </c>
    </row>
  </sheetData>
  <mergeCells count="1">
    <mergeCell ref="A1:Q1"/>
  </mergeCells>
  <pageMargins left="0.7" right="0.7" top="0.75" bottom="0.75" header="0.3" footer="0.3"/>
  <pageSetup paperSize="9" scale="8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6D13-73AC-AA4D-8BE3-DCA827426D08}">
  <dimension ref="A1:H25"/>
  <sheetViews>
    <sheetView workbookViewId="0">
      <selection activeCell="M37" sqref="M37"/>
    </sheetView>
  </sheetViews>
  <sheetFormatPr baseColWidth="10" defaultRowHeight="15" x14ac:dyDescent="0.2"/>
  <cols>
    <col min="1" max="1" width="37" style="15" bestFit="1" customWidth="1"/>
    <col min="2" max="2" width="8.1640625" style="15" bestFit="1" customWidth="1"/>
    <col min="3" max="3" width="9.1640625" style="15" bestFit="1" customWidth="1"/>
    <col min="4" max="4" width="18.83203125" style="22" hidden="1" customWidth="1"/>
    <col min="5" max="5" width="16.1640625" style="15" customWidth="1"/>
    <col min="6" max="6" width="12.33203125" style="15" customWidth="1"/>
    <col min="7" max="7" width="10.83203125" style="15"/>
    <col min="8" max="8" width="17.83203125" style="15" customWidth="1"/>
    <col min="9" max="16384" width="10.83203125" style="15"/>
  </cols>
  <sheetData>
    <row r="1" spans="1:8" ht="68" customHeight="1" thickBot="1" x14ac:dyDescent="0.25">
      <c r="A1" s="45" t="s">
        <v>76</v>
      </c>
      <c r="B1" s="46"/>
      <c r="C1" s="46"/>
      <c r="D1" s="46"/>
      <c r="E1" s="46"/>
      <c r="F1" s="46"/>
      <c r="G1" s="46"/>
      <c r="H1" s="47"/>
    </row>
    <row r="2" spans="1:8" ht="32" x14ac:dyDescent="0.2">
      <c r="A2" s="28" t="s">
        <v>25</v>
      </c>
      <c r="B2" s="29" t="s">
        <v>54</v>
      </c>
      <c r="C2" s="29" t="s">
        <v>55</v>
      </c>
      <c r="D2" s="30" t="s">
        <v>51</v>
      </c>
      <c r="E2" s="30" t="s">
        <v>51</v>
      </c>
      <c r="F2" s="31" t="s">
        <v>49</v>
      </c>
      <c r="G2" s="32" t="s">
        <v>50</v>
      </c>
      <c r="H2" s="33" t="s">
        <v>24</v>
      </c>
    </row>
    <row r="3" spans="1:8" ht="16" x14ac:dyDescent="0.2">
      <c r="A3" s="34" t="s">
        <v>56</v>
      </c>
      <c r="B3" s="23">
        <v>600</v>
      </c>
      <c r="C3" s="23">
        <v>39174000</v>
      </c>
      <c r="D3" s="24">
        <v>3.89149999999999</v>
      </c>
      <c r="E3" s="25">
        <f>D3*1.1</f>
        <v>4.280649999999989</v>
      </c>
      <c r="F3" s="26">
        <f>E3*B3</f>
        <v>2568.3899999999935</v>
      </c>
      <c r="G3" s="27">
        <f>F3*0.18</f>
        <v>462.31019999999882</v>
      </c>
      <c r="H3" s="35">
        <f>F3+G3</f>
        <v>3030.7001999999925</v>
      </c>
    </row>
    <row r="4" spans="1:8" ht="16" x14ac:dyDescent="0.2">
      <c r="A4" s="34" t="s">
        <v>57</v>
      </c>
      <c r="B4" s="23">
        <v>1320</v>
      </c>
      <c r="C4" s="23">
        <v>39231090</v>
      </c>
      <c r="D4" s="24">
        <v>2.2562799999999998</v>
      </c>
      <c r="E4" s="25">
        <f t="shared" ref="E4:E22" si="0">D4*1.1</f>
        <v>2.4819080000000002</v>
      </c>
      <c r="F4" s="26">
        <f t="shared" ref="F4:F22" si="1">E4*B4</f>
        <v>3276.1185600000003</v>
      </c>
      <c r="G4" s="27">
        <f>F4*0.18</f>
        <v>589.70134080000003</v>
      </c>
      <c r="H4" s="35">
        <f t="shared" ref="H4:H21" si="2">F4+G4</f>
        <v>3865.8199008000001</v>
      </c>
    </row>
    <row r="5" spans="1:8" ht="16" x14ac:dyDescent="0.2">
      <c r="A5" s="34" t="s">
        <v>58</v>
      </c>
      <c r="B5" s="23">
        <v>27</v>
      </c>
      <c r="C5" s="23">
        <v>39174000</v>
      </c>
      <c r="D5" s="24">
        <v>25.204249999999998</v>
      </c>
      <c r="E5" s="25">
        <f t="shared" si="0"/>
        <v>27.724675000000001</v>
      </c>
      <c r="F5" s="26">
        <f t="shared" si="1"/>
        <v>748.56622500000003</v>
      </c>
      <c r="G5" s="27">
        <f>F5*0.18</f>
        <v>134.74192049999999</v>
      </c>
      <c r="H5" s="35">
        <f t="shared" si="2"/>
        <v>883.30814550000002</v>
      </c>
    </row>
    <row r="6" spans="1:8" ht="16" x14ac:dyDescent="0.2">
      <c r="A6" s="34" t="s">
        <v>59</v>
      </c>
      <c r="B6" s="23">
        <v>820</v>
      </c>
      <c r="C6" s="23">
        <v>39174000</v>
      </c>
      <c r="D6" s="24">
        <v>9.1857500000000005</v>
      </c>
      <c r="E6" s="25">
        <f t="shared" si="0"/>
        <v>10.104325000000001</v>
      </c>
      <c r="F6" s="26">
        <f t="shared" si="1"/>
        <v>8285.5465000000004</v>
      </c>
      <c r="G6" s="27">
        <f>F6*0.18</f>
        <v>1491.3983700000001</v>
      </c>
      <c r="H6" s="35">
        <f t="shared" si="2"/>
        <v>9776.9448700000012</v>
      </c>
    </row>
    <row r="7" spans="1:8" ht="16" x14ac:dyDescent="0.2">
      <c r="A7" s="34" t="s">
        <v>60</v>
      </c>
      <c r="B7" s="23">
        <v>1320</v>
      </c>
      <c r="C7" s="23">
        <v>39174000</v>
      </c>
      <c r="D7" s="24">
        <v>32.263249999999999</v>
      </c>
      <c r="E7" s="25">
        <f t="shared" si="0"/>
        <v>35.489575000000002</v>
      </c>
      <c r="F7" s="26">
        <f t="shared" si="1"/>
        <v>46846.239000000001</v>
      </c>
      <c r="G7" s="27">
        <f>F7*0.18</f>
        <v>8432.3230199999998</v>
      </c>
      <c r="H7" s="35">
        <f t="shared" si="2"/>
        <v>55278.562019999998</v>
      </c>
    </row>
    <row r="8" spans="1:8" ht="16" x14ac:dyDescent="0.2">
      <c r="A8" s="34" t="s">
        <v>61</v>
      </c>
      <c r="B8" s="23">
        <v>20</v>
      </c>
      <c r="C8" s="23">
        <v>39174000</v>
      </c>
      <c r="D8" s="24">
        <v>64.254999999999995</v>
      </c>
      <c r="E8" s="25">
        <f t="shared" si="0"/>
        <v>70.680499999999995</v>
      </c>
      <c r="F8" s="26">
        <f t="shared" si="1"/>
        <v>1413.61</v>
      </c>
      <c r="G8" s="27">
        <f>F8*0.18</f>
        <v>254.44979999999998</v>
      </c>
      <c r="H8" s="35">
        <f t="shared" si="2"/>
        <v>1668.0598</v>
      </c>
    </row>
    <row r="9" spans="1:8" ht="16" x14ac:dyDescent="0.2">
      <c r="A9" s="34" t="s">
        <v>62</v>
      </c>
      <c r="B9" s="23">
        <v>700</v>
      </c>
      <c r="C9" s="23">
        <v>39174000</v>
      </c>
      <c r="D9" s="24">
        <v>65.386250000000004</v>
      </c>
      <c r="E9" s="25">
        <f t="shared" si="0"/>
        <v>71.924875000000014</v>
      </c>
      <c r="F9" s="26">
        <f t="shared" si="1"/>
        <v>50347.412500000013</v>
      </c>
      <c r="G9" s="27">
        <f>F9*0.18</f>
        <v>9062.5342500000024</v>
      </c>
      <c r="H9" s="35">
        <f t="shared" si="2"/>
        <v>59409.946750000017</v>
      </c>
    </row>
    <row r="10" spans="1:8" ht="16" x14ac:dyDescent="0.2">
      <c r="A10" s="34" t="s">
        <v>63</v>
      </c>
      <c r="B10" s="23">
        <v>530</v>
      </c>
      <c r="C10" s="23">
        <v>39172390</v>
      </c>
      <c r="D10" s="24">
        <v>105.850799999999</v>
      </c>
      <c r="E10" s="25">
        <f t="shared" si="0"/>
        <v>116.4358799999989</v>
      </c>
      <c r="F10" s="26">
        <f t="shared" si="1"/>
        <v>61711.016399999418</v>
      </c>
      <c r="G10" s="27">
        <f>F10*0.18</f>
        <v>11107.982951999895</v>
      </c>
      <c r="H10" s="35">
        <f t="shared" si="2"/>
        <v>72818.999351999315</v>
      </c>
    </row>
    <row r="11" spans="1:8" ht="16" x14ac:dyDescent="0.2">
      <c r="A11" s="34" t="s">
        <v>64</v>
      </c>
      <c r="B11" s="23">
        <v>1000</v>
      </c>
      <c r="C11" s="23">
        <v>39174000</v>
      </c>
      <c r="D11" s="24">
        <v>6.6743750000000004</v>
      </c>
      <c r="E11" s="25">
        <f t="shared" si="0"/>
        <v>7.3418125000000014</v>
      </c>
      <c r="F11" s="26">
        <f t="shared" si="1"/>
        <v>7341.8125000000018</v>
      </c>
      <c r="G11" s="27">
        <f>F11*0.18</f>
        <v>1321.5262500000003</v>
      </c>
      <c r="H11" s="35">
        <f t="shared" si="2"/>
        <v>8663.3387500000026</v>
      </c>
    </row>
    <row r="12" spans="1:8" ht="16" x14ac:dyDescent="0.2">
      <c r="A12" s="34" t="s">
        <v>65</v>
      </c>
      <c r="B12" s="23">
        <v>99</v>
      </c>
      <c r="C12" s="23">
        <v>39172390</v>
      </c>
      <c r="D12" s="24">
        <v>373.7448</v>
      </c>
      <c r="E12" s="25">
        <f t="shared" si="0"/>
        <v>411.11928</v>
      </c>
      <c r="F12" s="26">
        <f t="shared" si="1"/>
        <v>40700.808720000001</v>
      </c>
      <c r="G12" s="27">
        <f>F12*0.18</f>
        <v>7326.1455696000003</v>
      </c>
      <c r="H12" s="35">
        <f t="shared" si="2"/>
        <v>48026.954289599998</v>
      </c>
    </row>
    <row r="13" spans="1:8" ht="16" x14ac:dyDescent="0.2">
      <c r="A13" s="34" t="s">
        <v>66</v>
      </c>
      <c r="B13" s="23">
        <v>180</v>
      </c>
      <c r="C13" s="23">
        <v>39174000</v>
      </c>
      <c r="D13" s="24">
        <v>276.52274999999997</v>
      </c>
      <c r="E13" s="25">
        <f t="shared" si="0"/>
        <v>304.17502500000001</v>
      </c>
      <c r="F13" s="26">
        <f t="shared" si="1"/>
        <v>54751.504500000003</v>
      </c>
      <c r="G13" s="27">
        <f>F13*0.18</f>
        <v>9855.27081</v>
      </c>
      <c r="H13" s="35">
        <f t="shared" si="2"/>
        <v>64606.775310000005</v>
      </c>
    </row>
    <row r="14" spans="1:8" ht="16" x14ac:dyDescent="0.2">
      <c r="A14" s="34" t="s">
        <v>67</v>
      </c>
      <c r="B14" s="23">
        <v>580</v>
      </c>
      <c r="C14" s="23">
        <v>39174000</v>
      </c>
      <c r="D14" s="24">
        <v>36.200000000000003</v>
      </c>
      <c r="E14" s="25">
        <f t="shared" si="0"/>
        <v>39.820000000000007</v>
      </c>
      <c r="F14" s="26">
        <f t="shared" si="1"/>
        <v>23095.600000000006</v>
      </c>
      <c r="G14" s="27">
        <f>F14*0.18</f>
        <v>4157.2080000000005</v>
      </c>
      <c r="H14" s="35">
        <f t="shared" si="2"/>
        <v>27252.808000000005</v>
      </c>
    </row>
    <row r="15" spans="1:8" ht="16" x14ac:dyDescent="0.2">
      <c r="A15" s="34" t="s">
        <v>68</v>
      </c>
      <c r="B15" s="23">
        <v>180</v>
      </c>
      <c r="C15" s="23">
        <v>39174000</v>
      </c>
      <c r="D15" s="24">
        <v>17.69275</v>
      </c>
      <c r="E15" s="25">
        <f t="shared" si="0"/>
        <v>19.462025000000001</v>
      </c>
      <c r="F15" s="26">
        <f t="shared" si="1"/>
        <v>3503.1645000000003</v>
      </c>
      <c r="G15" s="27">
        <f>F15*0.18</f>
        <v>630.56961000000001</v>
      </c>
      <c r="H15" s="35">
        <f t="shared" si="2"/>
        <v>4133.7341100000003</v>
      </c>
    </row>
    <row r="16" spans="1:8" ht="16" x14ac:dyDescent="0.2">
      <c r="A16" s="34" t="s">
        <v>69</v>
      </c>
      <c r="B16" s="23">
        <v>180</v>
      </c>
      <c r="C16" s="23">
        <v>39174000</v>
      </c>
      <c r="D16" s="24">
        <v>327.83625000000001</v>
      </c>
      <c r="E16" s="25">
        <f t="shared" si="0"/>
        <v>360.61987500000004</v>
      </c>
      <c r="F16" s="26">
        <f t="shared" si="1"/>
        <v>64911.577500000007</v>
      </c>
      <c r="G16" s="27">
        <f>F16*0.18</f>
        <v>11684.08395</v>
      </c>
      <c r="H16" s="35">
        <f t="shared" si="2"/>
        <v>76595.661450000014</v>
      </c>
    </row>
    <row r="17" spans="1:8" ht="16" x14ac:dyDescent="0.2">
      <c r="A17" s="34" t="s">
        <v>70</v>
      </c>
      <c r="B17" s="23">
        <v>180</v>
      </c>
      <c r="C17" s="23">
        <v>39174000</v>
      </c>
      <c r="D17" s="24">
        <v>61.811500000000002</v>
      </c>
      <c r="E17" s="25">
        <f t="shared" si="0"/>
        <v>67.992650000000012</v>
      </c>
      <c r="F17" s="26">
        <f t="shared" si="1"/>
        <v>12238.677000000001</v>
      </c>
      <c r="G17" s="27">
        <f>F17*0.18</f>
        <v>2202.9618600000003</v>
      </c>
      <c r="H17" s="35">
        <f t="shared" si="2"/>
        <v>14441.638860000003</v>
      </c>
    </row>
    <row r="18" spans="1:8" ht="16" x14ac:dyDescent="0.2">
      <c r="A18" s="34" t="s">
        <v>71</v>
      </c>
      <c r="B18" s="23">
        <v>180</v>
      </c>
      <c r="C18" s="23">
        <v>39174000</v>
      </c>
      <c r="D18" s="24">
        <v>28.258624999999999</v>
      </c>
      <c r="E18" s="25">
        <f t="shared" si="0"/>
        <v>31.084487500000002</v>
      </c>
      <c r="F18" s="26">
        <f t="shared" si="1"/>
        <v>5595.2077500000005</v>
      </c>
      <c r="G18" s="27">
        <f>F18*0.18</f>
        <v>1007.1373950000001</v>
      </c>
      <c r="H18" s="35">
        <f t="shared" si="2"/>
        <v>6602.3451450000002</v>
      </c>
    </row>
    <row r="19" spans="1:8" ht="16" x14ac:dyDescent="0.2">
      <c r="A19" s="34" t="s">
        <v>72</v>
      </c>
      <c r="B19" s="23">
        <v>500</v>
      </c>
      <c r="C19" s="23">
        <v>39174000</v>
      </c>
      <c r="D19" s="24">
        <v>10.1098699999999</v>
      </c>
      <c r="E19" s="25">
        <f t="shared" si="0"/>
        <v>11.120856999999891</v>
      </c>
      <c r="F19" s="26">
        <f t="shared" si="1"/>
        <v>5560.4284999999454</v>
      </c>
      <c r="G19" s="27">
        <f>F19*0.18</f>
        <v>1000.8771299999902</v>
      </c>
      <c r="H19" s="35">
        <f t="shared" si="2"/>
        <v>6561.3056299999353</v>
      </c>
    </row>
    <row r="20" spans="1:8" ht="16" x14ac:dyDescent="0.2">
      <c r="A20" s="34" t="s">
        <v>73</v>
      </c>
      <c r="B20" s="23">
        <v>180</v>
      </c>
      <c r="C20" s="23">
        <v>39174000</v>
      </c>
      <c r="D20" s="24">
        <v>4.621035</v>
      </c>
      <c r="E20" s="25">
        <f t="shared" si="0"/>
        <v>5.0831385000000004</v>
      </c>
      <c r="F20" s="26">
        <f t="shared" si="1"/>
        <v>914.96493000000009</v>
      </c>
      <c r="G20" s="27">
        <f>F20*0.18</f>
        <v>164.69368740000002</v>
      </c>
      <c r="H20" s="35">
        <f t="shared" si="2"/>
        <v>1079.6586174000001</v>
      </c>
    </row>
    <row r="21" spans="1:8" ht="16" x14ac:dyDescent="0.2">
      <c r="A21" s="34" t="s">
        <v>33</v>
      </c>
      <c r="B21" s="23">
        <v>120</v>
      </c>
      <c r="C21" s="23">
        <v>39174000</v>
      </c>
      <c r="D21" s="24">
        <v>54.975129999999901</v>
      </c>
      <c r="E21" s="25">
        <f t="shared" si="0"/>
        <v>60.472642999999898</v>
      </c>
      <c r="F21" s="26">
        <f t="shared" si="1"/>
        <v>7256.7171599999874</v>
      </c>
      <c r="G21" s="27">
        <f>F21*0.18</f>
        <v>1306.2090887999977</v>
      </c>
      <c r="H21" s="35">
        <f t="shared" si="2"/>
        <v>8562.9262487999858</v>
      </c>
    </row>
    <row r="22" spans="1:8" ht="16" x14ac:dyDescent="0.2">
      <c r="A22" s="34" t="s">
        <v>38</v>
      </c>
      <c r="B22" s="23">
        <v>120</v>
      </c>
      <c r="C22" s="23">
        <v>39174000</v>
      </c>
      <c r="D22" s="24">
        <v>48.249679999999998</v>
      </c>
      <c r="E22" s="25">
        <f t="shared" si="0"/>
        <v>53.074648000000003</v>
      </c>
      <c r="F22" s="26">
        <f t="shared" si="1"/>
        <v>6368.9577600000002</v>
      </c>
      <c r="G22" s="27">
        <f>F22*0.18</f>
        <v>1146.4123967999999</v>
      </c>
      <c r="H22" s="35">
        <f>F22+G22</f>
        <v>7515.3701567999997</v>
      </c>
    </row>
    <row r="23" spans="1:8" x14ac:dyDescent="0.2">
      <c r="A23" s="36"/>
      <c r="B23" s="37"/>
      <c r="C23" s="37"/>
      <c r="D23" s="38"/>
      <c r="E23" s="37"/>
      <c r="F23" s="37"/>
      <c r="G23" s="39" t="s">
        <v>49</v>
      </c>
      <c r="H23" s="40">
        <f>SUM(F3:F22)</f>
        <v>407436.3200049994</v>
      </c>
    </row>
    <row r="24" spans="1:8" x14ac:dyDescent="0.2">
      <c r="A24" s="36"/>
      <c r="B24" s="37"/>
      <c r="C24" s="37"/>
      <c r="D24" s="38"/>
      <c r="E24" s="37"/>
      <c r="F24" s="37"/>
      <c r="G24" s="39" t="s">
        <v>75</v>
      </c>
      <c r="H24" s="40">
        <f>SUM(G3:G22)</f>
        <v>73338.537600899886</v>
      </c>
    </row>
    <row r="25" spans="1:8" ht="16" thickBot="1" x14ac:dyDescent="0.25">
      <c r="A25" s="41"/>
      <c r="B25" s="42"/>
      <c r="C25" s="42"/>
      <c r="D25" s="43"/>
      <c r="E25" s="42"/>
      <c r="F25" s="42"/>
      <c r="G25" s="44" t="s">
        <v>74</v>
      </c>
      <c r="H25" s="48">
        <f>H24+H23</f>
        <v>480774.85760589928</v>
      </c>
    </row>
  </sheetData>
  <mergeCells count="1">
    <mergeCell ref="A1:H1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3163-C5EE-A94E-A6FC-EDCB542774AE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Mihir Group</cp:lastModifiedBy>
  <cp:lastPrinted>2025-02-20T04:23:03Z</cp:lastPrinted>
  <dcterms:created xsi:type="dcterms:W3CDTF">2024-12-28T09:57:41Z</dcterms:created>
  <dcterms:modified xsi:type="dcterms:W3CDTF">2025-02-20T04:41:07Z</dcterms:modified>
</cp:coreProperties>
</file>