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imatedmax/Desktop/"/>
    </mc:Choice>
  </mc:AlternateContent>
  <xr:revisionPtr revIDLastSave="0" documentId="13_ncr:1_{AC934377-320F-254D-8E3E-CC208103EFB1}" xr6:coauthVersionLast="47" xr6:coauthVersionMax="47" xr10:uidLastSave="{00000000-0000-0000-0000-000000000000}"/>
  <bookViews>
    <workbookView xWindow="4560" yWindow="2380" windowWidth="37120" windowHeight="2180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2" l="1"/>
  <c r="I15" i="2"/>
  <c r="I27" i="2" s="1"/>
  <c r="I16" i="2"/>
  <c r="I17" i="2"/>
  <c r="I18" i="2"/>
  <c r="I19" i="2"/>
  <c r="I20" i="2"/>
  <c r="I21" i="2"/>
  <c r="I22" i="2"/>
  <c r="I23" i="2"/>
  <c r="I24" i="2"/>
  <c r="I25" i="2"/>
  <c r="I26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 s="1"/>
  <c r="B60" i="2" s="1"/>
  <c r="F46" i="2"/>
  <c r="E46" i="2"/>
  <c r="C46" i="2"/>
  <c r="C27" i="2"/>
  <c r="B62" i="2" l="1"/>
  <c r="B63" i="2"/>
  <c r="C60" i="2" s="1"/>
  <c r="C63" i="2" s="1"/>
  <c r="B54" i="2"/>
  <c r="B61" i="2"/>
  <c r="C61" i="2" l="1"/>
  <c r="B66" i="2"/>
  <c r="B55" i="2"/>
  <c r="B56" i="2" s="1"/>
  <c r="B57" i="2"/>
  <c r="C62" i="2"/>
  <c r="B67" i="2"/>
  <c r="B68" i="2" l="1"/>
  <c r="C67" i="2" s="1"/>
  <c r="C66" i="2"/>
  <c r="C68" i="2" s="1"/>
</calcChain>
</file>

<file path=xl/sharedStrings.xml><?xml version="1.0" encoding="utf-8"?>
<sst xmlns="http://schemas.openxmlformats.org/spreadsheetml/2006/main" count="58" uniqueCount="46">
  <si>
    <t>GB</t>
  </si>
  <si>
    <t>Number of CPUs per server</t>
  </si>
  <si>
    <t>JVMs per server</t>
  </si>
  <si>
    <t>Size Per Server</t>
  </si>
  <si>
    <t>Region Name</t>
  </si>
  <si>
    <t>Total Records</t>
  </si>
  <si>
    <t>% cached</t>
  </si>
  <si>
    <t>index count</t>
  </si>
  <si>
    <t>Key size</t>
  </si>
  <si>
    <t>Object size</t>
  </si>
  <si>
    <t>Region Type</t>
  </si>
  <si>
    <t>Persistence</t>
  </si>
  <si>
    <t>Replicated</t>
  </si>
  <si>
    <t>Yes</t>
  </si>
  <si>
    <t>No</t>
  </si>
  <si>
    <t>Partitioned</t>
  </si>
  <si>
    <t>Total</t>
  </si>
  <si>
    <t>Copies</t>
  </si>
  <si>
    <t>Server Requirements</t>
  </si>
  <si>
    <t>Memory Required GB</t>
  </si>
  <si>
    <t>Free Heap % Required</t>
  </si>
  <si>
    <t>Minimum Servers</t>
  </si>
  <si>
    <t>CPUs Required</t>
  </si>
  <si>
    <t>Total Cacheservers</t>
  </si>
  <si>
    <t>Avg cache size</t>
  </si>
  <si>
    <t xml:space="preserve">Upon a 'go' decision, the project team will need to perform a more detailed analysis to assess the 'true' server counts, memory size, and configuration options required to achieve </t>
  </si>
  <si>
    <t xml:space="preserve">the business requirements. </t>
  </si>
  <si>
    <t>Instructions:  To complete this worksheet enter a value in the yellow shaded cells.  The calculated results will appear in the green shaded cells.  In each row you should put</t>
  </si>
  <si>
    <t>the tables/regions under consideration for inclusion in the cache.  For the object size and key size column values please estimate as close as possible to the actual object bytes</t>
  </si>
  <si>
    <t>required for each instance of the object.  Also, when sizing the object include all dependant objects which will be stored with the object, even if those same</t>
  </si>
  <si>
    <t xml:space="preserve"> dependant objects are also available in separate regions.</t>
  </si>
  <si>
    <t>-- Replicated regions</t>
  </si>
  <si>
    <t>Memory Allocation / Server</t>
  </si>
  <si>
    <t>-- Partitioned regions</t>
  </si>
  <si>
    <t>-- Available heap</t>
  </si>
  <si>
    <t>Total Server memory</t>
  </si>
  <si>
    <t>GB Memory</t>
  </si>
  <si>
    <t>% total</t>
  </si>
  <si>
    <t>Per Server memory</t>
  </si>
  <si>
    <t>Total Memory</t>
  </si>
  <si>
    <t xml:space="preserve">  used</t>
  </si>
  <si>
    <t xml:space="preserve">  Available</t>
  </si>
  <si>
    <t>List of each of the REPLICATED tables/regions for inclusion in Geode.  Replicated regions contain data such as reference data and tables joined to partitioned regions which are duplicated on each server.</t>
  </si>
  <si>
    <t>Initial GemFire Sizing Worksheet</t>
  </si>
  <si>
    <t xml:space="preserve">This worksheet is designed to quickly assess memory and server requirements for a new GemFire project under consideration.  It should provide estimates to support go no go analysis.  </t>
  </si>
  <si>
    <t>List each of the PARTIONED tables/regions for inclusion in GemFire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</si>
</sst>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6F6C5"/>
        <bgColor indexed="64"/>
      </patternFill>
    </fill>
    <fill>
      <patternFill patternType="solid">
        <fgColor rgb="FF3CF64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64" fontId="4" fillId="0" borderId="0" xfId="31" applyNumberFormat="1" applyFont="1"/>
    <xf numFmtId="165" fontId="4" fillId="0" borderId="0" xfId="31" applyNumberFormat="1" applyFont="1"/>
    <xf numFmtId="0" fontId="5" fillId="2" borderId="4" xfId="0" applyFont="1" applyFill="1" applyBorder="1"/>
    <xf numFmtId="0" fontId="5" fillId="2" borderId="5" xfId="0" applyFont="1" applyFill="1" applyBorder="1"/>
    <xf numFmtId="164" fontId="5" fillId="2" borderId="5" xfId="31" applyNumberFormat="1" applyFont="1" applyFill="1" applyBorder="1"/>
    <xf numFmtId="165" fontId="5" fillId="2" borderId="9" xfId="31" applyNumberFormat="1" applyFont="1" applyFill="1" applyBorder="1"/>
    <xf numFmtId="9" fontId="4" fillId="3" borderId="7" xfId="32" applyFont="1" applyFill="1" applyBorder="1"/>
    <xf numFmtId="9" fontId="4" fillId="3" borderId="6" xfId="32" applyFont="1" applyFill="1" applyBorder="1"/>
    <xf numFmtId="164" fontId="4" fillId="3" borderId="1" xfId="31" applyNumberFormat="1" applyFont="1" applyFill="1" applyBorder="1"/>
    <xf numFmtId="164" fontId="4" fillId="3" borderId="6" xfId="31" applyNumberFormat="1" applyFont="1" applyFill="1" applyBorder="1"/>
    <xf numFmtId="165" fontId="4" fillId="4" borderId="1" xfId="0" applyNumberFormat="1" applyFont="1" applyFill="1" applyBorder="1"/>
    <xf numFmtId="9" fontId="4" fillId="3" borderId="1" xfId="32" applyFont="1" applyFill="1" applyBorder="1"/>
    <xf numFmtId="9" fontId="4" fillId="3" borderId="3" xfId="32" applyFont="1" applyFill="1" applyBorder="1"/>
    <xf numFmtId="9" fontId="4" fillId="3" borderId="8" xfId="32" applyFont="1" applyFill="1" applyBorder="1"/>
    <xf numFmtId="9" fontId="4" fillId="3" borderId="2" xfId="32" applyFont="1" applyFill="1" applyBorder="1"/>
    <xf numFmtId="164" fontId="4" fillId="3" borderId="2" xfId="31" applyNumberFormat="1" applyFont="1" applyFill="1" applyBorder="1"/>
    <xf numFmtId="9" fontId="5" fillId="2" borderId="5" xfId="0" applyNumberFormat="1" applyFont="1" applyFill="1" applyBorder="1"/>
    <xf numFmtId="165" fontId="5" fillId="2" borderId="10" xfId="31" applyNumberFormat="1" applyFont="1" applyFill="1" applyBorder="1"/>
    <xf numFmtId="0" fontId="4" fillId="0" borderId="0" xfId="0" applyFont="1" applyAlignment="1">
      <alignment wrapText="1"/>
    </xf>
    <xf numFmtId="165" fontId="5" fillId="2" borderId="11" xfId="31" applyNumberFormat="1" applyFont="1" applyFill="1" applyBorder="1"/>
    <xf numFmtId="43" fontId="4" fillId="4" borderId="1" xfId="0" applyNumberFormat="1" applyFont="1" applyFill="1" applyBorder="1"/>
    <xf numFmtId="164" fontId="5" fillId="2" borderId="10" xfId="31" applyNumberFormat="1" applyFont="1" applyFill="1" applyBorder="1"/>
    <xf numFmtId="43" fontId="5" fillId="2" borderId="10" xfId="31" applyFont="1" applyFill="1" applyBorder="1"/>
    <xf numFmtId="0" fontId="6" fillId="0" borderId="0" xfId="0" applyFont="1"/>
    <xf numFmtId="0" fontId="4" fillId="0" borderId="1" xfId="0" applyFont="1" applyBorder="1"/>
    <xf numFmtId="164" fontId="4" fillId="0" borderId="0" xfId="0" applyNumberFormat="1" applyFont="1"/>
    <xf numFmtId="43" fontId="4" fillId="0" borderId="0" xfId="31" applyFont="1"/>
    <xf numFmtId="0" fontId="5" fillId="0" borderId="1" xfId="0" applyFont="1" applyBorder="1"/>
    <xf numFmtId="164" fontId="5" fillId="4" borderId="1" xfId="0" applyNumberFormat="1" applyFont="1" applyFill="1" applyBorder="1"/>
    <xf numFmtId="164" fontId="4" fillId="4" borderId="1" xfId="0" applyNumberFormat="1" applyFont="1" applyFill="1" applyBorder="1"/>
    <xf numFmtId="0" fontId="5" fillId="4" borderId="1" xfId="0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quotePrefix="1" applyFont="1"/>
    <xf numFmtId="43" fontId="4" fillId="0" borderId="0" xfId="0" applyNumberFormat="1" applyFont="1"/>
    <xf numFmtId="9" fontId="4" fillId="0" borderId="0" xfId="32" applyFont="1"/>
    <xf numFmtId="43" fontId="5" fillId="0" borderId="0" xfId="0" applyNumberFormat="1" applyFont="1"/>
    <xf numFmtId="9" fontId="5" fillId="0" borderId="0" xfId="0" applyNumberFormat="1" applyFont="1"/>
    <xf numFmtId="9" fontId="4" fillId="0" borderId="0" xfId="0" applyNumberFormat="1" applyFont="1"/>
  </cellXfs>
  <cellStyles count="257">
    <cellStyle name="Comma" xfId="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  <cellStyle name="Percent" xfId="32" builtinId="5"/>
  </cellStyles>
  <dxfs count="0"/>
  <tableStyles count="0" defaultTableStyle="TableStyleMedium9" defaultPivotStyle="PivotStyleLight16"/>
  <colors>
    <mruColors>
      <color rgb="FF99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workbookViewId="0">
      <selection activeCell="G19" sqref="G19"/>
    </sheetView>
  </sheetViews>
  <sheetFormatPr baseColWidth="10" defaultColWidth="8.83203125" defaultRowHeight="21" x14ac:dyDescent="0.25"/>
  <cols>
    <col min="1" max="1" width="35.5" style="1" customWidth="1"/>
    <col min="2" max="3" width="23.1640625" style="1" customWidth="1"/>
    <col min="4" max="4" width="23.1640625" style="2" customWidth="1"/>
    <col min="5" max="8" width="23.1640625" style="1" customWidth="1"/>
    <col min="9" max="9" width="33.5" style="1" customWidth="1"/>
    <col min="10" max="10" width="21" style="3" customWidth="1"/>
    <col min="11" max="11" width="16.33203125" style="1" bestFit="1" customWidth="1"/>
    <col min="12" max="16384" width="8.83203125" style="1"/>
  </cols>
  <sheetData>
    <row r="1" spans="1:11" x14ac:dyDescent="0.25">
      <c r="A1" s="1" t="s">
        <v>43</v>
      </c>
    </row>
    <row r="3" spans="1:11" x14ac:dyDescent="0.25">
      <c r="A3" s="1" t="s">
        <v>44</v>
      </c>
    </row>
    <row r="4" spans="1:11" x14ac:dyDescent="0.25">
      <c r="A4" s="1" t="s">
        <v>25</v>
      </c>
    </row>
    <row r="5" spans="1:11" x14ac:dyDescent="0.25">
      <c r="A5" s="1" t="s">
        <v>26</v>
      </c>
    </row>
    <row r="7" spans="1:11" x14ac:dyDescent="0.25">
      <c r="A7" s="1" t="s">
        <v>27</v>
      </c>
    </row>
    <row r="8" spans="1:11" x14ac:dyDescent="0.25">
      <c r="A8" s="1" t="s">
        <v>28</v>
      </c>
    </row>
    <row r="9" spans="1:11" x14ac:dyDescent="0.25">
      <c r="A9" s="1" t="s">
        <v>29</v>
      </c>
    </row>
    <row r="10" spans="1:11" x14ac:dyDescent="0.25">
      <c r="A10" s="1" t="s">
        <v>30</v>
      </c>
    </row>
    <row r="13" spans="1:11" ht="22" thickBot="1" x14ac:dyDescent="0.3">
      <c r="A13" s="1" t="s">
        <v>45</v>
      </c>
    </row>
    <row r="14" spans="1:11" ht="22" thickBot="1" x14ac:dyDescent="0.3">
      <c r="A14" s="4" t="s">
        <v>4</v>
      </c>
      <c r="B14" s="5" t="s">
        <v>11</v>
      </c>
      <c r="C14" s="6" t="s">
        <v>5</v>
      </c>
      <c r="D14" s="5" t="s">
        <v>6</v>
      </c>
      <c r="E14" s="6" t="s">
        <v>9</v>
      </c>
      <c r="F14" s="6" t="s">
        <v>8</v>
      </c>
      <c r="G14" s="5" t="s">
        <v>7</v>
      </c>
      <c r="H14" s="5" t="s">
        <v>17</v>
      </c>
      <c r="I14" s="7" t="s">
        <v>19</v>
      </c>
    </row>
    <row r="15" spans="1:11" x14ac:dyDescent="0.25">
      <c r="A15" s="8"/>
      <c r="B15" s="9"/>
      <c r="C15" s="10"/>
      <c r="D15" s="9"/>
      <c r="E15" s="11"/>
      <c r="F15" s="11"/>
      <c r="G15" s="11"/>
      <c r="H15" s="11"/>
      <c r="I15" s="12">
        <f t="shared" ref="I15:I23" si="0">(((243+IF(D15=1,0,179)+E15+F15+IF(B15="Yes",40,0))*(C15*D15)+(G15*C15*243))*H15)/1000000000</f>
        <v>0</v>
      </c>
      <c r="K15" s="2"/>
    </row>
    <row r="16" spans="1:11" x14ac:dyDescent="0.25">
      <c r="A16" s="8"/>
      <c r="B16" s="13"/>
      <c r="C16" s="10"/>
      <c r="D16" s="9"/>
      <c r="E16" s="11"/>
      <c r="F16" s="10"/>
      <c r="G16" s="11"/>
      <c r="H16" s="11"/>
      <c r="I16" s="12">
        <f t="shared" si="0"/>
        <v>0</v>
      </c>
    </row>
    <row r="17" spans="1:9" x14ac:dyDescent="0.25">
      <c r="A17" s="14"/>
      <c r="B17" s="13"/>
      <c r="C17" s="10"/>
      <c r="D17" s="13"/>
      <c r="E17" s="10"/>
      <c r="F17" s="10"/>
      <c r="G17" s="11"/>
      <c r="H17" s="11"/>
      <c r="I17" s="12">
        <f t="shared" si="0"/>
        <v>0</v>
      </c>
    </row>
    <row r="18" spans="1:9" x14ac:dyDescent="0.25">
      <c r="A18" s="14"/>
      <c r="B18" s="13"/>
      <c r="C18" s="10"/>
      <c r="D18" s="13"/>
      <c r="E18" s="10"/>
      <c r="F18" s="10"/>
      <c r="G18" s="11"/>
      <c r="H18" s="11"/>
      <c r="I18" s="12">
        <f t="shared" si="0"/>
        <v>0</v>
      </c>
    </row>
    <row r="19" spans="1:9" x14ac:dyDescent="0.25">
      <c r="A19" s="14"/>
      <c r="B19" s="13"/>
      <c r="C19" s="10"/>
      <c r="D19" s="13"/>
      <c r="E19" s="11"/>
      <c r="F19" s="10"/>
      <c r="G19" s="11"/>
      <c r="H19" s="11"/>
      <c r="I19" s="12">
        <f t="shared" si="0"/>
        <v>0</v>
      </c>
    </row>
    <row r="20" spans="1:9" x14ac:dyDescent="0.25">
      <c r="A20" s="14"/>
      <c r="B20" s="13"/>
      <c r="C20" s="10"/>
      <c r="D20" s="13"/>
      <c r="E20" s="10"/>
      <c r="F20" s="10"/>
      <c r="G20" s="11"/>
      <c r="H20" s="11"/>
      <c r="I20" s="12">
        <f t="shared" si="0"/>
        <v>0</v>
      </c>
    </row>
    <row r="21" spans="1:9" x14ac:dyDescent="0.25">
      <c r="A21" s="14"/>
      <c r="B21" s="13"/>
      <c r="C21" s="10"/>
      <c r="D21" s="13"/>
      <c r="E21" s="10"/>
      <c r="F21" s="10"/>
      <c r="G21" s="11"/>
      <c r="H21" s="11"/>
      <c r="I21" s="12">
        <f t="shared" si="0"/>
        <v>0</v>
      </c>
    </row>
    <row r="22" spans="1:9" x14ac:dyDescent="0.25">
      <c r="A22" s="14"/>
      <c r="B22" s="13"/>
      <c r="C22" s="10"/>
      <c r="D22" s="13"/>
      <c r="E22" s="10"/>
      <c r="F22" s="10"/>
      <c r="G22" s="11"/>
      <c r="H22" s="11"/>
      <c r="I22" s="12">
        <f t="shared" si="0"/>
        <v>0</v>
      </c>
    </row>
    <row r="23" spans="1:9" x14ac:dyDescent="0.25">
      <c r="A23" s="14"/>
      <c r="B23" s="13"/>
      <c r="C23" s="10"/>
      <c r="D23" s="9"/>
      <c r="E23" s="10"/>
      <c r="F23" s="10"/>
      <c r="G23" s="11"/>
      <c r="H23" s="11"/>
      <c r="I23" s="12">
        <f t="shared" si="0"/>
        <v>0</v>
      </c>
    </row>
    <row r="24" spans="1:9" x14ac:dyDescent="0.25">
      <c r="A24" s="14"/>
      <c r="B24" s="13"/>
      <c r="C24" s="10"/>
      <c r="D24" s="13"/>
      <c r="E24" s="10"/>
      <c r="F24" s="10"/>
      <c r="G24" s="11"/>
      <c r="H24" s="11"/>
      <c r="I24" s="12">
        <f t="shared" ref="I24:I26" si="1">(((243+IF(D24=1,179,0)+E24+F24+IF(B24="Yes",40,0))*C24+(G24*C24*243))*H24)/1000000000</f>
        <v>0</v>
      </c>
    </row>
    <row r="25" spans="1:9" x14ac:dyDescent="0.25">
      <c r="A25" s="14"/>
      <c r="B25" s="13"/>
      <c r="C25" s="10"/>
      <c r="D25" s="13"/>
      <c r="E25" s="10"/>
      <c r="F25" s="10"/>
      <c r="G25" s="11"/>
      <c r="H25" s="11"/>
      <c r="I25" s="12">
        <f t="shared" si="1"/>
        <v>0</v>
      </c>
    </row>
    <row r="26" spans="1:9" ht="22" thickBot="1" x14ac:dyDescent="0.3">
      <c r="A26" s="15"/>
      <c r="B26" s="16"/>
      <c r="C26" s="17"/>
      <c r="D26" s="16"/>
      <c r="E26" s="17"/>
      <c r="F26" s="17"/>
      <c r="G26" s="11"/>
      <c r="H26" s="11"/>
      <c r="I26" s="12">
        <f t="shared" si="1"/>
        <v>0</v>
      </c>
    </row>
    <row r="27" spans="1:9" ht="22" thickBot="1" x14ac:dyDescent="0.3">
      <c r="A27" s="4" t="s">
        <v>16</v>
      </c>
      <c r="B27" s="5"/>
      <c r="C27" s="6">
        <f>SUM(C15:C26)</f>
        <v>0</v>
      </c>
      <c r="D27" s="18"/>
      <c r="E27" s="6"/>
      <c r="F27" s="6"/>
      <c r="G27" s="5"/>
      <c r="H27" s="5"/>
      <c r="I27" s="19">
        <f t="shared" ref="I27" si="2">SUM(I15:I26)</f>
        <v>0</v>
      </c>
    </row>
    <row r="32" spans="1:9" ht="22" thickBot="1" x14ac:dyDescent="0.3">
      <c r="A32" s="20" t="s">
        <v>42</v>
      </c>
      <c r="B32" s="20"/>
      <c r="C32" s="20"/>
      <c r="D32" s="20"/>
      <c r="E32" s="20"/>
      <c r="F32" s="20"/>
      <c r="G32" s="20"/>
      <c r="H32" s="20"/>
      <c r="I32" s="20"/>
    </row>
    <row r="33" spans="1:9" ht="22" thickBot="1" x14ac:dyDescent="0.3">
      <c r="A33" s="4" t="s">
        <v>4</v>
      </c>
      <c r="B33" s="5" t="s">
        <v>11</v>
      </c>
      <c r="C33" s="6" t="s">
        <v>5</v>
      </c>
      <c r="D33" s="5" t="s">
        <v>6</v>
      </c>
      <c r="E33" s="6" t="s">
        <v>9</v>
      </c>
      <c r="F33" s="6" t="s">
        <v>8</v>
      </c>
      <c r="G33" s="5" t="s">
        <v>7</v>
      </c>
      <c r="H33" s="5" t="s">
        <v>17</v>
      </c>
      <c r="I33" s="21" t="s">
        <v>19</v>
      </c>
    </row>
    <row r="34" spans="1:9" x14ac:dyDescent="0.25">
      <c r="A34" s="8"/>
      <c r="B34" s="9"/>
      <c r="C34" s="11"/>
      <c r="D34" s="9"/>
      <c r="E34" s="11"/>
      <c r="F34" s="11"/>
      <c r="G34" s="11"/>
      <c r="H34" s="11"/>
      <c r="I34" s="22">
        <f t="shared" ref="I34:I45" si="3">(((243+IF(D34=1,0,179)+E34+F34+IF(B34="Yes",40,0))*(C34*D34)+(G34*C34*243))*H34)/1000000000</f>
        <v>0</v>
      </c>
    </row>
    <row r="35" spans="1:9" x14ac:dyDescent="0.25">
      <c r="A35" s="14"/>
      <c r="B35" s="13"/>
      <c r="C35" s="10"/>
      <c r="D35" s="13"/>
      <c r="E35" s="10"/>
      <c r="F35" s="10"/>
      <c r="G35" s="11"/>
      <c r="H35" s="11"/>
      <c r="I35" s="22">
        <f t="shared" si="3"/>
        <v>0</v>
      </c>
    </row>
    <row r="36" spans="1:9" x14ac:dyDescent="0.25">
      <c r="A36" s="14"/>
      <c r="B36" s="13"/>
      <c r="C36" s="10"/>
      <c r="D36" s="13"/>
      <c r="E36" s="10"/>
      <c r="F36" s="10"/>
      <c r="G36" s="11"/>
      <c r="H36" s="11"/>
      <c r="I36" s="22">
        <f t="shared" si="3"/>
        <v>0</v>
      </c>
    </row>
    <row r="37" spans="1:9" x14ac:dyDescent="0.25">
      <c r="A37" s="14"/>
      <c r="B37" s="13"/>
      <c r="C37" s="10"/>
      <c r="D37" s="13"/>
      <c r="E37" s="10"/>
      <c r="F37" s="10"/>
      <c r="G37" s="11"/>
      <c r="H37" s="11"/>
      <c r="I37" s="22">
        <f t="shared" si="3"/>
        <v>0</v>
      </c>
    </row>
    <row r="38" spans="1:9" x14ac:dyDescent="0.25">
      <c r="A38" s="14"/>
      <c r="B38" s="13"/>
      <c r="C38" s="10"/>
      <c r="D38" s="13"/>
      <c r="E38" s="10"/>
      <c r="F38" s="10"/>
      <c r="G38" s="11"/>
      <c r="H38" s="11"/>
      <c r="I38" s="22">
        <f t="shared" si="3"/>
        <v>0</v>
      </c>
    </row>
    <row r="39" spans="1:9" x14ac:dyDescent="0.25">
      <c r="A39" s="14"/>
      <c r="B39" s="13"/>
      <c r="C39" s="10"/>
      <c r="D39" s="13"/>
      <c r="E39" s="10"/>
      <c r="F39" s="10"/>
      <c r="G39" s="11"/>
      <c r="H39" s="11"/>
      <c r="I39" s="22">
        <f t="shared" si="3"/>
        <v>0</v>
      </c>
    </row>
    <row r="40" spans="1:9" x14ac:dyDescent="0.25">
      <c r="A40" s="14"/>
      <c r="B40" s="13"/>
      <c r="C40" s="10"/>
      <c r="D40" s="13"/>
      <c r="E40" s="10"/>
      <c r="F40" s="10"/>
      <c r="G40" s="11"/>
      <c r="H40" s="11"/>
      <c r="I40" s="22">
        <f t="shared" si="3"/>
        <v>0</v>
      </c>
    </row>
    <row r="41" spans="1:9" x14ac:dyDescent="0.25">
      <c r="A41" s="14"/>
      <c r="B41" s="13"/>
      <c r="C41" s="10"/>
      <c r="D41" s="13"/>
      <c r="E41" s="10"/>
      <c r="F41" s="10"/>
      <c r="G41" s="11"/>
      <c r="H41" s="11"/>
      <c r="I41" s="22">
        <f t="shared" si="3"/>
        <v>0</v>
      </c>
    </row>
    <row r="42" spans="1:9" x14ac:dyDescent="0.25">
      <c r="A42" s="14"/>
      <c r="B42" s="13"/>
      <c r="C42" s="10"/>
      <c r="D42" s="13"/>
      <c r="E42" s="10"/>
      <c r="F42" s="10"/>
      <c r="G42" s="11"/>
      <c r="H42" s="11"/>
      <c r="I42" s="22">
        <f t="shared" si="3"/>
        <v>0</v>
      </c>
    </row>
    <row r="43" spans="1:9" x14ac:dyDescent="0.25">
      <c r="A43" s="14"/>
      <c r="B43" s="13"/>
      <c r="C43" s="10"/>
      <c r="D43" s="13"/>
      <c r="E43" s="10"/>
      <c r="F43" s="10"/>
      <c r="G43" s="11"/>
      <c r="H43" s="11"/>
      <c r="I43" s="22">
        <f t="shared" si="3"/>
        <v>0</v>
      </c>
    </row>
    <row r="44" spans="1:9" x14ac:dyDescent="0.25">
      <c r="A44" s="14"/>
      <c r="B44" s="13"/>
      <c r="C44" s="10"/>
      <c r="D44" s="13"/>
      <c r="E44" s="10"/>
      <c r="F44" s="10"/>
      <c r="G44" s="11"/>
      <c r="H44" s="11"/>
      <c r="I44" s="22">
        <f t="shared" si="3"/>
        <v>0</v>
      </c>
    </row>
    <row r="45" spans="1:9" ht="22" thickBot="1" x14ac:dyDescent="0.3">
      <c r="A45" s="15"/>
      <c r="B45" s="16"/>
      <c r="C45" s="17"/>
      <c r="D45" s="16"/>
      <c r="E45" s="17"/>
      <c r="F45" s="17"/>
      <c r="G45" s="11"/>
      <c r="H45" s="11"/>
      <c r="I45" s="22">
        <f t="shared" si="3"/>
        <v>0</v>
      </c>
    </row>
    <row r="46" spans="1:9" ht="22" thickBot="1" x14ac:dyDescent="0.3">
      <c r="A46" s="4" t="s">
        <v>16</v>
      </c>
      <c r="B46" s="5"/>
      <c r="C46" s="6">
        <f>SUM(C34:C45)</f>
        <v>0</v>
      </c>
      <c r="D46" s="18"/>
      <c r="E46" s="6">
        <f t="shared" ref="E46" si="4">SUM(E34:E45)</f>
        <v>0</v>
      </c>
      <c r="F46" s="6">
        <f t="shared" ref="F46" si="5">SUM(F34:F45)</f>
        <v>0</v>
      </c>
      <c r="G46" s="5"/>
      <c r="H46" s="23" t="e">
        <f>ROUNDUP(AVERAGE(H34:H45),0)</f>
        <v>#DIV/0!</v>
      </c>
      <c r="I46" s="24">
        <f t="shared" ref="I46" si="6">SUM(I34:I45)</f>
        <v>0</v>
      </c>
    </row>
    <row r="48" spans="1:9" x14ac:dyDescent="0.25">
      <c r="A48" s="25" t="s">
        <v>18</v>
      </c>
    </row>
    <row r="49" spans="1:11" x14ac:dyDescent="0.25">
      <c r="A49" s="26" t="s">
        <v>20</v>
      </c>
      <c r="B49" s="13">
        <v>0.55000000000000004</v>
      </c>
      <c r="D49" s="27"/>
    </row>
    <row r="50" spans="1:11" x14ac:dyDescent="0.25">
      <c r="A50" s="26" t="s">
        <v>1</v>
      </c>
      <c r="B50" s="10">
        <v>2</v>
      </c>
      <c r="K50" s="28"/>
    </row>
    <row r="51" spans="1:11" x14ac:dyDescent="0.25">
      <c r="A51" s="26" t="s">
        <v>2</v>
      </c>
      <c r="B51" s="10">
        <v>2</v>
      </c>
    </row>
    <row r="52" spans="1:11" x14ac:dyDescent="0.25">
      <c r="A52" s="26" t="s">
        <v>3</v>
      </c>
      <c r="B52" s="10">
        <v>192</v>
      </c>
      <c r="C52" s="1" t="s">
        <v>0</v>
      </c>
    </row>
    <row r="54" spans="1:11" x14ac:dyDescent="0.25">
      <c r="A54" s="29" t="s">
        <v>21</v>
      </c>
      <c r="B54" s="30" t="e">
        <f>ROUNDUP((I27+(I46/H46))/(B52*(100%-B49)),0)</f>
        <v>#DIV/0!</v>
      </c>
    </row>
    <row r="55" spans="1:11" x14ac:dyDescent="0.25">
      <c r="A55" s="26" t="s">
        <v>23</v>
      </c>
      <c r="B55" s="31" t="e">
        <f>ROUNDUP(B54*B51,0)</f>
        <v>#DIV/0!</v>
      </c>
    </row>
    <row r="56" spans="1:11" x14ac:dyDescent="0.25">
      <c r="A56" s="26" t="s">
        <v>24</v>
      </c>
      <c r="B56" s="22" t="e">
        <f>(I27+I46)/B55</f>
        <v>#DIV/0!</v>
      </c>
      <c r="C56" s="1" t="s">
        <v>0</v>
      </c>
    </row>
    <row r="57" spans="1:11" x14ac:dyDescent="0.25">
      <c r="A57" s="29" t="s">
        <v>22</v>
      </c>
      <c r="B57" s="32" t="e">
        <f>ROUNDUP(B54*B50,0)</f>
        <v>#DIV/0!</v>
      </c>
    </row>
    <row r="59" spans="1:11" x14ac:dyDescent="0.25">
      <c r="A59" s="33" t="s">
        <v>32</v>
      </c>
      <c r="B59" s="34" t="s">
        <v>36</v>
      </c>
      <c r="C59" s="34" t="s">
        <v>37</v>
      </c>
    </row>
    <row r="60" spans="1:11" x14ac:dyDescent="0.25">
      <c r="A60" s="35" t="s">
        <v>31</v>
      </c>
      <c r="B60" s="36" t="e">
        <f>I46/H46</f>
        <v>#DIV/0!</v>
      </c>
      <c r="C60" s="37" t="e">
        <f t="shared" ref="C60:C61" si="7">B60/B$63</f>
        <v>#DIV/0!</v>
      </c>
      <c r="E60" s="36"/>
    </row>
    <row r="61" spans="1:11" x14ac:dyDescent="0.25">
      <c r="A61" s="35" t="s">
        <v>33</v>
      </c>
      <c r="B61" s="36" t="e">
        <f>I27/B54</f>
        <v>#DIV/0!</v>
      </c>
      <c r="C61" s="37" t="e">
        <f t="shared" si="7"/>
        <v>#DIV/0!</v>
      </c>
      <c r="E61" s="36"/>
    </row>
    <row r="62" spans="1:11" x14ac:dyDescent="0.25">
      <c r="A62" s="35" t="s">
        <v>34</v>
      </c>
      <c r="B62" s="36" t="e">
        <f>B52-SUM(B60:B61)</f>
        <v>#DIV/0!</v>
      </c>
      <c r="C62" s="37" t="e">
        <f>B62/B$63</f>
        <v>#DIV/0!</v>
      </c>
    </row>
    <row r="63" spans="1:11" x14ac:dyDescent="0.25">
      <c r="A63" s="33" t="s">
        <v>38</v>
      </c>
      <c r="B63" s="38" t="e">
        <f>SUM(B60:B62)</f>
        <v>#DIV/0!</v>
      </c>
      <c r="C63" s="39" t="e">
        <f>SUM(C60:C62)</f>
        <v>#DIV/0!</v>
      </c>
    </row>
    <row r="65" spans="1:3" x14ac:dyDescent="0.25">
      <c r="A65" s="1" t="s">
        <v>39</v>
      </c>
    </row>
    <row r="66" spans="1:3" x14ac:dyDescent="0.25">
      <c r="A66" s="1" t="s">
        <v>40</v>
      </c>
      <c r="B66" s="36" t="e">
        <f>(B61+B60)*B54</f>
        <v>#DIV/0!</v>
      </c>
      <c r="C66" s="37" t="e">
        <f>B66/B$68</f>
        <v>#DIV/0!</v>
      </c>
    </row>
    <row r="67" spans="1:3" x14ac:dyDescent="0.25">
      <c r="A67" s="1" t="s">
        <v>41</v>
      </c>
      <c r="B67" s="28" t="e">
        <f>B62*B54</f>
        <v>#DIV/0!</v>
      </c>
      <c r="C67" s="37" t="e">
        <f>B67/B$68</f>
        <v>#DIV/0!</v>
      </c>
    </row>
    <row r="68" spans="1:3" x14ac:dyDescent="0.25">
      <c r="A68" s="1" t="s">
        <v>35</v>
      </c>
      <c r="B68" s="36" t="e">
        <f>SUM(B66:B67)</f>
        <v>#DIV/0!</v>
      </c>
      <c r="C68" s="40" t="e">
        <f>SUM(C66:C67)</f>
        <v>#DIV/0!</v>
      </c>
    </row>
  </sheetData>
  <mergeCells count="1">
    <mergeCell ref="A32:I32"/>
  </mergeCell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Sheet3!$C$2:$C$3</xm:f>
          </x14:formula1>
          <xm:sqref>B34:B45 B15:B26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M17" sqref="M17"/>
    </sheetView>
  </sheetViews>
  <sheetFormatPr baseColWidth="10" defaultColWidth="8.83203125" defaultRowHeight="21" x14ac:dyDescent="0.25"/>
  <cols>
    <col min="1" max="1" width="14.5" style="1" bestFit="1" customWidth="1"/>
    <col min="2" max="2" width="12.5" style="1" customWidth="1"/>
    <col min="3" max="3" width="15.1640625" style="1" customWidth="1"/>
    <col min="4" max="16384" width="8.83203125" style="1"/>
  </cols>
  <sheetData>
    <row r="1" spans="1:4" x14ac:dyDescent="0.25">
      <c r="A1" s="1" t="s">
        <v>10</v>
      </c>
      <c r="C1" s="1" t="s">
        <v>11</v>
      </c>
    </row>
    <row r="2" spans="1:4" x14ac:dyDescent="0.25">
      <c r="A2" s="1" t="s">
        <v>12</v>
      </c>
      <c r="B2" s="1">
        <v>0</v>
      </c>
      <c r="C2" s="1" t="s">
        <v>13</v>
      </c>
      <c r="D2" s="1">
        <v>40</v>
      </c>
    </row>
    <row r="3" spans="1:4" x14ac:dyDescent="0.25">
      <c r="A3" s="1" t="s">
        <v>15</v>
      </c>
      <c r="B3" s="1">
        <v>32</v>
      </c>
      <c r="C3" s="1" t="s">
        <v>14</v>
      </c>
      <c r="D3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VMware,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 Hufnagel</cp:lastModifiedBy>
  <dcterms:created xsi:type="dcterms:W3CDTF">2011-02-17T20:02:14Z</dcterms:created>
  <dcterms:modified xsi:type="dcterms:W3CDTF">2022-09-28T20:24:47Z</dcterms:modified>
</cp:coreProperties>
</file>