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86" activeTab="8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F12" i="64"/>
  <c r="F13" i="64" s="1"/>
  <c r="F14" i="64" s="1"/>
  <c r="F15" i="64" s="1"/>
  <c r="F16" i="64" s="1"/>
  <c r="F17" i="64"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17" i="64"/>
  <c r="H16" i="64"/>
  <c r="H15" i="64"/>
  <c r="H14" i="64"/>
  <c r="H13" i="64"/>
  <c r="H12" i="64"/>
  <c r="H11" i="64"/>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C15" i="140" l="1"/>
  <c r="E21" i="139"/>
  <c r="H10" i="64"/>
  <c r="H18" i="64"/>
  <c r="F46" i="34"/>
  <c r="H45" i="34"/>
  <c r="H47" i="33"/>
  <c r="H46" i="33"/>
  <c r="F45" i="35"/>
  <c r="I25" i="68"/>
  <c r="J25" i="68" s="1"/>
  <c r="C17" i="141" l="1"/>
  <c r="E15" i="140"/>
  <c r="F46" i="35"/>
  <c r="H45" i="35"/>
  <c r="F47" i="34"/>
  <c r="H47" i="34" s="1"/>
  <c r="H46" i="34"/>
  <c r="F45" i="36"/>
  <c r="H45" i="36" s="1"/>
  <c r="I19" i="111"/>
  <c r="J19" i="111" s="1"/>
  <c r="I19" i="110"/>
  <c r="J19" i="110" s="1"/>
  <c r="I19" i="109"/>
  <c r="J19" i="109" s="1"/>
  <c r="I19" i="108"/>
  <c r="J19" i="108" s="1"/>
  <c r="I19" i="107"/>
  <c r="J19" i="107" s="1"/>
  <c r="I19" i="106"/>
  <c r="J19" i="106" s="1"/>
  <c r="C16" i="142" l="1"/>
  <c r="E17" i="141"/>
  <c r="F47" i="35"/>
  <c r="H47" i="35" s="1"/>
  <c r="H46" i="35"/>
  <c r="F46" i="36"/>
  <c r="F45" i="37"/>
  <c r="I19" i="71"/>
  <c r="J19" i="71" s="1"/>
  <c r="E16" i="142" l="1"/>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C15" i="144" l="1"/>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E15" i="144" l="1"/>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<sst xmlns="http://schemas.openxmlformats.org/spreadsheetml/2006/main" count="11701" uniqueCount="3308">
  <si>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</si>
  <si>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</si>
  <si>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</si>
  <si>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</si>
  <si>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</si>
  <si>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</si>
  <si>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</si>
  <si>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</si>
  <si>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</si>
  <si>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</si>
  <si>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</si>
  <si>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</si>
  <si>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</si>
  <si>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</si>
  <si>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</si>
  <si>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</si>
  <si>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</si>
  <si>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</si>
  <si>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</si>
  <si>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</si>
  <si>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</si>
  <si>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</si>
  <si>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</si>
  <si>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</si>
  <si>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</si>
  <si>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</si>
  <si>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</si>
  <si>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</si>
  <si>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</si>
  <si>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</si>
  <si>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</si>
  <si>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</si>
  <si>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</si>
  <si>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</si>
  <si>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</si>
  <si>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</si>
  <si>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</si>
  <si>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</si>
  <si>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</si>
  <si>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</si>
  <si>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</si>
  <si>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</si>
  <si>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</si>
  <si>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</si>
  <si>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</si>
  <si>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</si>
  <si>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</si>
  <si>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</si>
  <si>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</si>
  <si>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</si>
  <si>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</si>
  <si>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</si>
  <si>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</si>
  <si>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</si>
  <si>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</si>
  <si>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</si>
  <si>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</si>
  <si>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</si>
  <si>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</si>
  <si>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</si>
  <si>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</si>
  <si>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</si>
  <si>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</si>
  <si>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</si>
  <si>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</si>
  <si>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</si>
  <si>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</si>
  <si>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</si>
  <si>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</si>
  <si>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</si>
  <si>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</si>
  <si>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</si>
  <si>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</si>
  <si>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</si>
  <si>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</si>
  <si>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</si>
  <si>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</si>
  <si>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</si>
  <si>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</si>
  <si>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</si>
  <si>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</si>
  <si>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</si>
  <si>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</si>
  <si>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</si>
  <si>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</si>
  <si>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</si>
  <si>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</si>
  <si>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</si>
  <si>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</si>
  <si>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</si>
  <si>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</si>
  <si>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</si>
  <si>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</si>
  <si>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</si>
  <si>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</si>
  <si>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</si>
  <si>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</si>
  <si>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</si>
  <si>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</si>
  <si>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</si>
  <si>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</si>
  <si>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</si>
  <si>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</si>
  <si>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</si>
  <si>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</si>
  <si>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</si>
  <si>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</si>
  <si>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</si>
  <si>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</si>
  <si>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</si>
  <si>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</si>
  <si>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</si>
  <si>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</si>
  <si>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</si>
  <si>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</si>
  <si>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</si>
  <si>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</si>
  <si>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</si>
  <si>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</si>
  <si>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</si>
  <si>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</si>
  <si>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</si>
  <si>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</si>
  <si>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</si>
  <si>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</si>
  <si>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</si>
  <si>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</si>
  <si>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</si>
  <si>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</si>
  <si>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</si>
  <si>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</si>
  <si>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</si>
  <si>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</si>
  <si>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</si>
  <si>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</si>
  <si>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</si>
  <si>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</si>
  <si>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</si>
  <si>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</si>
  <si>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</si>
  <si>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</si>
  <si>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</si>
  <si>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</si>
  <si>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</si>
  <si>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</si>
  <si>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</si>
  <si>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</si>
  <si>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</si>
  <si>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</si>
  <si>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</si>
  <si>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</si>
  <si>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</si>
  <si>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</si>
  <si>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</si>
  <si>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</si>
  <si>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</si>
  <si>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</si>
  <si>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</si>
  <si>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</si>
  <si>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</si>
  <si>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</si>
  <si>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</si>
  <si>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</si>
  <si>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</si>
  <si>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</si>
  <si>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</si>
  <si>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</si>
  <si>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</si>
  <si>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</si>
  <si>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</si>
  <si>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</si>
  <si>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</si>
  <si>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</si>
  <si>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</si>
  <si>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</si>
  <si>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</si>
  <si>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</si>
  <si>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</si>
  <si>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</si>
  <si>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</si>
  <si>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</si>
  <si>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</si>
  <si>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</si>
  <si>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</si>
  <si>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</si>
  <si>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</si>
  <si>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</si>
  <si>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</si>
  <si>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</si>
  <si>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</si>
  <si>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</si>
  <si>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</si>
  <si>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</si>
  <si>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</si>
  <si>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</si>
  <si>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</si>
  <si>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</si>
  <si>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</si>
  <si>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</si>
  <si>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</si>
  <si>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</si>
  <si>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</si>
  <si>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</si>
  <si>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</si>
  <si>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</si>
  <si>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</si>
  <si>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</si>
  <si>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</si>
  <si>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</si>
  <si>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</si>
  <si>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</si>
  <si>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</si>
  <si>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</si>
  <si>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</si>
  <si>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</si>
  <si>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</si>
  <si>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</si>
  <si>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</si>
  <si>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</si>
  <si>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</si>
  <si>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</si>
  <si>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</si>
  <si>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</si>
  <si>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</si>
  <si>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</si>
  <si>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</si>
  <si>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</si>
  <si>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</si>
  <si>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</si>
  <si>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</si>
  <si>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</si>
  <si>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</si>
  <si>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</si>
  <si>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</si>
  <si>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</si>
  <si>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</si>
  <si>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</si>
  <si>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</si>
  <si>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</si>
  <si>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</si>
  <si>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</si>
  <si>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</si>
  <si>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</si>
  <si>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</si>
  <si>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</si>
  <si>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</si>
  <si>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</si>
  <si>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</si>
  <si>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</si>
  <si>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</si>
  <si>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</si>
  <si>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</si>
  <si>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</si>
  <si>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</si>
  <si>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</si>
  <si>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</si>
  <si>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</si>
  <si>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</si>
  <si>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</si>
  <si>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</si>
  <si>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</si>
  <si>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</si>
  <si>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</si>
  <si>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</si>
  <si>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</si>
  <si>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</si>
  <si>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</si>
  <si>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</si>
  <si>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</si>
  <si>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</si>
  <si>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</si>
  <si>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</si>
  <si>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</si>
  <si>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</si>
  <si>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</si>
  <si>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</si>
  <si>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</si>
  <si>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</si>
  <si>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</si>
  <si>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</si>
  <si>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</si>
  <si>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</si>
  <si>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</si>
  <si>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</si>
  <si>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</si>
  <si>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</si>
  <si>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</si>
  <si>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</si>
  <si>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</si>
  <si>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</si>
  <si>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</si>
  <si>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</si>
  <si>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</si>
  <si>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</si>
  <si>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</si>
  <si>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</si>
  <si>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</si>
  <si>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</si>
  <si>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</si>
  <si>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</si>
  <si>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</si>
  <si>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</si>
  <si>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</si>
  <si>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</si>
  <si>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</si>
  <si>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</si>
  <si>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</si>
  <si>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</si>
  <si>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</si>
  <si>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</si>
  <si>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</si>
  <si>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</si>
  <si>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</si>
  <si>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</si>
  <si>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</si>
  <si>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</si>
  <si>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</si>
  <si>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</si>
  <si>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</si>
  <si>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</si>
  <si>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</si>
  <si>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</si>
  <si>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</si>
  <si>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</si>
  <si>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</si>
  <si>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</si>
  <si>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</si>
  <si>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</si>
  <si>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</si>
  <si>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</si>
  <si>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</si>
  <si>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</si>
  <si>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</si>
  <si>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</si>
  <si>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</si>
  <si>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</si>
  <si>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</si>
  <si>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</si>
  <si>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</si>
  <si>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</si>
  <si>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</si>
  <si>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</si>
  <si>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</si>
  <si>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</si>
  <si>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</si>
  <si>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</si>
  <si>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</si>
  <si>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</si>
  <si>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</si>
  <si>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</si>
  <si>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</si>
  <si>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</si>
  <si>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</si>
  <si>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</si>
  <si>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</si>
  <si>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</si>
  <si>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</si>
  <si>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</si>
  <si>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</si>
  <si>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</si>
  <si>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</si>
  <si>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</si>
  <si>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</si>
  <si>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</si>
  <si>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</si>
  <si>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</si>
  <si>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</si>
  <si>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</si>
  <si>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</si>
  <si>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</si>
  <si>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</si>
  <si>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</si>
  <si>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</si>
  <si>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</si>
  <si>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</si>
  <si>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</si>
  <si>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</si>
  <si>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</si>
  <si>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</si>
  <si>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</si>
  <si>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</si>
  <si>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</si>
  <si>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</si>
  <si>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</si>
  <si>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</si>
  <si>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</si>
  <si>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</si>
  <si>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</si>
  <si>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</si>
  <si>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</si>
  <si>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</si>
  <si>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</si>
  <si>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</si>
  <si>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</si>
  <si>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</si>
  <si>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</si>
  <si>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</si>
  <si>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</si>
  <si>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</si>
  <si>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</si>
  <si>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</si>
  <si>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</si>
  <si>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</si>
  <si>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</si>
  <si>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</si>
  <si>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</si>
  <si>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</si>
  <si>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</si>
  <si>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</si>
  <si>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</si>
  <si>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</si>
  <si>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</si>
  <si>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</si>
  <si>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</si>
  <si>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</si>
  <si>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</si>
  <si>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</si>
  <si>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</si>
  <si>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</si>
  <si>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</si>
  <si>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</si>
  <si>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</si>
  <si>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</si>
  <si>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</si>
  <si>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</si>
  <si>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</si>
  <si>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</si>
  <si>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</si>
  <si>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</si>
  <si>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</si>
  <si>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</si>
  <si>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</si>
  <si>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</si>
  <si>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</si>
  <si>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</si>
  <si>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</si>
  <si>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</si>
  <si>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</si>
  <si>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</si>
  <si>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</si>
  <si>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</si>
  <si>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</si>
  <si>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</si>
  <si>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</si>
  <si>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</si>
  <si>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</si>
  <si>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</si>
  <si>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</si>
  <si>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</si>
  <si>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</si>
  <si>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</si>
  <si>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</si>
  <si>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</si>
  <si>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</si>
  <si>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</si>
  <si>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</si>
  <si>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</si>
  <si>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</si>
  <si>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</si>
  <si>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</si>
  <si>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</si>
  <si>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</si>
  <si>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</si>
  <si>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</si>
  <si>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</si>
  <si>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</si>
  <si>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</si>
  <si>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</si>
  <si>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</si>
  <si>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</si>
  <si>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</si>
  <si>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</si>
  <si>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</si>
  <si>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</si>
  <si>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</si>
  <si>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</si>
  <si>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</si>
  <si>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</si>
  <si>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</si>
  <si>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</si>
  <si>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</si>
  <si>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</si>
  <si>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</si>
  <si>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</si>
  <si>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</si>
  <si>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</si>
  <si>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</si>
  <si>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</si>
  <si>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</si>
  <si>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</si>
  <si>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</si>
  <si>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</si>
  <si>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</si>
  <si>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</si>
  <si>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</si>
  <si>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</si>
  <si>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</si>
  <si>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</si>
  <si>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</si>
  <si>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</si>
  <si>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</si>
  <si>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</si>
  <si>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</si>
  <si>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</si>
  <si>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</si>
  <si>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</si>
  <si>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</si>
  <si>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</si>
  <si>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</si>
  <si>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</si>
  <si>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</si>
  <si>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</si>
  <si>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</si>
  <si>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</si>
  <si>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</si>
  <si>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</si>
  <si>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</si>
  <si>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</si>
  <si>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</si>
  <si>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</si>
  <si>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</si>
  <si>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</si>
  <si>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</si>
  <si>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</si>
  <si>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</si>
  <si>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</si>
  <si>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</si>
  <si>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</si>
  <si>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</si>
  <si>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</si>
  <si>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</si>
  <si>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</si>
  <si>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</si>
  <si>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</si>
  <si>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</si>
  <si>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</si>
  <si>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</si>
  <si>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</si>
  <si>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</si>
  <si>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</si>
  <si>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</si>
  <si>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</si>
  <si>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</si>
  <si>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</si>
  <si>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</si>
  <si>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</si>
  <si>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</si>
  <si>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</si>
  <si>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</si>
  <si>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</si>
  <si>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</si>
  <si>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</si>
  <si>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</si>
  <si>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</si>
  <si>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</si>
  <si>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</si>
  <si>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</si>
  <si>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</si>
  <si>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</si>
  <si>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</si>
  <si>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</si>
  <si>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</si>
  <si>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</si>
  <si>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</si>
  <si>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</si>
  <si>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</si>
  <si>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</si>
  <si>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</si>
  <si>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</si>
  <si>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</si>
  <si>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</si>
  <si>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</si>
  <si>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</si>
  <si>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</si>
  <si>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</si>
  <si>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</si>
  <si>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</si>
  <si>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</si>
  <si>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</si>
  <si>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</si>
  <si>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</si>
  <si>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</si>
  <si>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</si>
  <si>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</si>
  <si>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</si>
  <si>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</si>
  <si>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</si>
  <si>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</si>
  <si>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</si>
  <si>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</si>
  <si>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</si>
  <si>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</si>
  <si>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</si>
  <si>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</si>
  <si>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</si>
  <si>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</si>
  <si>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</si>
  <si>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</si>
  <si>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</si>
  <si>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</si>
  <si>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</si>
  <si>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</si>
  <si>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</si>
  <si>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</si>
  <si>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</si>
  <si>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</si>
  <si>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</si>
  <si>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</si>
  <si>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</si>
  <si>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</si>
  <si>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</si>
  <si>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</si>
  <si>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</si>
  <si>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</si>
  <si>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</si>
  <si>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</si>
  <si>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</si>
  <si>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</si>
  <si>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</si>
  <si>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</si>
  <si>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</si>
  <si>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</si>
  <si>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</si>
  <si>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</si>
  <si>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</si>
  <si>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</si>
  <si>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</si>
  <si>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</si>
  <si>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</si>
  <si>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</si>
  <si>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</si>
  <si>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</si>
  <si>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</si>
  <si>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</si>
  <si>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</si>
  <si>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</si>
  <si>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</si>
  <si>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</si>
  <si>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</si>
  <si>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</si>
  <si>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</si>
  <si>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</si>
  <si>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</si>
  <si>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</si>
  <si>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</si>
  <si>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</si>
  <si>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</si>
  <si>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</si>
  <si>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</si>
  <si>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</si>
  <si>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</si>
  <si>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</si>
  <si>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</si>
  <si>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</si>
  <si>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</si>
  <si>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</si>
  <si>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</si>
  <si>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</si>
  <si>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</si>
  <si>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</si>
  <si>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</si>
  <si>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</si>
  <si>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</si>
  <si>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</si>
  <si>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</si>
  <si>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</si>
  <si>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</si>
  <si>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</si>
  <si>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</si>
  <si>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</si>
  <si>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</si>
  <si>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</si>
  <si>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</si>
  <si>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</si>
  <si>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</si>
  <si>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</si>
  <si>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</si>
  <si>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</si>
  <si>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</si>
  <si>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</si>
  <si>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</si>
  <si>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</si>
  <si>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</si>
  <si>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</si>
  <si>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</si>
  <si>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</si>
  <si>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</si>
  <si>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</si>
  <si>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</si>
  <si>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</si>
  <si>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</si>
  <si>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</si>
  <si>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</si>
  <si>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</si>
  <si>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</si>
  <si>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</si>
  <si>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</si>
  <si>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</si>
  <si>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</si>
  <si>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</si>
  <si>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</si>
  <si>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</si>
  <si>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</si>
  <si>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</si>
  <si>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</si>
  <si>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</si>
  <si>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</si>
  <si>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</si>
  <si>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</si>
  <si>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</si>
  <si>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</si>
  <si>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</si>
  <si>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</si>
  <si>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</si>
  <si>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</si>
  <si>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</si>
  <si>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</si>
  <si>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</si>
  <si>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</si>
  <si>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</si>
  <si>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</si>
  <si>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</si>
  <si>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</si>
  <si>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</si>
  <si>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</si>
  <si>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</si>
  <si>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</si>
  <si>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</si>
  <si>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</si>
  <si>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</si>
  <si>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</si>
  <si>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</si>
  <si>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</si>
  <si>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</si>
  <si>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</si>
  <si>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</si>
  <si>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</si>
  <si>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</si>
  <si>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</si>
  <si>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</si>
  <si>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</si>
  <si>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</si>
  <si>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</si>
  <si>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</si>
  <si>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</si>
  <si>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</si>
  <si>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</si>
  <si>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</si>
  <si>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</si>
  <si>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</si>
  <si>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</si>
  <si>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</si>
  <si>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</si>
  <si>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</si>
  <si>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</si>
  <si>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</si>
  <si>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</si>
  <si>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</si>
  <si>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</si>
  <si>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</si>
  <si>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</si>
  <si>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</si>
  <si>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</si>
  <si>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</si>
  <si>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</si>
  <si>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</si>
  <si>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</si>
  <si>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</si>
  <si>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</si>
  <si>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</si>
  <si>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</si>
  <si>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</si>
  <si>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</si>
  <si>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</si>
  <si>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</si>
  <si>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</si>
  <si>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</si>
  <si>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</si>
  <si>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</si>
  <si>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</si>
  <si>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</si>
  <si>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</si>
  <si>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</si>
  <si>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</si>
  <si>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</si>
  <si>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</si>
  <si>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</si>
  <si>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</si>
  <si>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</si>
  <si>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</si>
  <si>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</si>
  <si>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</si>
  <si>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</si>
  <si>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</si>
  <si>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</si>
  <si>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</si>
  <si>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</si>
  <si>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</si>
  <si>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</si>
  <si>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</si>
  <si>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</si>
  <si>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</si>
  <si>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</si>
  <si>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</si>
  <si>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</si>
  <si>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</si>
  <si>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</si>
  <si>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</si>
  <si>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</si>
  <si>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</si>
  <si>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</si>
  <si>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</si>
  <si>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</si>
  <si>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</si>
  <si>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</si>
  <si>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</si>
  <si>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</si>
  <si>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</si>
  <si>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</si>
  <si>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</si>
  <si>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</si>
  <si>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</si>
  <si>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</si>
  <si>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</si>
  <si>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</si>
  <si>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</si>
  <si>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</si>
  <si>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</si>
  <si>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</si>
  <si>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</si>
  <si>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</si>
  <si>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</si>
  <si>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</si>
  <si>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</si>
  <si>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</si>
  <si>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</si>
  <si>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</si>
  <si>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</si>
  <si>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</si>
  <si>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</si>
  <si>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</si>
  <si>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</si>
  <si>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</si>
  <si>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</si>
  <si>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</si>
  <si>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</si>
  <si>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</si>
  <si>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</si>
  <si>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</si>
  <si>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</si>
  <si>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</si>
  <si>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</si>
  <si>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</si>
  <si>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</si>
  <si>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</si>
  <si>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</si>
  <si>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</si>
  <si>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</si>
  <si>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</si>
  <si>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</si>
  <si>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</si>
  <si>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</si>
  <si>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</si>
  <si>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</si>
  <si>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</si>
  <si>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</si>
  <si>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</si>
  <si>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</si>
  <si>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</si>
  <si>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</si>
  <si>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</si>
  <si>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</si>
  <si>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</si>
  <si>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</si>
  <si>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</si>
  <si>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</si>
  <si>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</si>
  <si>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</si>
  <si>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</si>
  <si>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</si>
  <si>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</si>
  <si>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</si>
  <si>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</si>
  <si>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</si>
  <si>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</si>
  <si>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</si>
  <si>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</si>
  <si>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</si>
  <si>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</si>
  <si>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</si>
  <si>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</si>
  <si>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</si>
  <si>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</si>
  <si>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</si>
  <si>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</si>
  <si>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</si>
  <si>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</si>
  <si>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</si>
  <si>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</si>
  <si>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</si>
  <si>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</si>
  <si>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</si>
  <si>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</si>
  <si>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</si>
  <si>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</si>
  <si>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</si>
  <si>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</si>
  <si>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</si>
  <si>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</si>
  <si>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</si>
  <si>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</si>
  <si>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</si>
  <si>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</si>
  <si>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</si>
  <si>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</si>
  <si>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</si>
  <si>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</si>
  <si>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</si>
  <si>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</si>
  <si>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</si>
  <si>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</si>
  <si>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</si>
  <si>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</si>
  <si>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</si>
  <si>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</si>
  <si>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</si>
  <si>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</si>
  <si>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</si>
  <si>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</si>
  <si>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</si>
  <si>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</si>
  <si>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</si>
  <si>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</si>
  <si>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</si>
  <si>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</si>
  <si>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</si>
  <si>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</si>
  <si>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</si>
  <si>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</si>
  <si>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</si>
  <si>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</si>
  <si>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</si>
  <si>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</si>
  <si>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</si>
  <si>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</si>
  <si>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</si>
  <si>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</si>
  <si>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</si>
  <si>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</si>
  <si>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</si>
  <si>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</si>
  <si>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</si>
  <si>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</si>
  <si>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</si>
  <si>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</si>
  <si>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</si>
  <si>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</si>
  <si>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</si>
  <si>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</si>
  <si>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</si>
  <si>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</si>
  <si>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</si>
  <si>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</si>
  <si>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</si>
  <si>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</si>
  <si>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</si>
  <si>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</si>
  <si>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</si>
  <si>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</si>
  <si>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</si>
  <si>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</si>
  <si>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</si>
  <si>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</si>
  <si>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</si>
  <si>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</si>
  <si>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</si>
  <si>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</si>
  <si>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</si>
  <si>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</si>
  <si>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</si>
  <si>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</si>
  <si>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</si>
  <si>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</si>
  <si>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</si>
  <si>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</si>
  <si>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</si>
  <si>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</si>
  <si>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</si>
  <si>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</si>
  <si>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</si>
  <si>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</si>
  <si>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</si>
  <si>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</si>
  <si>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</si>
  <si>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</si>
  <si>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</si>
  <si>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</si>
  <si>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</si>
  <si>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</si>
  <si>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</si>
  <si>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</si>
  <si>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</si>
  <si>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</si>
  <si>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</si>
  <si>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</si>
  <si>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</si>
  <si>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</si>
  <si>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</si>
  <si>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</si>
  <si>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</si>
  <si>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</si>
  <si>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</si>
  <si>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</si>
  <si>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</si>
  <si>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</si>
  <si>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</si>
  <si>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</si>
  <si>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</si>
  <si>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</si>
  <si>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</si>
  <si>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</si>
  <si>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</si>
  <si>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</si>
  <si>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</si>
  <si>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</si>
  <si>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</si>
  <si>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</si>
  <si>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</si>
  <si>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</si>
  <si>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</si>
  <si>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</si>
  <si>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</si>
  <si>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</si>
  <si>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</si>
  <si>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</si>
  <si>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</si>
  <si>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</si>
  <si>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</si>
  <si>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</si>
  <si>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</si>
  <si>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</si>
  <si>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</si>
  <si>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</si>
  <si>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</si>
  <si>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</si>
  <si>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</si>
  <si>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</si>
  <si>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</si>
  <si>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</si>
  <si>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</si>
  <si>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</si>
  <si>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</si>
  <si>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</si>
  <si>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</si>
  <si>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</si>
  <si>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</si>
  <si>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</si>
  <si>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</si>
  <si>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</si>
  <si>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</si>
  <si>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</si>
  <si>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</si>
  <si>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</si>
  <si>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</si>
  <si>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</si>
  <si>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</si>
  <si>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</si>
  <si>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</si>
  <si>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</si>
  <si>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</si>
  <si>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</si>
  <si>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</si>
  <si>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</si>
  <si>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</si>
  <si>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</si>
  <si>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</si>
  <si>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</si>
  <si>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</si>
  <si>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</si>
  <si>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</si>
  <si>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</si>
  <si>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</si>
  <si>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</si>
  <si>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</si>
  <si>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</si>
  <si>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</si>
  <si>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</si>
  <si>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</si>
  <si>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</si>
  <si>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</si>
  <si>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</si>
  <si>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</si>
  <si>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</si>
  <si>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</si>
  <si>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</si>
  <si>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</si>
  <si>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</si>
  <si>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</si>
  <si>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</si>
  <si>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</si>
  <si>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</si>
  <si>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</si>
  <si>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</si>
  <si>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</si>
  <si>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</si>
  <si>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</si>
  <si>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</si>
  <si>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</si>
  <si>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</si>
  <si>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</si>
  <si>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</si>
  <si>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</si>
  <si>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</si>
  <si>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</si>
  <si>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</si>
  <si>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</si>
  <si>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</si>
  <si>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</si>
  <si>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</si>
  <si>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</si>
  <si>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</si>
  <si>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</si>
  <si>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</si>
  <si>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</si>
  <si>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</si>
  <si>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</si>
  <si>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</si>
  <si>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</si>
  <si>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</si>
  <si>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</si>
  <si>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</si>
  <si>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</si>
  <si>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</si>
  <si>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</si>
  <si>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</si>
  <si>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</si>
  <si>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</si>
  <si>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</si>
  <si>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</si>
  <si>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</si>
  <si>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</si>
  <si>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</si>
  <si>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</si>
  <si>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</si>
  <si>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</si>
  <si>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</si>
  <si>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</si>
  <si>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</si>
  <si>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</si>
  <si>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</si>
  <si>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</si>
  <si>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</si>
  <si>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</si>
  <si>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</si>
  <si>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</si>
  <si>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</si>
  <si>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</si>
  <si>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</si>
  <si>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</si>
  <si>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</si>
  <si>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</si>
  <si>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</si>
  <si>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</si>
  <si>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</si>
  <si>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</si>
  <si>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</si>
  <si>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</si>
  <si>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</si>
  <si>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</si>
  <si>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</si>
  <si>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</si>
  <si>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</si>
  <si>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</si>
  <si>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</si>
  <si>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</si>
  <si>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</si>
  <si>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</si>
  <si>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</si>
  <si>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</si>
  <si>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</si>
  <si>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</si>
  <si>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</si>
  <si>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</si>
  <si>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</si>
  <si>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</si>
  <si>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</si>
  <si>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</si>
  <si>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</si>
  <si>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</si>
  <si>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</si>
  <si>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</si>
  <si>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</si>
  <si>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</si>
  <si>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</si>
  <si>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</si>
  <si>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</si>
  <si>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</si>
  <si>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</si>
  <si>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</si>
  <si>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</si>
  <si>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</si>
  <si>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</si>
  <si>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</si>
  <si>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</si>
  <si>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</si>
  <si>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</si>
  <si>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</si>
  <si>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</si>
  <si>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</si>
  <si>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</si>
  <si>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</si>
  <si>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</si>
  <si>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</si>
  <si>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</si>
  <si>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</si>
  <si>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</si>
  <si>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</si>
  <si>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</si>
  <si>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</si>
  <si>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</si>
  <si>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</si>
  <si>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</si>
  <si>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</si>
  <si>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</si>
  <si>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</si>
  <si>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</si>
  <si>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</si>
  <si>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</si>
  <si>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</si>
  <si>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</si>
  <si>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</si>
  <si>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</si>
  <si>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</si>
  <si>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</si>
  <si>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</si>
  <si>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</si>
  <si>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</si>
  <si>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</si>
  <si>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</si>
  <si>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</si>
  <si>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</si>
  <si>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</si>
  <si>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</si>
  <si>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</si>
  <si>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</si>
  <si>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</si>
  <si>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</si>
  <si>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</si>
  <si>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</si>
  <si>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</si>
  <si>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</si>
  <si>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</si>
  <si>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</si>
  <si>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</si>
  <si>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</si>
  <si>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</si>
  <si>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</si>
  <si>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</si>
  <si>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</si>
  <si>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</si>
  <si>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</si>
  <si>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</si>
  <si>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</si>
  <si>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</si>
  <si>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</si>
  <si>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</si>
  <si>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</si>
  <si>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</si>
  <si>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</si>
  <si>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</si>
  <si>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</si>
  <si>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</si>
  <si>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</si>
  <si>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</si>
  <si>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</si>
  <si>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</si>
  <si>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</si>
  <si>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</si>
  <si>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</si>
  <si>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</si>
  <si>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</si>
  <si>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</si>
  <si>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</si>
  <si>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</si>
  <si>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</si>
  <si>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</si>
  <si>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</si>
  <si>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</si>
  <si>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</si>
  <si>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</si>
  <si>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</si>
  <si>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</si>
  <si>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</si>
  <si>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</si>
  <si>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</si>
  <si>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</si>
  <si>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</si>
  <si>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</si>
  <si>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</si>
  <si>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</si>
  <si>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</si>
  <si>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</si>
  <si>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</si>
  <si>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</si>
  <si>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</si>
  <si>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</si>
  <si>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</si>
  <si>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</si>
  <si>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</si>
  <si>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</si>
  <si>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</si>
  <si>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</si>
  <si>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</si>
  <si>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</si>
  <si>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</si>
  <si>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</si>
  <si>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</si>
  <si>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</si>
  <si>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</si>
  <si>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</si>
  <si>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</si>
  <si>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</si>
  <si>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</si>
  <si>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</si>
  <si>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</si>
  <si>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</si>
  <si>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</si>
  <si>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</si>
  <si>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</si>
  <si>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</si>
  <si>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</si>
  <si>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</si>
  <si>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</si>
  <si>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</si>
  <si>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</si>
  <si>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</si>
  <si>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</si>
  <si>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</si>
  <si>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</si>
  <si>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</si>
  <si>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</si>
  <si>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</si>
  <si>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</si>
  <si>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</si>
  <si>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</si>
  <si>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</si>
  <si>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</si>
  <si>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</si>
  <si>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</si>
  <si>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</si>
  <si>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</si>
  <si>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</si>
  <si>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</si>
  <si>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</si>
  <si>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</si>
  <si>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</si>
  <si>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</si>
  <si>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</si>
  <si>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</si>
  <si>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</si>
  <si>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</si>
  <si>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</si>
  <si>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</si>
  <si>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</si>
  <si>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</si>
  <si>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</si>
  <si>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</si>
  <si>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</si>
  <si>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</si>
  <si>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</si>
  <si>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</si>
  <si>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</si>
  <si>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</si>
  <si>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</si>
  <si>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</si>
  <si>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</si>
  <si>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</si>
  <si>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</si>
  <si>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</si>
  <si>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</si>
  <si>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</si>
  <si>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</si>
  <si>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</si>
  <si>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</si>
  <si>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</si>
  <si>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</si>
  <si>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</si>
  <si>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</si>
  <si>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</si>
  <si>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</si>
  <si>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</si>
  <si>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</si>
  <si>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</si>
  <si>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</si>
  <si>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</si>
  <si>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</si>
  <si>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</si>
  <si>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</si>
  <si>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</si>
  <si>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</si>
  <si>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</si>
  <si>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</si>
  <si>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</si>
  <si>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</si>
  <si>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</si>
  <si>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</si>
  <si>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</si>
  <si>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</si>
  <si>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</si>
  <si>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</si>
  <si>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</si>
  <si>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</si>
  <si>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</si>
  <si>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</si>
  <si>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</si>
  <si>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</si>
  <si>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</si>
  <si>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</si>
  <si>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</si>
  <si>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</si>
  <si>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</si>
  <si>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</si>
  <si>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</si>
  <si>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</si>
  <si>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</si>
  <si>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</si>
  <si>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</si>
  <si>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</si>
  <si>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</si>
  <si>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</si>
  <si>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</si>
  <si>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</si>
  <si>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</si>
  <si>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</si>
  <si>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</si>
  <si>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</si>
  <si>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</si>
  <si>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</si>
  <si>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</si>
  <si>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</si>
  <si>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</si>
  <si>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</si>
  <si>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</si>
  <si>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</si>
  <si>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</si>
  <si>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</si>
  <si>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</si>
  <si>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</si>
  <si>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</si>
  <si>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</si>
  <si>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</si>
  <si>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</si>
  <si>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</si>
  <si>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</si>
  <si>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</si>
  <si>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</si>
  <si>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</si>
  <si>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</si>
  <si>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</si>
  <si>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</si>
  <si>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</si>
  <si>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</si>
  <si>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</si>
  <si>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</si>
  <si>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</si>
  <si>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</si>
  <si>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</si>
  <si>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</si>
  <si>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</si>
  <si>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</si>
  <si>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</si>
  <si>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</si>
  <si>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</si>
  <si>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</si>
  <si>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</si>
  <si>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</si>
  <si>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</si>
  <si>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</si>
  <si>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</si>
  <si>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</si>
  <si>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</si>
  <si>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</si>
  <si>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</si>
  <si>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</si>
  <si>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</si>
  <si>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</si>
  <si>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</si>
  <si>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</si>
  <si>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</si>
  <si>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</si>
  <si>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</si>
  <si>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</si>
  <si>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</si>
  <si>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</si>
  <si>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</si>
  <si>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</si>
  <si>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</si>
  <si>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</si>
  <si>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</si>
  <si>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</si>
  <si>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</si>
  <si>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</si>
  <si>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</si>
  <si>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</si>
  <si>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</si>
  <si>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</si>
  <si>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</si>
  <si>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</si>
  <si>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</si>
  <si>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</si>
  <si>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</si>
  <si>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</si>
  <si>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</si>
  <si>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</si>
  <si>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</si>
  <si>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</si>
  <si>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</si>
  <si>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</si>
  <si>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</si>
  <si>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</si>
  <si>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</si>
  <si>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</si>
  <si>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</si>
  <si>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</si>
  <si>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</si>
  <si>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</si>
  <si>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</si>
  <si>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</si>
  <si>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</si>
  <si>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</si>
  <si>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</si>
  <si>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</si>
  <si>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</si>
  <si>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</si>
  <si>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</si>
  <si>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</si>
  <si>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</si>
  <si>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</si>
  <si>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</si>
  <si>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</si>
  <si>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</si>
  <si>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</si>
  <si>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</si>
  <si>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</si>
  <si>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</si>
  <si>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</si>
  <si>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</si>
  <si>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</si>
  <si>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</si>
  <si>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</si>
  <si>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</si>
  <si>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</si>
  <si>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</si>
  <si>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</si>
  <si>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</si>
  <si>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</si>
  <si>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</si>
  <si>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</si>
  <si>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</si>
  <si>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</si>
  <si>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</si>
  <si>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</si>
  <si>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</si>
  <si>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</si>
  <si>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</si>
  <si>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</si>
  <si>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</si>
  <si>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</si>
  <si>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</si>
  <si>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</si>
  <si>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</si>
  <si>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</si>
  <si>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</si>
  <si>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</si>
  <si>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</si>
  <si>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</si>
  <si>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</si>
  <si>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</si>
  <si>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</si>
  <si>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</si>
  <si>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</si>
  <si>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</si>
  <si>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</si>
  <si>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</si>
  <si>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</si>
  <si>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</si>
  <si>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</si>
  <si>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</si>
  <si>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</si>
  <si>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</si>
  <si>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</si>
  <si>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</si>
  <si>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</si>
  <si>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</si>
  <si>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</si>
  <si>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</si>
  <si>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</si>
  <si>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</si>
  <si>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</si>
  <si>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</si>
  <si>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</si>
  <si>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</si>
  <si>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</si>
  <si>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</si>
  <si>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</si>
  <si>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</si>
  <si>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</si>
  <si>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</si>
  <si>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</si>
  <si>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</si>
  <si>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</si>
  <si>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</si>
  <si>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</si>
  <si>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</si>
  <si>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</si>
  <si>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</si>
  <si>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</si>
  <si>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</si>
  <si>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</si>
  <si>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</si>
  <si>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</si>
  <si>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</si>
  <si>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</si>
  <si>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</si>
  <si>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</si>
  <si>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</si>
  <si>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</si>
  <si>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</si>
  <si>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</si>
  <si>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</si>
  <si>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</si>
  <si>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</si>
  <si>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</si>
  <si>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</si>
  <si>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</si>
  <si>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</si>
  <si>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</si>
  <si>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</si>
  <si>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</si>
  <si>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</si>
  <si>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</si>
  <si>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</si>
  <si>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</si>
  <si>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</si>
  <si>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</si>
  <si>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</si>
  <si>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</si>
  <si>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</si>
  <si>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</si>
  <si>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</si>
  <si>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</si>
  <si>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</si>
  <si>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</si>
  <si>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</si>
  <si>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</si>
  <si>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</si>
  <si>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</si>
  <si>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</si>
  <si>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</si>
  <si>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</si>
  <si>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</si>
  <si>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</si>
  <si>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</si>
  <si>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</si>
  <si>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</si>
  <si>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</si>
  <si>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</si>
  <si>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</si>
  <si>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</si>
  <si>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</si>
  <si>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</si>
  <si>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</si>
  <si>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</si>
  <si>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</si>
  <si>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</si>
  <si>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</si>
  <si>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</si>
  <si>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</si>
  <si>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</si>
  <si>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</si>
  <si>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</si>
  <si>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</si>
  <si>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</si>
  <si>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</si>
  <si>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</si>
  <si>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</si>
  <si>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</si>
  <si>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</si>
  <si>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</si>
  <si>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</si>
  <si>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</si>
  <si>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</si>
  <si>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</si>
  <si>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</si>
  <si>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</si>
  <si>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</si>
  <si>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</si>
  <si>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</si>
  <si>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</si>
  <si>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</si>
  <si>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</si>
  <si>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</si>
  <si>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</si>
  <si>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</si>
  <si>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</si>
  <si>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</si>
  <si>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</si>
  <si>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</si>
  <si>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</si>
  <si>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</si>
  <si>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</si>
  <si>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</si>
  <si>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</si>
  <si>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</si>
  <si>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</si>
  <si>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</si>
  <si>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</si>
  <si>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</si>
  <si>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</si>
  <si>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</si>
  <si>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</si>
  <si>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</si>
  <si>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</si>
  <si>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</si>
  <si>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</si>
  <si>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</si>
  <si>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</si>
  <si>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</si>
  <si>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</si>
  <si>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</si>
  <si>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</si>
  <si>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</si>
  <si>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</si>
  <si>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</si>
  <si>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</si>
  <si>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</si>
  <si>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</si>
  <si>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</si>
  <si>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</si>
  <si>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</si>
  <si>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</si>
  <si>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</si>
  <si>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</si>
  <si>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</si>
  <si>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</si>
  <si>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</si>
  <si>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</si>
  <si>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</si>
  <si>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</si>
  <si>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</si>
  <si>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</si>
  <si>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</si>
  <si>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</si>
  <si>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</si>
  <si>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</si>
  <si>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</si>
  <si>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</si>
  <si>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</si>
  <si>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</si>
  <si>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</si>
  <si>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</si>
  <si>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</si>
  <si>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</si>
  <si>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</si>
  <si>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</si>
  <si>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</si>
  <si>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</si>
  <si>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</si>
  <si>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</si>
  <si>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</si>
  <si>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</si>
  <si>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</si>
  <si>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</si>
  <si>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</si>
  <si>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</si>
  <si>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</si>
  <si>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</si>
  <si>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</si>
  <si>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</si>
  <si>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</si>
  <si>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</si>
  <si>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</si>
  <si>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</si>
  <si>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</si>
  <si>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</si>
  <si>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</si>
  <si>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</si>
  <si>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</si>
  <si>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</si>
  <si>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</si>
  <si>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</si>
  <si>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</si>
  <si>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</si>
  <si>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</si>
  <si>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</si>
  <si>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</si>
  <si>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</si>
  <si>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</si>
  <si>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</si>
  <si>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</si>
  <si>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</si>
  <si>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</si>
  <si>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</si>
  <si>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</si>
  <si>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</si>
  <si>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</si>
  <si>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</si>
  <si>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</si>
  <si>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</si>
  <si>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</si>
  <si>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</si>
  <si>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</si>
  <si>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</si>
  <si>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</si>
  <si>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</si>
  <si>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</si>
  <si>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</si>
  <si>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</si>
  <si>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</si>
  <si>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</si>
  <si>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</si>
  <si>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</si>
  <si>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</si>
  <si>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</si>
  <si>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</si>
  <si>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</si>
  <si>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</si>
  <si>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</si>
  <si>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</si>
  <si>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</si>
  <si>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</si>
  <si>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</si>
  <si>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</si>
  <si>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</si>
  <si>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</si>
  <si>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</si>
  <si>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</si>
  <si>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</si>
  <si>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</si>
  <si>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</si>
  <si>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</si>
  <si>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</si>
  <si>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</si>
  <si>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</si>
  <si>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</si>
  <si>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</si>
  <si>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</si>
  <si>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</si>
  <si>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</si>
  <si>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</si>
  <si>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</si>
  <si>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</si>
  <si>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</si>
  <si>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</si>
  <si>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</si>
  <si>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</si>
  <si>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</si>
  <si>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</si>
  <si>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</si>
  <si>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</si>
  <si>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</si>
  <si>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</si>
  <si>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</si>
  <si>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</si>
  <si>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</si>
  <si>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</si>
  <si>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</si>
  <si>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</si>
  <si>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</si>
  <si>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</si>
  <si>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</si>
  <si>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</si>
  <si>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</si>
  <si>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</si>
  <si>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</si>
  <si>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</si>
  <si>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</si>
  <si>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</si>
  <si>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</si>
  <si>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</si>
  <si>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</si>
  <si>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</si>
  <si>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</si>
  <si>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</si>
  <si>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</si>
  <si>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</si>
  <si>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</si>
  <si>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</si>
  <si>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</si>
  <si>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</si>
  <si>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</si>
  <si>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</si>
  <si>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</si>
  <si>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</si>
  <si>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</si>
  <si>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</si>
  <si>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</si>
  <si>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</si>
  <si>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</si>
  <si>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</si>
  <si>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</si>
  <si>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</si>
  <si>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</si>
  <si>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</si>
  <si>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</si>
  <si>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</si>
  <si>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</si>
  <si>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</si>
  <si>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</si>
  <si>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</si>
  <si>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</si>
  <si>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</si>
  <si>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</si>
  <si>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</si>
  <si>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</si>
  <si>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</si>
  <si>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</si>
  <si>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</si>
  <si>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</si>
  <si>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</si>
  <si>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</si>
  <si>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</si>
  <si>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</si>
  <si>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</si>
  <si>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</si>
  <si>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</si>
  <si>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</si>
  <si>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</si>
  <si>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</si>
  <si>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</si>
  <si>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</si>
  <si>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</si>
  <si>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</si>
  <si>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</si>
  <si>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</si>
  <si>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</si>
  <si>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</si>
  <si>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</si>
  <si>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</si>
  <si>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</si>
  <si>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</si>
  <si>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</si>
  <si>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</si>
  <si>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</si>
  <si>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</si>
  <si>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</si>
  <si>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</si>
  <si>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</si>
  <si>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</si>
  <si>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</si>
  <si>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</si>
  <si>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</si>
  <si>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</si>
  <si>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</si>
  <si>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</si>
  <si>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</si>
  <si>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</si>
  <si>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</si>
  <si>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</si>
  <si>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</si>
  <si>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</si>
  <si>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</si>
  <si>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</si>
  <si>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</si>
  <si>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</si>
  <si>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</si>
  <si>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</si>
  <si>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</si>
  <si>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</si>
  <si>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</si>
  <si>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</si>
  <si>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</si>
  <si>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</si>
  <si>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</si>
  <si>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</si>
  <si>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</si>
  <si>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</si>
  <si>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</si>
  <si>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</si>
  <si>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</si>
  <si>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</si>
  <si>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</si>
  <si>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</si>
  <si>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</si>
  <si>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</si>
  <si>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</si>
  <si>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</si>
  <si>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</si>
  <si>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</si>
  <si>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</si>
  <si>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</si>
  <si>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</si>
  <si>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</si>
  <si>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</si>
  <si>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</si>
  <si>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</si>
  <si>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</si>
  <si>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</si>
  <si>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</si>
  <si>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</si>
  <si>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</si>
  <si>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</si>
  <si>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</si>
  <si>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</si>
  <si>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</si>
  <si>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</si>
  <si>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</si>
  <si>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</si>
  <si>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</si>
  <si>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</si>
  <si>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</si>
  <si>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</si>
  <si>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</si>
  <si>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</si>
  <si>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</si>
  <si>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</si>
  <si>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</si>
  <si>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</si>
  <si>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</si>
  <si>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</si>
  <si>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</si>
  <si>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</si>
  <si>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</si>
  <si>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</si>
  <si>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</si>
  <si>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</si>
  <si>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</si>
  <si>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</si>
  <si>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</si>
  <si>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</si>
  <si>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</si>
  <si>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</si>
  <si>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</si>
  <si>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</si>
  <si>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</si>
  <si>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</si>
  <si>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</si>
  <si>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</si>
  <si>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</si>
  <si>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</si>
  <si>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</si>
  <si>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</si>
  <si>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</si>
  <si>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</si>
  <si>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</si>
  <si>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</si>
  <si>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</si>
  <si>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</si>
  <si>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</si>
  <si>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</si>
  <si>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</si>
  <si>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</si>
  <si>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</si>
  <si>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</si>
  <si>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</si>
  <si>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</si>
  <si>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</si>
  <si>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</si>
  <si>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</si>
  <si>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</si>
  <si>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</si>
  <si>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</si>
  <si>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</si>
  <si>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</si>
  <si>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</si>
  <si>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</si>
  <si>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</si>
  <si>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</si>
  <si>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</si>
  <si>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</si>
  <si>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</si>
  <si>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</si>
  <si>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</si>
  <si>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</si>
  <si>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</si>
  <si>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</si>
  <si>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</si>
  <si>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</si>
  <si>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</si>
  <si>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</si>
  <si>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</si>
  <si>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</si>
  <si>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</si>
  <si>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</si>
  <si>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</si>
  <si>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</si>
  <si>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</si>
  <si>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</si>
  <si>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</si>
  <si>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</si>
  <si>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</si>
  <si>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</si>
  <si>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</si>
  <si>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</si>
  <si>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</si>
  <si>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</si>
  <si>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</si>
  <si>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</si>
  <si>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</si>
  <si>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</si>
  <si>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</si>
  <si>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</si>
  <si>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</si>
  <si>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</si>
  <si>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</si>
  <si>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</si>
  <si>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</si>
  <si>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</si>
  <si>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</si>
  <si>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</si>
  <si>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</si>
  <si>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</si>
  <si>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</si>
  <si>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</si>
  <si>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</si>
  <si>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</si>
  <si>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</si>
  <si>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</si>
  <si>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</si>
  <si>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</si>
  <si>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</si>
  <si>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</si>
  <si>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</si>
  <si>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</si>
  <si>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</si>
  <si>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</si>
  <si>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</si>
  <si>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</si>
  <si>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</si>
  <si>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</si>
  <si>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</si>
  <si>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</si>
  <si>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</si>
  <si>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</si>
  <si>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</si>
  <si>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</si>
  <si>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</si>
  <si>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</si>
  <si>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</si>
  <si>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</si>
  <si>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</si>
  <si>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</si>
  <si>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</si>
  <si>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</si>
  <si>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</si>
  <si>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</si>
  <si>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</si>
  <si>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</si>
  <si>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</si>
  <si>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</si>
  <si>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</si>
  <si>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</si>
  <si>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</si>
  <si>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</si>
  <si>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</si>
  <si>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</si>
  <si>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</si>
  <si>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</si>
  <si>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</si>
  <si>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</si>
  <si>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</si>
  <si>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</si>
  <si>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</si>
  <si>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</si>
  <si>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</si>
  <si>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</si>
  <si>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</si>
  <si>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</si>
  <si>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</si>
  <si>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</si>
  <si>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</si>
  <si>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</si>
  <si>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</si>
  <si>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</si>
  <si>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</si>
  <si>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</si>
  <si>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</si>
  <si>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</si>
  <si>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</si>
  <si>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</si>
  <si>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</si>
  <si>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</si>
  <si>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</si>
  <si>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</si>
  <si>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</si>
  <si>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</si>
  <si>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</si>
  <si>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</si>
  <si>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</si>
  <si>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</si>
  <si>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</si>
  <si>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</si>
  <si>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</si>
  <si>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</si>
  <si>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</si>
  <si>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</si>
  <si>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</si>
  <si>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</si>
  <si>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</si>
  <si>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</si>
  <si>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</si>
  <si>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</si>
  <si>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</si>
  <si>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</si>
  <si>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</si>
  <si>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</si>
  <si>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</si>
  <si>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</si>
  <si>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</si>
  <si>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</si>
  <si>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</si>
  <si>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</si>
  <si>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</si>
  <si>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</si>
  <si>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</si>
  <si>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</si>
  <si>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</si>
  <si>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</si>
  <si>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</si>
  <si>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</si>
  <si>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</si>
  <si>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</si>
  <si>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</si>
  <si>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</si>
  <si>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</si>
  <si>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</si>
  <si>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</si>
  <si>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</si>
  <si>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</si>
  <si>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</si>
  <si>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</si>
  <si>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</si>
  <si>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</si>
  <si>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</si>
  <si>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</si>
  <si>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</si>
  <si>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</si>
  <si>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</si>
  <si>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</si>
  <si>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</si>
  <si>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</si>
  <si>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</si>
  <si>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</si>
  <si>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</si>
  <si>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</si>
  <si>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</si>
  <si>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</si>
  <si>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</si>
  <si>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</si>
  <si>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</si>
  <si>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</si>
  <si>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</si>
  <si>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</si>
  <si>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</si>
  <si>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</si>
  <si>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</si>
  <si>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</si>
  <si>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</si>
  <si>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</si>
  <si>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</si>
  <si>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</si>
  <si>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</si>
  <si>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</si>
  <si>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</si>
  <si>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</si>
  <si>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</si>
  <si>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</si>
  <si>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</si>
  <si>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</si>
  <si>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</si>
  <si>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</si>
  <si>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</si>
  <si>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</si>
  <si>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</si>
  <si>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</si>
  <si>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</si>
  <si>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</si>
  <si>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</si>
  <si>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</si>
  <si>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</si>
  <si>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</si>
  <si>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</si>
  <si>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</si>
  <si>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</si>
  <si>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</si>
  <si>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</si>
  <si>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</si>
  <si>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</si>
  <si>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</si>
  <si>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</si>
  <si>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</si>
  <si>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</si>
  <si>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</si>
  <si>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</si>
  <si>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</si>
  <si>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</si>
  <si>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</si>
  <si>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</si>
  <si>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</si>
  <si>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</si>
  <si>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</si>
  <si>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</si>
  <si>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</si>
  <si>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</si>
  <si>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</si>
  <si>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</si>
  <si>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</si>
  <si>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</si>
  <si>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</si>
  <si>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</si>
  <si>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</si>
  <si>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</si>
  <si>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</si>
  <si>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</si>
  <si>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</si>
  <si>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</si>
  <si>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</si>
  <si>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</si>
  <si>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</si>
  <si>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</si>
  <si>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</si>
  <si>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</si>
  <si>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</si>
  <si>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</si>
  <si>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</si>
  <si>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</si>
  <si>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</si>
  <si>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</si>
  <si>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</si>
  <si>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</si>
  <si>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</si>
  <si>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</si>
  <si>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</si>
  <si>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</si>
  <si>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</si>
  <si>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</si>
  <si>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</si>
  <si>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</si>
  <si>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</si>
  <si>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</si>
  <si>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</si>
  <si>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</si>
  <si>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</si>
  <si>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</si>
  <si>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</si>
  <si>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</si>
  <si>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</si>
  <si>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</si>
  <si>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</si>
  <si>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</si>
  <si>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</si>
  <si>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</si>
  <si>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</si>
  <si>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</si>
  <si>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</si>
  <si>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</si>
  <si>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</si>
  <si>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</si>
  <si>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</si>
  <si>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</si>
  <si>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</si>
  <si>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</si>
  <si>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</si>
  <si>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</si>
  <si>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</si>
  <si>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</si>
  <si>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</si>
  <si>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</si>
  <si>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</si>
  <si>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</si>
  <si>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</si>
  <si>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</si>
  <si>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</si>
  <si>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</si>
  <si>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</si>
  <si>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</si>
  <si>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</si>
  <si>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</si>
  <si>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</si>
  <si>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</si>
  <si>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</si>
  <si>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</si>
  <si>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</si>
  <si>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</si>
  <si>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</si>
  <si>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</si>
  <si>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</si>
  <si>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</si>
  <si>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</si>
  <si>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</si>
  <si>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</si>
  <si>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</si>
  <si>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</si>
  <si>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</si>
  <si>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</si>
  <si>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</si>
  <si>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</si>
  <si>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</si>
  <si>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</si>
  <si>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</si>
  <si>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</si>
  <si>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</si>
  <si>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</si>
  <si>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</si>
  <si>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</si>
  <si>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</si>
  <si>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</si>
  <si>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</si>
  <si>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</si>
  <si>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</si>
  <si>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</si>
  <si>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</si>
  <si>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</si>
  <si>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</si>
  <si>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</si>
  <si>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</si>
  <si>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</si>
  <si>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</si>
  <si>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</si>
  <si>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</si>
  <si>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</si>
  <si>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</si>
  <si>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</si>
  <si>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</si>
  <si>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</si>
  <si>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</si>
  <si>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</si>
  <si>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</si>
  <si>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</si>
  <si>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</si>
  <si>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</si>
  <si>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</si>
  <si>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</si>
  <si>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</si>
  <si>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</si>
  <si>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</si>
  <si>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</si>
  <si>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</si>
  <si>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</si>
  <si>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</si>
  <si>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</si>
  <si>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</si>
  <si>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</si>
  <si>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</si>
  <si>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</si>
  <si>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</si>
  <si>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</si>
  <si>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</si>
  <si>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</si>
  <si>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</si>
  <si>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</si>
  <si>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</si>
  <si>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</si>
  <si>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</si>
  <si>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</si>
  <si>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</si>
  <si>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</si>
  <si>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</si>
  <si>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</si>
  <si>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</si>
  <si>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</si>
  <si>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</si>
  <si>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</si>
  <si>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</si>
  <si>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</si>
  <si>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</si>
  <si>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</si>
  <si>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</si>
  <si>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</si>
  <si>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</si>
  <si>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</si>
  <si>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</si>
  <si>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</si>
  <si>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</si>
  <si>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</si>
  <si>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</si>
  <si>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</si>
  <si>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</si>
  <si>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</si>
  <si>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</si>
  <si>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</si>
  <si>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</si>
  <si>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</si>
  <si>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</si>
  <si>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</si>
  <si>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</si>
  <si>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</si>
  <si>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</si>
  <si>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</si>
  <si>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</si>
  <si>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</si>
  <si>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</si>
  <si>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</si>
  <si>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</si>
  <si>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</si>
  <si>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</si>
  <si>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</si>
  <si>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</si>
  <si>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</si>
  <si>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</si>
  <si>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</si>
  <si>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</si>
  <si>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</si>
  <si>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</si>
  <si>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</si>
  <si>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</si>
  <si>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</si>
  <si>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</si>
  <si>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</si>
  <si>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</si>
  <si>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</si>
  <si>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</si>
  <si>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</si>
  <si>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</si>
  <si>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</si>
  <si>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</si>
  <si>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</si>
  <si>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</si>
  <si>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</si>
  <si>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</si>
  <si>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</si>
  <si>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</si>
  <si>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</si>
  <si>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</si>
  <si>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</si>
  <si>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</si>
  <si>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</si>
  <si>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</si>
  <si>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</si>
  <si>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</si>
  <si>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</si>
  <si>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</si>
  <si>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</si>
  <si>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</si>
  <si>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</si>
  <si>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</si>
  <si>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</si>
  <si>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</si>
  <si>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</si>
  <si>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</si>
  <si>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</si>
  <si>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</si>
  <si>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</si>
  <si>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</si>
  <si>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</si>
  <si>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</si>
  <si>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</si>
  <si>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</si>
  <si>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</si>
  <si>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</si>
  <si>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</si>
  <si>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</si>
  <si>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</si>
  <si>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</si>
  <si>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</si>
  <si>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</si>
  <si>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</si>
  <si>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</si>
  <si>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</si>
  <si>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</si>
  <si>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</si>
  <si>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</si>
  <si>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</si>
  <si>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</si>
  <si>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</si>
  <si>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</si>
  <si>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</si>
  <si>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</si>
  <si>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</si>
  <si>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</si>
  <si>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</si>
  <si>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</si>
  <si>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</si>
  <si>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</si>
  <si>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</si>
  <si>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</si>
  <si>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</si>
  <si>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</si>
  <si>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</si>
  <si>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</si>
  <si>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</si>
  <si>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</si>
  <si>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</si>
  <si>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</si>
  <si>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</si>
  <si>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</si>
  <si>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</si>
  <si>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</si>
  <si>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</si>
  <si>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</si>
  <si>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</si>
  <si>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</si>
  <si>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</si>
  <si>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</si>
  <si>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</si>
  <si>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</si>
  <si>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</si>
  <si>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</si>
  <si>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</si>
  <si>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</si>
  <si>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</si>
  <si>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</si>
  <si>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</si>
  <si>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</si>
  <si>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</si>
  <si>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</si>
  <si>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</si>
  <si>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</si>
  <si>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</si>
  <si>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</si>
  <si>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</si>
  <si>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</si>
  <si>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</si>
  <si>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</si>
  <si>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</si>
  <si>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</si>
  <si>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</si>
  <si>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</si>
  <si>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</si>
  <si>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</si>
  <si>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</si>
  <si>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</si>
  <si>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</si>
  <si>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</si>
  <si>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</si>
  <si>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</si>
  <si>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</si>
  <si>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</si>
  <si>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</si>
  <si>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</si>
  <si>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</si>
  <si>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</si>
  <si>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</si>
  <si>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</si>
  <si>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</si>
  <si>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</si>
  <si>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</si>
  <si>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</si>
  <si>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</si>
  <si>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</si>
  <si>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</si>
  <si>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</si>
  <si>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</si>
  <si>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</si>
  <si>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</si>
  <si>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</si>
  <si>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</si>
  <si>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</si>
  <si>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</si>
  <si>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</si>
  <si>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</si>
  <si>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</si>
  <si>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</si>
  <si>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</si>
  <si>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</si>
  <si>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</si>
  <si>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</si>
  <si>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</si>
  <si>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</si>
  <si>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</si>
  <si>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</si>
  <si>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</si>
  <si>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</si>
  <si>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</si>
  <si>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</si>
  <si>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</si>
  <si>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</si>
  <si>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</si>
  <si>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</si>
  <si>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</si>
  <si>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</si>
  <si>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</si>
  <si>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</si>
  <si>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</si>
  <si>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</si>
  <si>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</si>
  <si>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</si>
  <si>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</si>
  <si>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</si>
  <si>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</si>
  <si>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</si>
  <si>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</si>
  <si>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</si>
  <si>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</si>
  <si>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</si>
  <si>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</si>
  <si>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</si>
  <si>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</si>
  <si>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</si>
  <si>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</si>
  <si>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</si>
  <si>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</si>
  <si>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</si>
  <si>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</si>
  <si>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</si>
  <si>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</si>
  <si>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</si>
  <si>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</si>
  <si>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</si>
  <si>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</si>
  <si>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</si>
  <si>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</si>
  <si>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</si>
  <si>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</si>
  <si>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</si>
  <si>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</si>
  <si>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</si>
  <si>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</si>
  <si>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</si>
  <si>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</si>
  <si>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</si>
  <si>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</si>
  <si>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</si>
  <si>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</si>
  <si>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</si>
  <si>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</si>
  <si>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</si>
  <si>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</si>
  <si>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</si>
  <si>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</si>
  <si>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</si>
  <si>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</si>
  <si>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</si>
  <si>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</si>
  <si>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</si>
  <si>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</si>
  <si>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</si>
  <si>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</si>
  <si>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</si>
  <si>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</si>
  <si>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</si>
  <si>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</si>
  <si>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</si>
  <si>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</si>
  <si>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</si>
  <si>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</si>
  <si>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</si>
  <si>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</si>
  <si>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</si>
  <si>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</si>
  <si>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</si>
  <si>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</si>
  <si>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</si>
  <si>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</si>
  <si>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</si>
  <si>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</si>
  <si>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</si>
  <si>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</si>
  <si>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</si>
  <si>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</si>
  <si>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</si>
  <si>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</si>
  <si>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</si>
  <si>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</si>
  <si>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</si>
  <si>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</si>
  <si>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</si>
  <si>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</si>
  <si>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</si>
  <si>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</si>
  <si>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</si>
  <si>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</si>
  <si>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</si>
  <si>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</si>
  <si>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</si>
  <si>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</si>
  <si>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</si>
  <si>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</si>
  <si>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</si>
  <si>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</si>
  <si>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</si>
  <si>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</si>
  <si>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</si>
  <si>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</si>
  <si>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</si>
  <si>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</si>
  <si>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</si>
  <si>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</si>
  <si>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</si>
  <si>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</si>
  <si>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</si>
  <si>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</si>
  <si>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</si>
  <si>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</si>
  <si>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</si>
  <si>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</si>
  <si>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</si>
  <si>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</si>
  <si>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</si>
  <si>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</si>
  <si>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</si>
  <si>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</si>
  <si>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</si>
  <si>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</si>
  <si>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</si>
  <si>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</si>
  <si>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</si>
  <si>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</si>
  <si>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</si>
  <si>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</si>
  <si>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</si>
  <si>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</si>
  <si>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</si>
  <si>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</si>
  <si>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</si>
  <si>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</si>
  <si>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</si>
  <si>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</si>
  <si>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</si>
  <si>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</si>
  <si>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</si>
  <si>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</si>
  <si>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</si>
  <si>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</si>
  <si>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</si>
  <si>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</si>
  <si>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</si>
  <si>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</si>
  <si>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</si>
  <si>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</si>
  <si>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</si>
  <si>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</si>
  <si>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</si>
  <si>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</si>
  <si>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</si>
  <si>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</si>
  <si>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</si>
  <si>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</si>
  <si>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</si>
  <si>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</si>
  <si>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</si>
  <si>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</si>
  <si>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</si>
  <si>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</si>
  <si>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</si>
  <si>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</si>
  <si>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</si>
  <si>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</si>
  <si>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</si>
  <si>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</si>
  <si>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</si>
  <si>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</si>
  <si>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</si>
  <si>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</si>
  <si>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</si>
  <si>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</si>
  <si>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</si>
  <si>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</si>
  <si>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</si>
  <si>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</si>
  <si>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</si>
  <si>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</si>
  <si>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</si>
  <si>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</si>
  <si>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</si>
  <si>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</si>
  <si>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</si>
  <si>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</si>
  <si>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</si>
  <si>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</si>
  <si>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</si>
  <si>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</si>
  <si>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</si>
  <si>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</si>
  <si>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</si>
  <si>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</si>
  <si>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</si>
  <si>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</si>
  <si>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</si>
  <si>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</si>
  <si>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</si>
  <si>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</si>
  <si>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</si>
  <si>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</si>
  <si>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</si>
  <si>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</si>
  <si>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</si>
  <si>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</si>
  <si>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</si>
  <si>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</si>
  <si>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</si>
  <si>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</si>
  <si>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</si>
  <si>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</si>
  <si>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</si>
  <si>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</si>
  <si>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</si>
  <si>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</si>
  <si>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</si>
  <si>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</si>
  <si>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</si>
  <si>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</si>
  <si>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</si>
  <si>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</si>
  <si>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</si>
  <si>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</si>
  <si>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</si>
  <si>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</si>
  <si>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</si>
  <si>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</si>
  <si>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</si>
  <si>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</si>
  <si>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</si>
  <si>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</si>
  <si>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</si>
  <si>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</si>
  <si>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</si>
  <si>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</si>
  <si>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</si>
  <si>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</si>
  <si>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</si>
  <si>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</si>
  <si>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</si>
  <si>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</si>
  <si>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</si>
  <si>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</si>
  <si>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</si>
  <si>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</si>
  <si>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</si>
  <si>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</si>
  <si>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</si>
  <si>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</si>
  <si>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</si>
  <si>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</si>
  <si>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</si>
  <si>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</si>
  <si>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</si>
  <si>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</si>
  <si>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</si>
  <si>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</si>
  <si>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</si>
  <si>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</si>
  <si>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</si>
  <si>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</si>
  <si>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</si>
  <si>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</si>
  <si>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</si>
  <si>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</si>
  <si>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</si>
  <si>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</si>
  <si>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</si>
  <si>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</si>
  <si>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</si>
  <si>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</si>
  <si>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</si>
  <si>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</si>
  <si>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</si>
  <si>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</si>
  <si>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</si>
  <si>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</si>
  <si>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</si>
  <si>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</si>
  <si>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</si>
  <si>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</si>
  <si>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</si>
  <si>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</si>
  <si>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</si>
  <si>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</si>
  <si>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</si>
  <si>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</si>
  <si>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</si>
  <si>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</si>
  <si>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</si>
  <si>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</si>
  <si>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</si>
  <si>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</si>
  <si>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</si>
  <si>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</si>
  <si>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</si>
  <si>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</si>
  <si>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</si>
  <si>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</si>
  <si>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</si>
  <si>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</si>
  <si>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</si>
  <si>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</si>
  <si>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</si>
  <si>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</si>
  <si>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</si>
  <si>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</si>
  <si>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</si>
  <si>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</si>
  <si>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</si>
  <si>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</si>
  <si>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</si>
  <si>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</si>
  <si>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</si>
  <si>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</si>
  <si>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</si>
  <si>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</si>
  <si>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</si>
  <si>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</si>
  <si>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</si>
  <si>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</si>
  <si>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</si>
  <si>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</si>
  <si>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</si>
  <si>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</si>
  <si>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</si>
  <si>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</si>
  <si>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</si>
  <si>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</si>
  <si>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</si>
  <si>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</si>
  <si>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</si>
  <si>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</si>
  <si>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</si>
  <si>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</si>
  <si>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</si>
  <si>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</si>
  <si>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</si>
  <si>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</si>
  <si>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</si>
  <si>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</si>
  <si>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</si>
  <si>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</si>
  <si>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</si>
  <si>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</si>
  <si>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</si>
  <si>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</si>
  <si>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</si>
  <si>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</si>
  <si>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</si>
  <si>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</si>
  <si>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</si>
  <si>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</si>
  <si>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</si>
  <si>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</si>
  <si>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</si>
  <si>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</si>
  <si>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</si>
  <si>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</si>
  <si>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</si>
  <si>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</si>
  <si>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</si>
  <si>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</si>
  <si>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</si>
  <si>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</si>
  <si>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</si>
  <si>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</si>
  <si>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</si>
  <si>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</si>
  <si>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</si>
  <si>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</si>
  <si>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</si>
  <si>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</si>
  <si>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</si>
  <si>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</si>
  <si>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</si>
  <si>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</si>
  <si>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</si>
  <si>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</si>
  <si>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</si>
  <si>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</si>
  <si>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</si>
  <si>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</si>
  <si>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</si>
  <si>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</si>
  <si>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</si>
  <si>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</si>
  <si>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</si>
  <si>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</si>
  <si>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</si>
  <si>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</si>
  <si>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</si>
  <si>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</si>
  <si>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</si>
  <si>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</si>
  <si>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</si>
  <si>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</si>
  <si>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</si>
  <si>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</si>
  <si>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</si>
  <si>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</si>
  <si>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</si>
  <si>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</si>
  <si>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</si>
  <si>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</si>
  <si>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</si>
  <si>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</si>
  <si>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</si>
  <si>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</si>
  <si>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</si>
  <si>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</si>
  <si>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</si>
  <si>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</si>
  <si>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</si>
  <si>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</si>
  <si>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</si>
  <si>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</si>
  <si>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</si>
  <si>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</si>
  <si>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</si>
  <si>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</si>
  <si>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</si>
  <si>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</si>
  <si>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</si>
  <si>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</si>
  <si>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</si>
  <si>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</si>
  <si>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</si>
  <si>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</si>
  <si>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</si>
  <si>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</si>
  <si>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</si>
  <si>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</si>
  <si>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</si>
  <si>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</si>
  <si>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</si>
  <si>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</si>
  <si>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</si>
  <si>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</si>
  <si>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</si>
  <si>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</si>
  <si>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</si>
  <si>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</si>
  <si>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</si>
  <si>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</si>
  <si>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</si>
  <si>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</si>
  <si>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</si>
  <si>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</si>
  <si>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</si>
  <si>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</si>
  <si>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</si>
  <si>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</si>
  <si>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</si>
  <si>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</si>
  <si>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</si>
  <si>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</si>
  <si>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</si>
  <si>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</si>
  <si>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</si>
  <si>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</si>
  <si>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</si>
  <si>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</si>
  <si>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</si>
  <si>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</si>
  <si>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</si>
  <si>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</si>
  <si>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</si>
  <si>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</si>
  <si>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</si>
  <si>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</si>
  <si>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</si>
  <si>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</si>
  <si>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</si>
  <si>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</si>
  <si>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</si>
  <si>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</si>
  <si>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</si>
  <si>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</si>
  <si>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</si>
  <si>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</si>
  <si>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</si>
  <si>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</si>
  <si>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</si>
  <si>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</si>
  <si>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</si>
  <si>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</si>
  <si>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</si>
  <si>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</si>
  <si>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</si>
  <si>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</si>
  <si>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</si>
  <si>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</si>
  <si>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</si>
  <si>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</si>
  <si>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</si>
  <si>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</si>
  <si>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</si>
  <si>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</si>
  <si>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</si>
  <si>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</si>
  <si>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</si>
  <si>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</si>
  <si>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</si>
  <si>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</si>
  <si>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</si>
  <si>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</si>
  <si>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</si>
  <si>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</si>
  <si>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</si>
  <si>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</si>
  <si>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</si>
  <si>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</si>
  <si>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</si>
  <si>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</si>
  <si>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</si>
  <si>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</si>
  <si>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</si>
  <si>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</si>
  <si>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</si>
  <si>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</si>
  <si>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</si>
  <si>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</si>
  <si>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</si>
  <si>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</si>
  <si>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</si>
  <si>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</si>
  <si>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</si>
  <si>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</si>
  <si>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</si>
  <si>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</si>
  <si>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</si>
  <si>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</si>
  <si>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</si>
  <si>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</si>
  <si>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</si>
  <si>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</si>
  <si>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</si>
  <si>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</si>
  <si>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</si>
  <si>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</si>
  <si>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</si>
  <si>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</si>
  <si>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</si>
  <si>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</si>
  <si>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</si>
  <si>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</si>
  <si>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</si>
  <si>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</si>
  <si>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</si>
  <si>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</si>
  <si>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</si>
  <si>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</si>
  <si>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</si>
  <si>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</si>
  <si>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</si>
  <si>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</si>
  <si>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</si>
  <si>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</si>
  <si>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</si>
  <si>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</si>
  <si>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</si>
  <si>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</si>
  <si>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</si>
  <si>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</si>
  <si>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</si>
  <si>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</si>
  <si>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</si>
  <si>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</si>
  <si>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</si>
  <si>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</si>
  <si>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</si>
  <si>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</si>
  <si>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Load test (15 Jan. 21)</t>
  </si>
  <si>
    <t>Replace New Extinguisher: Dec. 15, 2020</t>
  </si>
  <si>
    <t>batt.replaced Dec. 2020</t>
  </si>
  <si>
    <t>Exp. Dec. 2023</t>
  </si>
  <si>
    <t>LAST SERVICE 16 Jan. 2021 NEXT Jan. 2022</t>
  </si>
  <si>
    <t>Next Air Quality Test: Jan. 2022</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</si>
  <si>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</si>
  <si>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</si>
  <si>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</si>
  <si>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</si>
  <si>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</si>
  <si>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</si>
  <si>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</si>
  <si>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</si>
  <si>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</si>
  <si>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</si>
  <si>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</si>
  <si>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</si>
  <si>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</si>
  <si>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</si>
  <si>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</si>
  <si>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</si>
  <si>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</si>
  <si>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</si>
  <si>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</si>
  <si>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</si>
  <si>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</si>
  <si>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</si>
  <si>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</si>
  <si>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</si>
  <si>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</si>
  <si>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</si>
  <si>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</si>
  <si>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</si>
  <si>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</si>
  <si>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</si>
  <si>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</si>
  <si>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</si>
  <si>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</si>
  <si>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CHECKED PRIOR ARRIVAL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</si>
  <si>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</si>
  <si>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</si>
  <si>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</si>
  <si>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</si>
  <si>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</si>
  <si>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</si>
  <si>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</si>
  <si>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</si>
  <si>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KINUURA , JAPAN</t>
  </si>
  <si>
    <t>Last service 27 Dec. 2021</t>
  </si>
  <si>
    <t xml:space="preserve">CHECKED DURING CLASS </t>
  </si>
  <si>
    <t>NK EXTERNAL AUDIT.</t>
  </si>
  <si>
    <t>EXTERNAL AUDIT</t>
  </si>
  <si>
    <t>INSPECTED DURING                      CLASS NK</t>
  </si>
  <si>
    <t>INSPECTED TOGETHER WITH</t>
  </si>
  <si>
    <t>CLASS NK &amp; TECHNOS MIHARA SURVEYOR.</t>
  </si>
  <si>
    <t>CLASS NK SURVEYOR.</t>
  </si>
  <si>
    <t>CHECKED DURING CLASS</t>
  </si>
  <si>
    <t>NK EXTERNAL AUDIT</t>
  </si>
  <si>
    <t>Checked During CLASS NK EXTERNAL AUDIT</t>
  </si>
  <si>
    <t>Test during CLASS NK EXTERNAL AUDIT</t>
  </si>
  <si>
    <t>CHECKED DURING CLASS NK EXTERNAL AUDIT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</si>
</sst>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113" sqref="B113"/>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3252</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318</v>
      </c>
      <c r="D3" s="133" t="s">
        <v>8</v>
      </c>
      <c r="E3" s="133"/>
      <c r="F3" s="3" t="s">
        <v>319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846</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110</v>
      </c>
      <c r="J9" s="9" t="str">
        <f t="shared" ca="1" si="1"/>
        <v>NOT DUE</v>
      </c>
      <c r="K9" s="14"/>
      <c r="L9" s="10"/>
    </row>
    <row r="10" spans="1:12" ht="25.5" x14ac:dyDescent="0.25">
      <c r="A10" s="9" t="s">
        <v>322</v>
      </c>
      <c r="B10" s="31" t="s">
        <v>33</v>
      </c>
      <c r="C10" s="31" t="s">
        <v>34</v>
      </c>
      <c r="D10" s="20" t="s">
        <v>2</v>
      </c>
      <c r="E10" s="7">
        <v>41662</v>
      </c>
      <c r="F10" s="7">
        <f>'No.6 Hatch Cover'!F10</f>
        <v>44547</v>
      </c>
      <c r="G10" s="13"/>
      <c r="H10" s="8">
        <f>EDATE(F10-1,1)</f>
        <v>44577</v>
      </c>
      <c r="I10" s="11">
        <f t="shared" ca="1" si="0"/>
        <v>14</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110</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110</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110</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110</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110</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110</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110</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110</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110</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110</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110</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110</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110</v>
      </c>
      <c r="J23" s="9" t="str">
        <f t="shared" ca="1" si="1"/>
        <v>NOT DUE</v>
      </c>
      <c r="K23" s="14"/>
      <c r="L23" s="10" t="s">
        <v>3256</v>
      </c>
    </row>
    <row r="24" spans="1:12" x14ac:dyDescent="0.25">
      <c r="A24" s="9" t="s">
        <v>336</v>
      </c>
      <c r="B24" s="31" t="s">
        <v>51</v>
      </c>
      <c r="C24" s="31" t="s">
        <v>57</v>
      </c>
      <c r="D24" s="20" t="s">
        <v>88</v>
      </c>
      <c r="E24" s="7">
        <v>41662</v>
      </c>
      <c r="F24" s="7">
        <v>44309</v>
      </c>
      <c r="G24" s="13"/>
      <c r="H24" s="8">
        <f t="shared" si="2"/>
        <v>44673</v>
      </c>
      <c r="I24" s="11">
        <f t="shared" ca="1" si="0"/>
        <v>110</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110</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110</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110</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110</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110</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110</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110</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110</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110</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110</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110</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109</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109</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109</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109</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258</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258</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258</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110</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110</v>
      </c>
      <c r="J44" s="9" t="str">
        <f t="shared" ca="1" si="1"/>
        <v>NOT DUE</v>
      </c>
      <c r="K44" s="14"/>
      <c r="L44" s="10"/>
    </row>
    <row r="45" spans="1:12" ht="24.95" customHeight="1" x14ac:dyDescent="0.25">
      <c r="A45" s="9" t="s">
        <v>3186</v>
      </c>
      <c r="B45" s="31" t="s">
        <v>2294</v>
      </c>
      <c r="C45" s="59" t="s">
        <v>2295</v>
      </c>
      <c r="D45" s="61" t="s">
        <v>594</v>
      </c>
      <c r="E45" s="7">
        <v>41565</v>
      </c>
      <c r="F45" s="7">
        <f>'No.6 Hatch Cover'!F45</f>
        <v>44561</v>
      </c>
      <c r="G45" s="13"/>
      <c r="H45" s="8">
        <f>DATE(YEAR(F45),MONTH(F45),DAY(F45)+7)</f>
        <v>44568</v>
      </c>
      <c r="I45" s="11">
        <f t="shared" ca="1" si="0"/>
        <v>5</v>
      </c>
      <c r="J45" s="9" t="str">
        <f t="shared" ca="1" si="1"/>
        <v>NOT DUE</v>
      </c>
      <c r="K45" s="29"/>
      <c r="L45" s="62"/>
    </row>
    <row r="46" spans="1:12" ht="24.95" customHeight="1" x14ac:dyDescent="0.25">
      <c r="A46" s="9" t="s">
        <v>3187</v>
      </c>
      <c r="B46" s="31" t="s">
        <v>2297</v>
      </c>
      <c r="C46" s="59" t="s">
        <v>2298</v>
      </c>
      <c r="D46" s="61" t="s">
        <v>594</v>
      </c>
      <c r="E46" s="7">
        <v>41565</v>
      </c>
      <c r="F46" s="7">
        <f>F45</f>
        <v>44561</v>
      </c>
      <c r="G46" s="13"/>
      <c r="H46" s="8">
        <f>DATE(YEAR(F46),MONTH(F46),DAY(F46)+7)</f>
        <v>44568</v>
      </c>
      <c r="I46" s="11">
        <f t="shared" ca="1" si="0"/>
        <v>5</v>
      </c>
      <c r="J46" s="9" t="str">
        <f t="shared" ca="1" si="1"/>
        <v>NOT DUE</v>
      </c>
      <c r="K46" s="29"/>
      <c r="L46" s="29"/>
    </row>
    <row r="47" spans="1:12" ht="25.5" x14ac:dyDescent="0.25">
      <c r="A47" s="9" t="s">
        <v>3188</v>
      </c>
      <c r="B47" s="31" t="s">
        <v>2300</v>
      </c>
      <c r="C47" s="59" t="s">
        <v>2298</v>
      </c>
      <c r="D47" s="61" t="s">
        <v>594</v>
      </c>
      <c r="E47" s="7">
        <v>41565</v>
      </c>
      <c r="F47" s="7">
        <f>F46</f>
        <v>44561</v>
      </c>
      <c r="G47" s="13"/>
      <c r="H47" s="8">
        <f>DATE(YEAR(F47),MONTH(F47),DAY(F47)+7)</f>
        <v>44568</v>
      </c>
      <c r="I47" s="11">
        <f t="shared" ca="1" si="0"/>
        <v>5</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4" t="str">
        <f>C53</f>
        <v>LEO N. TAGPUNO</v>
      </c>
      <c r="F53" s="134"/>
      <c r="G53" s="134"/>
      <c r="I53" s="134" t="s">
        <v>3283</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2786</v>
      </c>
      <c r="D3" s="133" t="s">
        <v>8</v>
      </c>
      <c r="E3" s="133"/>
      <c r="F3" s="3" t="s">
        <v>2910</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44556</v>
      </c>
      <c r="G8" s="13"/>
      <c r="H8" s="8">
        <f>DATE(YEAR(F8),MONTH(F8)+3,DAY(F8)-1)</f>
        <v>44645</v>
      </c>
      <c r="I8" s="11">
        <f ca="1">IF(ISBLANK(H8),"",H8-DATE(YEAR(NOW()),MONTH(NOW()),DAY(NOW())))</f>
        <v>82</v>
      </c>
      <c r="J8" s="9" t="str">
        <f ca="1">IF(I8="","",IF(I8&lt;0,"OVERDUE","NOT DUE"))</f>
        <v>NOT DUE</v>
      </c>
      <c r="K8" s="31"/>
      <c r="L8" s="10"/>
    </row>
    <row r="9" spans="1:12" x14ac:dyDescent="0.25">
      <c r="A9" s="9" t="s">
        <v>2907</v>
      </c>
      <c r="B9" s="31" t="s">
        <v>2906</v>
      </c>
      <c r="C9" s="31" t="s">
        <v>2903</v>
      </c>
      <c r="D9" s="20" t="s">
        <v>2899</v>
      </c>
      <c r="E9" s="7">
        <v>41662</v>
      </c>
      <c r="F9" s="7">
        <f>F8</f>
        <v>44556</v>
      </c>
      <c r="G9" s="13"/>
      <c r="H9" s="8">
        <f>DATE(YEAR(F9),MONTH(F9)+3,DAY(F9)-1)</f>
        <v>44645</v>
      </c>
      <c r="I9" s="11">
        <f ca="1">IF(ISBLANK(H9),"",H9-DATE(YEAR(NOW()),MONTH(NOW()),DAY(NOW())))</f>
        <v>82</v>
      </c>
      <c r="J9" s="9" t="str">
        <f ca="1">IF(I9="","",IF(I9&lt;0,"OVERDUE","NOT DUE"))</f>
        <v>NOT DUE</v>
      </c>
      <c r="K9" s="31"/>
      <c r="L9" s="10"/>
    </row>
    <row r="10" spans="1:12" x14ac:dyDescent="0.25">
      <c r="A10" s="9" t="s">
        <v>2905</v>
      </c>
      <c r="B10" s="31" t="s">
        <v>2904</v>
      </c>
      <c r="C10" s="31" t="s">
        <v>2903</v>
      </c>
      <c r="D10" s="20" t="s">
        <v>2899</v>
      </c>
      <c r="E10" s="7">
        <v>41662</v>
      </c>
      <c r="F10" s="7">
        <f>F9</f>
        <v>44556</v>
      </c>
      <c r="G10" s="13"/>
      <c r="H10" s="8">
        <f>DATE(YEAR(F10),MONTH(F10)+3,DAY(F10)-1)</f>
        <v>44645</v>
      </c>
      <c r="I10" s="11">
        <f ca="1">IF(ISBLANK(H10),"",H10-DATE(YEAR(NOW()),MONTH(NOW()),DAY(NOW())))</f>
        <v>82</v>
      </c>
      <c r="J10" s="9" t="str">
        <f ca="1">IF(I10="","",IF(I10&lt;0,"OVERDUE","NOT DUE"))</f>
        <v>NOT DUE</v>
      </c>
      <c r="K10" s="31"/>
      <c r="L10" s="10"/>
    </row>
    <row r="11" spans="1:12" x14ac:dyDescent="0.25">
      <c r="A11" s="9" t="s">
        <v>2902</v>
      </c>
      <c r="B11" s="31" t="s">
        <v>2901</v>
      </c>
      <c r="C11" s="31" t="s">
        <v>2900</v>
      </c>
      <c r="D11" s="20" t="s">
        <v>2899</v>
      </c>
      <c r="E11" s="7">
        <v>41662</v>
      </c>
      <c r="F11" s="7">
        <f>F10</f>
        <v>44556</v>
      </c>
      <c r="G11" s="13"/>
      <c r="H11" s="8">
        <f>DATE(YEAR(F11),MONTH(F11)+3,DAY(F11)-1)</f>
        <v>44645</v>
      </c>
      <c r="I11" s="11">
        <f ca="1">IF(ISBLANK(H11),"",H11-DATE(YEAR(NOW()),MONTH(NOW()),DAY(NOW())))</f>
        <v>82</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4" t="str">
        <f>C17</f>
        <v>LEO N. TAGPUNO</v>
      </c>
      <c r="F17" s="134"/>
      <c r="G17" s="134"/>
      <c r="I17" s="134" t="s">
        <v>3283</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9"/>
      <c r="D21" s="80"/>
      <c r="E21" s="89"/>
      <c r="H21" s="88"/>
    </row>
    <row r="22" spans="1:11" x14ac:dyDescent="0.25">
      <c r="B22" s="80"/>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2920</v>
      </c>
      <c r="D3" s="133" t="s">
        <v>8</v>
      </c>
      <c r="E3" s="133"/>
      <c r="F3" s="3" t="s">
        <v>2919</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82</v>
      </c>
      <c r="J8" s="9" t="str">
        <f ca="1">IF(I8="","",IF(I8&lt;0,"OVERDUE","NOT DUE"))</f>
        <v>NOT DUE</v>
      </c>
      <c r="K8" s="31"/>
      <c r="L8" s="10" t="s">
        <v>3265</v>
      </c>
    </row>
    <row r="9" spans="1:12" x14ac:dyDescent="0.25">
      <c r="A9" s="9" t="s">
        <v>2915</v>
      </c>
      <c r="B9" s="31" t="s">
        <v>2901</v>
      </c>
      <c r="C9" s="31" t="s">
        <v>2914</v>
      </c>
      <c r="D9" s="20" t="s">
        <v>2899</v>
      </c>
      <c r="E9" s="7">
        <v>41662</v>
      </c>
      <c r="F9" s="7">
        <v>44556</v>
      </c>
      <c r="G9" s="13"/>
      <c r="H9" s="8">
        <f>DATE(YEAR(F9),MONTH(F9)+3,DAY(F9)-1)</f>
        <v>44645</v>
      </c>
      <c r="I9" s="11">
        <f ca="1">IF(ISBLANK(H9),"",H9-DATE(YEAR(NOW()),MONTH(NOW()),DAY(NOW())))</f>
        <v>82</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82</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2788</v>
      </c>
      <c r="D3" s="133" t="s">
        <v>8</v>
      </c>
      <c r="E3" s="133"/>
      <c r="F3" s="3" t="s">
        <v>2928</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44547</v>
      </c>
      <c r="G8" s="13"/>
      <c r="H8" s="8">
        <f>DATE(YEAR(F8),MONTH(F8)+3,DAY(F8)-1)</f>
        <v>44636</v>
      </c>
      <c r="I8" s="11">
        <f ca="1">IF(ISBLANK(H8),"",H8-DATE(YEAR(NOW()),MONTH(NOW()),DAY(NOW())))</f>
        <v>73</v>
      </c>
      <c r="J8" s="9" t="str">
        <f ca="1">IF(I8="","",IF(I8&lt;0,"OVERDUE","NOT DUE"))</f>
        <v>NOT DUE</v>
      </c>
      <c r="K8" s="31"/>
      <c r="L8" s="10" t="s">
        <v>3284</v>
      </c>
    </row>
    <row r="9" spans="1:12" x14ac:dyDescent="0.25">
      <c r="A9" s="9" t="s">
        <v>2925</v>
      </c>
      <c r="B9" s="31" t="s">
        <v>2924</v>
      </c>
      <c r="C9" s="31" t="s">
        <v>2923</v>
      </c>
      <c r="D9" s="20" t="s">
        <v>1566</v>
      </c>
      <c r="E9" s="7">
        <v>41662</v>
      </c>
      <c r="F9" s="7">
        <f>F8</f>
        <v>44547</v>
      </c>
      <c r="G9" s="13"/>
      <c r="H9" s="8">
        <f>EDATE(F9-1,1)</f>
        <v>44577</v>
      </c>
      <c r="I9" s="11">
        <f ca="1">IF(ISBLANK(H9),"",H9-DATE(YEAR(NOW()),MONTH(NOW()),DAY(NOW())))</f>
        <v>14</v>
      </c>
      <c r="J9" s="9" t="str">
        <f ca="1">IF(I9="","",IF(I9&lt;0,"OVERDUE","NOT DUE"))</f>
        <v>NOT DUE</v>
      </c>
      <c r="K9" s="31"/>
      <c r="L9" s="10"/>
    </row>
    <row r="10" spans="1:12" x14ac:dyDescent="0.25">
      <c r="A10" s="9" t="s">
        <v>2922</v>
      </c>
      <c r="B10" s="31" t="s">
        <v>2901</v>
      </c>
      <c r="C10" s="31" t="s">
        <v>2921</v>
      </c>
      <c r="D10" s="20" t="s">
        <v>2899</v>
      </c>
      <c r="E10" s="7">
        <v>41662</v>
      </c>
      <c r="F10" s="7">
        <f>F9</f>
        <v>44547</v>
      </c>
      <c r="G10" s="13"/>
      <c r="H10" s="8">
        <f>DATE(YEAR(F10),MONTH(F10)+3,DAY(F10)-1)</f>
        <v>44636</v>
      </c>
      <c r="I10" s="11">
        <f ca="1">IF(ISBLANK(H10),"",H10-DATE(YEAR(NOW()),MONTH(NOW()),DAY(NOW())))</f>
        <v>73</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2789</v>
      </c>
      <c r="D3" s="133" t="s">
        <v>8</v>
      </c>
      <c r="E3" s="133"/>
      <c r="F3" s="3" t="s">
        <v>2934</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44556</v>
      </c>
      <c r="G8" s="13"/>
      <c r="H8" s="8">
        <f>DATE(YEAR(F8),MONTH(F8)+3,DAY(F8)-1)</f>
        <v>44645</v>
      </c>
      <c r="I8" s="11">
        <f ca="1">IF(ISBLANK(H8),"",H8-DATE(YEAR(NOW()),MONTH(NOW()),DAY(NOW())))</f>
        <v>82</v>
      </c>
      <c r="J8" s="9" t="str">
        <f ca="1">IF(I8="","",IF(I8&lt;0,"OVERDUE","NOT DUE"))</f>
        <v>NOT DUE</v>
      </c>
      <c r="K8" s="31"/>
      <c r="L8" s="10" t="s">
        <v>3289</v>
      </c>
    </row>
    <row r="9" spans="1:12" ht="24" x14ac:dyDescent="0.25">
      <c r="A9" s="9" t="s">
        <v>2930</v>
      </c>
      <c r="B9" s="31" t="s">
        <v>1896</v>
      </c>
      <c r="C9" s="31" t="s">
        <v>2929</v>
      </c>
      <c r="D9" s="20" t="s">
        <v>1566</v>
      </c>
      <c r="E9" s="7">
        <v>41662</v>
      </c>
      <c r="F9" s="7">
        <v>44556</v>
      </c>
      <c r="G9" s="13"/>
      <c r="H9" s="8">
        <f>EDATE(F9-1,1)</f>
        <v>44586</v>
      </c>
      <c r="I9" s="11">
        <f ca="1">IF(ISBLANK(H9),"",H9-DATE(YEAR(NOW()),MONTH(NOW()),DAY(NOW())))</f>
        <v>23</v>
      </c>
      <c r="J9" s="9" t="str">
        <f ca="1">IF(I9="","",IF(I9&lt;0,"OVERDUE","NOT DUE"))</f>
        <v>NOT DUE</v>
      </c>
      <c r="K9" s="31"/>
      <c r="L9" s="110" t="s">
        <v>3307</v>
      </c>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2943</v>
      </c>
      <c r="D3" s="133" t="s">
        <v>8</v>
      </c>
      <c r="E3" s="133"/>
      <c r="F3" s="3" t="s">
        <v>2942</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44556</v>
      </c>
      <c r="G8" s="13"/>
      <c r="H8" s="8">
        <f>DATE(YEAR(F8),MONTH(F8)+3,DAY(F8)-1)</f>
        <v>44645</v>
      </c>
      <c r="I8" s="11">
        <f ca="1">IF(ISBLANK(H8),"",H8-DATE(YEAR(NOW()),MONTH(NOW()),DAY(NOW())))</f>
        <v>82</v>
      </c>
      <c r="J8" s="9" t="str">
        <f ca="1">IF(I8="","",IF(I8&lt;0,"OVERDUE","NOT DUE"))</f>
        <v>NOT DUE</v>
      </c>
      <c r="K8" s="31"/>
      <c r="L8" s="10" t="str">
        <f>'Washing Machines and Dryers '!L8</f>
        <v>CHECKED EVERY WEEKLY AS PER RC-033 ONBOARD SANITARY INSPECTION.</v>
      </c>
    </row>
    <row r="9" spans="1:12" ht="24" x14ac:dyDescent="0.25">
      <c r="A9" s="9" t="s">
        <v>2939</v>
      </c>
      <c r="B9" s="31" t="s">
        <v>2938</v>
      </c>
      <c r="C9" s="31" t="s">
        <v>2935</v>
      </c>
      <c r="D9" s="20" t="s">
        <v>2899</v>
      </c>
      <c r="E9" s="7">
        <v>41662</v>
      </c>
      <c r="F9" s="7">
        <f>F8</f>
        <v>44556</v>
      </c>
      <c r="G9" s="13"/>
      <c r="H9" s="8">
        <f>DATE(YEAR(F9),MONTH(F9)+3,DAY(F9)-1)</f>
        <v>44645</v>
      </c>
      <c r="I9" s="11">
        <f ca="1">IF(ISBLANK(H9),"",H9-DATE(YEAR(NOW()),MONTH(NOW()),DAY(NOW())))</f>
        <v>82</v>
      </c>
      <c r="J9" s="9" t="str">
        <f ca="1">IF(I9="","",IF(I9&lt;0,"OVERDUE","NOT DUE"))</f>
        <v>NOT DUE</v>
      </c>
      <c r="K9" s="31"/>
      <c r="L9" s="110" t="s">
        <v>3307</v>
      </c>
    </row>
    <row r="10" spans="1:12" x14ac:dyDescent="0.25">
      <c r="A10" s="9" t="s">
        <v>2937</v>
      </c>
      <c r="B10" s="31" t="s">
        <v>2936</v>
      </c>
      <c r="C10" s="31" t="s">
        <v>2935</v>
      </c>
      <c r="D10" s="20" t="s">
        <v>2899</v>
      </c>
      <c r="E10" s="7">
        <v>41662</v>
      </c>
      <c r="F10" s="7">
        <f>F9</f>
        <v>44556</v>
      </c>
      <c r="G10" s="13"/>
      <c r="H10" s="8">
        <f>DATE(YEAR(F10),MONTH(F10)+3,DAY(F10)-1)</f>
        <v>44645</v>
      </c>
      <c r="I10" s="11">
        <f ca="1">IF(ISBLANK(H10),"",H10-DATE(YEAR(NOW()),MONTH(NOW()),DAY(NOW())))</f>
        <v>82</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A16"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2967</v>
      </c>
      <c r="D3" s="133" t="s">
        <v>8</v>
      </c>
      <c r="E3" s="133"/>
      <c r="F3" s="3" t="s">
        <v>2966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44538</v>
      </c>
      <c r="G8" s="13"/>
      <c r="H8" s="8">
        <f>EDATE(F8-1,1)</f>
        <v>44568</v>
      </c>
      <c r="I8" s="11">
        <f t="shared" ref="I8:I22" ca="1" si="0">IF(ISBLANK(H8),"",H8-DATE(YEAR(NOW()),MONTH(NOW()),DAY(NOW())))</f>
        <v>5</v>
      </c>
      <c r="J8" s="9" t="str">
        <f t="shared" ref="J8:J22" ca="1" si="1">IF(I8="","",IF(I8&lt;0,"OVERDUE","NOT DUE"))</f>
        <v>NOT DUE</v>
      </c>
      <c r="K8" s="31"/>
      <c r="L8" s="10" t="s">
        <v>2859</v>
      </c>
    </row>
    <row r="9" spans="1:12" ht="38.25" x14ac:dyDescent="0.25">
      <c r="A9" s="9" t="s">
        <v>2964</v>
      </c>
      <c r="B9" s="31" t="s">
        <v>1904</v>
      </c>
      <c r="C9" s="41" t="s">
        <v>2282</v>
      </c>
      <c r="D9" s="20" t="s">
        <v>594</v>
      </c>
      <c r="E9" s="7">
        <v>41662</v>
      </c>
      <c r="F9" s="7">
        <v>44562</v>
      </c>
      <c r="G9" s="13"/>
      <c r="H9" s="8">
        <f>DATE(YEAR(F9),MONTH(F9),DAY(F9)+7)</f>
        <v>44569</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44211</v>
      </c>
      <c r="G10" s="13"/>
      <c r="H10" s="8">
        <f>DATE(YEAR(F10)+1,MONTH(F10),DAY(F10)-1)</f>
        <v>44575</v>
      </c>
      <c r="I10" s="11">
        <f t="shared" ca="1" si="0"/>
        <v>12</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736</v>
      </c>
      <c r="J11" s="9" t="str">
        <f t="shared" ca="1" si="1"/>
        <v>NOT DUE</v>
      </c>
      <c r="K11" s="31"/>
      <c r="L11" s="10" t="s">
        <v>2859</v>
      </c>
    </row>
    <row r="12" spans="1:12" x14ac:dyDescent="0.25">
      <c r="A12" s="9" t="s">
        <v>2961</v>
      </c>
      <c r="B12" s="31" t="s">
        <v>1635</v>
      </c>
      <c r="C12" s="31" t="s">
        <v>1874</v>
      </c>
      <c r="D12" s="20" t="s">
        <v>1566</v>
      </c>
      <c r="E12" s="7">
        <v>41662</v>
      </c>
      <c r="F12" s="7">
        <f>F8</f>
        <v>44538</v>
      </c>
      <c r="G12" s="13"/>
      <c r="H12" s="8">
        <f>EDATE(F12-1,1)</f>
        <v>44568</v>
      </c>
      <c r="I12" s="11">
        <f t="shared" ca="1" si="0"/>
        <v>5</v>
      </c>
      <c r="J12" s="9" t="str">
        <f t="shared" ca="1" si="1"/>
        <v>NOT DUE</v>
      </c>
      <c r="K12" s="31"/>
      <c r="L12" s="10" t="s">
        <v>2859</v>
      </c>
    </row>
    <row r="13" spans="1:12" ht="15" customHeight="1" x14ac:dyDescent="0.25">
      <c r="A13" s="9" t="s">
        <v>2960</v>
      </c>
      <c r="B13" s="31" t="s">
        <v>3261</v>
      </c>
      <c r="C13" s="31" t="s">
        <v>1873</v>
      </c>
      <c r="D13" s="20" t="s">
        <v>1566</v>
      </c>
      <c r="E13" s="7">
        <v>43656</v>
      </c>
      <c r="F13" s="7">
        <f>F8</f>
        <v>44538</v>
      </c>
      <c r="G13" s="13"/>
      <c r="H13" s="8">
        <f>EDATE(F13-1,1)</f>
        <v>44568</v>
      </c>
      <c r="I13" s="11">
        <f t="shared" ca="1" si="0"/>
        <v>5</v>
      </c>
      <c r="J13" s="9" t="str">
        <f t="shared" ca="1" si="1"/>
        <v>NOT DUE</v>
      </c>
      <c r="K13" s="31"/>
      <c r="L13" s="10" t="s">
        <v>3262</v>
      </c>
    </row>
    <row r="14" spans="1:12" ht="38.25" x14ac:dyDescent="0.25">
      <c r="A14" s="9" t="s">
        <v>2959</v>
      </c>
      <c r="B14" s="31" t="s">
        <v>1644</v>
      </c>
      <c r="C14" s="31" t="s">
        <v>1908</v>
      </c>
      <c r="D14" s="20" t="s">
        <v>1566</v>
      </c>
      <c r="E14" s="7">
        <v>41662</v>
      </c>
      <c r="F14" s="7">
        <f>F8</f>
        <v>44538</v>
      </c>
      <c r="G14" s="13"/>
      <c r="H14" s="8">
        <f>EDATE(F14-1,1)</f>
        <v>44568</v>
      </c>
      <c r="I14" s="11">
        <f t="shared" ca="1" si="0"/>
        <v>5</v>
      </c>
      <c r="J14" s="9" t="str">
        <f t="shared" ca="1" si="1"/>
        <v>NOT DUE</v>
      </c>
      <c r="K14" s="31"/>
      <c r="L14" s="10" t="s">
        <v>2859</v>
      </c>
    </row>
    <row r="15" spans="1:12" ht="29.25" customHeight="1" x14ac:dyDescent="0.25">
      <c r="A15" s="9" t="s">
        <v>2958</v>
      </c>
      <c r="B15" s="35" t="s">
        <v>2955</v>
      </c>
      <c r="C15" s="53" t="s">
        <v>2952</v>
      </c>
      <c r="D15" s="36" t="s">
        <v>1566</v>
      </c>
      <c r="E15" s="7">
        <v>41662</v>
      </c>
      <c r="F15" s="7">
        <f>F8</f>
        <v>44538</v>
      </c>
      <c r="G15" s="13"/>
      <c r="H15" s="8">
        <f>EDATE(F15-1,1)</f>
        <v>44568</v>
      </c>
      <c r="I15" s="11">
        <f t="shared" ca="1" si="0"/>
        <v>5</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268</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1373</v>
      </c>
      <c r="J17" s="9" t="str">
        <f t="shared" ca="1" si="1"/>
        <v>NOT DUE</v>
      </c>
      <c r="K17" s="31"/>
      <c r="L17" s="10" t="s">
        <v>2859</v>
      </c>
    </row>
    <row r="18" spans="1:12" ht="27.75" customHeight="1" x14ac:dyDescent="0.25">
      <c r="A18" s="9" t="s">
        <v>2954</v>
      </c>
      <c r="B18" s="37" t="s">
        <v>2950</v>
      </c>
      <c r="C18" s="37" t="s">
        <v>2952</v>
      </c>
      <c r="D18" s="38" t="s">
        <v>1566</v>
      </c>
      <c r="E18" s="7">
        <v>41662</v>
      </c>
      <c r="F18" s="7">
        <f>F8</f>
        <v>44538</v>
      </c>
      <c r="G18" s="13"/>
      <c r="H18" s="8">
        <f>EDATE(F18-1,1)</f>
        <v>44568</v>
      </c>
      <c r="I18" s="11">
        <f t="shared" ca="1" si="0"/>
        <v>5</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268</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1373</v>
      </c>
      <c r="J20" s="9" t="str">
        <f t="shared" ca="1" si="1"/>
        <v>NOT DUE</v>
      </c>
      <c r="K20" s="31"/>
      <c r="L20" s="10" t="s">
        <v>2859</v>
      </c>
    </row>
    <row r="21" spans="1:12" x14ac:dyDescent="0.25">
      <c r="A21" s="9" t="s">
        <v>2948</v>
      </c>
      <c r="B21" s="94" t="s">
        <v>2947</v>
      </c>
      <c r="C21" s="93" t="s">
        <v>1873</v>
      </c>
      <c r="D21" s="92" t="s">
        <v>1566</v>
      </c>
      <c r="E21" s="7">
        <v>43656</v>
      </c>
      <c r="F21" s="7">
        <f>F8</f>
        <v>44538</v>
      </c>
      <c r="G21" s="13"/>
      <c r="H21" s="8">
        <f>EDATE(F21-1,1)</f>
        <v>44568</v>
      </c>
      <c r="I21" s="11">
        <f t="shared" ca="1" si="0"/>
        <v>5</v>
      </c>
      <c r="J21" s="9" t="str">
        <f t="shared" ca="1" si="1"/>
        <v>NOT DUE</v>
      </c>
      <c r="K21" s="31"/>
      <c r="L21" s="10" t="s">
        <v>3249</v>
      </c>
    </row>
    <row r="22" spans="1:12" ht="38.25" x14ac:dyDescent="0.25">
      <c r="A22" s="9" t="s">
        <v>2946</v>
      </c>
      <c r="B22" s="94" t="s">
        <v>2945</v>
      </c>
      <c r="C22" s="93" t="s">
        <v>2944</v>
      </c>
      <c r="D22" s="92" t="s">
        <v>1566</v>
      </c>
      <c r="E22" s="7">
        <v>42549</v>
      </c>
      <c r="F22" s="7">
        <f>F8</f>
        <v>44538</v>
      </c>
      <c r="G22" s="13"/>
      <c r="H22" s="8">
        <f>EDATE(F22-1,1)</f>
        <v>44568</v>
      </c>
      <c r="I22" s="11">
        <f t="shared" ca="1" si="0"/>
        <v>5</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3273</v>
      </c>
      <c r="E28" s="134" t="str">
        <f>'Furnitures and Cabinets  '!E16:G16</f>
        <v>LEO N. TAGPUNO</v>
      </c>
      <c r="F28" s="134"/>
      <c r="G28" s="134"/>
      <c r="I28" s="134" t="s">
        <v>3283</v>
      </c>
      <c r="J28" s="134"/>
      <c r="K28" s="134"/>
    </row>
    <row r="29" spans="1:12" x14ac:dyDescent="0.25">
      <c r="A29" s="112"/>
      <c r="C29" s="117" t="s">
        <v>3234</v>
      </c>
      <c r="E29" s="135" t="s">
        <v>2456</v>
      </c>
      <c r="F29" s="135"/>
      <c r="G29" s="135"/>
      <c r="I29" s="136" t="s">
        <v>2807</v>
      </c>
      <c r="J29" s="136"/>
      <c r="K29" s="136"/>
    </row>
    <row r="30" spans="1:12" x14ac:dyDescent="0.25">
      <c r="A30" s="112"/>
    </row>
    <row r="31" spans="1:12" x14ac:dyDescent="0.25">
      <c r="B31" s="88"/>
      <c r="C31" s="80"/>
    </row>
    <row r="32" spans="1:12" x14ac:dyDescent="0.25">
      <c r="D32" s="80"/>
      <c r="E32" s="89"/>
      <c r="H32" s="88"/>
    </row>
    <row r="33" spans="4:8" x14ac:dyDescent="0.25">
      <c r="D33" s="80"/>
      <c r="E33" s="80"/>
      <c r="G33" s="136"/>
      <c r="H33" s="136"/>
    </row>
  </sheetData>
  <mergeCells count="14">
    <mergeCell ref="I28:K28"/>
    <mergeCell ref="E29:G29"/>
    <mergeCell ref="I29:K29"/>
    <mergeCell ref="A4:B4"/>
    <mergeCell ref="D4:E4"/>
    <mergeCell ref="A5:B5"/>
    <mergeCell ref="G33:H33"/>
    <mergeCell ref="A1:B1"/>
    <mergeCell ref="D1:E1"/>
    <mergeCell ref="A2:B2"/>
    <mergeCell ref="D2:E2"/>
    <mergeCell ref="A3:B3"/>
    <mergeCell ref="D3:E3"/>
    <mergeCell ref="E28:G28"/>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A4" workbookViewId="0">
      <selection activeCell="F11" sqref="F1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1611</v>
      </c>
      <c r="D3" s="133" t="s">
        <v>8</v>
      </c>
      <c r="E3" s="133"/>
      <c r="F3" s="3" t="s">
        <v>2996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44538</v>
      </c>
      <c r="G8" s="13"/>
      <c r="H8" s="8">
        <f>EDATE(F8-1,1)</f>
        <v>44568</v>
      </c>
      <c r="I8" s="11">
        <f t="shared" ref="I8:I24" ca="1" si="0">IF(ISBLANK(H8),"",H8-DATE(YEAR(NOW()),MONTH(NOW()),DAY(NOW())))</f>
        <v>5</v>
      </c>
      <c r="J8" s="9" t="str">
        <f t="shared" ref="J8:J24" ca="1" si="1">IF(I8="","",IF(I8&lt;0,"OVERDUE","NOT DUE"))</f>
        <v>NOT DUE</v>
      </c>
      <c r="K8" s="31"/>
      <c r="L8" s="10" t="s">
        <v>2859</v>
      </c>
    </row>
    <row r="9" spans="1:12" ht="38.25" x14ac:dyDescent="0.25">
      <c r="A9" s="9" t="s">
        <v>2994</v>
      </c>
      <c r="B9" s="31" t="s">
        <v>1904</v>
      </c>
      <c r="C9" s="41" t="s">
        <v>2282</v>
      </c>
      <c r="D9" s="20" t="s">
        <v>594</v>
      </c>
      <c r="E9" s="7">
        <v>41662</v>
      </c>
      <c r="F9" s="7">
        <v>44562</v>
      </c>
      <c r="G9" s="13"/>
      <c r="H9" s="8">
        <f>DATE(YEAR(F9),MONTH(F9),DAY(F9)+7)</f>
        <v>44569</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44212</v>
      </c>
      <c r="G10" s="13"/>
      <c r="H10" s="8">
        <f>DATE(YEAR(F10)+1,MONTH(F10),DAY(F10)-1)</f>
        <v>44576</v>
      </c>
      <c r="I10" s="11">
        <f t="shared" ca="1" si="0"/>
        <v>13</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736</v>
      </c>
      <c r="J11" s="9" t="str">
        <f t="shared" ca="1" si="1"/>
        <v>NOT DUE</v>
      </c>
      <c r="K11" s="31"/>
      <c r="L11" s="10" t="s">
        <v>2859</v>
      </c>
    </row>
    <row r="12" spans="1:12" x14ac:dyDescent="0.25">
      <c r="A12" s="9" t="s">
        <v>2991</v>
      </c>
      <c r="B12" s="31" t="s">
        <v>1635</v>
      </c>
      <c r="C12" s="31" t="s">
        <v>1874</v>
      </c>
      <c r="D12" s="20" t="s">
        <v>1566</v>
      </c>
      <c r="E12" s="7">
        <v>41662</v>
      </c>
      <c r="F12" s="7">
        <f>F8</f>
        <v>44538</v>
      </c>
      <c r="G12" s="13"/>
      <c r="H12" s="8">
        <f>EDATE(F12-1,1)</f>
        <v>44568</v>
      </c>
      <c r="I12" s="11">
        <f t="shared" ca="1" si="0"/>
        <v>5</v>
      </c>
      <c r="J12" s="9" t="str">
        <f t="shared" ca="1" si="1"/>
        <v>NOT DUE</v>
      </c>
      <c r="K12" s="31"/>
      <c r="L12" s="10" t="s">
        <v>2859</v>
      </c>
    </row>
    <row r="13" spans="1:12" ht="25.5" x14ac:dyDescent="0.25">
      <c r="A13" s="9" t="s">
        <v>2990</v>
      </c>
      <c r="B13" s="31" t="s">
        <v>1636</v>
      </c>
      <c r="C13" s="31" t="s">
        <v>1871</v>
      </c>
      <c r="D13" s="20" t="s">
        <v>1566</v>
      </c>
      <c r="E13" s="7">
        <v>41662</v>
      </c>
      <c r="F13" s="7">
        <f>F8</f>
        <v>44538</v>
      </c>
      <c r="G13" s="13"/>
      <c r="H13" s="8">
        <f>EDATE(F13-1,1)</f>
        <v>44568</v>
      </c>
      <c r="I13" s="11">
        <f t="shared" ca="1" si="0"/>
        <v>5</v>
      </c>
      <c r="J13" s="9" t="str">
        <f t="shared" ca="1" si="1"/>
        <v>NOT DUE</v>
      </c>
      <c r="K13" s="31"/>
      <c r="L13" s="10" t="s">
        <v>2859</v>
      </c>
    </row>
    <row r="14" spans="1:12" x14ac:dyDescent="0.25">
      <c r="A14" s="9" t="s">
        <v>2989</v>
      </c>
      <c r="B14" s="31" t="s">
        <v>1637</v>
      </c>
      <c r="C14" s="31" t="s">
        <v>1872</v>
      </c>
      <c r="D14" s="20" t="s">
        <v>1566</v>
      </c>
      <c r="E14" s="7">
        <v>41662</v>
      </c>
      <c r="F14" s="7">
        <f>F8</f>
        <v>44538</v>
      </c>
      <c r="G14" s="13"/>
      <c r="H14" s="8">
        <f>EDATE(F14-1,1)</f>
        <v>44568</v>
      </c>
      <c r="I14" s="11">
        <f t="shared" ca="1" si="0"/>
        <v>5</v>
      </c>
      <c r="J14" s="9" t="str">
        <f t="shared" ca="1" si="1"/>
        <v>NOT DUE</v>
      </c>
      <c r="K14" s="31"/>
      <c r="L14" s="10" t="s">
        <v>2859</v>
      </c>
    </row>
    <row r="15" spans="1:12" ht="25.5" x14ac:dyDescent="0.25">
      <c r="A15" s="9" t="s">
        <v>2988</v>
      </c>
      <c r="B15" s="31" t="s">
        <v>2987</v>
      </c>
      <c r="C15" s="31" t="s">
        <v>2976</v>
      </c>
      <c r="D15" s="20" t="s">
        <v>1566</v>
      </c>
      <c r="E15" s="7">
        <v>41662</v>
      </c>
      <c r="F15" s="7">
        <f>F8</f>
        <v>44538</v>
      </c>
      <c r="G15" s="13"/>
      <c r="H15" s="8">
        <f>EDATE(F15-1,1)</f>
        <v>44568</v>
      </c>
      <c r="I15" s="11">
        <f t="shared" ca="1" si="0"/>
        <v>5</v>
      </c>
      <c r="J15" s="9" t="str">
        <f t="shared" ca="1" si="1"/>
        <v>NOT DUE</v>
      </c>
      <c r="K15" s="31"/>
      <c r="L15" s="10" t="s">
        <v>2859</v>
      </c>
    </row>
    <row r="16" spans="1:12" x14ac:dyDescent="0.25">
      <c r="A16" s="9" t="s">
        <v>2986</v>
      </c>
      <c r="B16" s="31" t="s">
        <v>1645</v>
      </c>
      <c r="C16" s="41" t="s">
        <v>1907</v>
      </c>
      <c r="D16" s="20" t="s">
        <v>594</v>
      </c>
      <c r="E16" s="7">
        <v>43519</v>
      </c>
      <c r="F16" s="7">
        <f>F9</f>
        <v>44562</v>
      </c>
      <c r="G16" s="13"/>
      <c r="H16" s="8">
        <f>DATE(YEAR(F16),MONTH(F16),DAY(F16)+7)</f>
        <v>44569</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44538</v>
      </c>
      <c r="G17" s="13"/>
      <c r="H17" s="8">
        <f t="shared" ref="H17:H24" si="2">EDATE(F17-1,1)</f>
        <v>44568</v>
      </c>
      <c r="I17" s="11">
        <f t="shared" ca="1" si="0"/>
        <v>5</v>
      </c>
      <c r="J17" s="9" t="str">
        <f t="shared" ca="1" si="1"/>
        <v>NOT DUE</v>
      </c>
      <c r="K17" s="31"/>
      <c r="L17" s="10" t="s">
        <v>2859</v>
      </c>
    </row>
    <row r="18" spans="1:12" ht="40.5" customHeight="1" x14ac:dyDescent="0.25">
      <c r="A18" s="9" t="s">
        <v>2984</v>
      </c>
      <c r="B18" s="94" t="s">
        <v>2983</v>
      </c>
      <c r="C18" s="31" t="s">
        <v>1818</v>
      </c>
      <c r="D18" s="36" t="s">
        <v>1566</v>
      </c>
      <c r="E18" s="7">
        <v>41662</v>
      </c>
      <c r="F18" s="7">
        <f>F8</f>
        <v>44538</v>
      </c>
      <c r="G18" s="13"/>
      <c r="H18" s="8">
        <f t="shared" si="2"/>
        <v>44568</v>
      </c>
      <c r="I18" s="11">
        <f t="shared" ca="1" si="0"/>
        <v>5</v>
      </c>
      <c r="J18" s="9" t="str">
        <f t="shared" ca="1" si="1"/>
        <v>NOT DUE</v>
      </c>
      <c r="K18" s="31"/>
      <c r="L18" s="10" t="s">
        <v>2859</v>
      </c>
    </row>
    <row r="19" spans="1:12" ht="24" customHeight="1" x14ac:dyDescent="0.25">
      <c r="A19" s="9" t="s">
        <v>2982</v>
      </c>
      <c r="B19" s="94" t="s">
        <v>2981</v>
      </c>
      <c r="C19" s="31" t="s">
        <v>2976</v>
      </c>
      <c r="D19" s="38" t="s">
        <v>1566</v>
      </c>
      <c r="E19" s="7">
        <v>41662</v>
      </c>
      <c r="F19" s="7">
        <f>F8</f>
        <v>44538</v>
      </c>
      <c r="G19" s="13"/>
      <c r="H19" s="8">
        <f t="shared" si="2"/>
        <v>44568</v>
      </c>
      <c r="I19" s="11">
        <f t="shared" ca="1" si="0"/>
        <v>5</v>
      </c>
      <c r="J19" s="9" t="str">
        <f t="shared" ca="1" si="1"/>
        <v>NOT DUE</v>
      </c>
      <c r="K19" s="31"/>
      <c r="L19" s="10" t="s">
        <v>2859</v>
      </c>
    </row>
    <row r="20" spans="1:12" ht="51" x14ac:dyDescent="0.25">
      <c r="A20" s="9" t="s">
        <v>2980</v>
      </c>
      <c r="B20" s="94" t="s">
        <v>2979</v>
      </c>
      <c r="C20" s="31" t="s">
        <v>1818</v>
      </c>
      <c r="D20" s="36" t="s">
        <v>1566</v>
      </c>
      <c r="E20" s="7">
        <v>41662</v>
      </c>
      <c r="F20" s="7">
        <f>F8</f>
        <v>44538</v>
      </c>
      <c r="G20" s="13"/>
      <c r="H20" s="8">
        <f t="shared" si="2"/>
        <v>44568</v>
      </c>
      <c r="I20" s="11">
        <f t="shared" ca="1" si="0"/>
        <v>5</v>
      </c>
      <c r="J20" s="9" t="str">
        <f t="shared" ca="1" si="1"/>
        <v>NOT DUE</v>
      </c>
      <c r="K20" s="31"/>
      <c r="L20" s="10" t="s">
        <v>2859</v>
      </c>
    </row>
    <row r="21" spans="1:12" ht="38.25" x14ac:dyDescent="0.25">
      <c r="A21" s="9" t="s">
        <v>2978</v>
      </c>
      <c r="B21" s="94" t="s">
        <v>2977</v>
      </c>
      <c r="C21" s="94" t="s">
        <v>2976</v>
      </c>
      <c r="D21" s="38" t="s">
        <v>1566</v>
      </c>
      <c r="E21" s="7">
        <v>41662</v>
      </c>
      <c r="F21" s="7">
        <f>F8</f>
        <v>44538</v>
      </c>
      <c r="G21" s="13"/>
      <c r="H21" s="8">
        <f t="shared" si="2"/>
        <v>44568</v>
      </c>
      <c r="I21" s="11">
        <f t="shared" ca="1" si="0"/>
        <v>5</v>
      </c>
      <c r="J21" s="9" t="str">
        <f t="shared" ca="1" si="1"/>
        <v>NOT DUE</v>
      </c>
      <c r="K21" s="31"/>
      <c r="L21" s="10" t="s">
        <v>2859</v>
      </c>
    </row>
    <row r="22" spans="1:12" ht="25.5" x14ac:dyDescent="0.25">
      <c r="A22" s="9" t="s">
        <v>2975</v>
      </c>
      <c r="B22" s="94" t="s">
        <v>2974</v>
      </c>
      <c r="C22" s="31" t="s">
        <v>2973</v>
      </c>
      <c r="D22" s="36" t="s">
        <v>1566</v>
      </c>
      <c r="E22" s="7">
        <v>41662</v>
      </c>
      <c r="F22" s="7">
        <f>F8</f>
        <v>44538</v>
      </c>
      <c r="G22" s="13"/>
      <c r="H22" s="8">
        <f t="shared" si="2"/>
        <v>44568</v>
      </c>
      <c r="I22" s="11">
        <f t="shared" ca="1" si="0"/>
        <v>5</v>
      </c>
      <c r="J22" s="9" t="str">
        <f t="shared" ca="1" si="1"/>
        <v>NOT DUE</v>
      </c>
      <c r="K22" s="31"/>
      <c r="L22" s="10" t="s">
        <v>2859</v>
      </c>
    </row>
    <row r="23" spans="1:12" x14ac:dyDescent="0.25">
      <c r="A23" s="9" t="s">
        <v>2972</v>
      </c>
      <c r="B23" s="94" t="s">
        <v>2971</v>
      </c>
      <c r="C23" s="94" t="s">
        <v>2968</v>
      </c>
      <c r="D23" s="38" t="s">
        <v>1566</v>
      </c>
      <c r="E23" s="7">
        <v>41662</v>
      </c>
      <c r="F23" s="7">
        <f>F8</f>
        <v>44538</v>
      </c>
      <c r="G23" s="13"/>
      <c r="H23" s="8">
        <f t="shared" si="2"/>
        <v>44568</v>
      </c>
      <c r="I23" s="11">
        <f t="shared" ca="1" si="0"/>
        <v>5</v>
      </c>
      <c r="J23" s="9" t="str">
        <f t="shared" ca="1" si="1"/>
        <v>NOT DUE</v>
      </c>
      <c r="K23" s="31"/>
      <c r="L23" s="10" t="s">
        <v>2859</v>
      </c>
    </row>
    <row r="24" spans="1:12" x14ac:dyDescent="0.25">
      <c r="A24" s="9" t="s">
        <v>2970</v>
      </c>
      <c r="B24" s="94" t="s">
        <v>2969</v>
      </c>
      <c r="C24" s="94" t="s">
        <v>2968</v>
      </c>
      <c r="D24" s="36" t="s">
        <v>1566</v>
      </c>
      <c r="E24" s="7">
        <v>41662</v>
      </c>
      <c r="F24" s="7">
        <f>F8</f>
        <v>44538</v>
      </c>
      <c r="G24" s="13"/>
      <c r="H24" s="8">
        <f t="shared" si="2"/>
        <v>44568</v>
      </c>
      <c r="I24" s="11">
        <f t="shared" ca="1" si="0"/>
        <v>5</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4" t="str">
        <f>'Helicopter Equipment '!E28:G28</f>
        <v>LEO N. TAGPUNO</v>
      </c>
      <c r="F30" s="134"/>
      <c r="G30" s="134"/>
      <c r="I30" s="134" t="s">
        <v>3283</v>
      </c>
      <c r="J30" s="134"/>
      <c r="K30" s="134"/>
    </row>
    <row r="31" spans="1:12" x14ac:dyDescent="0.25">
      <c r="A31" s="112"/>
      <c r="C31" s="117" t="s">
        <v>3234</v>
      </c>
      <c r="E31" s="135" t="s">
        <v>2456</v>
      </c>
      <c r="F31" s="135"/>
      <c r="G31" s="135"/>
      <c r="I31" s="136" t="s">
        <v>2807</v>
      </c>
      <c r="J31" s="136"/>
      <c r="K31" s="136"/>
    </row>
    <row r="32" spans="1:12" x14ac:dyDescent="0.25">
      <c r="A32" s="112"/>
    </row>
    <row r="33" spans="2:8" x14ac:dyDescent="0.25">
      <c r="B33" s="88"/>
      <c r="C33" s="80"/>
    </row>
    <row r="34" spans="2:8" x14ac:dyDescent="0.25">
      <c r="D34" s="80"/>
      <c r="E34" s="89"/>
      <c r="H34" s="88"/>
    </row>
    <row r="35" spans="2:8" x14ac:dyDescent="0.25">
      <c r="D35" s="80"/>
      <c r="E35" s="80"/>
      <c r="G35" s="136"/>
      <c r="H35" s="136"/>
    </row>
  </sheetData>
  <mergeCells count="14">
    <mergeCell ref="I30:K30"/>
    <mergeCell ref="E31:G31"/>
    <mergeCell ref="I31:K31"/>
    <mergeCell ref="A4:B4"/>
    <mergeCell ref="D4:E4"/>
    <mergeCell ref="A5:B5"/>
    <mergeCell ref="G35:H35"/>
    <mergeCell ref="A1:B1"/>
    <mergeCell ref="D1:E1"/>
    <mergeCell ref="A2:B2"/>
    <mergeCell ref="D2:E2"/>
    <mergeCell ref="A3:B3"/>
    <mergeCell ref="D3:E3"/>
    <mergeCell ref="E30:G30"/>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A4" workbookViewId="0">
      <selection activeCell="E10" sqref="E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2792</v>
      </c>
      <c r="D3" s="133" t="s">
        <v>8</v>
      </c>
      <c r="E3" s="133"/>
      <c r="F3" s="3" t="s">
        <v>3005</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44538</v>
      </c>
      <c r="G8" s="13"/>
      <c r="H8" s="8">
        <f>EDATE(F8-1,1)</f>
        <v>44568</v>
      </c>
      <c r="I8" s="11">
        <f t="shared" ref="I8:I15" ca="1" si="0">IF(ISBLANK(H8),"",H8-DATE(YEAR(NOW()),MONTH(NOW()),DAY(NOW())))</f>
        <v>5</v>
      </c>
      <c r="J8" s="9" t="str">
        <f t="shared" ref="J8:J15" ca="1" si="1">IF(I8="","",IF(I8&lt;0,"OVERDUE","NOT DUE"))</f>
        <v>NOT DUE</v>
      </c>
      <c r="K8" s="31"/>
      <c r="L8" s="10" t="s">
        <v>2859</v>
      </c>
    </row>
    <row r="9" spans="1:12" ht="38.25" x14ac:dyDescent="0.25">
      <c r="A9" s="9" t="s">
        <v>3003</v>
      </c>
      <c r="B9" s="31" t="s">
        <v>1904</v>
      </c>
      <c r="C9" s="41" t="s">
        <v>2282</v>
      </c>
      <c r="D9" s="20" t="s">
        <v>594</v>
      </c>
      <c r="E9" s="7">
        <v>41662</v>
      </c>
      <c r="F9" s="7">
        <v>44562</v>
      </c>
      <c r="G9" s="13"/>
      <c r="H9" s="8">
        <f>DATE(YEAR(F9),MONTH(F9),DAY(F9)+7)</f>
        <v>44569</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44212</v>
      </c>
      <c r="G10" s="13"/>
      <c r="H10" s="8">
        <f>DATE(YEAR(F10)+1,MONTH(F10),DAY(F10)-1)</f>
        <v>44576</v>
      </c>
      <c r="I10" s="11">
        <f t="shared" ca="1" si="0"/>
        <v>13</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736</v>
      </c>
      <c r="J11" s="9" t="str">
        <f t="shared" ca="1" si="1"/>
        <v>NOT DUE</v>
      </c>
      <c r="K11" s="31"/>
      <c r="L11" s="10" t="s">
        <v>2859</v>
      </c>
    </row>
    <row r="12" spans="1:12" x14ac:dyDescent="0.25">
      <c r="A12" s="9" t="s">
        <v>3000</v>
      </c>
      <c r="B12" s="31" t="s">
        <v>1635</v>
      </c>
      <c r="C12" s="31" t="s">
        <v>1874</v>
      </c>
      <c r="D12" s="20" t="s">
        <v>1566</v>
      </c>
      <c r="E12" s="7">
        <v>41662</v>
      </c>
      <c r="F12" s="7">
        <f>F8</f>
        <v>44538</v>
      </c>
      <c r="G12" s="13"/>
      <c r="H12" s="8">
        <f>EDATE(F12-1,1)</f>
        <v>44568</v>
      </c>
      <c r="I12" s="11">
        <f t="shared" ca="1" si="0"/>
        <v>5</v>
      </c>
      <c r="J12" s="9" t="str">
        <f t="shared" ca="1" si="1"/>
        <v>NOT DUE</v>
      </c>
      <c r="K12" s="31"/>
      <c r="L12" s="10" t="s">
        <v>2859</v>
      </c>
    </row>
    <row r="13" spans="1:12" x14ac:dyDescent="0.25">
      <c r="A13" s="9" t="s">
        <v>2999</v>
      </c>
      <c r="B13" s="31" t="s">
        <v>1637</v>
      </c>
      <c r="C13" s="31" t="s">
        <v>1872</v>
      </c>
      <c r="D13" s="20" t="s">
        <v>1566</v>
      </c>
      <c r="E13" s="7">
        <v>41662</v>
      </c>
      <c r="F13" s="7">
        <f>F8</f>
        <v>44538</v>
      </c>
      <c r="G13" s="13"/>
      <c r="H13" s="8">
        <f>EDATE(F13-1,1)</f>
        <v>44568</v>
      </c>
      <c r="I13" s="11">
        <f t="shared" ca="1" si="0"/>
        <v>5</v>
      </c>
      <c r="J13" s="9" t="str">
        <f t="shared" ca="1" si="1"/>
        <v>NOT DUE</v>
      </c>
      <c r="K13" s="31"/>
      <c r="L13" s="10" t="s">
        <v>2859</v>
      </c>
    </row>
    <row r="14" spans="1:12" ht="25.5" x14ac:dyDescent="0.25">
      <c r="A14" s="9" t="s">
        <v>2998</v>
      </c>
      <c r="B14" s="94" t="s">
        <v>2974</v>
      </c>
      <c r="C14" s="31" t="s">
        <v>2973</v>
      </c>
      <c r="D14" s="92" t="s">
        <v>1566</v>
      </c>
      <c r="E14" s="7">
        <v>41662</v>
      </c>
      <c r="F14" s="7">
        <f>F8</f>
        <v>44538</v>
      </c>
      <c r="G14" s="13"/>
      <c r="H14" s="8">
        <f>EDATE(F14-1,1)</f>
        <v>44568</v>
      </c>
      <c r="I14" s="11">
        <f t="shared" ca="1" si="0"/>
        <v>5</v>
      </c>
      <c r="J14" s="9" t="str">
        <f t="shared" ca="1" si="1"/>
        <v>NOT DUE</v>
      </c>
      <c r="K14" s="31"/>
      <c r="L14" s="10" t="s">
        <v>2859</v>
      </c>
    </row>
    <row r="15" spans="1:12" x14ac:dyDescent="0.25">
      <c r="A15" s="9" t="s">
        <v>2997</v>
      </c>
      <c r="B15" s="94" t="s">
        <v>2971</v>
      </c>
      <c r="C15" s="94" t="s">
        <v>2968</v>
      </c>
      <c r="D15" s="92" t="s">
        <v>1566</v>
      </c>
      <c r="E15" s="7">
        <v>41662</v>
      </c>
      <c r="F15" s="7">
        <f>F8</f>
        <v>44538</v>
      </c>
      <c r="G15" s="13"/>
      <c r="H15" s="8">
        <f>EDATE(F15-1,1)</f>
        <v>44568</v>
      </c>
      <c r="I15" s="11">
        <f t="shared" ca="1" si="0"/>
        <v>5</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4" t="str">
        <f>'Fire Station  '!E30:G30</f>
        <v>LEO N. TAGPUNO</v>
      </c>
      <c r="F21" s="134"/>
      <c r="G21" s="134"/>
      <c r="I21" s="134" t="s">
        <v>3283</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88"/>
      <c r="C24" s="80"/>
    </row>
    <row r="25" spans="1:11" x14ac:dyDescent="0.25">
      <c r="D25" s="80"/>
      <c r="E25" s="89"/>
      <c r="H25" s="88"/>
    </row>
    <row r="26" spans="1:11" x14ac:dyDescent="0.25">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2793</v>
      </c>
      <c r="D3" s="133" t="s">
        <v>8</v>
      </c>
      <c r="E3" s="133"/>
      <c r="F3" s="3" t="s">
        <v>3009</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44558</v>
      </c>
      <c r="G8" s="13"/>
      <c r="H8" s="8">
        <f>EDATE(F8-1,1)</f>
        <v>44588</v>
      </c>
      <c r="I8" s="11">
        <f ca="1">IF(ISBLANK(H8),"",H8-DATE(YEAR(NOW()),MONTH(NOW()),DAY(NOW())))</f>
        <v>25</v>
      </c>
      <c r="J8" s="9" t="str">
        <f ca="1">IF(I8="","",IF(I8&lt;0,"OVERDUE","NOT DUE"))</f>
        <v>NOT DUE</v>
      </c>
      <c r="K8" s="31"/>
      <c r="L8" s="110" t="s">
        <v>3307</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row r="16" spans="1:12" x14ac:dyDescent="0.25">
      <c r="A16" s="112"/>
    </row>
    <row r="17" spans="2:8" x14ac:dyDescent="0.25">
      <c r="B17" s="80"/>
      <c r="C17" s="80"/>
    </row>
    <row r="18" spans="2:8" x14ac:dyDescent="0.25">
      <c r="B18" s="80"/>
      <c r="D18" s="80"/>
      <c r="E18" s="89"/>
      <c r="H18" s="88"/>
    </row>
    <row r="19" spans="2:8" x14ac:dyDescent="0.25">
      <c r="D19" s="80"/>
      <c r="E19" s="80"/>
      <c r="G19" s="136"/>
      <c r="H19" s="136"/>
    </row>
  </sheetData>
  <mergeCells count="14">
    <mergeCell ref="I14:K14"/>
    <mergeCell ref="E15:G15"/>
    <mergeCell ref="I15:K15"/>
    <mergeCell ref="A4:B4"/>
    <mergeCell ref="D4:E4"/>
    <mergeCell ref="A5:B5"/>
    <mergeCell ref="G19:H19"/>
    <mergeCell ref="A1:B1"/>
    <mergeCell ref="D1:E1"/>
    <mergeCell ref="A2:B2"/>
    <mergeCell ref="D2:E2"/>
    <mergeCell ref="A3:B3"/>
    <mergeCell ref="D3:E3"/>
    <mergeCell ref="E14:G14"/>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2794</v>
      </c>
      <c r="D3" s="133" t="s">
        <v>8</v>
      </c>
      <c r="E3" s="133"/>
      <c r="F3" s="3" t="s">
        <v>3013</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44513</v>
      </c>
      <c r="G8" s="13"/>
      <c r="H8" s="8">
        <f>DATE(YEAR(F8),MONTH(F8)+3,DAY(F8)-1)</f>
        <v>44604</v>
      </c>
      <c r="I8" s="11">
        <f ca="1">IF(ISBLANK(H8),"",H8-DATE(YEAR(NOW()),MONTH(NOW()),DAY(NOW())))</f>
        <v>41</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4" t="str">
        <f>'SOPEP Equipment  '!E14:G14</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8"/>
      <c r="D19" s="80"/>
      <c r="E19" s="89"/>
      <c r="H19" s="88"/>
    </row>
    <row r="20" spans="1:8" x14ac:dyDescent="0.25">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356</v>
      </c>
      <c r="D3" s="133" t="s">
        <v>8</v>
      </c>
      <c r="E3" s="133"/>
      <c r="F3" s="3" t="s">
        <v>975</v>
      </c>
    </row>
    <row r="4" spans="1:12" ht="18" customHeight="1" x14ac:dyDescent="0.25">
      <c r="A4" s="132" t="s">
        <v>21</v>
      </c>
      <c r="B4" s="132"/>
      <c r="C4" s="17" t="s">
        <v>357</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44558</v>
      </c>
      <c r="G8" s="13"/>
      <c r="H8" s="8">
        <f>EDATE(F8-1,1)</f>
        <v>44588</v>
      </c>
      <c r="I8" s="11">
        <f t="shared" ref="I8:I11" ca="1" si="0">IF(ISBLANK(H8),"",H8-DATE(YEAR(NOW()),MONTH(NOW()),DAY(NOW())))</f>
        <v>25</v>
      </c>
      <c r="J8" s="9" t="str">
        <f t="shared" ref="J8:J11" ca="1" si="1">IF(I8="","",IF(I8&lt;0,"OVERDUE","NOT DUE"))</f>
        <v>NOT DUE</v>
      </c>
      <c r="K8" s="14"/>
      <c r="L8" s="110" t="s">
        <v>3296</v>
      </c>
    </row>
    <row r="9" spans="1:12" x14ac:dyDescent="0.25">
      <c r="A9" s="9" t="s">
        <v>977</v>
      </c>
      <c r="B9" s="14" t="s">
        <v>361</v>
      </c>
      <c r="C9" s="31" t="s">
        <v>362</v>
      </c>
      <c r="D9" s="20" t="s">
        <v>378</v>
      </c>
      <c r="E9" s="7">
        <v>41662</v>
      </c>
      <c r="F9" s="106">
        <v>44558</v>
      </c>
      <c r="G9" s="13"/>
      <c r="H9" s="8">
        <f>DATE(YEAR(F9),MONTH(F9)+3,DAY(F9)-1)</f>
        <v>44647</v>
      </c>
      <c r="I9" s="11">
        <f t="shared" ca="1" si="0"/>
        <v>84</v>
      </c>
      <c r="J9" s="9" t="str">
        <f t="shared" ca="1" si="1"/>
        <v>NOT DUE</v>
      </c>
      <c r="K9" s="14"/>
      <c r="L9" s="110" t="s">
        <v>3297</v>
      </c>
    </row>
    <row r="10" spans="1:12" ht="38.25" x14ac:dyDescent="0.25">
      <c r="A10" s="9" t="s">
        <v>978</v>
      </c>
      <c r="B10" s="14" t="s">
        <v>363</v>
      </c>
      <c r="C10" s="31" t="s">
        <v>364</v>
      </c>
      <c r="D10" s="20" t="s">
        <v>378</v>
      </c>
      <c r="E10" s="7">
        <v>41662</v>
      </c>
      <c r="F10" s="106">
        <v>44558</v>
      </c>
      <c r="G10" s="13"/>
      <c r="H10" s="8">
        <f>DATE(YEAR(F10),MONTH(F10)+3,DAY(F10)-1)</f>
        <v>44647</v>
      </c>
      <c r="I10" s="11">
        <f t="shared" ca="1" si="0"/>
        <v>84</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84</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84</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359</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359</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359</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359</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724</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3026</v>
      </c>
      <c r="D3" s="133" t="s">
        <v>8</v>
      </c>
      <c r="E3" s="133"/>
      <c r="F3" s="3" t="s">
        <v>3025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44558</v>
      </c>
      <c r="G8" s="13"/>
      <c r="H8" s="8">
        <f>EDATE(F8-1,1)</f>
        <v>44588</v>
      </c>
      <c r="I8" s="11">
        <f ca="1">IF(ISBLANK(H8),"",H8-DATE(YEAR(NOW()),MONTH(NOW()),DAY(NOW())))</f>
        <v>25</v>
      </c>
      <c r="J8" s="9" t="str">
        <f ca="1">IF(I8="","",IF(I8&lt;0,"OVERDUE","NOT DUE"))</f>
        <v>NOT DUE</v>
      </c>
      <c r="K8" s="31"/>
      <c r="L8" s="70" t="s">
        <v>3276</v>
      </c>
    </row>
    <row r="9" spans="1:12" ht="36" x14ac:dyDescent="0.25">
      <c r="A9" s="9" t="s">
        <v>3022</v>
      </c>
      <c r="B9" s="31" t="s">
        <v>3021</v>
      </c>
      <c r="C9" s="31" t="s">
        <v>3020</v>
      </c>
      <c r="D9" s="20" t="s">
        <v>1677</v>
      </c>
      <c r="E9" s="106">
        <v>41662</v>
      </c>
      <c r="F9" s="7">
        <f>F8</f>
        <v>44558</v>
      </c>
      <c r="G9" s="13"/>
      <c r="H9" s="8">
        <f>EDATE(F9-1,1)</f>
        <v>44588</v>
      </c>
      <c r="I9" s="11">
        <f ca="1">IF(ISBLANK(H9),"",H9-DATE(YEAR(NOW()),MONTH(NOW()),DAY(NOW())))</f>
        <v>25</v>
      </c>
      <c r="J9" s="9" t="str">
        <f ca="1">IF(I9="","",IF(I9&lt;0,"OVERDUE","NOT DUE"))</f>
        <v>NOT DUE</v>
      </c>
      <c r="K9" s="31"/>
      <c r="L9" s="70" t="s">
        <v>3277</v>
      </c>
    </row>
    <row r="10" spans="1:12" ht="25.5" x14ac:dyDescent="0.25">
      <c r="A10" s="9" t="s">
        <v>3019</v>
      </c>
      <c r="B10" s="31" t="s">
        <v>3018</v>
      </c>
      <c r="C10" s="31" t="s">
        <v>3017</v>
      </c>
      <c r="D10" s="20" t="s">
        <v>1677</v>
      </c>
      <c r="E10" s="106">
        <v>41662</v>
      </c>
      <c r="F10" s="7">
        <f>F9</f>
        <v>44558</v>
      </c>
      <c r="G10" s="13"/>
      <c r="H10" s="8">
        <f>EDATE(F10-1,1)</f>
        <v>44588</v>
      </c>
      <c r="I10" s="11">
        <f ca="1">IF(ISBLANK(H10),"",H10-DATE(YEAR(NOW()),MONTH(NOW()),DAY(NOW())))</f>
        <v>25</v>
      </c>
      <c r="J10" s="9" t="str">
        <f ca="1">IF(I10="","",IF(I10&lt;0,"OVERDUE","NOT DUE"))</f>
        <v>NOT DUE</v>
      </c>
      <c r="K10" s="31"/>
      <c r="L10" s="70"/>
    </row>
    <row r="11" spans="1:12" x14ac:dyDescent="0.25">
      <c r="A11" s="9" t="s">
        <v>3016</v>
      </c>
      <c r="B11" s="31" t="s">
        <v>3015</v>
      </c>
      <c r="C11" s="31" t="s">
        <v>3014</v>
      </c>
      <c r="D11" s="20" t="s">
        <v>1677</v>
      </c>
      <c r="E11" s="106">
        <v>41662</v>
      </c>
      <c r="F11" s="7">
        <f>F10</f>
        <v>44558</v>
      </c>
      <c r="G11" s="13"/>
      <c r="H11" s="8">
        <f>EDATE(F11-1,1)</f>
        <v>44588</v>
      </c>
      <c r="I11" s="11">
        <f ca="1">IF(ISBLANK(H11),"",H11-DATE(YEAR(NOW()),MONTH(NOW()),DAY(NOW())))</f>
        <v>25</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4" t="str">
        <f>C17</f>
        <v>LEO N. TAGPUNO</v>
      </c>
      <c r="F17" s="134"/>
      <c r="G17" s="134"/>
      <c r="I17" s="134" t="s">
        <v>3283</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8"/>
      <c r="D21" s="80"/>
      <c r="E21" s="89"/>
      <c r="H21" s="88"/>
    </row>
    <row r="22" spans="1:11" x14ac:dyDescent="0.25">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3037</v>
      </c>
      <c r="D3" s="133" t="s">
        <v>8</v>
      </c>
      <c r="E3" s="133"/>
      <c r="F3" s="3" t="s">
        <v>3036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44558</v>
      </c>
      <c r="G8" s="13"/>
      <c r="H8" s="8">
        <f>EDATE(F8-1,1)</f>
        <v>44588</v>
      </c>
      <c r="I8" s="11">
        <f ca="1">IF(ISBLANK(H8),"",H8-DATE(YEAR(NOW()),MONTH(NOW()),DAY(NOW())))</f>
        <v>25</v>
      </c>
      <c r="J8" s="9" t="str">
        <f ca="1">IF(I8="","",IF(I8&lt;0,"OVERDUE","NOT DUE"))</f>
        <v>NOT DUE</v>
      </c>
      <c r="K8" s="31"/>
      <c r="L8" s="10" t="s">
        <v>2859</v>
      </c>
    </row>
    <row r="9" spans="1:12" x14ac:dyDescent="0.25">
      <c r="A9" s="9" t="s">
        <v>3032</v>
      </c>
      <c r="B9" s="31" t="s">
        <v>3031</v>
      </c>
      <c r="C9" s="31" t="s">
        <v>3030</v>
      </c>
      <c r="D9" s="20" t="s">
        <v>1566</v>
      </c>
      <c r="E9" s="7">
        <v>41662</v>
      </c>
      <c r="F9" s="7">
        <f>'Provision Chamber '!F9</f>
        <v>44558</v>
      </c>
      <c r="G9" s="13"/>
      <c r="H9" s="8">
        <f>EDATE(F9-1,1)</f>
        <v>44588</v>
      </c>
      <c r="I9" s="11">
        <f ca="1">IF(ISBLANK(H9),"",H9-DATE(YEAR(NOW()),MONTH(NOW()),DAY(NOW())))</f>
        <v>25</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44558</v>
      </c>
      <c r="G10" s="13"/>
      <c r="H10" s="8">
        <f>EDATE(F10-1,1)</f>
        <v>44588</v>
      </c>
      <c r="I10" s="11">
        <f ca="1">IF(ISBLANK(H10),"",H10-DATE(YEAR(NOW()),MONTH(NOW()),DAY(NOW())))</f>
        <v>25</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0"/>
      <c r="D19" s="80"/>
      <c r="E19" s="89"/>
      <c r="H19" s="88"/>
    </row>
    <row r="20" spans="1:11" x14ac:dyDescent="0.25">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C1" workbookViewId="0">
      <selection activeCell="G15" sqref="G15"/>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x14ac:dyDescent="0.25">
      <c r="A3" s="132" t="s">
        <v>7</v>
      </c>
      <c r="B3" s="132"/>
      <c r="C3" s="17" t="s">
        <v>3051</v>
      </c>
      <c r="D3" s="133" t="s">
        <v>8</v>
      </c>
      <c r="E3" s="133"/>
      <c r="F3" s="3" t="s">
        <v>3050</v>
      </c>
    </row>
    <row r="4" spans="1:12" x14ac:dyDescent="0.25">
      <c r="A4" s="132" t="s">
        <v>21</v>
      </c>
      <c r="B4" s="132"/>
      <c r="C4" s="17"/>
      <c r="D4" s="133" t="s">
        <v>9</v>
      </c>
      <c r="E4" s="133"/>
      <c r="F4" s="13"/>
    </row>
    <row r="5" spans="1:12" x14ac:dyDescent="0.25">
      <c r="A5" s="132" t="s">
        <v>22</v>
      </c>
      <c r="B5" s="132"/>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44548</v>
      </c>
      <c r="G8" s="13"/>
      <c r="H8" s="8">
        <f>EDATE(F8-1,1)</f>
        <v>44578</v>
      </c>
      <c r="I8" s="95">
        <f ca="1">IF(ISBLANK(H8),"",H8-DATE(YEAR(NOW()),MONTH(NOW()),DAY(NOW())))</f>
        <v>15</v>
      </c>
      <c r="J8" s="9" t="str">
        <f t="shared" ref="J8:J12" ca="1" si="0">IF(I8="","",IF(I8&lt;0,"OVERDUE","NOT DUE"))</f>
        <v>NOT DUE</v>
      </c>
      <c r="K8" s="31"/>
      <c r="L8" s="10"/>
    </row>
    <row r="9" spans="1:12" ht="24" x14ac:dyDescent="0.25">
      <c r="A9" s="9" t="s">
        <v>3047</v>
      </c>
      <c r="B9" s="31" t="s">
        <v>3046</v>
      </c>
      <c r="C9" s="31" t="s">
        <v>3045</v>
      </c>
      <c r="D9" s="20" t="s">
        <v>1677</v>
      </c>
      <c r="E9" s="7">
        <v>41662</v>
      </c>
      <c r="F9" s="7">
        <f>F8</f>
        <v>44548</v>
      </c>
      <c r="G9" s="13"/>
      <c r="H9" s="8">
        <f>EDATE(F9-1,1)</f>
        <v>44578</v>
      </c>
      <c r="I9" s="95">
        <f ca="1">IF(ISBLANK(H9),"",H9-DATE(YEAR(NOW()),MONTH(NOW()),DAY(NOW())))</f>
        <v>15</v>
      </c>
      <c r="J9" s="9" t="str">
        <f t="shared" ca="1" si="0"/>
        <v>NOT DUE</v>
      </c>
      <c r="K9" s="31"/>
      <c r="L9" s="10" t="s">
        <v>3257</v>
      </c>
    </row>
    <row r="10" spans="1:12" x14ac:dyDescent="0.25">
      <c r="A10" s="9" t="s">
        <v>3044</v>
      </c>
      <c r="B10" s="31" t="s">
        <v>3043</v>
      </c>
      <c r="C10" s="31" t="s">
        <v>3042</v>
      </c>
      <c r="D10" s="20" t="s">
        <v>1677</v>
      </c>
      <c r="E10" s="7">
        <v>41662</v>
      </c>
      <c r="F10" s="7">
        <f>F8</f>
        <v>44548</v>
      </c>
      <c r="G10" s="13"/>
      <c r="H10" s="8">
        <f>EDATE(F10-1,1)</f>
        <v>44578</v>
      </c>
      <c r="I10" s="95">
        <f ca="1">IF(ISBLANK(H10),"",H10-DATE(YEAR(NOW()),MONTH(NOW()),DAY(NOW())))</f>
        <v>15</v>
      </c>
      <c r="J10" s="9" t="str">
        <f t="shared" ca="1" si="0"/>
        <v>NOT DUE</v>
      </c>
      <c r="K10" s="31"/>
      <c r="L10" s="10"/>
    </row>
    <row r="11" spans="1:12" ht="24" x14ac:dyDescent="0.25">
      <c r="A11" s="9" t="s">
        <v>3041</v>
      </c>
      <c r="B11" s="31" t="s">
        <v>3040</v>
      </c>
      <c r="C11" s="31" t="s">
        <v>3039</v>
      </c>
      <c r="D11" s="20" t="s">
        <v>3038</v>
      </c>
      <c r="E11" s="7">
        <v>41662</v>
      </c>
      <c r="F11" s="7">
        <v>44211</v>
      </c>
      <c r="G11" s="13"/>
      <c r="H11" s="8">
        <f>DATE(YEAR(F11)+1,MONTH(F11),DAY(F11)-1)</f>
        <v>44575</v>
      </c>
      <c r="I11" s="95">
        <f ca="1">IF(ISBLANK(H11),"",H11-DATE(YEAR(NOW()),MONTH(NOW()),DAY(NOW())))</f>
        <v>12</v>
      </c>
      <c r="J11" s="9" t="str">
        <f t="shared" ca="1" si="0"/>
        <v>NOT DUE</v>
      </c>
      <c r="K11" s="31"/>
      <c r="L11" s="10" t="s">
        <v>3251</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4" t="str">
        <f>'Fire Doors '!E16:G16</f>
        <v>LEO N. TAGPUNO</v>
      </c>
      <c r="F18" s="134"/>
      <c r="G18" s="134"/>
      <c r="I18" s="134" t="s">
        <v>3283</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3058</v>
      </c>
      <c r="D3" s="133" t="s">
        <v>8</v>
      </c>
      <c r="E3" s="133"/>
      <c r="F3" s="3" t="s">
        <v>3116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44558</v>
      </c>
      <c r="G8" s="33"/>
      <c r="H8" s="8">
        <f>DATE(YEAR(F8),MONTH(F8)+6,DAY(F8)-1)</f>
        <v>44739</v>
      </c>
      <c r="I8" s="11">
        <f ca="1">IF(ISBLANK(H8),"",H8-DATE(YEAR(NOW()),MONTH(NOW()),DAY(NOW())))</f>
        <v>176</v>
      </c>
      <c r="J8" s="9" t="str">
        <f ca="1">IF(I8="","",IF(I8&lt;0,"OVERDUE","NOT DUE"))</f>
        <v>NOT DUE</v>
      </c>
      <c r="K8" s="14"/>
      <c r="L8" s="10"/>
    </row>
    <row r="9" spans="1:12" x14ac:dyDescent="0.25">
      <c r="A9" s="14" t="s">
        <v>3118</v>
      </c>
      <c r="B9" s="14" t="s">
        <v>3056</v>
      </c>
      <c r="C9" s="31" t="s">
        <v>3055</v>
      </c>
      <c r="D9" s="20" t="s">
        <v>1</v>
      </c>
      <c r="E9" s="7">
        <v>41662</v>
      </c>
      <c r="F9" s="7">
        <f>F8</f>
        <v>44558</v>
      </c>
      <c r="G9" s="33"/>
      <c r="H9" s="8">
        <f>DATE(YEAR(F9),MONTH(F9)+6,DAY(F9)-1)</f>
        <v>44739</v>
      </c>
      <c r="I9" s="11">
        <v>163</v>
      </c>
      <c r="J9" s="9" t="s">
        <v>1832</v>
      </c>
      <c r="K9" s="14"/>
      <c r="L9" s="10"/>
    </row>
    <row r="10" spans="1:12" x14ac:dyDescent="0.25">
      <c r="A10" s="14" t="s">
        <v>3119</v>
      </c>
      <c r="B10" s="14" t="s">
        <v>3054</v>
      </c>
      <c r="C10" s="31" t="s">
        <v>3053</v>
      </c>
      <c r="D10" s="20" t="s">
        <v>3052</v>
      </c>
      <c r="E10" s="7">
        <v>41662</v>
      </c>
      <c r="F10" s="7">
        <f>F8</f>
        <v>44558</v>
      </c>
      <c r="G10" s="33"/>
      <c r="H10" s="8">
        <f>EDATE(F10-1,1)</f>
        <v>44588</v>
      </c>
      <c r="I10" s="11">
        <f ca="1">IF(ISBLANK(H10),"",H10-DATE(YEAR(NOW()),MONTH(NOW()),DAY(NOW())))</f>
        <v>25</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3068</v>
      </c>
      <c r="D3" s="133" t="s">
        <v>8</v>
      </c>
      <c r="E3" s="133"/>
      <c r="F3" s="3" t="s">
        <v>3067</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44558</v>
      </c>
      <c r="G8" s="33"/>
      <c r="H8" s="8">
        <f>DATE(YEAR(F8),MONTH(F8)+6,DAY(F8)-1)</f>
        <v>44739</v>
      </c>
      <c r="I8" s="11">
        <f ca="1">IF(ISBLANK(H8),"",H8-DATE(YEAR(NOW()),MONTH(NOW()),DAY(NOW())))</f>
        <v>176</v>
      </c>
      <c r="J8" s="9" t="str">
        <f ca="1">IF(I8="","",IF(I8&lt;0,"OVERDUE","NOT DUE"))</f>
        <v>NOT DUE</v>
      </c>
      <c r="K8" s="14"/>
      <c r="L8" s="10"/>
    </row>
    <row r="9" spans="1:12" x14ac:dyDescent="0.25">
      <c r="A9" s="14" t="s">
        <v>3065</v>
      </c>
      <c r="B9" s="14" t="s">
        <v>3064</v>
      </c>
      <c r="C9" s="31" t="s">
        <v>3055</v>
      </c>
      <c r="D9" s="20" t="s">
        <v>1</v>
      </c>
      <c r="E9" s="7">
        <v>41662</v>
      </c>
      <c r="F9" s="7">
        <f>'Fireline on Deck'!F9</f>
        <v>44558</v>
      </c>
      <c r="G9" s="33"/>
      <c r="H9" s="8">
        <f>DATE(YEAR(F9),MONTH(F9)+6,DAY(F9)-1)</f>
        <v>44739</v>
      </c>
      <c r="I9" s="11">
        <f ca="1">IF(ISBLANK(H9),"",H9-DATE(YEAR(NOW()),MONTH(NOW()),DAY(NOW())))</f>
        <v>176</v>
      </c>
      <c r="J9" s="9" t="str">
        <f ca="1">IF(I9="","",IF(I9&lt;0,"OVERDUE","NOT DUE"))</f>
        <v>NOT DUE</v>
      </c>
      <c r="K9" s="14"/>
      <c r="L9" s="10"/>
    </row>
    <row r="10" spans="1:12" x14ac:dyDescent="0.25">
      <c r="A10" s="14" t="s">
        <v>3063</v>
      </c>
      <c r="B10" s="14" t="s">
        <v>3062</v>
      </c>
      <c r="C10" s="31" t="s">
        <v>3055</v>
      </c>
      <c r="D10" s="20" t="s">
        <v>1</v>
      </c>
      <c r="E10" s="7">
        <v>41662</v>
      </c>
      <c r="F10" s="7">
        <f>'Fireline on Deck'!F10</f>
        <v>44558</v>
      </c>
      <c r="G10" s="33"/>
      <c r="H10" s="8">
        <f>DATE(YEAR(F10),MONTH(F10)+6,DAY(F10)-1)</f>
        <v>44739</v>
      </c>
      <c r="I10" s="11">
        <f ca="1">IF(ISBLANK(H10),"",H10-DATE(YEAR(NOW()),MONTH(NOW()),DAY(NOW())))</f>
        <v>176</v>
      </c>
      <c r="J10" s="9" t="str">
        <f ca="1">IF(I10="","",IF(I10&lt;0,"OVERDUE","NOT DUE"))</f>
        <v>NOT DUE</v>
      </c>
      <c r="K10" s="14"/>
      <c r="L10" s="10"/>
    </row>
    <row r="11" spans="1:12" x14ac:dyDescent="0.25">
      <c r="A11" s="14" t="s">
        <v>3061</v>
      </c>
      <c r="B11" s="14" t="s">
        <v>3060</v>
      </c>
      <c r="C11" s="31" t="s">
        <v>3059</v>
      </c>
      <c r="D11" s="20" t="s">
        <v>1</v>
      </c>
      <c r="E11" s="7">
        <v>41662</v>
      </c>
      <c r="F11" s="7">
        <f>F10</f>
        <v>44558</v>
      </c>
      <c r="G11" s="33"/>
      <c r="H11" s="8">
        <f>DATE(YEAR(F11),MONTH(F11)+6,DAY(F11)-1)</f>
        <v>44739</v>
      </c>
      <c r="I11" s="11">
        <f ca="1">IF(ISBLANK(H11),"",H11-DATE(YEAR(NOW()),MONTH(NOW()),DAY(NOW())))</f>
        <v>176</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4" t="str">
        <f>C17</f>
        <v>LEO N. TAGPUNO</v>
      </c>
      <c r="F17" s="134"/>
      <c r="G17" s="134"/>
      <c r="I17" s="134" t="s">
        <v>3283</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2800</v>
      </c>
      <c r="D3" s="133" t="s">
        <v>8</v>
      </c>
      <c r="E3" s="133"/>
      <c r="F3" s="3" t="s">
        <v>3080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44558</v>
      </c>
      <c r="G8" s="33"/>
      <c r="H8" s="8">
        <f t="shared" ref="H8:H13" si="0">DATE(YEAR(F8),MONTH(F8)+6,DAY(F8)-1)</f>
        <v>44739</v>
      </c>
      <c r="I8" s="11">
        <f t="shared" ref="I8:I13" ca="1" si="1">IF(ISBLANK(H8),"",H8-DATE(YEAR(NOW()),MONTH(NOW()),DAY(NOW())))</f>
        <v>176</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44558</v>
      </c>
      <c r="G9" s="33"/>
      <c r="H9" s="8">
        <f t="shared" si="0"/>
        <v>44739</v>
      </c>
      <c r="I9" s="11">
        <f t="shared" ca="1" si="1"/>
        <v>176</v>
      </c>
      <c r="J9" s="9" t="str">
        <f t="shared" ca="1" si="2"/>
        <v>NOT DUE</v>
      </c>
      <c r="K9" s="14"/>
      <c r="L9" s="10"/>
    </row>
    <row r="10" spans="1:12" x14ac:dyDescent="0.25">
      <c r="A10" s="14" t="s">
        <v>3075</v>
      </c>
      <c r="B10" s="14" t="s">
        <v>3074</v>
      </c>
      <c r="C10" s="31" t="s">
        <v>3055</v>
      </c>
      <c r="D10" s="20" t="s">
        <v>1</v>
      </c>
      <c r="E10" s="7">
        <v>41662</v>
      </c>
      <c r="F10" s="7">
        <f>'Electrical Line on Deck '!F10</f>
        <v>44558</v>
      </c>
      <c r="G10" s="33"/>
      <c r="H10" s="8">
        <f t="shared" si="0"/>
        <v>44739</v>
      </c>
      <c r="I10" s="11">
        <f t="shared" ca="1" si="1"/>
        <v>176</v>
      </c>
      <c r="J10" s="9" t="str">
        <f t="shared" ca="1" si="2"/>
        <v>NOT DUE</v>
      </c>
      <c r="K10" s="14"/>
      <c r="L10" s="10"/>
    </row>
    <row r="11" spans="1:12" x14ac:dyDescent="0.25">
      <c r="A11" s="14" t="s">
        <v>3070</v>
      </c>
      <c r="B11" s="14" t="s">
        <v>3073</v>
      </c>
      <c r="C11" s="31" t="s">
        <v>3055</v>
      </c>
      <c r="D11" s="20" t="s">
        <v>1</v>
      </c>
      <c r="E11" s="7">
        <v>41662</v>
      </c>
      <c r="F11" s="7">
        <f>'Electrical Line on Deck '!F11</f>
        <v>44558</v>
      </c>
      <c r="G11" s="33"/>
      <c r="H11" s="8">
        <f t="shared" si="0"/>
        <v>44739</v>
      </c>
      <c r="I11" s="11">
        <f t="shared" ca="1" si="1"/>
        <v>176</v>
      </c>
      <c r="J11" s="9" t="str">
        <f t="shared" ca="1" si="2"/>
        <v>NOT DUE</v>
      </c>
      <c r="K11" s="14"/>
      <c r="L11" s="10"/>
    </row>
    <row r="12" spans="1:12" x14ac:dyDescent="0.25">
      <c r="A12" s="14" t="s">
        <v>3072</v>
      </c>
      <c r="B12" s="14" t="s">
        <v>3071</v>
      </c>
      <c r="C12" s="31" t="s">
        <v>3055</v>
      </c>
      <c r="D12" s="20" t="s">
        <v>1</v>
      </c>
      <c r="E12" s="7">
        <v>41662</v>
      </c>
      <c r="F12" s="7">
        <f>F11</f>
        <v>44558</v>
      </c>
      <c r="G12" s="33"/>
      <c r="H12" s="8">
        <f t="shared" si="0"/>
        <v>44739</v>
      </c>
      <c r="I12" s="11">
        <f t="shared" ca="1" si="1"/>
        <v>176</v>
      </c>
      <c r="J12" s="9" t="str">
        <f t="shared" ca="1" si="2"/>
        <v>NOT DUE</v>
      </c>
      <c r="K12" s="14"/>
      <c r="L12" s="10"/>
    </row>
    <row r="13" spans="1:12" x14ac:dyDescent="0.25">
      <c r="A13" s="14" t="s">
        <v>3070</v>
      </c>
      <c r="B13" s="14" t="s">
        <v>3069</v>
      </c>
      <c r="C13" s="31" t="s">
        <v>3059</v>
      </c>
      <c r="D13" s="20" t="s">
        <v>1</v>
      </c>
      <c r="E13" s="7">
        <v>41662</v>
      </c>
      <c r="F13" s="7">
        <f>F12</f>
        <v>44558</v>
      </c>
      <c r="G13" s="33"/>
      <c r="H13" s="8">
        <f t="shared" si="0"/>
        <v>44739</v>
      </c>
      <c r="I13" s="11">
        <f t="shared" ca="1" si="1"/>
        <v>176</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4" t="str">
        <f>C19</f>
        <v>LEO N. TAGPUNO</v>
      </c>
      <c r="F19" s="134"/>
      <c r="G19" s="134"/>
      <c r="I19" s="134" t="s">
        <v>3283</v>
      </c>
      <c r="J19" s="134"/>
      <c r="K19" s="134"/>
    </row>
    <row r="20" spans="1:11" x14ac:dyDescent="0.25">
      <c r="A20" s="112"/>
      <c r="C20" s="117" t="s">
        <v>3234</v>
      </c>
      <c r="E20" s="135" t="s">
        <v>2456</v>
      </c>
      <c r="F20" s="135"/>
      <c r="G20" s="135"/>
      <c r="I20" s="136" t="s">
        <v>2807</v>
      </c>
      <c r="J20" s="136"/>
      <c r="K20" s="136"/>
    </row>
    <row r="21" spans="1:11" x14ac:dyDescent="0.25">
      <c r="A21" s="112"/>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2801</v>
      </c>
      <c r="D3" s="133" t="s">
        <v>8</v>
      </c>
      <c r="E3" s="133"/>
      <c r="F3" s="3" t="s">
        <v>3120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103</v>
      </c>
      <c r="J8" s="9" t="str">
        <f ca="1">IF(I8="","",IF(I8&lt;0,"OVERDUE","NOT DUE"))</f>
        <v>NOT DUE</v>
      </c>
      <c r="K8" s="14"/>
      <c r="L8" s="10" t="s">
        <v>3265</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103</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3086</v>
      </c>
      <c r="D3" s="133" t="s">
        <v>8</v>
      </c>
      <c r="E3" s="133"/>
      <c r="F3" s="3" t="s">
        <v>3123</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136</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136</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3093</v>
      </c>
      <c r="D3" s="133" t="s">
        <v>8</v>
      </c>
      <c r="E3" s="133"/>
      <c r="F3" s="3" t="s">
        <v>3126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44558</v>
      </c>
      <c r="G8" s="33"/>
      <c r="H8" s="8">
        <f>EDATE(F8-1,1)</f>
        <v>44588</v>
      </c>
      <c r="I8" s="11">
        <f ca="1">IF(ISBLANK(H8),"",H8-DATE(YEAR(NOW()),MONTH(NOW()),DAY(NOW())))</f>
        <v>25</v>
      </c>
      <c r="J8" s="9" t="str">
        <f ca="1">IF(I8="","",IF(I8&lt;0,"OVERDUE","NOT DUE"))</f>
        <v>NOT DUE</v>
      </c>
      <c r="K8" s="14"/>
      <c r="L8" s="10" t="s">
        <v>3235</v>
      </c>
    </row>
    <row r="9" spans="1:12" ht="25.5" x14ac:dyDescent="0.25">
      <c r="A9" s="14" t="s">
        <v>3128</v>
      </c>
      <c r="B9" s="14" t="s">
        <v>3091</v>
      </c>
      <c r="C9" s="31" t="s">
        <v>3084</v>
      </c>
      <c r="D9" s="20" t="s">
        <v>2</v>
      </c>
      <c r="E9" s="7">
        <v>41662</v>
      </c>
      <c r="F9" s="106">
        <f>F8</f>
        <v>44558</v>
      </c>
      <c r="G9" s="33"/>
      <c r="H9" s="8">
        <f>EDATE(F9-1,1)</f>
        <v>44588</v>
      </c>
      <c r="I9" s="11">
        <f ca="1">IF(ISBLANK(H9),"",H9-DATE(YEAR(NOW()),MONTH(NOW()),DAY(NOW())))</f>
        <v>25</v>
      </c>
      <c r="J9" s="9" t="str">
        <f ca="1">IF(I9="","",IF(I9&lt;0,"OVERDUE","NOT DUE"))</f>
        <v>NOT DUE</v>
      </c>
      <c r="K9" s="14"/>
      <c r="L9" s="10" t="s">
        <v>3235</v>
      </c>
    </row>
    <row r="10" spans="1:12" x14ac:dyDescent="0.25">
      <c r="A10" s="14" t="s">
        <v>3129</v>
      </c>
      <c r="B10" s="14" t="s">
        <v>3090</v>
      </c>
      <c r="C10" s="31" t="s">
        <v>3088</v>
      </c>
      <c r="D10" s="20" t="s">
        <v>2</v>
      </c>
      <c r="E10" s="7">
        <v>41662</v>
      </c>
      <c r="F10" s="106">
        <f>F9</f>
        <v>44558</v>
      </c>
      <c r="G10" s="33"/>
      <c r="H10" s="8">
        <f>EDATE(F10-1,1)</f>
        <v>44588</v>
      </c>
      <c r="I10" s="11">
        <f ca="1">IF(ISBLANK(H10),"",H10-DATE(YEAR(NOW()),MONTH(NOW()),DAY(NOW())))</f>
        <v>25</v>
      </c>
      <c r="J10" s="9" t="str">
        <f ca="1">IF(I10="","",IF(I10&lt;0,"OVERDUE","NOT DUE"))</f>
        <v>NOT DUE</v>
      </c>
      <c r="K10" s="14"/>
      <c r="L10" s="110"/>
    </row>
    <row r="11" spans="1:12" ht="24" x14ac:dyDescent="0.25">
      <c r="A11" s="14" t="s">
        <v>3130</v>
      </c>
      <c r="B11" s="14" t="s">
        <v>3089</v>
      </c>
      <c r="C11" s="31" t="s">
        <v>3088</v>
      </c>
      <c r="D11" s="20" t="s">
        <v>2</v>
      </c>
      <c r="E11" s="7">
        <v>41662</v>
      </c>
      <c r="F11" s="106">
        <f>F10</f>
        <v>44558</v>
      </c>
      <c r="G11" s="33"/>
      <c r="H11" s="8">
        <f>EDATE(F11-1,1)</f>
        <v>44588</v>
      </c>
      <c r="I11" s="11">
        <f ca="1">IF(ISBLANK(H11),"",H11-DATE(YEAR(NOW()),MONTH(NOW()),DAY(NOW())))</f>
        <v>25</v>
      </c>
      <c r="J11" s="9" t="str">
        <f ca="1">IF(I11="","",IF(I11&lt;0,"OVERDUE","NOT DUE"))</f>
        <v>NOT DUE</v>
      </c>
      <c r="K11" s="14"/>
      <c r="L11" s="10" t="s">
        <v>3267</v>
      </c>
    </row>
    <row r="12" spans="1:12" x14ac:dyDescent="0.25">
      <c r="A12" s="14" t="s">
        <v>3131</v>
      </c>
      <c r="B12" s="14" t="s">
        <v>3087</v>
      </c>
      <c r="C12" s="31" t="s">
        <v>3055</v>
      </c>
      <c r="D12" s="20" t="s">
        <v>1</v>
      </c>
      <c r="E12" s="7">
        <v>41662</v>
      </c>
      <c r="F12" s="106">
        <f>F11</f>
        <v>44558</v>
      </c>
      <c r="G12" s="33"/>
      <c r="H12" s="8">
        <f>DATE(YEAR(F12),MONTH(F12)+6,DAY(F12)-1)</f>
        <v>44739</v>
      </c>
      <c r="I12" s="11">
        <f ca="1">IF(ISBLANK(H12),"",H12-DATE(YEAR(NOW()),MONTH(NOW()),DAY(NOW())))</f>
        <v>176</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4" t="str">
        <f>C18</f>
        <v>LEO N. TAGPUNO</v>
      </c>
      <c r="F18" s="134"/>
      <c r="G18" s="134"/>
      <c r="I18" s="134" t="s">
        <v>3283</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G21" sqref="G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2804</v>
      </c>
      <c r="D3" s="133" t="s">
        <v>8</v>
      </c>
      <c r="E3" s="133"/>
      <c r="F3" s="3" t="s">
        <v>3132</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44562</v>
      </c>
      <c r="G8" s="33"/>
      <c r="H8" s="8">
        <f>DATE(YEAR(F8),MONTH(F8),DAY(F8)+7)</f>
        <v>44569</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44562</v>
      </c>
      <c r="G9" s="33"/>
      <c r="H9" s="8">
        <f>EDATE(F9-1,1)</f>
        <v>44592</v>
      </c>
      <c r="I9" s="11">
        <f ca="1">IF(ISBLANK(H9),"",H9-DATE(YEAR(NOW()),MONTH(NOW()),DAY(NOW())))</f>
        <v>29</v>
      </c>
      <c r="J9" s="9" t="str">
        <f ca="1">IF(I9="","",IF(I9&lt;0,"OVERDUE","NOT DUE"))</f>
        <v>NOT DUE</v>
      </c>
      <c r="K9" s="14"/>
      <c r="L9" s="10"/>
    </row>
    <row r="10" spans="1:12" x14ac:dyDescent="0.25">
      <c r="A10" s="9" t="s">
        <v>3135</v>
      </c>
      <c r="B10" s="31" t="s">
        <v>3095</v>
      </c>
      <c r="C10" s="31" t="s">
        <v>3094</v>
      </c>
      <c r="D10" s="20" t="s">
        <v>2</v>
      </c>
      <c r="E10" s="7">
        <v>41662</v>
      </c>
      <c r="F10" s="7">
        <f>F9</f>
        <v>44562</v>
      </c>
      <c r="G10" s="33"/>
      <c r="H10" s="8">
        <f>EDATE(F10-1,1)</f>
        <v>44592</v>
      </c>
      <c r="I10" s="11">
        <f ca="1">IF(ISBLANK(H10),"",H10-DATE(YEAR(NOW()),MONTH(NOW()),DAY(NOW())))</f>
        <v>29</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381</v>
      </c>
      <c r="D3" s="133" t="s">
        <v>8</v>
      </c>
      <c r="E3" s="133"/>
      <c r="F3" s="3" t="s">
        <v>986</v>
      </c>
    </row>
    <row r="4" spans="1:12" ht="18" customHeight="1" x14ac:dyDescent="0.25">
      <c r="A4" s="132" t="s">
        <v>21</v>
      </c>
      <c r="B4" s="132"/>
      <c r="C4" s="17" t="s">
        <v>382</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44558</v>
      </c>
      <c r="G8" s="13"/>
      <c r="H8" s="8">
        <f>EDATE(F8-1,1)</f>
        <v>44588</v>
      </c>
      <c r="I8" s="11">
        <f t="shared" ref="I8:I17" ca="1" si="0">IF(ISBLANK(H8),"",H8-DATE(YEAR(NOW()),MONTH(NOW()),DAY(NOW())))</f>
        <v>25</v>
      </c>
      <c r="J8" s="9" t="str">
        <f t="shared" ref="J8:J17" ca="1" si="1">IF(I8="","",IF(I8&lt;0,"OVERDUE","NOT DUE"))</f>
        <v>NOT DUE</v>
      </c>
      <c r="K8" s="14"/>
      <c r="L8" s="110" t="s">
        <v>3296</v>
      </c>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84</v>
      </c>
      <c r="J9" s="9" t="str">
        <f t="shared" ca="1" si="1"/>
        <v>NOT DUE</v>
      </c>
      <c r="K9" s="14"/>
      <c r="L9" s="110" t="s">
        <v>3297</v>
      </c>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84</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84</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84</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359</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359</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359</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359</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724</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2805</v>
      </c>
      <c r="D3" s="133" t="s">
        <v>8</v>
      </c>
      <c r="E3" s="133"/>
      <c r="F3" s="3" t="s">
        <v>3111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44558</v>
      </c>
      <c r="G8" s="13"/>
      <c r="H8" s="8">
        <f>EDATE(F8-1,1)</f>
        <v>44588</v>
      </c>
      <c r="I8" s="11">
        <f ca="1">IF(ISBLANK(H8),"",H8-DATE(YEAR(NOW()),MONTH(NOW()),DAY(NOW())))</f>
        <v>25</v>
      </c>
      <c r="J8" s="9" t="str">
        <f ca="1">IF(I8="","",IF(I8&lt;0,"OVERDUE","NOT DUE"))</f>
        <v>NOT DUE</v>
      </c>
      <c r="K8" s="31"/>
      <c r="L8" s="110" t="s">
        <v>3291</v>
      </c>
    </row>
    <row r="9" spans="1:12" x14ac:dyDescent="0.25">
      <c r="A9" s="9" t="s">
        <v>3109</v>
      </c>
      <c r="B9" s="31" t="s">
        <v>3108</v>
      </c>
      <c r="C9" s="31" t="s">
        <v>3105</v>
      </c>
      <c r="D9" s="20" t="s">
        <v>1566</v>
      </c>
      <c r="E9" s="7">
        <v>41662</v>
      </c>
      <c r="F9" s="7">
        <f>F8</f>
        <v>44558</v>
      </c>
      <c r="G9" s="13"/>
      <c r="H9" s="8">
        <f>EDATE(F9-1,1)</f>
        <v>44588</v>
      </c>
      <c r="I9" s="11">
        <f ca="1">IF(ISBLANK(H9),"",H9-DATE(YEAR(NOW()),MONTH(NOW()),DAY(NOW())))</f>
        <v>25</v>
      </c>
      <c r="J9" s="9" t="str">
        <f ca="1">IF(I9="","",IF(I9&lt;0,"OVERDUE","NOT DUE"))</f>
        <v>NOT DUE</v>
      </c>
      <c r="K9" s="31"/>
      <c r="L9" s="110" t="s">
        <v>3292</v>
      </c>
    </row>
    <row r="10" spans="1:12" x14ac:dyDescent="0.25">
      <c r="A10" s="9" t="s">
        <v>3107</v>
      </c>
      <c r="B10" s="31" t="s">
        <v>3106</v>
      </c>
      <c r="C10" s="31" t="s">
        <v>3105</v>
      </c>
      <c r="D10" s="20" t="s">
        <v>1566</v>
      </c>
      <c r="E10" s="7">
        <v>41662</v>
      </c>
      <c r="F10" s="7">
        <f>F9</f>
        <v>44558</v>
      </c>
      <c r="G10" s="13"/>
      <c r="H10" s="8">
        <f>EDATE(F10-1,1)</f>
        <v>44588</v>
      </c>
      <c r="I10" s="11">
        <f ca="1">IF(ISBLANK(H10),"",H10-DATE(YEAR(NOW()),MONTH(NOW()),DAY(NOW())))</f>
        <v>25</v>
      </c>
      <c r="J10" s="9" t="str">
        <f ca="1">IF(I10="","",IF(I10&lt;0,"OVERDUE","NOT DUE"))</f>
        <v>NOT DUE</v>
      </c>
      <c r="K10" s="31"/>
      <c r="L10" s="110"/>
    </row>
    <row r="11" spans="1:12" x14ac:dyDescent="0.25">
      <c r="A11" s="9" t="s">
        <v>3104</v>
      </c>
      <c r="B11" s="31" t="s">
        <v>3103</v>
      </c>
      <c r="C11" s="31" t="s">
        <v>3102</v>
      </c>
      <c r="D11" s="20" t="s">
        <v>1566</v>
      </c>
      <c r="E11" s="7">
        <v>41662</v>
      </c>
      <c r="F11" s="7">
        <f>F10</f>
        <v>44558</v>
      </c>
      <c r="G11" s="13"/>
      <c r="H11" s="8">
        <f>EDATE(F11-1,1)</f>
        <v>44588</v>
      </c>
      <c r="I11" s="11">
        <f ca="1">IF(ISBLANK(H11),"",H11-DATE(YEAR(NOW()),MONTH(NOW()),DAY(NOW())))</f>
        <v>25</v>
      </c>
      <c r="J11" s="9" t="str">
        <f ca="1">IF(I11="","",IF(I11&lt;0,"OVERDUE","NOT DUE"))</f>
        <v>NOT DUE</v>
      </c>
      <c r="K11" s="31"/>
      <c r="L11" s="110"/>
    </row>
    <row r="12" spans="1:12" x14ac:dyDescent="0.25">
      <c r="A12" s="9" t="s">
        <v>3101</v>
      </c>
      <c r="B12" s="31" t="s">
        <v>3100</v>
      </c>
      <c r="C12" s="31" t="s">
        <v>2298</v>
      </c>
      <c r="D12" s="20" t="s">
        <v>1566</v>
      </c>
      <c r="E12" s="7">
        <v>41662</v>
      </c>
      <c r="F12" s="7">
        <f>F11</f>
        <v>44558</v>
      </c>
      <c r="G12" s="13"/>
      <c r="H12" s="8">
        <f>EDATE(F12-1,1)</f>
        <v>44588</v>
      </c>
      <c r="I12" s="11">
        <f ca="1">IF(ISBLANK(H12),"",H12-DATE(YEAR(NOW()),MONTH(NOW()),DAY(NOW())))</f>
        <v>25</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4" t="str">
        <f>C18</f>
        <v>LEO N. TAGPUNO</v>
      </c>
      <c r="F18" s="134"/>
      <c r="G18" s="134"/>
      <c r="I18" s="134" t="s">
        <v>3283</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3194</v>
      </c>
      <c r="D3" s="133" t="s">
        <v>8</v>
      </c>
      <c r="E3" s="133"/>
      <c r="F3" s="3" t="s">
        <v>3195</v>
      </c>
    </row>
    <row r="4" spans="1:12" ht="18" customHeight="1" x14ac:dyDescent="0.25">
      <c r="A4" s="132" t="s">
        <v>21</v>
      </c>
      <c r="B4" s="132"/>
      <c r="C4" s="17"/>
      <c r="D4" s="133" t="s">
        <v>9</v>
      </c>
      <c r="E4" s="133"/>
      <c r="F4" s="13"/>
    </row>
    <row r="5" spans="1:12" ht="18" customHeight="1" x14ac:dyDescent="0.25">
      <c r="A5" s="132" t="s">
        <v>22</v>
      </c>
      <c r="B5" s="132"/>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44547</v>
      </c>
      <c r="G8" s="13"/>
      <c r="H8" s="8">
        <f t="shared" ref="H8:H15" si="0">EDATE(F8-1,1)</f>
        <v>44577</v>
      </c>
      <c r="I8" s="11">
        <f t="shared" ref="I8:I10" ca="1" si="1">IF(ISBLANK(H8),"",H8-DATE(YEAR(NOW()),MONTH(NOW()),DAY(NOW())))</f>
        <v>14</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44547</v>
      </c>
      <c r="G9" s="13"/>
      <c r="H9" s="8">
        <f t="shared" si="0"/>
        <v>44577</v>
      </c>
      <c r="I9" s="11">
        <f t="shared" ca="1" si="1"/>
        <v>14</v>
      </c>
      <c r="J9" s="9" t="str">
        <f t="shared" ca="1" si="2"/>
        <v>NOT DUE</v>
      </c>
      <c r="K9" s="31"/>
      <c r="L9" s="10" t="s">
        <v>3228</v>
      </c>
    </row>
    <row r="10" spans="1:12" ht="33.75" customHeight="1" x14ac:dyDescent="0.25">
      <c r="A10" s="9" t="s">
        <v>3198</v>
      </c>
      <c r="B10" s="31" t="s">
        <v>3200</v>
      </c>
      <c r="C10" s="31" t="s">
        <v>3212</v>
      </c>
      <c r="D10" s="20" t="s">
        <v>1566</v>
      </c>
      <c r="E10" s="7">
        <v>41662</v>
      </c>
      <c r="F10" s="7">
        <f t="shared" si="3"/>
        <v>44547</v>
      </c>
      <c r="G10" s="13"/>
      <c r="H10" s="8">
        <f t="shared" si="0"/>
        <v>44577</v>
      </c>
      <c r="I10" s="11">
        <f t="shared" ca="1" si="1"/>
        <v>14</v>
      </c>
      <c r="J10" s="9" t="str">
        <f t="shared" ca="1" si="2"/>
        <v>NOT DUE</v>
      </c>
      <c r="K10" s="31"/>
      <c r="L10" s="10"/>
    </row>
    <row r="11" spans="1:12" ht="27.75" customHeight="1" x14ac:dyDescent="0.25">
      <c r="A11" s="9" t="s">
        <v>3201</v>
      </c>
      <c r="B11" s="31" t="s">
        <v>3206</v>
      </c>
      <c r="C11" s="31" t="s">
        <v>3212</v>
      </c>
      <c r="D11" s="20" t="s">
        <v>1566</v>
      </c>
      <c r="E11" s="7">
        <v>41662</v>
      </c>
      <c r="F11" s="7">
        <f t="shared" si="3"/>
        <v>44547</v>
      </c>
      <c r="G11" s="13"/>
      <c r="H11" s="8">
        <f t="shared" si="0"/>
        <v>44577</v>
      </c>
      <c r="I11" s="11">
        <f t="shared" ref="I11:I15" ca="1" si="4">IF(ISBLANK(H11),"",H11-DATE(YEAR(NOW()),MONTH(NOW()),DAY(NOW())))</f>
        <v>14</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44547</v>
      </c>
      <c r="G12" s="13"/>
      <c r="H12" s="8">
        <f t="shared" si="0"/>
        <v>44577</v>
      </c>
      <c r="I12" s="11">
        <f t="shared" ca="1" si="4"/>
        <v>14</v>
      </c>
      <c r="J12" s="9" t="str">
        <f t="shared" ca="1" si="5"/>
        <v>NOT DUE</v>
      </c>
      <c r="K12" s="31"/>
      <c r="L12" s="10"/>
    </row>
    <row r="13" spans="1:12" ht="27" customHeight="1" x14ac:dyDescent="0.25">
      <c r="A13" s="9" t="s">
        <v>3203</v>
      </c>
      <c r="B13" s="31" t="s">
        <v>3205</v>
      </c>
      <c r="C13" s="31" t="s">
        <v>3212</v>
      </c>
      <c r="D13" s="20" t="s">
        <v>1566</v>
      </c>
      <c r="E13" s="7">
        <v>41662</v>
      </c>
      <c r="F13" s="7">
        <f t="shared" si="3"/>
        <v>44547</v>
      </c>
      <c r="G13" s="13"/>
      <c r="H13" s="8">
        <f t="shared" si="0"/>
        <v>44577</v>
      </c>
      <c r="I13" s="11">
        <f t="shared" ca="1" si="4"/>
        <v>14</v>
      </c>
      <c r="J13" s="9" t="str">
        <f t="shared" ca="1" si="5"/>
        <v>NOT DUE</v>
      </c>
      <c r="K13" s="31"/>
      <c r="L13" s="10"/>
    </row>
    <row r="14" spans="1:12" ht="27.75" customHeight="1" x14ac:dyDescent="0.25">
      <c r="A14" s="9" t="s">
        <v>3209</v>
      </c>
      <c r="B14" s="31" t="s">
        <v>3211</v>
      </c>
      <c r="C14" s="31" t="s">
        <v>3212</v>
      </c>
      <c r="D14" s="20" t="s">
        <v>1566</v>
      </c>
      <c r="E14" s="7">
        <v>41662</v>
      </c>
      <c r="F14" s="7">
        <f t="shared" si="3"/>
        <v>44547</v>
      </c>
      <c r="G14" s="13"/>
      <c r="H14" s="8">
        <f t="shared" si="0"/>
        <v>44577</v>
      </c>
      <c r="I14" s="11">
        <f t="shared" ca="1" si="4"/>
        <v>14</v>
      </c>
      <c r="J14" s="9" t="str">
        <f t="shared" ca="1" si="5"/>
        <v>NOT DUE</v>
      </c>
      <c r="K14" s="31"/>
      <c r="L14" s="10"/>
    </row>
    <row r="15" spans="1:12" ht="31.5" customHeight="1" x14ac:dyDescent="0.25">
      <c r="A15" s="9" t="s">
        <v>3210</v>
      </c>
      <c r="B15" s="31" t="s">
        <v>3207</v>
      </c>
      <c r="C15" s="31" t="s">
        <v>3212</v>
      </c>
      <c r="D15" s="20" t="s">
        <v>1566</v>
      </c>
      <c r="E15" s="7">
        <v>41662</v>
      </c>
      <c r="F15" s="7">
        <f t="shared" si="3"/>
        <v>44547</v>
      </c>
      <c r="G15" s="13"/>
      <c r="H15" s="8">
        <f t="shared" si="0"/>
        <v>44577</v>
      </c>
      <c r="I15" s="11">
        <f t="shared" ca="1" si="4"/>
        <v>14</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4" t="str">
        <f>C21</f>
        <v>LEO N. TAGPUNO</v>
      </c>
      <c r="F21" s="134"/>
      <c r="G21" s="134"/>
      <c r="I21" s="134" t="s">
        <v>3283</v>
      </c>
      <c r="J21" s="134"/>
      <c r="K21" s="134"/>
    </row>
    <row r="22" spans="1:11" x14ac:dyDescent="0.25">
      <c r="C22" s="117" t="s">
        <v>3234</v>
      </c>
      <c r="E22" s="135" t="s">
        <v>2456</v>
      </c>
      <c r="F22" s="135"/>
      <c r="G22" s="135"/>
      <c r="I22" s="136" t="s">
        <v>2807</v>
      </c>
      <c r="J22" s="136"/>
      <c r="K22" s="136"/>
    </row>
  </sheetData>
  <mergeCells count="13">
    <mergeCell ref="E21:G21"/>
    <mergeCell ref="E22:G22"/>
    <mergeCell ref="I22:K22"/>
    <mergeCell ref="I21:K21"/>
    <mergeCell ref="A4:B4"/>
    <mergeCell ref="D4:E4"/>
    <mergeCell ref="A5:B5"/>
    <mergeCell ref="A1:B1"/>
    <mergeCell ref="D1:E1"/>
    <mergeCell ref="A2:B2"/>
    <mergeCell ref="D2:E2"/>
    <mergeCell ref="A3:B3"/>
    <mergeCell ref="D3:E3"/>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383</v>
      </c>
      <c r="D3" s="133" t="s">
        <v>8</v>
      </c>
      <c r="E3" s="133"/>
      <c r="F3" s="3" t="s">
        <v>997</v>
      </c>
    </row>
    <row r="4" spans="1:12" ht="18" customHeight="1" x14ac:dyDescent="0.25">
      <c r="A4" s="132" t="s">
        <v>21</v>
      </c>
      <c r="B4" s="132"/>
      <c r="C4" s="17" t="s">
        <v>384</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44558</v>
      </c>
      <c r="G8" s="13"/>
      <c r="H8" s="8">
        <f>EDATE(F8-1,1)</f>
        <v>44588</v>
      </c>
      <c r="I8" s="11">
        <f t="shared" ref="I8:I17" ca="1" si="0">IF(ISBLANK(H8),"",H8-DATE(YEAR(NOW()),MONTH(NOW()),DAY(NOW())))</f>
        <v>25</v>
      </c>
      <c r="J8" s="9" t="str">
        <f t="shared" ref="J8:J17" ca="1" si="1">IF(I8="","",IF(I8&lt;0,"OVERDUE","NOT DUE"))</f>
        <v>NOT DUE</v>
      </c>
      <c r="K8" s="14"/>
      <c r="L8" s="110" t="s">
        <v>3296</v>
      </c>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84</v>
      </c>
      <c r="J9" s="9" t="str">
        <f t="shared" ca="1" si="1"/>
        <v>NOT DUE</v>
      </c>
      <c r="K9" s="14"/>
      <c r="L9" s="110" t="s">
        <v>3297</v>
      </c>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84</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84</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84</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359</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359</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359</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359</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724</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G20" sqref="G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385</v>
      </c>
      <c r="D3" s="133" t="s">
        <v>8</v>
      </c>
      <c r="E3" s="133"/>
      <c r="F3" s="3" t="s">
        <v>1008</v>
      </c>
    </row>
    <row r="4" spans="1:12" ht="18" customHeight="1" x14ac:dyDescent="0.25">
      <c r="A4" s="132" t="s">
        <v>21</v>
      </c>
      <c r="B4" s="132"/>
      <c r="C4" s="17" t="s">
        <v>386</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44558</v>
      </c>
      <c r="G8" s="13"/>
      <c r="H8" s="8">
        <f>EDATE(F8-1,1)</f>
        <v>44588</v>
      </c>
      <c r="I8" s="11">
        <f t="shared" ref="I8:I17" ca="1" si="0">IF(ISBLANK(H8),"",H8-DATE(YEAR(NOW()),MONTH(NOW()),DAY(NOW())))</f>
        <v>25</v>
      </c>
      <c r="J8" s="9" t="str">
        <f t="shared" ref="J8:J17" ca="1" si="1">IF(I8="","",IF(I8&lt;0,"OVERDUE","NOT DUE"))</f>
        <v>NOT DUE</v>
      </c>
      <c r="K8" s="14"/>
      <c r="L8" s="110" t="s">
        <v>3296</v>
      </c>
    </row>
    <row r="9" spans="1:12" x14ac:dyDescent="0.25">
      <c r="A9" s="9" t="s">
        <v>1010</v>
      </c>
      <c r="B9" s="14" t="s">
        <v>361</v>
      </c>
      <c r="C9" s="31" t="s">
        <v>362</v>
      </c>
      <c r="D9" s="20" t="s">
        <v>378</v>
      </c>
      <c r="E9" s="7">
        <v>41662</v>
      </c>
      <c r="F9" s="7">
        <f>'Galley Exhaust Fan'!F9</f>
        <v>44558</v>
      </c>
      <c r="G9" s="13"/>
      <c r="H9" s="8">
        <f>DATE(YEAR(F9),MONTH(F9)+3,DAY(F9)-1)</f>
        <v>44647</v>
      </c>
      <c r="I9" s="11">
        <f t="shared" ca="1" si="0"/>
        <v>84</v>
      </c>
      <c r="J9" s="9" t="str">
        <f t="shared" ca="1" si="1"/>
        <v>NOT DUE</v>
      </c>
      <c r="K9" s="14"/>
      <c r="L9" s="110" t="s">
        <v>3297</v>
      </c>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84</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84</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84</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359</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359</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359</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359</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724</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607</v>
      </c>
      <c r="D3" s="133" t="s">
        <v>8</v>
      </c>
      <c r="E3" s="133"/>
      <c r="F3" s="3" t="s">
        <v>606</v>
      </c>
    </row>
    <row r="4" spans="1:12" ht="18" customHeight="1" x14ac:dyDescent="0.25">
      <c r="A4" s="132" t="s">
        <v>21</v>
      </c>
      <c r="B4" s="132"/>
      <c r="C4" s="17" t="s">
        <v>608</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44558</v>
      </c>
      <c r="G8" s="13"/>
      <c r="H8" s="8">
        <f>EDATE(F8-1,1)</f>
        <v>44588</v>
      </c>
      <c r="I8" s="11">
        <f t="shared" ref="I8:I17" ca="1" si="0">IF(ISBLANK(H8),"",H8-DATE(YEAR(NOW()),MONTH(NOW()),DAY(NOW())))</f>
        <v>25</v>
      </c>
      <c r="J8" s="9" t="str">
        <f t="shared" ref="J8:J17" ca="1" si="1">IF(I8="","",IF(I8&lt;0,"OVERDUE","NOT DUE"))</f>
        <v>NOT DUE</v>
      </c>
      <c r="K8" s="14"/>
      <c r="L8" s="110" t="s">
        <v>3296</v>
      </c>
    </row>
    <row r="9" spans="1:12" x14ac:dyDescent="0.25">
      <c r="A9" s="9" t="s">
        <v>610</v>
      </c>
      <c r="B9" s="14" t="s">
        <v>361</v>
      </c>
      <c r="C9" s="31" t="s">
        <v>362</v>
      </c>
      <c r="D9" s="20" t="s">
        <v>378</v>
      </c>
      <c r="E9" s="7">
        <v>41662</v>
      </c>
      <c r="F9" s="7">
        <f>'Steer Gear Rm. Exhaust Fan'!F9</f>
        <v>44558</v>
      </c>
      <c r="G9" s="13"/>
      <c r="H9" s="8">
        <f>DATE(YEAR(F9),MONTH(F9)+3,DAY(F9)-1)</f>
        <v>44647</v>
      </c>
      <c r="I9" s="11">
        <f t="shared" ca="1" si="0"/>
        <v>84</v>
      </c>
      <c r="J9" s="9" t="str">
        <f t="shared" ca="1" si="1"/>
        <v>NOT DUE</v>
      </c>
      <c r="K9" s="14"/>
      <c r="L9" s="110" t="s">
        <v>3297</v>
      </c>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84</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84</v>
      </c>
      <c r="J11" s="9" t="str">
        <f t="shared" ca="1" si="1"/>
        <v>NOT DUE</v>
      </c>
      <c r="K11" s="14"/>
      <c r="L11" s="110"/>
    </row>
    <row r="12" spans="1:12" ht="25.5" x14ac:dyDescent="0.25">
      <c r="A12" s="9" t="s">
        <v>613</v>
      </c>
      <c r="B12" s="14" t="s">
        <v>367</v>
      </c>
      <c r="C12" s="31" t="s">
        <v>368</v>
      </c>
      <c r="D12" s="20" t="s">
        <v>378</v>
      </c>
      <c r="E12" s="7">
        <v>41662</v>
      </c>
      <c r="F12" s="7">
        <f>F11</f>
        <v>44558</v>
      </c>
      <c r="G12" s="13"/>
      <c r="H12" s="8">
        <f>DATE(YEAR(F12),MONTH(F12)+3,DAY(F12)-1)</f>
        <v>44647</v>
      </c>
      <c r="I12" s="11">
        <f t="shared" ca="1" si="0"/>
        <v>84</v>
      </c>
      <c r="J12" s="9" t="str">
        <f t="shared" ca="1" si="1"/>
        <v>NOT DUE</v>
      </c>
      <c r="K12" s="14"/>
      <c r="L12" s="110"/>
    </row>
    <row r="13" spans="1:12" x14ac:dyDescent="0.25">
      <c r="A13" s="9" t="s">
        <v>614</v>
      </c>
      <c r="B13" s="14" t="s">
        <v>369</v>
      </c>
      <c r="C13" s="31" t="s">
        <v>370</v>
      </c>
      <c r="D13" s="20" t="s">
        <v>88</v>
      </c>
      <c r="E13" s="7">
        <v>41662</v>
      </c>
      <c r="F13" s="7">
        <f>F12</f>
        <v>44558</v>
      </c>
      <c r="G13" s="13"/>
      <c r="H13" s="8">
        <f>DATE(YEAR(F13)+1,MONTH(F13),DAY(F13)-1)</f>
        <v>44922</v>
      </c>
      <c r="I13" s="11">
        <f t="shared" ca="1" si="0"/>
        <v>359</v>
      </c>
      <c r="J13" s="9" t="str">
        <f t="shared" ca="1" si="1"/>
        <v>NOT DUE</v>
      </c>
      <c r="K13" s="14"/>
      <c r="L13" s="10"/>
    </row>
    <row r="14" spans="1:12" x14ac:dyDescent="0.25">
      <c r="A14" s="9" t="s">
        <v>615</v>
      </c>
      <c r="B14" s="14" t="s">
        <v>371</v>
      </c>
      <c r="C14" s="31" t="s">
        <v>370</v>
      </c>
      <c r="D14" s="20" t="s">
        <v>88</v>
      </c>
      <c r="E14" s="7">
        <v>41662</v>
      </c>
      <c r="F14" s="7">
        <f>F13</f>
        <v>44558</v>
      </c>
      <c r="G14" s="13"/>
      <c r="H14" s="8">
        <f>DATE(YEAR(F14)+1,MONTH(F14),DAY(F14)-1)</f>
        <v>44922</v>
      </c>
      <c r="I14" s="11">
        <f t="shared" ca="1" si="0"/>
        <v>359</v>
      </c>
      <c r="J14" s="9" t="str">
        <f t="shared" ca="1" si="1"/>
        <v>NOT DUE</v>
      </c>
      <c r="K14" s="14"/>
      <c r="L14" s="10"/>
    </row>
    <row r="15" spans="1:12" x14ac:dyDescent="0.25">
      <c r="A15" s="9" t="s">
        <v>616</v>
      </c>
      <c r="B15" s="14" t="s">
        <v>372</v>
      </c>
      <c r="C15" s="31" t="s">
        <v>370</v>
      </c>
      <c r="D15" s="20" t="s">
        <v>88</v>
      </c>
      <c r="E15" s="7">
        <v>41662</v>
      </c>
      <c r="F15" s="7">
        <f>F14</f>
        <v>44558</v>
      </c>
      <c r="G15" s="13"/>
      <c r="H15" s="8">
        <f>DATE(YEAR(F15)+1,MONTH(F15),DAY(F15)-1)</f>
        <v>44922</v>
      </c>
      <c r="I15" s="11">
        <f t="shared" ca="1" si="0"/>
        <v>359</v>
      </c>
      <c r="J15" s="9" t="str">
        <f t="shared" ca="1" si="1"/>
        <v>NOT DUE</v>
      </c>
      <c r="K15" s="14"/>
      <c r="L15" s="10"/>
    </row>
    <row r="16" spans="1:12" ht="25.5" x14ac:dyDescent="0.25">
      <c r="A16" s="9" t="s">
        <v>617</v>
      </c>
      <c r="B16" s="14" t="s">
        <v>373</v>
      </c>
      <c r="C16" s="31" t="s">
        <v>374</v>
      </c>
      <c r="D16" s="20" t="s">
        <v>88</v>
      </c>
      <c r="E16" s="7">
        <v>41662</v>
      </c>
      <c r="F16" s="7">
        <f>F15</f>
        <v>44558</v>
      </c>
      <c r="G16" s="13"/>
      <c r="H16" s="8">
        <f>DATE(YEAR(F16)+1,MONTH(F16),DAY(F16)-1)</f>
        <v>44922</v>
      </c>
      <c r="I16" s="11">
        <f t="shared" ca="1" si="0"/>
        <v>359</v>
      </c>
      <c r="J16" s="9" t="str">
        <f t="shared" ca="1" si="1"/>
        <v>NOT DUE</v>
      </c>
      <c r="K16" s="14"/>
      <c r="L16" s="10"/>
    </row>
    <row r="17" spans="1:12" x14ac:dyDescent="0.25">
      <c r="A17" s="9" t="s">
        <v>618</v>
      </c>
      <c r="B17" s="14" t="s">
        <v>375</v>
      </c>
      <c r="C17" s="31" t="s">
        <v>30</v>
      </c>
      <c r="D17" s="20" t="s">
        <v>376</v>
      </c>
      <c r="E17" s="7">
        <v>41662</v>
      </c>
      <c r="F17" s="7">
        <f>F16</f>
        <v>44558</v>
      </c>
      <c r="G17" s="13"/>
      <c r="H17" s="8">
        <f>DATE(YEAR(F17)+2,MONTH(F17),DAY(F17)-1)</f>
        <v>45287</v>
      </c>
      <c r="I17" s="11">
        <f t="shared" ca="1" si="0"/>
        <v>724</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2" zoomScale="80" zoomScaleNormal="80"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387</v>
      </c>
      <c r="D3" s="133" t="s">
        <v>8</v>
      </c>
      <c r="E3" s="133"/>
      <c r="F3" s="3" t="s">
        <v>1047</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44547</v>
      </c>
      <c r="G8" s="13"/>
      <c r="H8" s="8">
        <f>EDATE(F8-1,1)</f>
        <v>44577</v>
      </c>
      <c r="I8" s="11">
        <f t="shared" ref="I8:I17" ca="1" si="0">IF(ISBLANK(H8),"",H8-DATE(YEAR(NOW()),MONTH(NOW()),DAY(NOW())))</f>
        <v>14</v>
      </c>
      <c r="J8" s="9" t="str">
        <f t="shared" ref="J8:J18" ca="1" si="1">IF(I8="","",IF(I8&lt;0,"OVERDUE","NOT DUE"))</f>
        <v>NOT DUE</v>
      </c>
      <c r="K8" s="14"/>
      <c r="L8" s="10" t="s">
        <v>3236</v>
      </c>
    </row>
    <row r="9" spans="1:12" ht="25.5" x14ac:dyDescent="0.25">
      <c r="A9" s="9" t="s">
        <v>1049</v>
      </c>
      <c r="B9" s="31" t="s">
        <v>392</v>
      </c>
      <c r="C9" s="31" t="s">
        <v>393</v>
      </c>
      <c r="D9" s="20" t="s">
        <v>431</v>
      </c>
      <c r="E9" s="7">
        <v>43477</v>
      </c>
      <c r="F9" s="7">
        <v>44547</v>
      </c>
      <c r="G9" s="13"/>
      <c r="H9" s="8">
        <f>DATE(YEAR(F9),MONTH(F9)+2,DAY(F9)-1)</f>
        <v>44608</v>
      </c>
      <c r="I9" s="11">
        <f t="shared" ca="1" si="0"/>
        <v>45</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166</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166</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166</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166</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166</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166</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166</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166</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166</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166</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166</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166</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166</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166</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166</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166</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166</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166</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166</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166</v>
      </c>
      <c r="J29" s="9" t="str">
        <f t="shared" ca="1" si="4"/>
        <v>NOT DUE</v>
      </c>
      <c r="K29" s="14"/>
      <c r="L29" s="10"/>
    </row>
    <row r="30" spans="1:12" x14ac:dyDescent="0.25">
      <c r="A30" s="9" t="s">
        <v>1070</v>
      </c>
      <c r="B30" s="31" t="s">
        <v>421</v>
      </c>
      <c r="C30" s="31" t="s">
        <v>422</v>
      </c>
      <c r="D30" s="20" t="s">
        <v>2</v>
      </c>
      <c r="E30" s="7">
        <v>41662</v>
      </c>
      <c r="F30" s="7">
        <f>F8</f>
        <v>44547</v>
      </c>
      <c r="G30" s="13"/>
      <c r="H30" s="8">
        <f>EDATE(F30-1,1)</f>
        <v>44577</v>
      </c>
      <c r="I30" s="11">
        <f t="shared" ca="1" si="3"/>
        <v>14</v>
      </c>
      <c r="J30" s="9" t="str">
        <f t="shared" ca="1" si="4"/>
        <v>NOT DUE</v>
      </c>
      <c r="K30" s="14"/>
      <c r="L30" s="10"/>
    </row>
    <row r="31" spans="1:12" x14ac:dyDescent="0.25">
      <c r="A31" s="9" t="s">
        <v>1071</v>
      </c>
      <c r="B31" s="31" t="s">
        <v>423</v>
      </c>
      <c r="C31" s="31" t="s">
        <v>424</v>
      </c>
      <c r="D31" s="20" t="s">
        <v>88</v>
      </c>
      <c r="E31" s="7">
        <v>41662</v>
      </c>
      <c r="F31" s="7">
        <v>44203</v>
      </c>
      <c r="G31" s="13"/>
      <c r="H31" s="8">
        <f>DATE(YEAR(F31)+1,MONTH(F31),DAY(F31)-1)</f>
        <v>44567</v>
      </c>
      <c r="I31" s="11">
        <f t="shared" ca="1" si="3"/>
        <v>4</v>
      </c>
      <c r="J31" s="9" t="str">
        <f t="shared" ref="J31:J35" ca="1" si="5">IF(I31="","",IF(I31&lt;0,"OVERDUE","NOT DUE"))</f>
        <v>NOT DUE</v>
      </c>
      <c r="K31" s="31" t="s">
        <v>433</v>
      </c>
      <c r="L31" s="10"/>
    </row>
    <row r="32" spans="1:12" x14ac:dyDescent="0.25">
      <c r="A32" s="9" t="s">
        <v>1072</v>
      </c>
      <c r="B32" s="31" t="s">
        <v>423</v>
      </c>
      <c r="C32" s="31" t="s">
        <v>425</v>
      </c>
      <c r="D32" s="20" t="s">
        <v>2</v>
      </c>
      <c r="E32" s="7">
        <v>41662</v>
      </c>
      <c r="F32" s="7">
        <f>F30</f>
        <v>44547</v>
      </c>
      <c r="G32" s="13"/>
      <c r="H32" s="8">
        <f>EDATE(F32-1,1)</f>
        <v>44577</v>
      </c>
      <c r="I32" s="11">
        <f t="shared" ca="1" si="3"/>
        <v>14</v>
      </c>
      <c r="J32" s="9" t="str">
        <f t="shared" ca="1" si="5"/>
        <v>NOT DUE</v>
      </c>
      <c r="K32" s="31"/>
      <c r="L32" s="10"/>
    </row>
    <row r="33" spans="1:12" x14ac:dyDescent="0.25">
      <c r="A33" s="9" t="s">
        <v>1073</v>
      </c>
      <c r="B33" s="31" t="s">
        <v>426</v>
      </c>
      <c r="C33" s="31" t="s">
        <v>427</v>
      </c>
      <c r="D33" s="20" t="s">
        <v>2</v>
      </c>
      <c r="E33" s="7">
        <v>41662</v>
      </c>
      <c r="F33" s="7">
        <f>F32</f>
        <v>44547</v>
      </c>
      <c r="G33" s="13"/>
      <c r="H33" s="8">
        <f>EDATE(F33-1,1)</f>
        <v>44577</v>
      </c>
      <c r="I33" s="11">
        <f t="shared" ca="1" si="3"/>
        <v>14</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171</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358</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4" t="str">
        <f>C41</f>
        <v>LEO N. TAGPUNO</v>
      </c>
      <c r="F41" s="134"/>
      <c r="G41" s="134"/>
      <c r="I41" s="134" t="s">
        <v>3283</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5"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435</v>
      </c>
      <c r="D3" s="133" t="s">
        <v>8</v>
      </c>
      <c r="E3" s="133"/>
      <c r="F3" s="3" t="s">
        <v>1076</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44547</v>
      </c>
      <c r="G8" s="13"/>
      <c r="H8" s="8">
        <f>EDATE(F8-1,1)</f>
        <v>44577</v>
      </c>
      <c r="I8" s="11">
        <f t="shared" ref="I8:I35" ca="1" si="0">IF(ISBLANK(H8),"",H8-DATE(YEAR(NOW()),MONTH(NOW()),DAY(NOW())))</f>
        <v>14</v>
      </c>
      <c r="J8" s="9" t="str">
        <f t="shared" ref="J8:J35" ca="1" si="1">IF(I8="","",IF(I8&lt;0,"OVERDUE","NOT DUE"))</f>
        <v>NOT DUE</v>
      </c>
      <c r="K8" s="14"/>
      <c r="L8" s="10" t="s">
        <v>3254</v>
      </c>
    </row>
    <row r="9" spans="1:12" ht="25.5" x14ac:dyDescent="0.25">
      <c r="A9" s="9" t="s">
        <v>1020</v>
      </c>
      <c r="B9" s="31" t="s">
        <v>392</v>
      </c>
      <c r="C9" s="31" t="s">
        <v>393</v>
      </c>
      <c r="D9" s="20" t="s">
        <v>431</v>
      </c>
      <c r="E9" s="7">
        <v>43477</v>
      </c>
      <c r="F9" s="7">
        <f>'Starbd Side Pilot Ladder Assist'!F9</f>
        <v>44547</v>
      </c>
      <c r="G9" s="13"/>
      <c r="H9" s="8">
        <f>DATE(YEAR(F9),MONTH(F9)+2,DAY(F9)-1)</f>
        <v>44608</v>
      </c>
      <c r="I9" s="11">
        <f t="shared" ca="1" si="0"/>
        <v>45</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56</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56</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56</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56</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56</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56</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56</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56</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56</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56</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56</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56</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56</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56</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56</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56</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56</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56</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56</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56</v>
      </c>
      <c r="J29" s="9" t="str">
        <f t="shared" ca="1" si="1"/>
        <v>NOT DUE</v>
      </c>
      <c r="K29" s="14"/>
      <c r="L29" s="10"/>
    </row>
    <row r="30" spans="1:12" x14ac:dyDescent="0.25">
      <c r="A30" s="9" t="s">
        <v>1041</v>
      </c>
      <c r="B30" s="31" t="s">
        <v>421</v>
      </c>
      <c r="C30" s="31" t="s">
        <v>422</v>
      </c>
      <c r="D30" s="20" t="s">
        <v>2</v>
      </c>
      <c r="E30" s="7">
        <v>41662</v>
      </c>
      <c r="F30" s="7">
        <f>'Starbd Side Pilot Ladder Assist'!F30</f>
        <v>44547</v>
      </c>
      <c r="G30" s="13"/>
      <c r="H30" s="8">
        <f>EDATE(F30-1,1)</f>
        <v>44577</v>
      </c>
      <c r="I30" s="11">
        <f t="shared" ca="1" si="0"/>
        <v>14</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56</v>
      </c>
      <c r="J31" s="9" t="str">
        <f t="shared" ca="1" si="1"/>
        <v>NOT DUE</v>
      </c>
      <c r="K31" s="31" t="s">
        <v>433</v>
      </c>
      <c r="L31" s="10"/>
    </row>
    <row r="32" spans="1:12" x14ac:dyDescent="0.25">
      <c r="A32" s="9" t="s">
        <v>1043</v>
      </c>
      <c r="B32" s="31" t="s">
        <v>423</v>
      </c>
      <c r="C32" s="31" t="s">
        <v>425</v>
      </c>
      <c r="D32" s="20" t="s">
        <v>2</v>
      </c>
      <c r="E32" s="7">
        <v>41662</v>
      </c>
      <c r="F32" s="7">
        <f>F30</f>
        <v>44547</v>
      </c>
      <c r="G32" s="13"/>
      <c r="H32" s="8">
        <f>EDATE(F32-1,1)</f>
        <v>44577</v>
      </c>
      <c r="I32" s="11">
        <f t="shared" ca="1" si="0"/>
        <v>14</v>
      </c>
      <c r="J32" s="9" t="str">
        <f t="shared" ca="1" si="1"/>
        <v>NOT DUE</v>
      </c>
      <c r="K32" s="31"/>
      <c r="L32" s="10"/>
    </row>
    <row r="33" spans="1:12" x14ac:dyDescent="0.25">
      <c r="A33" s="9" t="s">
        <v>1044</v>
      </c>
      <c r="B33" s="31" t="s">
        <v>426</v>
      </c>
      <c r="C33" s="31" t="s">
        <v>427</v>
      </c>
      <c r="D33" s="20" t="s">
        <v>2</v>
      </c>
      <c r="E33" s="7">
        <v>41662</v>
      </c>
      <c r="F33" s="7">
        <f>F30</f>
        <v>44547</v>
      </c>
      <c r="G33" s="13"/>
      <c r="H33" s="8">
        <f>EDATE(F33-1,1)</f>
        <v>44577</v>
      </c>
      <c r="I33" s="11">
        <f t="shared" ca="1" si="0"/>
        <v>14</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1517</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358</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4" t="str">
        <f>C41</f>
        <v>LEO N. TAGPUNO</v>
      </c>
      <c r="F41" s="134"/>
      <c r="G41" s="134"/>
      <c r="I41" s="134" t="s">
        <v>3283</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4" workbookViewId="0">
      <selection activeCell="F44" sqref="F4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436</v>
      </c>
      <c r="D3" s="133" t="s">
        <v>8</v>
      </c>
      <c r="E3" s="133"/>
      <c r="F3" s="3" t="s">
        <v>1077</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73</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44547</v>
      </c>
      <c r="G9" s="13"/>
      <c r="H9" s="8">
        <f>DATE(YEAR(F9),MONTH(F9)+2,DAY(F9)-1)</f>
        <v>44608</v>
      </c>
      <c r="I9" s="11">
        <f t="shared" ca="1" si="1"/>
        <v>45</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73</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73</v>
      </c>
      <c r="J11" s="9" t="str">
        <f t="shared" ca="1" si="2"/>
        <v>NOT DUE</v>
      </c>
      <c r="K11" s="31"/>
      <c r="L11" s="10"/>
    </row>
    <row r="12" spans="1:12" ht="25.5" x14ac:dyDescent="0.25">
      <c r="A12" s="9" t="s">
        <v>1082</v>
      </c>
      <c r="B12" s="31" t="s">
        <v>390</v>
      </c>
      <c r="C12" s="31" t="s">
        <v>393</v>
      </c>
      <c r="D12" s="20" t="s">
        <v>466</v>
      </c>
      <c r="E12" s="7">
        <v>41662</v>
      </c>
      <c r="F12" s="7">
        <f>F9</f>
        <v>44547</v>
      </c>
      <c r="G12" s="13"/>
      <c r="H12" s="8">
        <f>DATE(YEAR(F12),MONTH(F12)+2,DAY(F12)-1)</f>
        <v>44608</v>
      </c>
      <c r="I12" s="11">
        <f t="shared" ca="1" si="1"/>
        <v>45</v>
      </c>
      <c r="J12" s="9" t="str">
        <f t="shared" ca="1" si="2"/>
        <v>NOT DUE</v>
      </c>
      <c r="K12" s="31"/>
      <c r="L12" s="10"/>
    </row>
    <row r="13" spans="1:12" x14ac:dyDescent="0.25">
      <c r="A13" s="9" t="s">
        <v>1083</v>
      </c>
      <c r="B13" s="31" t="s">
        <v>443</v>
      </c>
      <c r="C13" s="31" t="s">
        <v>393</v>
      </c>
      <c r="D13" s="20" t="s">
        <v>431</v>
      </c>
      <c r="E13" s="7">
        <v>41662</v>
      </c>
      <c r="F13" s="7">
        <f>F12</f>
        <v>44547</v>
      </c>
      <c r="G13" s="13"/>
      <c r="H13" s="8">
        <f>DATE(YEAR(F13),MONTH(F13)+2,DAY(F13)-1)</f>
        <v>44608</v>
      </c>
      <c r="I13" s="11">
        <f t="shared" ca="1" si="1"/>
        <v>45</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73</v>
      </c>
      <c r="J14" s="9" t="str">
        <f t="shared" ca="1" si="2"/>
        <v>NOT DUE</v>
      </c>
      <c r="K14" s="31"/>
      <c r="L14" s="10"/>
    </row>
    <row r="15" spans="1:12" x14ac:dyDescent="0.25">
      <c r="A15" s="9" t="s">
        <v>1085</v>
      </c>
      <c r="B15" s="31" t="s">
        <v>445</v>
      </c>
      <c r="C15" s="31" t="s">
        <v>393</v>
      </c>
      <c r="D15" s="20" t="s">
        <v>431</v>
      </c>
      <c r="E15" s="7">
        <v>41662</v>
      </c>
      <c r="F15" s="7">
        <f>F13</f>
        <v>44547</v>
      </c>
      <c r="G15" s="13"/>
      <c r="H15" s="8">
        <f>DATE(YEAR(F15),MONTH(F15)+2,DAY(F15)-1)</f>
        <v>44608</v>
      </c>
      <c r="I15" s="11">
        <f t="shared" ca="1" si="1"/>
        <v>45</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103</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103</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73</v>
      </c>
      <c r="J18" s="9" t="str">
        <f t="shared" ca="1" si="2"/>
        <v>NOT DUE</v>
      </c>
      <c r="K18" s="31" t="s">
        <v>467</v>
      </c>
      <c r="L18" s="10"/>
    </row>
    <row r="19" spans="1:12" x14ac:dyDescent="0.25">
      <c r="A19" s="9" t="s">
        <v>1089</v>
      </c>
      <c r="B19" s="31" t="s">
        <v>448</v>
      </c>
      <c r="C19" s="31" t="s">
        <v>393</v>
      </c>
      <c r="D19" s="20" t="s">
        <v>431</v>
      </c>
      <c r="E19" s="7">
        <v>41662</v>
      </c>
      <c r="F19" s="7">
        <f>F15</f>
        <v>44547</v>
      </c>
      <c r="G19" s="13"/>
      <c r="H19" s="8">
        <f>DATE(YEAR(F19),MONTH(F19)+2,DAY(F19)-1)</f>
        <v>44608</v>
      </c>
      <c r="I19" s="11">
        <f t="shared" ca="1" si="1"/>
        <v>45</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73</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73</v>
      </c>
      <c r="J21" s="9" t="str">
        <f t="shared" ca="1" si="2"/>
        <v>NOT DUE</v>
      </c>
      <c r="K21" s="31"/>
      <c r="L21" s="10"/>
    </row>
    <row r="22" spans="1:12" x14ac:dyDescent="0.25">
      <c r="A22" s="9" t="s">
        <v>1092</v>
      </c>
      <c r="B22" s="31" t="s">
        <v>451</v>
      </c>
      <c r="C22" s="31" t="s">
        <v>393</v>
      </c>
      <c r="D22" s="20" t="s">
        <v>431</v>
      </c>
      <c r="E22" s="7">
        <v>41662</v>
      </c>
      <c r="F22" s="7">
        <f>F19</f>
        <v>44547</v>
      </c>
      <c r="G22" s="13"/>
      <c r="H22" s="8">
        <f>DATE(YEAR(F22),MONTH(F22)+2,DAY(F22)-1)</f>
        <v>44608</v>
      </c>
      <c r="I22" s="11">
        <f t="shared" ca="1" si="1"/>
        <v>45</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73</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73</v>
      </c>
      <c r="J24" s="9" t="str">
        <f t="shared" ca="1" si="2"/>
        <v>NOT DUE</v>
      </c>
      <c r="K24" s="31"/>
      <c r="L24" s="10"/>
    </row>
    <row r="25" spans="1:12" ht="38.25" x14ac:dyDescent="0.25">
      <c r="A25" s="9" t="s">
        <v>1095</v>
      </c>
      <c r="B25" s="31" t="s">
        <v>454</v>
      </c>
      <c r="C25" s="31" t="s">
        <v>393</v>
      </c>
      <c r="D25" s="20" t="s">
        <v>431</v>
      </c>
      <c r="E25" s="7">
        <v>41662</v>
      </c>
      <c r="F25" s="7">
        <f>F22</f>
        <v>44547</v>
      </c>
      <c r="G25" s="13"/>
      <c r="H25" s="8">
        <f>DATE(YEAR(F25),MONTH(F25)+2,DAY(F25)-1)</f>
        <v>44608</v>
      </c>
      <c r="I25" s="11">
        <f t="shared" ca="1" si="1"/>
        <v>45</v>
      </c>
      <c r="J25" s="9" t="str">
        <f t="shared" ca="1" si="2"/>
        <v>NOT DUE</v>
      </c>
      <c r="K25" s="31"/>
      <c r="L25" s="10"/>
    </row>
    <row r="26" spans="1:12" x14ac:dyDescent="0.25">
      <c r="A26" s="9" t="s">
        <v>1096</v>
      </c>
      <c r="B26" s="31" t="s">
        <v>421</v>
      </c>
      <c r="C26" s="31" t="s">
        <v>422</v>
      </c>
      <c r="D26" s="20" t="s">
        <v>431</v>
      </c>
      <c r="E26" s="7">
        <v>41662</v>
      </c>
      <c r="F26" s="7">
        <f>F25</f>
        <v>44547</v>
      </c>
      <c r="G26" s="13"/>
      <c r="H26" s="8">
        <f>DATE(YEAR(F26),MONTH(F26)+2,DAY(F26)-1)</f>
        <v>44608</v>
      </c>
      <c r="I26" s="11">
        <f t="shared" ca="1" si="1"/>
        <v>45</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5</v>
      </c>
      <c r="J27" s="9" t="str">
        <f t="shared" ca="1" si="2"/>
        <v>NOT DUE</v>
      </c>
      <c r="K27" s="31" t="s">
        <v>433</v>
      </c>
      <c r="L27" s="10"/>
    </row>
    <row r="28" spans="1:12" ht="25.5" x14ac:dyDescent="0.25">
      <c r="A28" s="9" t="s">
        <v>1098</v>
      </c>
      <c r="B28" s="31" t="s">
        <v>426</v>
      </c>
      <c r="C28" s="31" t="s">
        <v>455</v>
      </c>
      <c r="D28" s="20" t="s">
        <v>431</v>
      </c>
      <c r="E28" s="7">
        <v>41662</v>
      </c>
      <c r="F28" s="7">
        <f>F15</f>
        <v>44547</v>
      </c>
      <c r="G28" s="13"/>
      <c r="H28" s="8">
        <f>DATE(YEAR(F28),MONTH(F28)+2,DAY(F28)-1)</f>
        <v>44608</v>
      </c>
      <c r="I28" s="11">
        <f t="shared" ca="1" si="1"/>
        <v>45</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654</v>
      </c>
      <c r="J29" s="9" t="str">
        <f t="shared" ca="1" si="2"/>
        <v>NOT DUE</v>
      </c>
      <c r="K29" s="31" t="s">
        <v>469</v>
      </c>
      <c r="L29" s="10" t="s">
        <v>1515</v>
      </c>
    </row>
    <row r="30" spans="1:12" ht="25.5" x14ac:dyDescent="0.25">
      <c r="A30" s="9" t="s">
        <v>1100</v>
      </c>
      <c r="B30" s="31" t="s">
        <v>457</v>
      </c>
      <c r="C30" s="31" t="s">
        <v>458</v>
      </c>
      <c r="D30" s="20" t="s">
        <v>1</v>
      </c>
      <c r="E30" s="7">
        <v>41662</v>
      </c>
      <c r="F30" s="7">
        <f>F26</f>
        <v>44547</v>
      </c>
      <c r="G30" s="13"/>
      <c r="H30" s="8">
        <f t="shared" ref="H30:H41" si="8">DATE(YEAR(F30),MONTH(F30)+6,DAY(F30)-1)</f>
        <v>44728</v>
      </c>
      <c r="I30" s="11">
        <f t="shared" ca="1" si="1"/>
        <v>165</v>
      </c>
      <c r="J30" s="9" t="str">
        <f t="shared" ca="1" si="2"/>
        <v>NOT DUE</v>
      </c>
      <c r="K30" s="31"/>
      <c r="L30" s="10"/>
    </row>
    <row r="31" spans="1:12" ht="25.5" x14ac:dyDescent="0.25">
      <c r="A31" s="9" t="s">
        <v>1101</v>
      </c>
      <c r="B31" s="31" t="s">
        <v>459</v>
      </c>
      <c r="C31" s="31" t="s">
        <v>458</v>
      </c>
      <c r="D31" s="20" t="s">
        <v>1</v>
      </c>
      <c r="E31" s="7">
        <v>41662</v>
      </c>
      <c r="F31" s="7">
        <f>F30</f>
        <v>44547</v>
      </c>
      <c r="G31" s="13"/>
      <c r="H31" s="8">
        <f t="shared" si="8"/>
        <v>44728</v>
      </c>
      <c r="I31" s="11">
        <f t="shared" ca="1" si="1"/>
        <v>165</v>
      </c>
      <c r="J31" s="9" t="str">
        <f t="shared" ca="1" si="2"/>
        <v>NOT DUE</v>
      </c>
      <c r="K31" s="31"/>
      <c r="L31" s="10"/>
    </row>
    <row r="32" spans="1:12" ht="25.5" x14ac:dyDescent="0.25">
      <c r="A32" s="9" t="s">
        <v>1102</v>
      </c>
      <c r="B32" s="31" t="s">
        <v>407</v>
      </c>
      <c r="C32" s="31" t="s">
        <v>458</v>
      </c>
      <c r="D32" s="20" t="s">
        <v>1</v>
      </c>
      <c r="E32" s="7">
        <v>41662</v>
      </c>
      <c r="F32" s="7">
        <f t="shared" ref="F32:F41" si="9">F31</f>
        <v>44547</v>
      </c>
      <c r="G32" s="13"/>
      <c r="H32" s="8">
        <f t="shared" si="8"/>
        <v>44728</v>
      </c>
      <c r="I32" s="11">
        <f t="shared" ca="1" si="1"/>
        <v>165</v>
      </c>
      <c r="J32" s="9" t="str">
        <f t="shared" ca="1" si="2"/>
        <v>NOT DUE</v>
      </c>
      <c r="K32" s="31"/>
      <c r="L32" s="10"/>
    </row>
    <row r="33" spans="1:12" ht="25.5" x14ac:dyDescent="0.25">
      <c r="A33" s="9" t="s">
        <v>1103</v>
      </c>
      <c r="B33" s="31" t="s">
        <v>408</v>
      </c>
      <c r="C33" s="31" t="s">
        <v>458</v>
      </c>
      <c r="D33" s="20" t="s">
        <v>1</v>
      </c>
      <c r="E33" s="7">
        <v>41662</v>
      </c>
      <c r="F33" s="7">
        <f t="shared" si="9"/>
        <v>44547</v>
      </c>
      <c r="G33" s="13"/>
      <c r="H33" s="8">
        <f t="shared" si="8"/>
        <v>44728</v>
      </c>
      <c r="I33" s="11">
        <f t="shared" ca="1" si="1"/>
        <v>165</v>
      </c>
      <c r="J33" s="9" t="str">
        <f t="shared" ca="1" si="2"/>
        <v>NOT DUE</v>
      </c>
      <c r="K33" s="31"/>
      <c r="L33" s="10"/>
    </row>
    <row r="34" spans="1:12" ht="25.5" x14ac:dyDescent="0.25">
      <c r="A34" s="9" t="s">
        <v>1104</v>
      </c>
      <c r="B34" s="31" t="s">
        <v>409</v>
      </c>
      <c r="C34" s="31" t="s">
        <v>458</v>
      </c>
      <c r="D34" s="20" t="s">
        <v>1</v>
      </c>
      <c r="E34" s="7">
        <v>41662</v>
      </c>
      <c r="F34" s="7">
        <f t="shared" si="9"/>
        <v>44547</v>
      </c>
      <c r="G34" s="13"/>
      <c r="H34" s="8">
        <f t="shared" si="8"/>
        <v>44728</v>
      </c>
      <c r="I34" s="11">
        <f t="shared" ca="1" si="1"/>
        <v>165</v>
      </c>
      <c r="J34" s="9" t="str">
        <f t="shared" ca="1" si="2"/>
        <v>NOT DUE</v>
      </c>
      <c r="K34" s="31"/>
      <c r="L34" s="10"/>
    </row>
    <row r="35" spans="1:12" ht="25.5" x14ac:dyDescent="0.25">
      <c r="A35" s="9" t="s">
        <v>1105</v>
      </c>
      <c r="B35" s="31" t="s">
        <v>460</v>
      </c>
      <c r="C35" s="31" t="s">
        <v>458</v>
      </c>
      <c r="D35" s="20" t="s">
        <v>1</v>
      </c>
      <c r="E35" s="7">
        <v>41662</v>
      </c>
      <c r="F35" s="7">
        <f t="shared" si="9"/>
        <v>44547</v>
      </c>
      <c r="G35" s="13"/>
      <c r="H35" s="8">
        <f t="shared" si="8"/>
        <v>44728</v>
      </c>
      <c r="I35" s="11">
        <f t="shared" ref="I35:I45" ca="1" si="10">IF(ISBLANK(H35),"",H35-DATE(YEAR(NOW()),MONTH(NOW()),DAY(NOW())))</f>
        <v>165</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44547</v>
      </c>
      <c r="G36" s="13"/>
      <c r="H36" s="8">
        <f t="shared" si="8"/>
        <v>44728</v>
      </c>
      <c r="I36" s="11">
        <f t="shared" ca="1" si="10"/>
        <v>165</v>
      </c>
      <c r="J36" s="9" t="str">
        <f t="shared" ca="1" si="11"/>
        <v>NOT DUE</v>
      </c>
      <c r="K36" s="31"/>
      <c r="L36" s="10"/>
    </row>
    <row r="37" spans="1:12" ht="25.5" x14ac:dyDescent="0.25">
      <c r="A37" s="9" t="s">
        <v>1107</v>
      </c>
      <c r="B37" s="31" t="s">
        <v>412</v>
      </c>
      <c r="C37" s="31" t="s">
        <v>458</v>
      </c>
      <c r="D37" s="20" t="s">
        <v>1</v>
      </c>
      <c r="E37" s="7">
        <v>41662</v>
      </c>
      <c r="F37" s="7">
        <f t="shared" si="9"/>
        <v>44547</v>
      </c>
      <c r="G37" s="13"/>
      <c r="H37" s="8">
        <f t="shared" si="8"/>
        <v>44728</v>
      </c>
      <c r="I37" s="11">
        <f t="shared" ca="1" si="10"/>
        <v>165</v>
      </c>
      <c r="J37" s="9" t="str">
        <f t="shared" ca="1" si="11"/>
        <v>NOT DUE</v>
      </c>
      <c r="K37" s="31"/>
      <c r="L37" s="10"/>
    </row>
    <row r="38" spans="1:12" ht="25.5" x14ac:dyDescent="0.25">
      <c r="A38" s="9" t="s">
        <v>1108</v>
      </c>
      <c r="B38" s="31" t="s">
        <v>413</v>
      </c>
      <c r="C38" s="31" t="s">
        <v>458</v>
      </c>
      <c r="D38" s="20" t="s">
        <v>1</v>
      </c>
      <c r="E38" s="7">
        <v>41662</v>
      </c>
      <c r="F38" s="7">
        <f t="shared" si="9"/>
        <v>44547</v>
      </c>
      <c r="G38" s="13"/>
      <c r="H38" s="8">
        <f t="shared" si="8"/>
        <v>44728</v>
      </c>
      <c r="I38" s="11">
        <f t="shared" ca="1" si="10"/>
        <v>165</v>
      </c>
      <c r="J38" s="9" t="str">
        <f t="shared" ca="1" si="11"/>
        <v>NOT DUE</v>
      </c>
      <c r="K38" s="31"/>
      <c r="L38" s="10"/>
    </row>
    <row r="39" spans="1:12" ht="25.5" x14ac:dyDescent="0.25">
      <c r="A39" s="9" t="s">
        <v>1109</v>
      </c>
      <c r="B39" s="31" t="s">
        <v>414</v>
      </c>
      <c r="C39" s="31" t="s">
        <v>458</v>
      </c>
      <c r="D39" s="20" t="s">
        <v>1</v>
      </c>
      <c r="E39" s="7">
        <v>41662</v>
      </c>
      <c r="F39" s="7">
        <f t="shared" si="9"/>
        <v>44547</v>
      </c>
      <c r="G39" s="13"/>
      <c r="H39" s="8">
        <f t="shared" si="8"/>
        <v>44728</v>
      </c>
      <c r="I39" s="11">
        <f t="shared" ca="1" si="10"/>
        <v>165</v>
      </c>
      <c r="J39" s="9" t="str">
        <f t="shared" ca="1" si="11"/>
        <v>NOT DUE</v>
      </c>
      <c r="K39" s="31"/>
      <c r="L39" s="10"/>
    </row>
    <row r="40" spans="1:12" ht="25.5" x14ac:dyDescent="0.25">
      <c r="A40" s="9" t="s">
        <v>1110</v>
      </c>
      <c r="B40" s="31" t="s">
        <v>415</v>
      </c>
      <c r="C40" s="31" t="s">
        <v>458</v>
      </c>
      <c r="D40" s="20" t="s">
        <v>1</v>
      </c>
      <c r="E40" s="7">
        <v>41662</v>
      </c>
      <c r="F40" s="7">
        <f t="shared" si="9"/>
        <v>44547</v>
      </c>
      <c r="G40" s="13"/>
      <c r="H40" s="8">
        <f t="shared" si="8"/>
        <v>44728</v>
      </c>
      <c r="I40" s="11">
        <f t="shared" ca="1" si="10"/>
        <v>165</v>
      </c>
      <c r="J40" s="9" t="str">
        <f t="shared" ca="1" si="11"/>
        <v>NOT DUE</v>
      </c>
      <c r="K40" s="31"/>
      <c r="L40" s="10"/>
    </row>
    <row r="41" spans="1:12" ht="25.5" x14ac:dyDescent="0.25">
      <c r="A41" s="9" t="s">
        <v>1111</v>
      </c>
      <c r="B41" s="31" t="s">
        <v>416</v>
      </c>
      <c r="C41" s="31" t="s">
        <v>458</v>
      </c>
      <c r="D41" s="20" t="s">
        <v>1</v>
      </c>
      <c r="E41" s="7">
        <v>41662</v>
      </c>
      <c r="F41" s="7">
        <f t="shared" si="9"/>
        <v>44547</v>
      </c>
      <c r="G41" s="13"/>
      <c r="H41" s="8">
        <f t="shared" si="8"/>
        <v>44728</v>
      </c>
      <c r="I41" s="11">
        <f t="shared" ca="1" si="10"/>
        <v>165</v>
      </c>
      <c r="J41" s="9" t="str">
        <f t="shared" ca="1" si="11"/>
        <v>NOT DUE</v>
      </c>
      <c r="K41" s="31"/>
      <c r="L41" s="10"/>
    </row>
    <row r="42" spans="1:12" ht="38.25" x14ac:dyDescent="0.25">
      <c r="A42" s="9" t="s">
        <v>1112</v>
      </c>
      <c r="B42" s="31" t="s">
        <v>403</v>
      </c>
      <c r="C42" s="31" t="s">
        <v>393</v>
      </c>
      <c r="D42" s="20" t="s">
        <v>431</v>
      </c>
      <c r="E42" s="7">
        <v>41662</v>
      </c>
      <c r="F42" s="7">
        <f>F28</f>
        <v>44547</v>
      </c>
      <c r="G42" s="13"/>
      <c r="H42" s="8">
        <f>DATE(YEAR(F42),MONTH(F42)+2,DAY(F42)-1)</f>
        <v>44608</v>
      </c>
      <c r="I42" s="11">
        <f t="shared" ca="1" si="10"/>
        <v>45</v>
      </c>
      <c r="J42" s="9" t="str">
        <f t="shared" ca="1" si="11"/>
        <v>NOT DUE</v>
      </c>
      <c r="K42" s="31"/>
      <c r="L42" s="10"/>
    </row>
    <row r="43" spans="1:12" ht="38.25" x14ac:dyDescent="0.25">
      <c r="A43" s="9" t="s">
        <v>1113</v>
      </c>
      <c r="B43" s="31" t="s">
        <v>403</v>
      </c>
      <c r="C43" s="31" t="s">
        <v>461</v>
      </c>
      <c r="D43" s="20" t="s">
        <v>1</v>
      </c>
      <c r="E43" s="7">
        <v>41662</v>
      </c>
      <c r="F43" s="7">
        <f>F41</f>
        <v>44547</v>
      </c>
      <c r="G43" s="13"/>
      <c r="H43" s="8">
        <f t="shared" ref="H43" si="12">DATE(YEAR(F43),MONTH(F43)+6,DAY(F43)-1)</f>
        <v>44728</v>
      </c>
      <c r="I43" s="11">
        <f t="shared" ca="1" si="10"/>
        <v>165</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358</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738</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4" t="str">
        <f>C51</f>
        <v>LEO N. TAGPUNO</v>
      </c>
      <c r="F51" s="134"/>
      <c r="G51" s="134"/>
      <c r="I51" s="134" t="s">
        <v>3283</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472</v>
      </c>
      <c r="D3" s="133" t="s">
        <v>8</v>
      </c>
      <c r="E3" s="133"/>
      <c r="F3" s="3" t="s">
        <v>1116</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73</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44547</v>
      </c>
      <c r="G9" s="13"/>
      <c r="H9" s="8">
        <f>DATE(YEAR(F9),MONTH(F9)+2,DAY(F9)-1)</f>
        <v>44608</v>
      </c>
      <c r="I9" s="11">
        <f t="shared" ca="1" si="1"/>
        <v>45</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73</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73</v>
      </c>
      <c r="J11" s="9" t="str">
        <f t="shared" ca="1" si="2"/>
        <v>NOT DUE</v>
      </c>
      <c r="K11" s="31"/>
      <c r="L11" s="10"/>
    </row>
    <row r="12" spans="1:12" ht="25.5" x14ac:dyDescent="0.25">
      <c r="A12" s="9" t="s">
        <v>1121</v>
      </c>
      <c r="B12" s="31" t="s">
        <v>390</v>
      </c>
      <c r="C12" s="31" t="s">
        <v>393</v>
      </c>
      <c r="D12" s="20" t="s">
        <v>466</v>
      </c>
      <c r="E12" s="7">
        <v>41662</v>
      </c>
      <c r="F12" s="7">
        <f>F9</f>
        <v>44547</v>
      </c>
      <c r="G12" s="13"/>
      <c r="H12" s="8">
        <f>DATE(YEAR(F12),MONTH(F12)+2,DAY(F12)-1)</f>
        <v>44608</v>
      </c>
      <c r="I12" s="11">
        <f t="shared" ca="1" si="1"/>
        <v>45</v>
      </c>
      <c r="J12" s="9" t="str">
        <f t="shared" ca="1" si="2"/>
        <v>NOT DUE</v>
      </c>
      <c r="K12" s="31"/>
      <c r="L12" s="10"/>
    </row>
    <row r="13" spans="1:12" x14ac:dyDescent="0.25">
      <c r="A13" s="9" t="s">
        <v>1122</v>
      </c>
      <c r="B13" s="31" t="s">
        <v>443</v>
      </c>
      <c r="C13" s="31" t="s">
        <v>393</v>
      </c>
      <c r="D13" s="20" t="s">
        <v>431</v>
      </c>
      <c r="E13" s="7">
        <v>41662</v>
      </c>
      <c r="F13" s="7">
        <f>F12</f>
        <v>44547</v>
      </c>
      <c r="G13" s="13"/>
      <c r="H13" s="8">
        <f>DATE(YEAR(F13),MONTH(F13)+2,DAY(F13)-1)</f>
        <v>44608</v>
      </c>
      <c r="I13" s="11">
        <f t="shared" ca="1" si="1"/>
        <v>45</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73</v>
      </c>
      <c r="J14" s="9" t="str">
        <f t="shared" ca="1" si="2"/>
        <v>NOT DUE</v>
      </c>
      <c r="K14" s="31"/>
      <c r="L14" s="10"/>
    </row>
    <row r="15" spans="1:12" x14ac:dyDescent="0.25">
      <c r="A15" s="9" t="s">
        <v>1124</v>
      </c>
      <c r="B15" s="31" t="s">
        <v>445</v>
      </c>
      <c r="C15" s="31" t="s">
        <v>393</v>
      </c>
      <c r="D15" s="20" t="s">
        <v>431</v>
      </c>
      <c r="E15" s="7">
        <v>41662</v>
      </c>
      <c r="F15" s="7">
        <f>F13</f>
        <v>44547</v>
      </c>
      <c r="G15" s="13"/>
      <c r="H15" s="8">
        <f>DATE(YEAR(F15),MONTH(F15)+2,DAY(F15)-1)</f>
        <v>44608</v>
      </c>
      <c r="I15" s="11">
        <f t="shared" ca="1" si="1"/>
        <v>45</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103</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175</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175</v>
      </c>
      <c r="J18" s="9" t="str">
        <f t="shared" ca="1" si="2"/>
        <v>NOT DUE</v>
      </c>
      <c r="K18" s="31" t="s">
        <v>467</v>
      </c>
      <c r="L18" s="10"/>
    </row>
    <row r="19" spans="1:12" x14ac:dyDescent="0.25">
      <c r="A19" s="9" t="s">
        <v>1128</v>
      </c>
      <c r="B19" s="31" t="s">
        <v>448</v>
      </c>
      <c r="C19" s="31" t="s">
        <v>393</v>
      </c>
      <c r="D19" s="20" t="s">
        <v>431</v>
      </c>
      <c r="E19" s="7">
        <v>41662</v>
      </c>
      <c r="F19" s="7">
        <f>F15</f>
        <v>44547</v>
      </c>
      <c r="G19" s="13"/>
      <c r="H19" s="8">
        <f>DATE(YEAR(F19),MONTH(F19)+2,DAY(F19)-1)</f>
        <v>44608</v>
      </c>
      <c r="I19" s="11">
        <f t="shared" ca="1" si="1"/>
        <v>45</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175</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175</v>
      </c>
      <c r="J21" s="9" t="str">
        <f t="shared" ca="1" si="2"/>
        <v>NOT DUE</v>
      </c>
      <c r="K21" s="31"/>
      <c r="L21" s="10"/>
    </row>
    <row r="22" spans="1:12" x14ac:dyDescent="0.25">
      <c r="A22" s="9" t="s">
        <v>1131</v>
      </c>
      <c r="B22" s="31" t="s">
        <v>451</v>
      </c>
      <c r="C22" s="31" t="s">
        <v>393</v>
      </c>
      <c r="D22" s="20" t="s">
        <v>431</v>
      </c>
      <c r="E22" s="7">
        <v>41662</v>
      </c>
      <c r="F22" s="7">
        <f>F19</f>
        <v>44547</v>
      </c>
      <c r="G22" s="13"/>
      <c r="H22" s="8">
        <f>DATE(YEAR(F22),MONTH(F22)+2,DAY(F22)-1)</f>
        <v>44608</v>
      </c>
      <c r="I22" s="11">
        <f t="shared" ca="1" si="1"/>
        <v>45</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175</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175</v>
      </c>
      <c r="J24" s="9" t="str">
        <f t="shared" ca="1" si="2"/>
        <v>NOT DUE</v>
      </c>
      <c r="K24" s="31"/>
      <c r="L24" s="10"/>
    </row>
    <row r="25" spans="1:12" ht="38.25" x14ac:dyDescent="0.25">
      <c r="A25" s="9" t="s">
        <v>1134</v>
      </c>
      <c r="B25" s="31" t="s">
        <v>454</v>
      </c>
      <c r="C25" s="31" t="s">
        <v>393</v>
      </c>
      <c r="D25" s="20" t="s">
        <v>431</v>
      </c>
      <c r="E25" s="7">
        <v>41662</v>
      </c>
      <c r="F25" s="7">
        <f>F22</f>
        <v>44547</v>
      </c>
      <c r="G25" s="13"/>
      <c r="H25" s="8">
        <f>DATE(YEAR(F25),MONTH(F25)+2,DAY(F25)-1)</f>
        <v>44608</v>
      </c>
      <c r="I25" s="11">
        <f t="shared" ca="1" si="1"/>
        <v>45</v>
      </c>
      <c r="J25" s="9" t="str">
        <f t="shared" ca="1" si="2"/>
        <v>NOT DUE</v>
      </c>
      <c r="K25" s="31"/>
      <c r="L25" s="10"/>
    </row>
    <row r="26" spans="1:12" x14ac:dyDescent="0.25">
      <c r="A26" s="9" t="s">
        <v>1135</v>
      </c>
      <c r="B26" s="31" t="s">
        <v>421</v>
      </c>
      <c r="C26" s="31" t="s">
        <v>422</v>
      </c>
      <c r="D26" s="20" t="s">
        <v>431</v>
      </c>
      <c r="E26" s="7">
        <v>41662</v>
      </c>
      <c r="F26" s="7">
        <f>'Starboard Side Acc. Ladder'!F26</f>
        <v>44547</v>
      </c>
      <c r="G26" s="13"/>
      <c r="H26" s="8">
        <f>DATE(YEAR(F26),MONTH(F26)+2,DAY(F26)-1)</f>
        <v>44608</v>
      </c>
      <c r="I26" s="11">
        <f t="shared" ca="1" si="1"/>
        <v>45</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5</v>
      </c>
      <c r="J27" s="9" t="str">
        <f t="shared" ca="1" si="2"/>
        <v>NOT DUE</v>
      </c>
      <c r="K27" s="31" t="s">
        <v>433</v>
      </c>
      <c r="L27" s="10"/>
    </row>
    <row r="28" spans="1:12" ht="25.5" x14ac:dyDescent="0.25">
      <c r="A28" s="9" t="s">
        <v>1137</v>
      </c>
      <c r="B28" s="31" t="s">
        <v>426</v>
      </c>
      <c r="C28" s="31" t="s">
        <v>455</v>
      </c>
      <c r="D28" s="20" t="s">
        <v>431</v>
      </c>
      <c r="E28" s="7">
        <v>41662</v>
      </c>
      <c r="F28" s="7">
        <f>F15</f>
        <v>44547</v>
      </c>
      <c r="G28" s="13"/>
      <c r="H28" s="8">
        <f>DATE(YEAR(F28),MONTH(F28)+2,DAY(F28)-1)</f>
        <v>44608</v>
      </c>
      <c r="I28" s="11">
        <f t="shared" ca="1" si="1"/>
        <v>45</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654</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175</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175</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175</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175</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175</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175</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175</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175</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175</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175</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175</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175</v>
      </c>
      <c r="J41" s="9" t="str">
        <f t="shared" ca="1" si="2"/>
        <v>NOT DUE</v>
      </c>
      <c r="K41" s="31"/>
      <c r="L41" s="10"/>
    </row>
    <row r="42" spans="1:12" ht="38.25" x14ac:dyDescent="0.25">
      <c r="A42" s="9" t="s">
        <v>1151</v>
      </c>
      <c r="B42" s="31" t="s">
        <v>403</v>
      </c>
      <c r="C42" s="31" t="s">
        <v>393</v>
      </c>
      <c r="D42" s="20" t="s">
        <v>431</v>
      </c>
      <c r="E42" s="7">
        <v>41662</v>
      </c>
      <c r="F42" s="7">
        <f>F28</f>
        <v>44547</v>
      </c>
      <c r="G42" s="13"/>
      <c r="H42" s="8">
        <f>DATE(YEAR(F42),MONTH(F42)+2,DAY(F42)-1)</f>
        <v>44608</v>
      </c>
      <c r="I42" s="11">
        <f t="shared" ca="1" si="1"/>
        <v>45</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175</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358</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738</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4" t="str">
        <f>C51</f>
        <v>LEO N. TAGPUNO</v>
      </c>
      <c r="F51" s="134"/>
      <c r="G51" s="134"/>
      <c r="I51" s="134" t="s">
        <v>3283</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816</v>
      </c>
      <c r="D3" s="133" t="s">
        <v>8</v>
      </c>
      <c r="E3" s="133"/>
      <c r="F3" s="3" t="s">
        <v>815</v>
      </c>
    </row>
    <row r="4" spans="1:12" ht="18" customHeight="1" x14ac:dyDescent="0.25">
      <c r="A4" s="132" t="s">
        <v>21</v>
      </c>
      <c r="B4" s="132"/>
      <c r="C4" s="17" t="s">
        <v>817</v>
      </c>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143</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143</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3271</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1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543</v>
      </c>
      <c r="D3" s="133" t="s">
        <v>8</v>
      </c>
      <c r="E3" s="133"/>
      <c r="F3" s="3" t="s">
        <v>542</v>
      </c>
    </row>
    <row r="4" spans="1:12" ht="18" customHeight="1" x14ac:dyDescent="0.25">
      <c r="A4" s="132" t="s">
        <v>21</v>
      </c>
      <c r="B4" s="132"/>
      <c r="C4" s="17" t="s">
        <v>592</v>
      </c>
      <c r="D4" s="133" t="s">
        <v>9</v>
      </c>
      <c r="E4" s="133"/>
      <c r="F4" s="1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44541</v>
      </c>
      <c r="G8" s="13"/>
      <c r="H8" s="8">
        <f>EDATE(F8-1,1)</f>
        <v>44571</v>
      </c>
      <c r="I8" s="11">
        <f t="shared" ref="I8:I45" ca="1" si="0">IF(ISBLANK(H8),"",H8-DATE(YEAR(NOW()),MONTH(NOW()),DAY(NOW())))</f>
        <v>8</v>
      </c>
      <c r="J8" s="9" t="str">
        <f t="shared" ref="J8:J46" ca="1" si="1">IF(I8="","",IF(I8&lt;0,"OVERDUE","NOT DUE"))</f>
        <v>NOT DUE</v>
      </c>
      <c r="K8" s="31" t="s">
        <v>597</v>
      </c>
      <c r="L8" s="10" t="s">
        <v>3264</v>
      </c>
    </row>
    <row r="9" spans="1:12" ht="26.45" customHeight="1" x14ac:dyDescent="0.25">
      <c r="A9" s="9" t="s">
        <v>545</v>
      </c>
      <c r="B9" s="31" t="s">
        <v>475</v>
      </c>
      <c r="C9" s="31" t="s">
        <v>476</v>
      </c>
      <c r="D9" s="20" t="s">
        <v>88</v>
      </c>
      <c r="E9" s="7">
        <v>41662</v>
      </c>
      <c r="F9" s="7">
        <v>44499</v>
      </c>
      <c r="G9" s="13"/>
      <c r="H9" s="8">
        <f>DATE(YEAR(F9)+1,MONTH(F9),DAY(F9)-1)</f>
        <v>44863</v>
      </c>
      <c r="I9" s="11">
        <f t="shared" ca="1" si="0"/>
        <v>300</v>
      </c>
      <c r="J9" s="9" t="str">
        <f t="shared" ca="1" si="1"/>
        <v>NOT DUE</v>
      </c>
      <c r="K9" s="31"/>
      <c r="L9" s="10" t="s">
        <v>3240</v>
      </c>
    </row>
    <row r="10" spans="1:12" ht="25.5" x14ac:dyDescent="0.25">
      <c r="A10" s="9" t="s">
        <v>546</v>
      </c>
      <c r="B10" s="31" t="s">
        <v>477</v>
      </c>
      <c r="C10" s="31" t="s">
        <v>478</v>
      </c>
      <c r="D10" s="20" t="s">
        <v>1</v>
      </c>
      <c r="E10" s="7">
        <v>41662</v>
      </c>
      <c r="F10" s="7">
        <f>'Port Side Acc. Ladder'!F9</f>
        <v>44547</v>
      </c>
      <c r="G10" s="13"/>
      <c r="H10" s="8">
        <f>DATE(YEAR(F10),MONTH(F10)+6,DAY(F10)-1)</f>
        <v>44728</v>
      </c>
      <c r="I10" s="11">
        <f t="shared" ca="1" si="0"/>
        <v>165</v>
      </c>
      <c r="J10" s="9" t="str">
        <f t="shared" ca="1" si="1"/>
        <v>NOT DUE</v>
      </c>
      <c r="K10" s="31"/>
      <c r="L10" s="10"/>
    </row>
    <row r="11" spans="1:12" x14ac:dyDescent="0.25">
      <c r="A11" s="9" t="s">
        <v>547</v>
      </c>
      <c r="B11" s="31" t="s">
        <v>479</v>
      </c>
      <c r="C11" s="31" t="s">
        <v>480</v>
      </c>
      <c r="D11" s="20" t="s">
        <v>2</v>
      </c>
      <c r="E11" s="7">
        <v>41662</v>
      </c>
      <c r="F11" s="7">
        <f>F8</f>
        <v>44541</v>
      </c>
      <c r="G11" s="13"/>
      <c r="H11" s="8">
        <f>EDATE(F11-1,1)</f>
        <v>44571</v>
      </c>
      <c r="I11" s="11">
        <f t="shared" ca="1" si="0"/>
        <v>8</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58</v>
      </c>
      <c r="J12" s="9" t="str">
        <f t="shared" ca="1" si="1"/>
        <v>NOT DUE</v>
      </c>
      <c r="K12" s="31"/>
      <c r="L12" s="110"/>
    </row>
    <row r="13" spans="1:12" ht="25.5" x14ac:dyDescent="0.25">
      <c r="A13" s="9" t="s">
        <v>549</v>
      </c>
      <c r="B13" s="31" t="s">
        <v>483</v>
      </c>
      <c r="C13" s="31" t="s">
        <v>484</v>
      </c>
      <c r="D13" s="20" t="s">
        <v>2</v>
      </c>
      <c r="E13" s="7">
        <v>41662</v>
      </c>
      <c r="F13" s="7">
        <f>F8</f>
        <v>44541</v>
      </c>
      <c r="G13" s="13"/>
      <c r="H13" s="8">
        <f>EDATE(F13-1,1)</f>
        <v>44571</v>
      </c>
      <c r="I13" s="11">
        <f t="shared" ca="1" si="0"/>
        <v>8</v>
      </c>
      <c r="J13" s="9" t="str">
        <f t="shared" ca="1" si="1"/>
        <v>NOT DUE</v>
      </c>
      <c r="K13" s="31" t="s">
        <v>597</v>
      </c>
      <c r="L13" s="110"/>
    </row>
    <row r="14" spans="1:12" x14ac:dyDescent="0.25">
      <c r="A14" s="9" t="s">
        <v>550</v>
      </c>
      <c r="B14" s="31" t="s">
        <v>479</v>
      </c>
      <c r="C14" s="31" t="s">
        <v>485</v>
      </c>
      <c r="D14" s="20" t="s">
        <v>2</v>
      </c>
      <c r="E14" s="7">
        <v>41662</v>
      </c>
      <c r="F14" s="7">
        <f>F8</f>
        <v>44541</v>
      </c>
      <c r="G14" s="13"/>
      <c r="H14" s="8">
        <f>EDATE(F14-1,1)</f>
        <v>44571</v>
      </c>
      <c r="I14" s="11">
        <f t="shared" ca="1" si="0"/>
        <v>8</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661</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117</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-429</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-427</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-429</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117</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-69</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-345</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117</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-42737</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109</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109</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109</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109</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109</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109</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109</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109</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-48</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109</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109</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109</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109</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-42737</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109</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-345</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109</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-105</v>
      </c>
      <c r="J42" s="9" t="str">
        <f t="shared" ca="1" si="1"/>
        <v>OVERDUE</v>
      </c>
      <c r="K42" s="31"/>
      <c r="L42" s="10"/>
    </row>
    <row r="43" spans="1:12" ht="25.5" x14ac:dyDescent="0.25">
      <c r="A43" s="9" t="s">
        <v>579</v>
      </c>
      <c r="B43" s="31" t="s">
        <v>523</v>
      </c>
      <c r="C43" s="31" t="s">
        <v>530</v>
      </c>
      <c r="D43" s="20" t="s">
        <v>1</v>
      </c>
      <c r="E43" s="7">
        <v>41662</v>
      </c>
      <c r="F43" s="7">
        <f>F41</f>
        <v>44491</v>
      </c>
      <c r="G43" s="13"/>
      <c r="H43" s="8">
        <f>DATE(YEAR(F43),MONTH(F43)+6,DAY(F43)-1)</f>
        <v>44672</v>
      </c>
      <c r="I43" s="11">
        <f t="shared" ca="1" si="0"/>
        <v>109</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-105</v>
      </c>
      <c r="J44" s="9" t="str">
        <f t="shared" ca="1" si="1"/>
        <v>OVERDUE</v>
      </c>
      <c r="K44" s="31"/>
      <c r="L44" s="10"/>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109</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-345</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109</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-105</v>
      </c>
      <c r="J48" s="9" t="str">
        <f t="shared" ca="1" si="5"/>
        <v>OVERDUE</v>
      </c>
      <c r="K48" s="31"/>
      <c r="L48" s="10"/>
    </row>
    <row r="49" spans="1:12" ht="25.5" x14ac:dyDescent="0.25">
      <c r="A49" s="9" t="s">
        <v>585</v>
      </c>
      <c r="B49" s="31" t="s">
        <v>523</v>
      </c>
      <c r="C49" s="31" t="s">
        <v>536</v>
      </c>
      <c r="D49" s="20" t="s">
        <v>1</v>
      </c>
      <c r="E49" s="7">
        <v>41662</v>
      </c>
      <c r="F49" s="7">
        <f>F47</f>
        <v>44491</v>
      </c>
      <c r="G49" s="13"/>
      <c r="H49" s="8">
        <f>DATE(YEAR(F49),MONTH(F49)+6,DAY(F49)-1)</f>
        <v>44672</v>
      </c>
      <c r="I49" s="11">
        <f t="shared" ca="1" si="4"/>
        <v>109</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-105</v>
      </c>
      <c r="J50" s="9" t="str">
        <f t="shared" ca="1" si="5"/>
        <v>OVERDUE</v>
      </c>
      <c r="K50" s="31"/>
      <c r="L50" s="10"/>
    </row>
    <row r="51" spans="1:12" ht="25.5" x14ac:dyDescent="0.25">
      <c r="A51" s="9" t="s">
        <v>587</v>
      </c>
      <c r="B51" s="31" t="s">
        <v>523</v>
      </c>
      <c r="C51" s="31" t="s">
        <v>538</v>
      </c>
      <c r="D51" s="20" t="s">
        <v>1</v>
      </c>
      <c r="E51" s="7">
        <v>41662</v>
      </c>
      <c r="F51" s="7">
        <f>F49</f>
        <v>44491</v>
      </c>
      <c r="G51" s="13"/>
      <c r="H51" s="8">
        <f>DATE(YEAR(F51),MONTH(F51)+6,DAY(F51)-1)</f>
        <v>44672</v>
      </c>
      <c r="I51" s="11">
        <f t="shared" ca="1" si="4"/>
        <v>109</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-345</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-345</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-345</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-345</v>
      </c>
      <c r="J55" s="9" t="str">
        <f t="shared" ca="1" si="5"/>
        <v>OVERDUE</v>
      </c>
      <c r="K55" s="31"/>
      <c r="L55" s="121" t="s">
        <v>3242</v>
      </c>
    </row>
    <row r="56" spans="1:12" ht="25.5" x14ac:dyDescent="0.25">
      <c r="A56" s="66" t="s">
        <v>2301</v>
      </c>
      <c r="B56" s="31" t="s">
        <v>2302</v>
      </c>
      <c r="C56" s="63" t="s">
        <v>2303</v>
      </c>
      <c r="D56" s="64" t="s">
        <v>2</v>
      </c>
      <c r="E56" s="7">
        <v>41565</v>
      </c>
      <c r="F56" s="7">
        <f>F8</f>
        <v>44541</v>
      </c>
      <c r="G56" s="13"/>
      <c r="H56" s="8">
        <f>EDATE(F56-1,1)</f>
        <v>44571</v>
      </c>
      <c r="I56" s="11">
        <f t="shared" ca="1" si="4"/>
        <v>8</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-321</v>
      </c>
      <c r="J57" s="9" t="str">
        <f t="shared" ca="1" si="5"/>
        <v>OVERDUE</v>
      </c>
      <c r="K57" s="65"/>
      <c r="L57" s="10" t="s">
        <v>3259</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4" t="str">
        <f>C63</f>
        <v>LEO N. TAGPUNO</v>
      </c>
      <c r="F63" s="134"/>
      <c r="G63" s="134"/>
      <c r="I63" s="134" t="s">
        <v>3283</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3" zoomScale="90" zoomScaleNormal="90" workbookViewId="0">
      <selection activeCell="F56" sqref="F5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604</v>
      </c>
      <c r="D3" s="133" t="s">
        <v>8</v>
      </c>
      <c r="E3" s="133"/>
      <c r="F3" s="3" t="s">
        <v>1161</v>
      </c>
    </row>
    <row r="4" spans="1:12" ht="18" customHeight="1" x14ac:dyDescent="0.25">
      <c r="A4" s="132" t="s">
        <v>21</v>
      </c>
      <c r="B4" s="132"/>
      <c r="C4" s="17" t="s">
        <v>605</v>
      </c>
      <c r="D4" s="133" t="s">
        <v>9</v>
      </c>
      <c r="E4" s="133"/>
      <c r="F4" s="3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44541</v>
      </c>
      <c r="G8" s="13"/>
      <c r="H8" s="8">
        <f>EDATE(F8-1,1)</f>
        <v>44571</v>
      </c>
      <c r="I8" s="11">
        <f t="shared" ref="I8:I57" ca="1" si="0">IF(ISBLANK(H8),"",H8-DATE(YEAR(NOW()),MONTH(NOW()),DAY(NOW())))</f>
        <v>8</v>
      </c>
      <c r="J8" s="9" t="str">
        <f t="shared" ref="J8:J57" ca="1" si="1">IF(I8="","",IF(I8&lt;0,"OVERDUE","NOT DUE"))</f>
        <v>NOT DUE</v>
      </c>
      <c r="K8" s="31" t="s">
        <v>597</v>
      </c>
      <c r="L8" s="10" t="s">
        <v>3264</v>
      </c>
    </row>
    <row r="9" spans="1:12" ht="26.45" customHeight="1" x14ac:dyDescent="0.25">
      <c r="A9" s="9" t="s">
        <v>1163</v>
      </c>
      <c r="B9" s="31" t="s">
        <v>475</v>
      </c>
      <c r="C9" s="31" t="s">
        <v>476</v>
      </c>
      <c r="D9" s="20" t="s">
        <v>88</v>
      </c>
      <c r="E9" s="7">
        <v>41662</v>
      </c>
      <c r="F9" s="7">
        <v>44517</v>
      </c>
      <c r="G9" s="13"/>
      <c r="H9" s="8">
        <f>DATE(YEAR(F9)+1,MONTH(F9),DAY(F9)-1)</f>
        <v>44881</v>
      </c>
      <c r="I9" s="11">
        <f t="shared" ca="1" si="0"/>
        <v>318</v>
      </c>
      <c r="J9" s="9" t="str">
        <f t="shared" ca="1" si="1"/>
        <v>NOT DUE</v>
      </c>
      <c r="K9" s="31"/>
      <c r="L9" s="10" t="s">
        <v>3241</v>
      </c>
    </row>
    <row r="10" spans="1:12" ht="25.5" x14ac:dyDescent="0.25">
      <c r="A10" s="9" t="s">
        <v>1164</v>
      </c>
      <c r="B10" s="31" t="s">
        <v>477</v>
      </c>
      <c r="C10" s="31" t="s">
        <v>478</v>
      </c>
      <c r="D10" s="20" t="s">
        <v>1</v>
      </c>
      <c r="E10" s="7">
        <v>41662</v>
      </c>
      <c r="F10" s="7">
        <f>'Provision Crane'!F10</f>
        <v>44547</v>
      </c>
      <c r="G10" s="13"/>
      <c r="H10" s="8">
        <f>DATE(YEAR(F10),MONTH(F10)+6,DAY(F10)-1)</f>
        <v>44728</v>
      </c>
      <c r="I10" s="11">
        <f t="shared" ca="1" si="0"/>
        <v>165</v>
      </c>
      <c r="J10" s="9" t="str">
        <f t="shared" ca="1" si="1"/>
        <v>NOT DUE</v>
      </c>
      <c r="K10" s="31"/>
      <c r="L10" s="10"/>
    </row>
    <row r="11" spans="1:12" x14ac:dyDescent="0.25">
      <c r="A11" s="9" t="s">
        <v>1165</v>
      </c>
      <c r="B11" s="31" t="s">
        <v>479</v>
      </c>
      <c r="C11" s="31" t="s">
        <v>480</v>
      </c>
      <c r="D11" s="20" t="s">
        <v>2</v>
      </c>
      <c r="E11" s="7">
        <v>41662</v>
      </c>
      <c r="F11" s="7">
        <f>F8</f>
        <v>44541</v>
      </c>
      <c r="G11" s="13"/>
      <c r="H11" s="8">
        <f>EDATE(F11-1,1)</f>
        <v>44571</v>
      </c>
      <c r="I11" s="11">
        <f t="shared" ca="1" si="0"/>
        <v>8</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58</v>
      </c>
      <c r="J12" s="9" t="str">
        <f t="shared" ca="1" si="1"/>
        <v>NOT DUE</v>
      </c>
      <c r="K12" s="31"/>
      <c r="L12" s="110"/>
    </row>
    <row r="13" spans="1:12" ht="25.5" x14ac:dyDescent="0.25">
      <c r="A13" s="9" t="s">
        <v>1167</v>
      </c>
      <c r="B13" s="31" t="s">
        <v>483</v>
      </c>
      <c r="C13" s="31" t="s">
        <v>484</v>
      </c>
      <c r="D13" s="20" t="s">
        <v>2</v>
      </c>
      <c r="E13" s="7">
        <v>41662</v>
      </c>
      <c r="F13" s="7">
        <f>F11</f>
        <v>44541</v>
      </c>
      <c r="G13" s="13"/>
      <c r="H13" s="8">
        <f>EDATE(F13-1,1)</f>
        <v>44571</v>
      </c>
      <c r="I13" s="11">
        <f t="shared" ca="1" si="0"/>
        <v>8</v>
      </c>
      <c r="J13" s="9" t="str">
        <f t="shared" ca="1" si="1"/>
        <v>NOT DUE</v>
      </c>
      <c r="K13" s="31" t="s">
        <v>597</v>
      </c>
      <c r="L13" s="10"/>
    </row>
    <row r="14" spans="1:12" x14ac:dyDescent="0.25">
      <c r="A14" s="9" t="s">
        <v>1168</v>
      </c>
      <c r="B14" s="31" t="s">
        <v>479</v>
      </c>
      <c r="C14" s="31" t="s">
        <v>485</v>
      </c>
      <c r="D14" s="20" t="s">
        <v>2</v>
      </c>
      <c r="E14" s="7">
        <v>41662</v>
      </c>
      <c r="F14" s="7">
        <f>F13</f>
        <v>44541</v>
      </c>
      <c r="G14" s="13"/>
      <c r="H14" s="8">
        <f>EDATE(F14-1,1)</f>
        <v>44571</v>
      </c>
      <c r="I14" s="11">
        <f t="shared" ca="1" si="0"/>
        <v>8</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661</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109</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-77</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-81</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-429</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109</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-81</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-345</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109</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-42737</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109</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109</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109</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109</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109</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109</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109</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109</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-50</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109</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109</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109</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109</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-42737</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109</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-345</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109</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-105</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109</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-105</v>
      </c>
      <c r="J44" s="9" t="str">
        <f t="shared" ca="1" si="1"/>
        <v>OVERDUE</v>
      </c>
      <c r="K44" s="31"/>
      <c r="L44" s="10"/>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109</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-345</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109</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-105</v>
      </c>
      <c r="J48" s="9" t="str">
        <f t="shared" ca="1" si="1"/>
        <v>OVERDUE</v>
      </c>
      <c r="K48" s="31"/>
      <c r="L48" s="10"/>
    </row>
    <row r="49" spans="1:12" ht="25.5" x14ac:dyDescent="0.25">
      <c r="A49" s="9" t="s">
        <v>1203</v>
      </c>
      <c r="B49" s="31" t="s">
        <v>523</v>
      </c>
      <c r="C49" s="31" t="s">
        <v>536</v>
      </c>
      <c r="D49" s="20" t="s">
        <v>1</v>
      </c>
      <c r="E49" s="7">
        <v>41662</v>
      </c>
      <c r="F49" s="7">
        <f>F41</f>
        <v>44491</v>
      </c>
      <c r="G49" s="13"/>
      <c r="H49" s="8">
        <f>DATE(YEAR(F49),MONTH(F49)+6,DAY(F49)-1)</f>
        <v>44672</v>
      </c>
      <c r="I49" s="11">
        <f t="shared" ca="1" si="0"/>
        <v>109</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-105</v>
      </c>
      <c r="J50" s="9" t="str">
        <f t="shared" ca="1" si="1"/>
        <v>OVERDUE</v>
      </c>
      <c r="K50" s="31"/>
      <c r="L50" s="10"/>
    </row>
    <row r="51" spans="1:12" ht="25.5" x14ac:dyDescent="0.25">
      <c r="A51" s="9" t="s">
        <v>1205</v>
      </c>
      <c r="B51" s="31" t="s">
        <v>523</v>
      </c>
      <c r="C51" s="31" t="s">
        <v>538</v>
      </c>
      <c r="D51" s="20" t="s">
        <v>1</v>
      </c>
      <c r="E51" s="7">
        <v>41662</v>
      </c>
      <c r="F51" s="7">
        <f>F49</f>
        <v>44491</v>
      </c>
      <c r="G51" s="13"/>
      <c r="H51" s="8">
        <f>DATE(YEAR(F51),MONTH(F51)+6,DAY(F51)-1)</f>
        <v>44672</v>
      </c>
      <c r="I51" s="11">
        <f t="shared" ca="1" si="0"/>
        <v>109</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-345</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-345</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-345</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-345</v>
      </c>
      <c r="J55" s="9" t="str">
        <f t="shared" ca="1" si="1"/>
        <v>OVERDUE</v>
      </c>
      <c r="K55" s="31"/>
      <c r="L55" s="10" t="s">
        <v>3243</v>
      </c>
    </row>
    <row r="56" spans="1:12" ht="25.5" x14ac:dyDescent="0.25">
      <c r="A56" s="73" t="s">
        <v>2301</v>
      </c>
      <c r="B56" s="31" t="s">
        <v>2302</v>
      </c>
      <c r="C56" s="63" t="s">
        <v>2303</v>
      </c>
      <c r="D56" s="64" t="s">
        <v>2</v>
      </c>
      <c r="E56" s="7">
        <v>41565</v>
      </c>
      <c r="F56" s="7">
        <f>'Provision Crane'!F56</f>
        <v>44541</v>
      </c>
      <c r="G56" s="13"/>
      <c r="H56" s="8">
        <f>EDATE(F56-1,1)</f>
        <v>44571</v>
      </c>
      <c r="I56" s="11">
        <f t="shared" ca="1" si="0"/>
        <v>8</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-50</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4" t="str">
        <f>C63</f>
        <v>LEO N. TAGPUNO</v>
      </c>
      <c r="F63" s="134"/>
      <c r="G63" s="134"/>
      <c r="I63" s="134" t="s">
        <v>3283</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819</v>
      </c>
      <c r="D3" s="133" t="s">
        <v>8</v>
      </c>
      <c r="E3" s="133"/>
      <c r="F3" s="3" t="s">
        <v>1155</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44517</v>
      </c>
      <c r="G8" s="13"/>
      <c r="H8" s="8">
        <f>DATE(YEAR(F8),MONTH(F8)+3,DAY(F8)-1)</f>
        <v>44608</v>
      </c>
      <c r="I8" s="11">
        <f t="shared" ref="I8:I12" ca="1" si="0">IF(ISBLANK(H8),"",H8-DATE(YEAR(NOW()),MONTH(NOW()),DAY(NOW())))</f>
        <v>45</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44517</v>
      </c>
      <c r="G9" s="13"/>
      <c r="H9" s="8">
        <f>DATE(YEAR(F9),MONTH(F9)+3,DAY(F9)-1)</f>
        <v>44608</v>
      </c>
      <c r="I9" s="11">
        <f t="shared" ca="1" si="0"/>
        <v>45</v>
      </c>
      <c r="J9" s="9" t="str">
        <f t="shared" ca="1" si="1"/>
        <v>NOT DUE</v>
      </c>
      <c r="K9" s="14"/>
      <c r="L9" s="10"/>
    </row>
    <row r="10" spans="1:12" x14ac:dyDescent="0.25">
      <c r="A10" s="9" t="s">
        <v>1158</v>
      </c>
      <c r="B10" s="31" t="s">
        <v>821</v>
      </c>
      <c r="C10" s="31" t="s">
        <v>822</v>
      </c>
      <c r="D10" s="20" t="s">
        <v>378</v>
      </c>
      <c r="E10" s="7">
        <v>41662</v>
      </c>
      <c r="F10" s="7">
        <f>'4T Hose and Suez Hose Davit'!F10</f>
        <v>44547</v>
      </c>
      <c r="G10" s="13"/>
      <c r="H10" s="8">
        <f>DATE(YEAR(F10),MONTH(F10)+3,DAY(F10)-1)</f>
        <v>44636</v>
      </c>
      <c r="I10" s="11">
        <f t="shared" ca="1" si="0"/>
        <v>73</v>
      </c>
      <c r="J10" s="9" t="str">
        <f t="shared" ca="1" si="1"/>
        <v>NOT DUE</v>
      </c>
      <c r="K10" s="31"/>
      <c r="L10" s="10"/>
    </row>
    <row r="11" spans="1:12" ht="25.5" x14ac:dyDescent="0.25">
      <c r="A11" s="9" t="s">
        <v>1159</v>
      </c>
      <c r="B11" s="31" t="s">
        <v>823</v>
      </c>
      <c r="C11" s="31" t="s">
        <v>824</v>
      </c>
      <c r="D11" s="20" t="s">
        <v>378</v>
      </c>
      <c r="E11" s="7">
        <v>41662</v>
      </c>
      <c r="F11" s="7">
        <f>F10</f>
        <v>44547</v>
      </c>
      <c r="G11" s="13"/>
      <c r="H11" s="8">
        <f>DATE(YEAR(F11),MONTH(F11)+3,DAY(F11)-1)</f>
        <v>44636</v>
      </c>
      <c r="I11" s="11">
        <f t="shared" ca="1" si="0"/>
        <v>73</v>
      </c>
      <c r="J11" s="9" t="str">
        <f t="shared" ca="1" si="1"/>
        <v>NOT DUE</v>
      </c>
      <c r="K11" s="14"/>
      <c r="L11" s="10"/>
    </row>
    <row r="12" spans="1:12" x14ac:dyDescent="0.25">
      <c r="A12" s="9" t="s">
        <v>1160</v>
      </c>
      <c r="B12" s="31" t="s">
        <v>825</v>
      </c>
      <c r="C12" s="31" t="s">
        <v>826</v>
      </c>
      <c r="D12" s="20" t="s">
        <v>378</v>
      </c>
      <c r="E12" s="7">
        <v>41662</v>
      </c>
      <c r="F12" s="7">
        <f>F11</f>
        <v>44547</v>
      </c>
      <c r="G12" s="13"/>
      <c r="H12" s="8">
        <f>DATE(YEAR(F12),MONTH(F12)+3,DAY(F12)-1)</f>
        <v>44636</v>
      </c>
      <c r="I12" s="11">
        <f t="shared" ca="1" si="0"/>
        <v>73</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4" t="str">
        <f>C18</f>
        <v>LEO N. TAGPUNO</v>
      </c>
      <c r="F18" s="134"/>
      <c r="G18" s="134"/>
      <c r="I18" s="134" t="s">
        <v>3283</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827</v>
      </c>
      <c r="D3" s="133" t="s">
        <v>8</v>
      </c>
      <c r="E3" s="133"/>
      <c r="F3" s="3" t="s">
        <v>828</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74</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74</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74</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74</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-232</v>
      </c>
      <c r="J12" s="9" t="str">
        <f t="shared" ca="1" si="1"/>
        <v>OVERDUE</v>
      </c>
      <c r="K12" s="65"/>
      <c r="L12" s="30" t="s">
        <v>3266</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4" t="str">
        <f>C18</f>
        <v>LEO N. TAGPUNO</v>
      </c>
      <c r="F18" s="134"/>
      <c r="G18" s="134"/>
      <c r="I18" s="134" t="s">
        <v>3283</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opLeftCell="A10" zoomScale="90" zoomScaleNormal="90"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619</v>
      </c>
      <c r="D3" s="133" t="s">
        <v>8</v>
      </c>
      <c r="E3" s="133"/>
      <c r="F3" s="3" t="s">
        <v>1210</v>
      </c>
    </row>
    <row r="4" spans="1:12" ht="18" customHeight="1" x14ac:dyDescent="0.25">
      <c r="A4" s="132" t="s">
        <v>21</v>
      </c>
      <c r="B4" s="132"/>
      <c r="C4" s="17"/>
      <c r="D4" s="133" t="s">
        <v>9</v>
      </c>
      <c r="E4" s="133"/>
      <c r="F4" s="13"/>
    </row>
    <row r="5" spans="1:12" ht="18" customHeight="1" x14ac:dyDescent="0.25">
      <c r="A5" s="132" t="s">
        <v>22</v>
      </c>
      <c r="B5" s="132"/>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44535</v>
      </c>
      <c r="G8" s="13"/>
      <c r="H8" s="8">
        <f>EDATE(F8-1,1)</f>
        <v>44565</v>
      </c>
      <c r="I8" s="11">
        <f t="shared" ref="I8:I17" ca="1" si="0">IF(ISBLANK(H8),"",H8-DATE(YEAR(NOW()),MONTH(NOW()),DAY(NOW())))</f>
        <v>2</v>
      </c>
      <c r="J8" s="9" t="str">
        <f t="shared" ref="J8:J17" ca="1" si="1">IF(I8="","",IF(I8&lt;0,"OVERDUE","NOT DUE"))</f>
        <v>NOT DUE</v>
      </c>
      <c r="K8" s="14"/>
      <c r="L8" s="10"/>
    </row>
    <row r="9" spans="1:12" ht="38.25" x14ac:dyDescent="0.25">
      <c r="A9" s="9" t="s">
        <v>1212</v>
      </c>
      <c r="B9" s="14" t="s">
        <v>622</v>
      </c>
      <c r="C9" s="31" t="s">
        <v>623</v>
      </c>
      <c r="D9" s="20" t="s">
        <v>2</v>
      </c>
      <c r="E9" s="7">
        <v>41662</v>
      </c>
      <c r="F9" s="7">
        <f>F8</f>
        <v>44535</v>
      </c>
      <c r="G9" s="13"/>
      <c r="H9" s="8">
        <f>EDATE(F9-1,1)</f>
        <v>44565</v>
      </c>
      <c r="I9" s="11">
        <f t="shared" ca="1" si="0"/>
        <v>2</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74</v>
      </c>
      <c r="J10" s="9" t="str">
        <f t="shared" ca="1" si="1"/>
        <v>NOT DUE</v>
      </c>
      <c r="K10" s="31"/>
      <c r="L10" s="10"/>
    </row>
    <row r="11" spans="1:12" ht="25.5" x14ac:dyDescent="0.25">
      <c r="A11" s="9" t="s">
        <v>1214</v>
      </c>
      <c r="B11" s="14" t="s">
        <v>625</v>
      </c>
      <c r="C11" s="31" t="s">
        <v>626</v>
      </c>
      <c r="D11" s="20" t="s">
        <v>2</v>
      </c>
      <c r="E11" s="7">
        <v>41662</v>
      </c>
      <c r="F11" s="7">
        <f>F8</f>
        <v>44535</v>
      </c>
      <c r="G11" s="13"/>
      <c r="H11" s="8">
        <f>EDATE(F11-1,1)</f>
        <v>44565</v>
      </c>
      <c r="I11" s="11">
        <f t="shared" ca="1" si="0"/>
        <v>2</v>
      </c>
      <c r="J11" s="9" t="str">
        <f t="shared" ca="1" si="1"/>
        <v>NOT DUE</v>
      </c>
      <c r="K11" s="14"/>
      <c r="L11" s="10"/>
    </row>
    <row r="12" spans="1:12" ht="38.25" x14ac:dyDescent="0.25">
      <c r="A12" s="9" t="s">
        <v>1215</v>
      </c>
      <c r="B12" s="14" t="s">
        <v>627</v>
      </c>
      <c r="C12" s="31" t="s">
        <v>628</v>
      </c>
      <c r="D12" s="20" t="s">
        <v>2</v>
      </c>
      <c r="E12" s="7">
        <v>41662</v>
      </c>
      <c r="F12" s="7">
        <f>F8</f>
        <v>44535</v>
      </c>
      <c r="G12" s="13"/>
      <c r="H12" s="8">
        <f>EDATE(F12-1,1)</f>
        <v>44565</v>
      </c>
      <c r="I12" s="11">
        <f t="shared" ca="1" si="0"/>
        <v>2</v>
      </c>
      <c r="J12" s="9" t="str">
        <f t="shared" ca="1" si="1"/>
        <v>NOT DUE</v>
      </c>
      <c r="K12" s="14"/>
      <c r="L12" s="10"/>
    </row>
    <row r="13" spans="1:12" ht="25.5" x14ac:dyDescent="0.25">
      <c r="A13" s="9" t="s">
        <v>1216</v>
      </c>
      <c r="B13" s="14" t="s">
        <v>627</v>
      </c>
      <c r="C13" s="31" t="s">
        <v>629</v>
      </c>
      <c r="D13" s="20" t="s">
        <v>638</v>
      </c>
      <c r="E13" s="7">
        <v>41662</v>
      </c>
      <c r="F13" s="7">
        <v>44492</v>
      </c>
      <c r="G13" s="13"/>
      <c r="H13" s="8">
        <f>DATE(YEAR(F13),MONTH(F13)+3,DAY(F13)-1)</f>
        <v>44583</v>
      </c>
      <c r="I13" s="11">
        <f t="shared" ca="1" si="0"/>
        <v>20</v>
      </c>
      <c r="J13" s="9" t="str">
        <f t="shared" ca="1" si="1"/>
        <v>NOT DUE</v>
      </c>
      <c r="K13" s="14"/>
      <c r="L13" s="10"/>
    </row>
    <row r="14" spans="1:12" ht="51" x14ac:dyDescent="0.25">
      <c r="A14" s="9" t="s">
        <v>1217</v>
      </c>
      <c r="B14" s="14" t="s">
        <v>630</v>
      </c>
      <c r="C14" s="31" t="s">
        <v>631</v>
      </c>
      <c r="D14" s="20" t="s">
        <v>2</v>
      </c>
      <c r="E14" s="7">
        <v>41662</v>
      </c>
      <c r="F14" s="7">
        <f>F8</f>
        <v>44535</v>
      </c>
      <c r="G14" s="13"/>
      <c r="H14" s="8">
        <f>EDATE(F14-1,1)</f>
        <v>44565</v>
      </c>
      <c r="I14" s="11">
        <f t="shared" ca="1" si="0"/>
        <v>2</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153</v>
      </c>
      <c r="J15" s="9" t="str">
        <f t="shared" ca="1" si="1"/>
        <v>NOT DUE</v>
      </c>
      <c r="K15" s="14"/>
      <c r="L15" s="10"/>
    </row>
    <row r="16" spans="1:12" ht="25.5" x14ac:dyDescent="0.25">
      <c r="A16" s="9" t="s">
        <v>1219</v>
      </c>
      <c r="B16" s="14" t="s">
        <v>633</v>
      </c>
      <c r="C16" s="31" t="s">
        <v>634</v>
      </c>
      <c r="D16" s="20" t="s">
        <v>2</v>
      </c>
      <c r="E16" s="7">
        <v>41662</v>
      </c>
      <c r="F16" s="7">
        <f>F8</f>
        <v>44535</v>
      </c>
      <c r="G16" s="13"/>
      <c r="H16" s="8">
        <f>EDATE(F16-1,1)</f>
        <v>44565</v>
      </c>
      <c r="I16" s="11">
        <f t="shared" ca="1" si="0"/>
        <v>2</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81</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81</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44535</v>
      </c>
      <c r="G19" s="13"/>
      <c r="H19" s="8">
        <f>EDATE(F19-1,1)</f>
        <v>44565</v>
      </c>
      <c r="I19" s="11">
        <f ca="1">IF(ISBLANK(H19),"",H19-DATE(YEAR(NOW()),MONTH(NOW()),DAY(NOW())))</f>
        <v>2</v>
      </c>
      <c r="J19" s="9" t="str">
        <f ca="1">IF(I19="","",IF(I19&lt;0,"OVERDUE","NOT DUE"))</f>
        <v>NOT DUE</v>
      </c>
      <c r="K19" s="31"/>
      <c r="L19" s="34"/>
    </row>
    <row r="20" spans="1:12" ht="25.5" x14ac:dyDescent="0.25">
      <c r="A20" s="9" t="s">
        <v>2446</v>
      </c>
      <c r="B20" s="31" t="s">
        <v>1899</v>
      </c>
      <c r="C20" s="31" t="s">
        <v>1903</v>
      </c>
      <c r="D20" s="20" t="s">
        <v>1898</v>
      </c>
      <c r="E20" s="7">
        <v>41662</v>
      </c>
      <c r="F20" s="7">
        <v>44492</v>
      </c>
      <c r="G20" s="13"/>
      <c r="H20" s="8">
        <f>DATE(YEAR(F20),MONTH(F20)+3,DAY(F20)-1)</f>
        <v>44583</v>
      </c>
      <c r="I20" s="11">
        <f ca="1">IF(ISBLANK(H20),"",H20-DATE(YEAR(NOW()),MONTH(NOW()),DAY(NOW())))</f>
        <v>20</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65</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735</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3273</v>
      </c>
      <c r="E28" s="134" t="str">
        <f>'Sludge Davit'!E18:G18</f>
        <v>LEO N. TAGPUNO</v>
      </c>
      <c r="F28" s="134"/>
      <c r="G28" s="134"/>
      <c r="I28" s="134" t="s">
        <v>3283</v>
      </c>
      <c r="J28" s="134"/>
      <c r="K28" s="134"/>
    </row>
    <row r="29" spans="1:12" x14ac:dyDescent="0.25">
      <c r="A29" s="112"/>
      <c r="C29" s="117" t="s">
        <v>3234</v>
      </c>
      <c r="E29" s="135" t="s">
        <v>2456</v>
      </c>
      <c r="F29" s="135"/>
      <c r="G29" s="135"/>
      <c r="I29" s="136" t="s">
        <v>2807</v>
      </c>
      <c r="J29" s="136"/>
      <c r="K29" s="136"/>
    </row>
    <row r="30" spans="1:12" x14ac:dyDescent="0.25">
      <c r="A30" s="112"/>
    </row>
  </sheetData>
  <sheetProtection selectLockedCells="1"/>
  <mergeCells count="13">
    <mergeCell ref="E28:G28"/>
    <mergeCell ref="I28:K28"/>
    <mergeCell ref="E29:G29"/>
    <mergeCell ref="I29:K29"/>
    <mergeCell ref="A4:B4"/>
    <mergeCell ref="D4:E4"/>
    <mergeCell ref="A5:B5"/>
    <mergeCell ref="A1:B1"/>
    <mergeCell ref="D1:E1"/>
    <mergeCell ref="A2:B2"/>
    <mergeCell ref="D2:E2"/>
    <mergeCell ref="A3:B3"/>
    <mergeCell ref="D3:E3"/>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28"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641</v>
      </c>
      <c r="D3" s="133" t="s">
        <v>8</v>
      </c>
      <c r="E3" s="133"/>
      <c r="F3" s="3" t="s">
        <v>639</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44548</v>
      </c>
      <c r="G8" s="13"/>
      <c r="H8" s="8">
        <f t="shared" ref="H8:H13" si="0">EDATE(F8-1,1)</f>
        <v>44578</v>
      </c>
      <c r="I8" s="11">
        <f t="shared" ref="I8:I18" ca="1" si="1">IF(ISBLANK(H8),"",H8-DATE(YEAR(NOW()),MONTH(NOW()),DAY(NOW())))</f>
        <v>15</v>
      </c>
      <c r="J8" s="9" t="str">
        <f t="shared" ref="J8:J18" ca="1" si="2">IF(I8="","",IF(I8&lt;0,"OVERDUE","NOT DUE"))</f>
        <v>NOT DUE</v>
      </c>
      <c r="K8" s="31"/>
      <c r="L8" s="110"/>
    </row>
    <row r="9" spans="1:12" x14ac:dyDescent="0.25">
      <c r="A9" s="9" t="s">
        <v>644</v>
      </c>
      <c r="B9" s="14" t="s">
        <v>686</v>
      </c>
      <c r="C9" s="31" t="s">
        <v>687</v>
      </c>
      <c r="D9" s="20" t="s">
        <v>2</v>
      </c>
      <c r="E9" s="7">
        <v>41662</v>
      </c>
      <c r="F9" s="7">
        <f>F8</f>
        <v>44548</v>
      </c>
      <c r="G9" s="13"/>
      <c r="H9" s="8">
        <f t="shared" si="0"/>
        <v>44578</v>
      </c>
      <c r="I9" s="11">
        <f t="shared" ca="1" si="1"/>
        <v>15</v>
      </c>
      <c r="J9" s="9" t="str">
        <f t="shared" ca="1" si="2"/>
        <v>NOT DUE</v>
      </c>
      <c r="K9" s="31"/>
      <c r="L9" s="10"/>
    </row>
    <row r="10" spans="1:12" x14ac:dyDescent="0.25">
      <c r="A10" s="9" t="s">
        <v>645</v>
      </c>
      <c r="B10" s="14" t="s">
        <v>688</v>
      </c>
      <c r="C10" s="31" t="s">
        <v>689</v>
      </c>
      <c r="D10" s="20" t="s">
        <v>2</v>
      </c>
      <c r="E10" s="7">
        <v>41662</v>
      </c>
      <c r="F10" s="7">
        <f>F9</f>
        <v>44548</v>
      </c>
      <c r="G10" s="13"/>
      <c r="H10" s="8">
        <f t="shared" si="0"/>
        <v>44578</v>
      </c>
      <c r="I10" s="11">
        <f t="shared" ca="1" si="1"/>
        <v>15</v>
      </c>
      <c r="J10" s="9" t="str">
        <f t="shared" ca="1" si="2"/>
        <v>NOT DUE</v>
      </c>
      <c r="K10" s="31"/>
      <c r="L10" s="10" t="s">
        <v>2452</v>
      </c>
    </row>
    <row r="11" spans="1:12" ht="24" x14ac:dyDescent="0.25">
      <c r="A11" s="9" t="s">
        <v>646</v>
      </c>
      <c r="B11" s="32" t="s">
        <v>690</v>
      </c>
      <c r="C11" s="31" t="s">
        <v>691</v>
      </c>
      <c r="D11" s="20" t="s">
        <v>2</v>
      </c>
      <c r="E11" s="7">
        <v>41662</v>
      </c>
      <c r="F11" s="7">
        <f>F10</f>
        <v>44548</v>
      </c>
      <c r="G11" s="13"/>
      <c r="H11" s="8">
        <f t="shared" si="0"/>
        <v>44578</v>
      </c>
      <c r="I11" s="11">
        <f t="shared" ca="1" si="1"/>
        <v>15</v>
      </c>
      <c r="J11" s="9" t="str">
        <f t="shared" ca="1" si="2"/>
        <v>NOT DUE</v>
      </c>
      <c r="K11" s="31"/>
      <c r="L11" s="10" t="s">
        <v>2290</v>
      </c>
    </row>
    <row r="12" spans="1:12" x14ac:dyDescent="0.25">
      <c r="A12" s="9" t="s">
        <v>647</v>
      </c>
      <c r="B12" s="32" t="s">
        <v>692</v>
      </c>
      <c r="C12" s="31" t="s">
        <v>693</v>
      </c>
      <c r="D12" s="20" t="s">
        <v>2</v>
      </c>
      <c r="E12" s="7">
        <v>41662</v>
      </c>
      <c r="F12" s="7">
        <f>F11</f>
        <v>44548</v>
      </c>
      <c r="G12" s="13"/>
      <c r="H12" s="8">
        <f t="shared" si="0"/>
        <v>44578</v>
      </c>
      <c r="I12" s="11">
        <f t="shared" ca="1" si="1"/>
        <v>15</v>
      </c>
      <c r="J12" s="9" t="str">
        <f t="shared" ca="1" si="2"/>
        <v>NOT DUE</v>
      </c>
      <c r="K12" s="31"/>
      <c r="L12" s="10"/>
    </row>
    <row r="13" spans="1:12" ht="25.5" x14ac:dyDescent="0.25">
      <c r="A13" s="9" t="s">
        <v>648</v>
      </c>
      <c r="B13" s="32" t="s">
        <v>694</v>
      </c>
      <c r="C13" s="31" t="s">
        <v>695</v>
      </c>
      <c r="D13" s="20" t="s">
        <v>2</v>
      </c>
      <c r="E13" s="7">
        <v>41662</v>
      </c>
      <c r="F13" s="7">
        <f>F12</f>
        <v>44548</v>
      </c>
      <c r="G13" s="13"/>
      <c r="H13" s="8">
        <f t="shared" si="0"/>
        <v>44578</v>
      </c>
      <c r="I13" s="11">
        <f t="shared" ca="1" si="1"/>
        <v>15</v>
      </c>
      <c r="J13" s="9" t="str">
        <f t="shared" ca="1" si="2"/>
        <v>NOT DUE</v>
      </c>
      <c r="K13" s="31"/>
      <c r="L13" s="10"/>
    </row>
    <row r="14" spans="1:12" ht="24" x14ac:dyDescent="0.25">
      <c r="A14" s="9" t="s">
        <v>649</v>
      </c>
      <c r="B14" s="32" t="s">
        <v>690</v>
      </c>
      <c r="C14" s="31" t="s">
        <v>489</v>
      </c>
      <c r="D14" s="20" t="s">
        <v>378</v>
      </c>
      <c r="E14" s="7">
        <v>41662</v>
      </c>
      <c r="F14" s="7">
        <v>44484</v>
      </c>
      <c r="G14" s="13"/>
      <c r="H14" s="8">
        <f>DATE(YEAR(F14),MONTH(F14)+3,DAY(F14)-1)</f>
        <v>44575</v>
      </c>
      <c r="I14" s="11">
        <f t="shared" ca="1" si="1"/>
        <v>12</v>
      </c>
      <c r="J14" s="9" t="str">
        <f t="shared" ca="1" si="2"/>
        <v>NOT DUE</v>
      </c>
      <c r="K14" s="31"/>
      <c r="L14" s="10" t="s">
        <v>2290</v>
      </c>
    </row>
    <row r="15" spans="1:12" x14ac:dyDescent="0.25">
      <c r="A15" s="9" t="s">
        <v>650</v>
      </c>
      <c r="B15" s="32" t="s">
        <v>696</v>
      </c>
      <c r="C15" s="31" t="s">
        <v>697</v>
      </c>
      <c r="D15" s="20" t="s">
        <v>378</v>
      </c>
      <c r="E15" s="7">
        <v>41662</v>
      </c>
      <c r="F15" s="7">
        <v>44484</v>
      </c>
      <c r="G15" s="13"/>
      <c r="H15" s="8">
        <f>DATE(YEAR(F15),MONTH(F15)+3,DAY(F15)-1)</f>
        <v>44575</v>
      </c>
      <c r="I15" s="11">
        <f t="shared" ca="1" si="1"/>
        <v>12</v>
      </c>
      <c r="J15" s="9" t="str">
        <f t="shared" ca="1" si="2"/>
        <v>NOT DUE</v>
      </c>
      <c r="K15" s="31"/>
      <c r="L15" s="10"/>
    </row>
    <row r="16" spans="1:12" ht="25.5" x14ac:dyDescent="0.25">
      <c r="A16" s="9" t="s">
        <v>651</v>
      </c>
      <c r="B16" s="32" t="s">
        <v>698</v>
      </c>
      <c r="C16" s="31" t="s">
        <v>699</v>
      </c>
      <c r="D16" s="20" t="s">
        <v>378</v>
      </c>
      <c r="E16" s="7">
        <v>41662</v>
      </c>
      <c r="F16" s="7">
        <v>44484</v>
      </c>
      <c r="G16" s="13"/>
      <c r="H16" s="8">
        <f>DATE(YEAR(F16),MONTH(F16)+3,DAY(F16)-1)</f>
        <v>44575</v>
      </c>
      <c r="I16" s="11">
        <f t="shared" ca="1" si="1"/>
        <v>12</v>
      </c>
      <c r="J16" s="9" t="str">
        <f t="shared" ca="1" si="2"/>
        <v>NOT DUE</v>
      </c>
      <c r="K16" s="31"/>
      <c r="L16" s="10"/>
    </row>
    <row r="17" spans="1:12" ht="25.5" x14ac:dyDescent="0.25">
      <c r="A17" s="9" t="s">
        <v>652</v>
      </c>
      <c r="B17" s="32" t="s">
        <v>700</v>
      </c>
      <c r="C17" s="31" t="s">
        <v>701</v>
      </c>
      <c r="D17" s="20" t="s">
        <v>378</v>
      </c>
      <c r="E17" s="7">
        <v>41662</v>
      </c>
      <c r="F17" s="7">
        <v>44484</v>
      </c>
      <c r="G17" s="13"/>
      <c r="H17" s="8">
        <f>DATE(YEAR(F17),MONTH(F17)+3,DAY(F17)-1)</f>
        <v>44575</v>
      </c>
      <c r="I17" s="11">
        <f t="shared" ca="1" si="1"/>
        <v>12</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5</v>
      </c>
      <c r="J18" s="9" t="str">
        <f t="shared" ca="1" si="2"/>
        <v>NOT 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286</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286</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286</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286</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286</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102</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102</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102</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102</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102</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102</v>
      </c>
      <c r="J29" s="9" t="str">
        <f t="shared" ca="1" si="5"/>
        <v>NOT DUE</v>
      </c>
      <c r="K29" s="31"/>
      <c r="L29" s="10"/>
    </row>
    <row r="30" spans="1:12" ht="25.5" x14ac:dyDescent="0.25">
      <c r="A30" s="9" t="s">
        <v>665</v>
      </c>
      <c r="B30" s="14" t="s">
        <v>720</v>
      </c>
      <c r="C30" s="31" t="s">
        <v>721</v>
      </c>
      <c r="D30" s="20" t="s">
        <v>378</v>
      </c>
      <c r="E30" s="7">
        <v>41662</v>
      </c>
      <c r="F30" s="7">
        <v>44484</v>
      </c>
      <c r="G30" s="13"/>
      <c r="H30" s="8">
        <f>DATE(YEAR(F30),MONTH(F30)+3,DAY(F30)-1)</f>
        <v>44575</v>
      </c>
      <c r="I30" s="11">
        <f t="shared" ca="1" si="4"/>
        <v>12</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286</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286</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103</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9</v>
      </c>
      <c r="J34" s="9" t="str">
        <f t="shared" ca="1" si="5"/>
        <v>NOT DUE</v>
      </c>
      <c r="K34" s="31" t="s">
        <v>749</v>
      </c>
      <c r="L34" s="10" t="s">
        <v>3270</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9</v>
      </c>
      <c r="J35" s="9" t="str">
        <f t="shared" ca="1" si="5"/>
        <v>NOT DUE</v>
      </c>
      <c r="K35" s="31" t="s">
        <v>749</v>
      </c>
      <c r="L35" s="10" t="s">
        <v>3270</v>
      </c>
    </row>
    <row r="36" spans="1:12" ht="24.95" customHeight="1" x14ac:dyDescent="0.25">
      <c r="A36" s="9" t="s">
        <v>671</v>
      </c>
      <c r="B36" s="14" t="s">
        <v>727</v>
      </c>
      <c r="C36" s="31" t="s">
        <v>728</v>
      </c>
      <c r="D36" s="20" t="s">
        <v>2</v>
      </c>
      <c r="E36" s="7">
        <v>41662</v>
      </c>
      <c r="F36" s="7">
        <f>F13</f>
        <v>44548</v>
      </c>
      <c r="G36" s="13"/>
      <c r="H36" s="8">
        <f>EDATE(F36-1,1)</f>
        <v>44578</v>
      </c>
      <c r="I36" s="11">
        <f t="shared" ca="1" si="4"/>
        <v>15</v>
      </c>
      <c r="J36" s="9" t="str">
        <f t="shared" ca="1" si="5"/>
        <v>NOT DUE</v>
      </c>
      <c r="K36" s="31"/>
      <c r="L36" s="10"/>
    </row>
    <row r="37" spans="1:12" ht="24.95" customHeight="1" x14ac:dyDescent="0.25">
      <c r="A37" s="9" t="s">
        <v>672</v>
      </c>
      <c r="B37" s="14" t="s">
        <v>727</v>
      </c>
      <c r="C37" s="31" t="s">
        <v>729</v>
      </c>
      <c r="D37" s="20" t="s">
        <v>2</v>
      </c>
      <c r="E37" s="7">
        <v>41662</v>
      </c>
      <c r="F37" s="7">
        <f>F36</f>
        <v>44548</v>
      </c>
      <c r="G37" s="13"/>
      <c r="H37" s="8">
        <f>EDATE(F37-1,1)</f>
        <v>44578</v>
      </c>
      <c r="I37" s="11">
        <f t="shared" ca="1" si="4"/>
        <v>15</v>
      </c>
      <c r="J37" s="9" t="str">
        <f t="shared" ca="1" si="5"/>
        <v>NOT DUE</v>
      </c>
      <c r="K37" s="31"/>
      <c r="L37" s="10"/>
    </row>
    <row r="38" spans="1:12" ht="24.95" customHeight="1" x14ac:dyDescent="0.25">
      <c r="A38" s="9" t="s">
        <v>673</v>
      </c>
      <c r="B38" s="14" t="s">
        <v>727</v>
      </c>
      <c r="C38" s="31" t="s">
        <v>730</v>
      </c>
      <c r="D38" s="20" t="s">
        <v>2</v>
      </c>
      <c r="E38" s="7">
        <v>41662</v>
      </c>
      <c r="F38" s="7">
        <f>F37</f>
        <v>44548</v>
      </c>
      <c r="G38" s="13"/>
      <c r="H38" s="8">
        <f>EDATE(F38-1,1)</f>
        <v>44578</v>
      </c>
      <c r="I38" s="11">
        <f t="shared" ca="1" si="4"/>
        <v>15</v>
      </c>
      <c r="J38" s="9" t="str">
        <f t="shared" ca="1" si="5"/>
        <v>NOT DUE</v>
      </c>
      <c r="K38" s="31"/>
      <c r="L38" s="10"/>
    </row>
    <row r="39" spans="1:12" ht="24.95" customHeight="1" x14ac:dyDescent="0.25">
      <c r="A39" s="9" t="s">
        <v>674</v>
      </c>
      <c r="B39" s="14" t="s">
        <v>727</v>
      </c>
      <c r="C39" s="31" t="s">
        <v>731</v>
      </c>
      <c r="D39" s="20" t="s">
        <v>2</v>
      </c>
      <c r="E39" s="7">
        <v>41662</v>
      </c>
      <c r="F39" s="7">
        <f>F38</f>
        <v>44548</v>
      </c>
      <c r="G39" s="13"/>
      <c r="H39" s="8">
        <f>EDATE(F39-1,1)</f>
        <v>44578</v>
      </c>
      <c r="I39" s="11">
        <f t="shared" ca="1" si="4"/>
        <v>15</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286</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286</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286</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286</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263</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263</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286</v>
      </c>
      <c r="J46" s="9" t="str">
        <f t="shared" ca="1" si="5"/>
        <v>NOT DUE</v>
      </c>
      <c r="K46" s="31"/>
      <c r="L46" s="10"/>
    </row>
    <row r="47" spans="1:12" ht="38.25" x14ac:dyDescent="0.25">
      <c r="A47" s="9" t="s">
        <v>682</v>
      </c>
      <c r="B47" s="14" t="s">
        <v>741</v>
      </c>
      <c r="C47" s="31" t="s">
        <v>742</v>
      </c>
      <c r="D47" s="20" t="s">
        <v>2</v>
      </c>
      <c r="E47" s="7">
        <v>41662</v>
      </c>
      <c r="F47" s="7">
        <f>F39</f>
        <v>44548</v>
      </c>
      <c r="G47" s="13"/>
      <c r="H47" s="8">
        <f>EDATE(F47-1,1)</f>
        <v>44578</v>
      </c>
      <c r="I47" s="11">
        <f t="shared" ca="1" si="4"/>
        <v>15</v>
      </c>
      <c r="J47" s="9" t="str">
        <f t="shared" ca="1" si="5"/>
        <v>NOT DUE</v>
      </c>
      <c r="K47" s="31"/>
      <c r="L47" s="10"/>
    </row>
    <row r="48" spans="1:12" ht="25.5" x14ac:dyDescent="0.25">
      <c r="A48" s="9" t="s">
        <v>683</v>
      </c>
      <c r="B48" s="14" t="s">
        <v>743</v>
      </c>
      <c r="C48" s="31" t="s">
        <v>744</v>
      </c>
      <c r="D48" s="20" t="s">
        <v>2</v>
      </c>
      <c r="E48" s="7">
        <v>41662</v>
      </c>
      <c r="F48" s="7">
        <f>F47</f>
        <v>44548</v>
      </c>
      <c r="G48" s="13"/>
      <c r="H48" s="8">
        <f>EDATE(F48-1,1)</f>
        <v>44578</v>
      </c>
      <c r="I48" s="11">
        <f t="shared" ca="1" si="4"/>
        <v>15</v>
      </c>
      <c r="J48" s="9" t="str">
        <f t="shared" ca="1" si="5"/>
        <v>NOT DUE</v>
      </c>
      <c r="K48" s="31"/>
      <c r="L48" s="10"/>
    </row>
    <row r="49" spans="1:12" ht="25.5" x14ac:dyDescent="0.25">
      <c r="A49" s="9" t="s">
        <v>684</v>
      </c>
      <c r="B49" s="32" t="s">
        <v>745</v>
      </c>
      <c r="C49" s="31" t="s">
        <v>746</v>
      </c>
      <c r="D49" s="20" t="s">
        <v>2</v>
      </c>
      <c r="E49" s="7">
        <v>41662</v>
      </c>
      <c r="F49" s="7">
        <f>F48</f>
        <v>44548</v>
      </c>
      <c r="G49" s="13"/>
      <c r="H49" s="8">
        <f>EDATE(F49-1,1)</f>
        <v>44578</v>
      </c>
      <c r="I49" s="11">
        <f t="shared" ca="1" si="4"/>
        <v>15</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733</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4" t="str">
        <f>C56</f>
        <v>LEO N. TAGPUNO</v>
      </c>
      <c r="F56" s="134"/>
      <c r="G56" s="134"/>
      <c r="I56" s="134" t="s">
        <v>3283</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workbookViewId="0">
      <selection activeCell="F52" sqref="F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751</v>
      </c>
      <c r="D3" s="133" t="s">
        <v>8</v>
      </c>
      <c r="E3" s="133"/>
      <c r="F3" s="3" t="s">
        <v>752</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44548</v>
      </c>
      <c r="G8" s="13"/>
      <c r="H8" s="8">
        <f t="shared" ref="H8:H13" si="0">EDATE(F8-1,1)</f>
        <v>44578</v>
      </c>
      <c r="I8" s="11">
        <f t="shared" ref="I8:I49" ca="1" si="1">IF(ISBLANK(H8),"",H8-DATE(YEAR(NOW()),MONTH(NOW()),DAY(NOW())))</f>
        <v>15</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44548</v>
      </c>
      <c r="G9" s="13"/>
      <c r="H9" s="8">
        <f t="shared" si="0"/>
        <v>44578</v>
      </c>
      <c r="I9" s="11">
        <f t="shared" ca="1" si="1"/>
        <v>15</v>
      </c>
      <c r="J9" s="9" t="str">
        <f t="shared" ca="1" si="2"/>
        <v>NOT DUE</v>
      </c>
      <c r="K9" s="31"/>
      <c r="L9" s="10"/>
    </row>
    <row r="10" spans="1:12" x14ac:dyDescent="0.25">
      <c r="A10" s="9" t="s">
        <v>755</v>
      </c>
      <c r="B10" s="14" t="s">
        <v>688</v>
      </c>
      <c r="C10" s="31" t="s">
        <v>689</v>
      </c>
      <c r="D10" s="20" t="s">
        <v>2</v>
      </c>
      <c r="E10" s="7">
        <v>41662</v>
      </c>
      <c r="F10" s="7">
        <f>F9</f>
        <v>44548</v>
      </c>
      <c r="G10" s="13"/>
      <c r="H10" s="8">
        <f t="shared" si="0"/>
        <v>44578</v>
      </c>
      <c r="I10" s="11">
        <f t="shared" ca="1" si="1"/>
        <v>15</v>
      </c>
      <c r="J10" s="9" t="str">
        <f t="shared" ca="1" si="2"/>
        <v>NOT DUE</v>
      </c>
      <c r="K10" s="31"/>
      <c r="L10" s="10" t="s">
        <v>2453</v>
      </c>
    </row>
    <row r="11" spans="1:12" ht="24" x14ac:dyDescent="0.25">
      <c r="A11" s="9" t="s">
        <v>756</v>
      </c>
      <c r="B11" s="32" t="s">
        <v>690</v>
      </c>
      <c r="C11" s="31" t="s">
        <v>691</v>
      </c>
      <c r="D11" s="20" t="s">
        <v>2</v>
      </c>
      <c r="E11" s="7">
        <v>41662</v>
      </c>
      <c r="F11" s="7">
        <f>F10</f>
        <v>44548</v>
      </c>
      <c r="G11" s="13"/>
      <c r="H11" s="8">
        <f t="shared" si="0"/>
        <v>44578</v>
      </c>
      <c r="I11" s="11">
        <f t="shared" ca="1" si="1"/>
        <v>15</v>
      </c>
      <c r="J11" s="9" t="str">
        <f t="shared" ca="1" si="2"/>
        <v>NOT DUE</v>
      </c>
      <c r="K11" s="31"/>
      <c r="L11" s="10" t="s">
        <v>2290</v>
      </c>
    </row>
    <row r="12" spans="1:12" x14ac:dyDescent="0.25">
      <c r="A12" s="9" t="s">
        <v>757</v>
      </c>
      <c r="B12" s="32" t="s">
        <v>692</v>
      </c>
      <c r="C12" s="31" t="s">
        <v>693</v>
      </c>
      <c r="D12" s="20" t="s">
        <v>2</v>
      </c>
      <c r="E12" s="7">
        <v>41662</v>
      </c>
      <c r="F12" s="7">
        <f>F11</f>
        <v>44548</v>
      </c>
      <c r="G12" s="13"/>
      <c r="H12" s="8">
        <f t="shared" si="0"/>
        <v>44578</v>
      </c>
      <c r="I12" s="11">
        <f t="shared" ca="1" si="1"/>
        <v>15</v>
      </c>
      <c r="J12" s="9" t="str">
        <f t="shared" ca="1" si="2"/>
        <v>NOT DUE</v>
      </c>
      <c r="K12" s="31"/>
      <c r="L12" s="10"/>
    </row>
    <row r="13" spans="1:12" ht="25.5" x14ac:dyDescent="0.25">
      <c r="A13" s="9" t="s">
        <v>758</v>
      </c>
      <c r="B13" s="32" t="s">
        <v>694</v>
      </c>
      <c r="C13" s="31" t="s">
        <v>695</v>
      </c>
      <c r="D13" s="20" t="s">
        <v>2</v>
      </c>
      <c r="E13" s="7">
        <v>41662</v>
      </c>
      <c r="F13" s="7">
        <f>F12</f>
        <v>44548</v>
      </c>
      <c r="G13" s="13"/>
      <c r="H13" s="8">
        <f t="shared" si="0"/>
        <v>44578</v>
      </c>
      <c r="I13" s="11">
        <f t="shared" ca="1" si="1"/>
        <v>15</v>
      </c>
      <c r="J13" s="9" t="str">
        <f t="shared" ca="1" si="2"/>
        <v>NOT DUE</v>
      </c>
      <c r="K13" s="31"/>
      <c r="L13" s="10"/>
    </row>
    <row r="14" spans="1:12" x14ac:dyDescent="0.25">
      <c r="A14" s="9" t="s">
        <v>759</v>
      </c>
      <c r="B14" s="32" t="s">
        <v>690</v>
      </c>
      <c r="C14" s="31" t="s">
        <v>489</v>
      </c>
      <c r="D14" s="20" t="s">
        <v>378</v>
      </c>
      <c r="E14" s="7">
        <v>41662</v>
      </c>
      <c r="F14" s="7">
        <v>44484</v>
      </c>
      <c r="G14" s="13"/>
      <c r="H14" s="8">
        <f>DATE(YEAR(F14),MONTH(F14)+3,DAY(F14)-1)</f>
        <v>44575</v>
      </c>
      <c r="I14" s="11">
        <f t="shared" ca="1" si="1"/>
        <v>12</v>
      </c>
      <c r="J14" s="9" t="str">
        <f t="shared" ca="1" si="2"/>
        <v>NOT DUE</v>
      </c>
      <c r="K14" s="31"/>
      <c r="L14" s="10"/>
    </row>
    <row r="15" spans="1:12" x14ac:dyDescent="0.25">
      <c r="A15" s="9" t="s">
        <v>760</v>
      </c>
      <c r="B15" s="32" t="s">
        <v>696</v>
      </c>
      <c r="C15" s="31" t="s">
        <v>697</v>
      </c>
      <c r="D15" s="20" t="s">
        <v>378</v>
      </c>
      <c r="E15" s="7">
        <v>41662</v>
      </c>
      <c r="F15" s="7">
        <v>44484</v>
      </c>
      <c r="G15" s="13"/>
      <c r="H15" s="8">
        <f>DATE(YEAR(F15),MONTH(F15)+3,DAY(F15)-1)</f>
        <v>44575</v>
      </c>
      <c r="I15" s="11">
        <f t="shared" ca="1" si="1"/>
        <v>12</v>
      </c>
      <c r="J15" s="9" t="str">
        <f t="shared" ca="1" si="2"/>
        <v>NOT DUE</v>
      </c>
      <c r="K15" s="31"/>
      <c r="L15" s="10"/>
    </row>
    <row r="16" spans="1:12" ht="25.5" x14ac:dyDescent="0.25">
      <c r="A16" s="9" t="s">
        <v>761</v>
      </c>
      <c r="B16" s="32" t="s">
        <v>698</v>
      </c>
      <c r="C16" s="31" t="s">
        <v>699</v>
      </c>
      <c r="D16" s="20" t="s">
        <v>378</v>
      </c>
      <c r="E16" s="7">
        <v>41662</v>
      </c>
      <c r="F16" s="7">
        <v>44484</v>
      </c>
      <c r="G16" s="13"/>
      <c r="H16" s="8">
        <f>DATE(YEAR(F16),MONTH(F16)+3,DAY(F16)-1)</f>
        <v>44575</v>
      </c>
      <c r="I16" s="11">
        <f t="shared" ca="1" si="1"/>
        <v>12</v>
      </c>
      <c r="J16" s="9" t="str">
        <f t="shared" ca="1" si="2"/>
        <v>NOT DUE</v>
      </c>
      <c r="K16" s="31"/>
      <c r="L16" s="10"/>
    </row>
    <row r="17" spans="1:12" ht="25.5" x14ac:dyDescent="0.25">
      <c r="A17" s="9" t="s">
        <v>762</v>
      </c>
      <c r="B17" s="32" t="s">
        <v>700</v>
      </c>
      <c r="C17" s="31" t="s">
        <v>701</v>
      </c>
      <c r="D17" s="20" t="s">
        <v>378</v>
      </c>
      <c r="E17" s="7">
        <v>41662</v>
      </c>
      <c r="F17" s="7">
        <v>44484</v>
      </c>
      <c r="G17" s="13"/>
      <c r="H17" s="8">
        <f>DATE(YEAR(F17),MONTH(F17)+3,DAY(F17)-1)</f>
        <v>44575</v>
      </c>
      <c r="I17" s="11">
        <f t="shared" ca="1" si="1"/>
        <v>12</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5</v>
      </c>
      <c r="J18" s="9" t="str">
        <f t="shared" ca="1" si="2"/>
        <v>NOT 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286</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286</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286</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286</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286</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102</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102</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102</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102</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102</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102</v>
      </c>
      <c r="J29" s="9" t="str">
        <f t="shared" ca="1" si="2"/>
        <v>NOT DUE</v>
      </c>
      <c r="K29" s="31"/>
      <c r="L29" s="10"/>
    </row>
    <row r="30" spans="1:12" ht="25.5" x14ac:dyDescent="0.25">
      <c r="A30" s="9" t="s">
        <v>775</v>
      </c>
      <c r="B30" s="14" t="s">
        <v>720</v>
      </c>
      <c r="C30" s="31" t="s">
        <v>721</v>
      </c>
      <c r="D30" s="20" t="s">
        <v>378</v>
      </c>
      <c r="E30" s="7">
        <v>41662</v>
      </c>
      <c r="F30" s="7">
        <v>44485</v>
      </c>
      <c r="G30" s="13"/>
      <c r="H30" s="8">
        <f>DATE(YEAR(F30),MONTH(F30)+3,DAY(F30)-1)</f>
        <v>44576</v>
      </c>
      <c r="I30" s="11">
        <f t="shared" ca="1" si="1"/>
        <v>13</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286</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286</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103</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9</v>
      </c>
      <c r="J34" s="9" t="str">
        <f t="shared" ca="1" si="2"/>
        <v>NOT DUE</v>
      </c>
      <c r="K34" s="31" t="s">
        <v>749</v>
      </c>
      <c r="L34" s="10" t="s">
        <v>3270</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9</v>
      </c>
      <c r="J35" s="9" t="str">
        <f t="shared" ca="1" si="2"/>
        <v>NOT DUE</v>
      </c>
      <c r="K35" s="31" t="s">
        <v>749</v>
      </c>
      <c r="L35" s="10" t="s">
        <v>3270</v>
      </c>
    </row>
    <row r="36" spans="1:12" x14ac:dyDescent="0.25">
      <c r="A36" s="9" t="s">
        <v>781</v>
      </c>
      <c r="B36" s="14" t="s">
        <v>727</v>
      </c>
      <c r="C36" s="31" t="s">
        <v>728</v>
      </c>
      <c r="D36" s="20" t="s">
        <v>2</v>
      </c>
      <c r="E36" s="7">
        <v>41662</v>
      </c>
      <c r="F36" s="7">
        <f>F13</f>
        <v>44548</v>
      </c>
      <c r="G36" s="13"/>
      <c r="H36" s="8">
        <f>EDATE(F36-1,1)</f>
        <v>44578</v>
      </c>
      <c r="I36" s="11">
        <f t="shared" ca="1" si="1"/>
        <v>15</v>
      </c>
      <c r="J36" s="9" t="str">
        <f t="shared" ca="1" si="2"/>
        <v>NOT DUE</v>
      </c>
      <c r="K36" s="31"/>
      <c r="L36" s="10"/>
    </row>
    <row r="37" spans="1:12" x14ac:dyDescent="0.25">
      <c r="A37" s="9" t="s">
        <v>782</v>
      </c>
      <c r="B37" s="14" t="s">
        <v>727</v>
      </c>
      <c r="C37" s="31" t="s">
        <v>729</v>
      </c>
      <c r="D37" s="20" t="s">
        <v>2</v>
      </c>
      <c r="E37" s="7">
        <v>41662</v>
      </c>
      <c r="F37" s="7">
        <f>F36</f>
        <v>44548</v>
      </c>
      <c r="G37" s="13"/>
      <c r="H37" s="8">
        <f>EDATE(F37-1,1)</f>
        <v>44578</v>
      </c>
      <c r="I37" s="11">
        <f t="shared" ca="1" si="1"/>
        <v>15</v>
      </c>
      <c r="J37" s="9" t="str">
        <f t="shared" ca="1" si="2"/>
        <v>NOT DUE</v>
      </c>
      <c r="K37" s="31"/>
      <c r="L37" s="10"/>
    </row>
    <row r="38" spans="1:12" x14ac:dyDescent="0.25">
      <c r="A38" s="9" t="s">
        <v>783</v>
      </c>
      <c r="B38" s="14" t="s">
        <v>727</v>
      </c>
      <c r="C38" s="31" t="s">
        <v>730</v>
      </c>
      <c r="D38" s="20" t="s">
        <v>2</v>
      </c>
      <c r="E38" s="7">
        <v>41662</v>
      </c>
      <c r="F38" s="7">
        <f>F37</f>
        <v>44548</v>
      </c>
      <c r="G38" s="13"/>
      <c r="H38" s="8">
        <f>EDATE(F38-1,1)</f>
        <v>44578</v>
      </c>
      <c r="I38" s="11">
        <f t="shared" ca="1" si="1"/>
        <v>15</v>
      </c>
      <c r="J38" s="9" t="str">
        <f t="shared" ca="1" si="2"/>
        <v>NOT DUE</v>
      </c>
      <c r="K38" s="31"/>
      <c r="L38" s="10"/>
    </row>
    <row r="39" spans="1:12" x14ac:dyDescent="0.25">
      <c r="A39" s="9" t="s">
        <v>784</v>
      </c>
      <c r="B39" s="14" t="s">
        <v>727</v>
      </c>
      <c r="C39" s="31" t="s">
        <v>731</v>
      </c>
      <c r="D39" s="20" t="s">
        <v>2</v>
      </c>
      <c r="E39" s="7">
        <v>41662</v>
      </c>
      <c r="F39" s="7">
        <f>F38</f>
        <v>44548</v>
      </c>
      <c r="G39" s="13"/>
      <c r="H39" s="8">
        <f>EDATE(F39-1,1)</f>
        <v>44578</v>
      </c>
      <c r="I39" s="11">
        <f t="shared" ca="1" si="1"/>
        <v>15</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286</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286</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286</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286</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263</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263</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286</v>
      </c>
      <c r="J46" s="9" t="str">
        <f t="shared" ca="1" si="2"/>
        <v>NOT DUE</v>
      </c>
      <c r="K46" s="31"/>
      <c r="L46" s="10"/>
    </row>
    <row r="47" spans="1:12" ht="38.25" x14ac:dyDescent="0.25">
      <c r="A47" s="9" t="s">
        <v>792</v>
      </c>
      <c r="B47" s="14" t="s">
        <v>741</v>
      </c>
      <c r="C47" s="31" t="s">
        <v>742</v>
      </c>
      <c r="D47" s="20" t="s">
        <v>2</v>
      </c>
      <c r="E47" s="7">
        <v>41662</v>
      </c>
      <c r="F47" s="7">
        <f>F39</f>
        <v>44548</v>
      </c>
      <c r="G47" s="13"/>
      <c r="H47" s="8">
        <f>EDATE(F47-1,1)</f>
        <v>44578</v>
      </c>
      <c r="I47" s="11">
        <f t="shared" ca="1" si="1"/>
        <v>15</v>
      </c>
      <c r="J47" s="9" t="str">
        <f t="shared" ca="1" si="2"/>
        <v>NOT DUE</v>
      </c>
      <c r="K47" s="31"/>
      <c r="L47" s="10"/>
    </row>
    <row r="48" spans="1:12" ht="25.5" x14ac:dyDescent="0.25">
      <c r="A48" s="9" t="s">
        <v>793</v>
      </c>
      <c r="B48" s="14" t="s">
        <v>743</v>
      </c>
      <c r="C48" s="31" t="s">
        <v>744</v>
      </c>
      <c r="D48" s="20" t="s">
        <v>2</v>
      </c>
      <c r="E48" s="7">
        <v>41662</v>
      </c>
      <c r="F48" s="7">
        <f>F47</f>
        <v>44548</v>
      </c>
      <c r="G48" s="13"/>
      <c r="H48" s="8">
        <f>EDATE(F48-1,1)</f>
        <v>44578</v>
      </c>
      <c r="I48" s="11">
        <f t="shared" ca="1" si="1"/>
        <v>15</v>
      </c>
      <c r="J48" s="9" t="str">
        <f t="shared" ca="1" si="2"/>
        <v>NOT DUE</v>
      </c>
      <c r="K48" s="31"/>
      <c r="L48" s="10"/>
    </row>
    <row r="49" spans="1:12" ht="25.5" x14ac:dyDescent="0.25">
      <c r="A49" s="9" t="s">
        <v>794</v>
      </c>
      <c r="B49" s="32" t="s">
        <v>745</v>
      </c>
      <c r="C49" s="31" t="s">
        <v>746</v>
      </c>
      <c r="D49" s="20" t="s">
        <v>2</v>
      </c>
      <c r="E49" s="7">
        <v>41662</v>
      </c>
      <c r="F49" s="7">
        <f>F48</f>
        <v>44548</v>
      </c>
      <c r="G49" s="13"/>
      <c r="H49" s="8">
        <f>EDATE(F49-1,1)</f>
        <v>44578</v>
      </c>
      <c r="I49" s="11">
        <f t="shared" ca="1" si="1"/>
        <v>15</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733</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4" t="str">
        <f>C56</f>
        <v>LEO N. TAGPUNO</v>
      </c>
      <c r="F56" s="134"/>
      <c r="G56" s="134"/>
      <c r="I56" s="134" t="s">
        <v>3283</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43"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795</v>
      </c>
      <c r="D3" s="133" t="s">
        <v>8</v>
      </c>
      <c r="E3" s="133"/>
      <c r="F3" s="3" t="s">
        <v>1222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44548</v>
      </c>
      <c r="G8" s="13"/>
      <c r="H8" s="8">
        <f t="shared" ref="H8:H15" si="0">EDATE(F8-1,1)</f>
        <v>44578</v>
      </c>
      <c r="I8" s="11">
        <f t="shared" ref="I8:I49" ca="1" si="1">IF(ISBLANK(H8),"",H8-DATE(YEAR(NOW()),MONTH(NOW()),DAY(NOW())))</f>
        <v>15</v>
      </c>
      <c r="J8" s="9" t="str">
        <f t="shared" ref="J8:J49" ca="1" si="2">IF(I8="","",IF(I8&lt;0,"OVERDUE","NOT DUE"))</f>
        <v>NOT DUE</v>
      </c>
      <c r="K8" s="31"/>
      <c r="L8" s="110"/>
    </row>
    <row r="9" spans="1:12" x14ac:dyDescent="0.25">
      <c r="A9" s="9" t="s">
        <v>1224</v>
      </c>
      <c r="B9" s="14" t="s">
        <v>796</v>
      </c>
      <c r="C9" s="31" t="s">
        <v>797</v>
      </c>
      <c r="D9" s="20" t="s">
        <v>2</v>
      </c>
      <c r="E9" s="7">
        <v>41662</v>
      </c>
      <c r="F9" s="7">
        <f>'Windlass Port Side'!F9</f>
        <v>44548</v>
      </c>
      <c r="G9" s="13"/>
      <c r="H9" s="8">
        <f t="shared" si="0"/>
        <v>44578</v>
      </c>
      <c r="I9" s="11">
        <f t="shared" ca="1" si="1"/>
        <v>15</v>
      </c>
      <c r="J9" s="9" t="str">
        <f t="shared" ca="1" si="2"/>
        <v>NOT DUE</v>
      </c>
      <c r="K9" s="31"/>
      <c r="L9" s="10"/>
    </row>
    <row r="10" spans="1:12" x14ac:dyDescent="0.25">
      <c r="A10" s="9" t="s">
        <v>1225</v>
      </c>
      <c r="B10" s="14" t="s">
        <v>798</v>
      </c>
      <c r="C10" s="31" t="s">
        <v>797</v>
      </c>
      <c r="D10" s="20" t="s">
        <v>2</v>
      </c>
      <c r="E10" s="7">
        <v>41662</v>
      </c>
      <c r="F10" s="7">
        <f t="shared" ref="F10:F15" si="3">F9</f>
        <v>44548</v>
      </c>
      <c r="G10" s="13"/>
      <c r="H10" s="8">
        <f t="shared" si="0"/>
        <v>44578</v>
      </c>
      <c r="I10" s="11">
        <f t="shared" ca="1" si="1"/>
        <v>15</v>
      </c>
      <c r="J10" s="9" t="str">
        <f t="shared" ca="1" si="2"/>
        <v>NOT DUE</v>
      </c>
      <c r="K10" s="31"/>
      <c r="L10" s="10"/>
    </row>
    <row r="11" spans="1:12" x14ac:dyDescent="0.25">
      <c r="A11" s="9" t="s">
        <v>1226</v>
      </c>
      <c r="B11" s="14" t="s">
        <v>745</v>
      </c>
      <c r="C11" s="31" t="s">
        <v>797</v>
      </c>
      <c r="D11" s="20" t="s">
        <v>2</v>
      </c>
      <c r="E11" s="7">
        <v>41662</v>
      </c>
      <c r="F11" s="7">
        <f t="shared" si="3"/>
        <v>44548</v>
      </c>
      <c r="G11" s="13"/>
      <c r="H11" s="8">
        <f t="shared" si="0"/>
        <v>44578</v>
      </c>
      <c r="I11" s="11">
        <f t="shared" ca="1" si="1"/>
        <v>15</v>
      </c>
      <c r="J11" s="9" t="str">
        <f t="shared" ca="1" si="2"/>
        <v>NOT DUE</v>
      </c>
      <c r="K11" s="31"/>
      <c r="L11" s="10"/>
    </row>
    <row r="12" spans="1:12" x14ac:dyDescent="0.25">
      <c r="A12" s="9" t="s">
        <v>1227</v>
      </c>
      <c r="B12" s="14" t="s">
        <v>686</v>
      </c>
      <c r="C12" s="31" t="s">
        <v>687</v>
      </c>
      <c r="D12" s="20" t="s">
        <v>2</v>
      </c>
      <c r="E12" s="7">
        <v>41662</v>
      </c>
      <c r="F12" s="7">
        <f t="shared" si="3"/>
        <v>44548</v>
      </c>
      <c r="G12" s="13"/>
      <c r="H12" s="8">
        <f t="shared" si="0"/>
        <v>44578</v>
      </c>
      <c r="I12" s="11">
        <f t="shared" ca="1" si="1"/>
        <v>15</v>
      </c>
      <c r="J12" s="9" t="str">
        <f t="shared" ca="1" si="2"/>
        <v>NOT DUE</v>
      </c>
      <c r="K12" s="31"/>
      <c r="L12" s="10"/>
    </row>
    <row r="13" spans="1:12" x14ac:dyDescent="0.25">
      <c r="A13" s="9" t="s">
        <v>1228</v>
      </c>
      <c r="B13" s="32" t="s">
        <v>690</v>
      </c>
      <c r="C13" s="31" t="s">
        <v>691</v>
      </c>
      <c r="D13" s="20" t="s">
        <v>2</v>
      </c>
      <c r="E13" s="7">
        <v>41662</v>
      </c>
      <c r="F13" s="7">
        <f t="shared" si="3"/>
        <v>44548</v>
      </c>
      <c r="G13" s="13"/>
      <c r="H13" s="8">
        <f t="shared" si="0"/>
        <v>44578</v>
      </c>
      <c r="I13" s="11">
        <f t="shared" ca="1" si="1"/>
        <v>15</v>
      </c>
      <c r="J13" s="9" t="str">
        <f t="shared" ca="1" si="2"/>
        <v>NOT DUE</v>
      </c>
      <c r="K13" s="31"/>
      <c r="L13" s="10" t="s">
        <v>2289</v>
      </c>
    </row>
    <row r="14" spans="1:12" x14ac:dyDescent="0.25">
      <c r="A14" s="9" t="s">
        <v>1229</v>
      </c>
      <c r="B14" s="14" t="s">
        <v>692</v>
      </c>
      <c r="C14" s="31" t="s">
        <v>693</v>
      </c>
      <c r="D14" s="20" t="s">
        <v>2</v>
      </c>
      <c r="E14" s="7">
        <v>41662</v>
      </c>
      <c r="F14" s="7">
        <f t="shared" si="3"/>
        <v>44548</v>
      </c>
      <c r="G14" s="7"/>
      <c r="H14" s="8">
        <f t="shared" si="0"/>
        <v>44578</v>
      </c>
      <c r="I14" s="11">
        <f t="shared" ca="1" si="1"/>
        <v>15</v>
      </c>
      <c r="J14" s="9" t="str">
        <f t="shared" ca="1" si="2"/>
        <v>NOT DUE</v>
      </c>
      <c r="K14" s="31"/>
      <c r="L14" s="10"/>
    </row>
    <row r="15" spans="1:12" ht="25.5" x14ac:dyDescent="0.25">
      <c r="A15" s="9" t="s">
        <v>1230</v>
      </c>
      <c r="B15" s="14" t="s">
        <v>694</v>
      </c>
      <c r="C15" s="31" t="s">
        <v>695</v>
      </c>
      <c r="D15" s="20" t="s">
        <v>2</v>
      </c>
      <c r="E15" s="7">
        <v>41662</v>
      </c>
      <c r="F15" s="7">
        <f t="shared" si="3"/>
        <v>44548</v>
      </c>
      <c r="G15" s="13"/>
      <c r="H15" s="8">
        <f t="shared" si="0"/>
        <v>44578</v>
      </c>
      <c r="I15" s="11">
        <f t="shared" ca="1" si="1"/>
        <v>15</v>
      </c>
      <c r="J15" s="9" t="str">
        <f t="shared" ca="1" si="2"/>
        <v>NOT DUE</v>
      </c>
      <c r="K15" s="31"/>
      <c r="L15" s="10"/>
    </row>
    <row r="16" spans="1:12" x14ac:dyDescent="0.25">
      <c r="A16" s="9" t="s">
        <v>1231</v>
      </c>
      <c r="B16" s="14" t="s">
        <v>696</v>
      </c>
      <c r="C16" s="31" t="s">
        <v>697</v>
      </c>
      <c r="D16" s="20" t="s">
        <v>378</v>
      </c>
      <c r="E16" s="7">
        <v>41662</v>
      </c>
      <c r="F16" s="7">
        <v>44485</v>
      </c>
      <c r="G16" s="13"/>
      <c r="H16" s="8">
        <f>DATE(YEAR(F16),MONTH(F16)+3,DAY(F16)-1)</f>
        <v>44576</v>
      </c>
      <c r="I16" s="11">
        <f t="shared" ca="1" si="1"/>
        <v>13</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5</v>
      </c>
      <c r="J17" s="9" t="str">
        <f t="shared" ca="1" si="2"/>
        <v>NOT 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5</v>
      </c>
      <c r="J18" s="9" t="str">
        <f t="shared" ca="1" si="2"/>
        <v>NOT 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286</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286</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286</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103</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103</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102</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102</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102</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102</v>
      </c>
      <c r="J27" s="9" t="str">
        <f t="shared" ca="1" si="2"/>
        <v>NOT DUE</v>
      </c>
      <c r="K27" s="31"/>
      <c r="L27" s="10"/>
    </row>
    <row r="28" spans="1:12" ht="25.5" x14ac:dyDescent="0.25">
      <c r="A28" s="9" t="s">
        <v>1243</v>
      </c>
      <c r="B28" s="14" t="s">
        <v>720</v>
      </c>
      <c r="C28" s="31" t="s">
        <v>721</v>
      </c>
      <c r="D28" s="20" t="s">
        <v>378</v>
      </c>
      <c r="E28" s="7">
        <v>41662</v>
      </c>
      <c r="F28" s="7">
        <v>44485</v>
      </c>
      <c r="G28" s="13"/>
      <c r="H28" s="8">
        <f>DATE(YEAR(F28),MONTH(F28)+3,DAY(F28)-1)</f>
        <v>44576</v>
      </c>
      <c r="I28" s="11">
        <f t="shared" ca="1" si="1"/>
        <v>13</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286</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286</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103</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9</v>
      </c>
      <c r="J32" s="9" t="str">
        <f t="shared" ca="1" si="2"/>
        <v>NOT DUE</v>
      </c>
      <c r="K32" s="31" t="s">
        <v>749</v>
      </c>
      <c r="L32" s="10" t="s">
        <v>3270</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9</v>
      </c>
      <c r="J33" s="9" t="str">
        <f t="shared" ca="1" si="2"/>
        <v>NOT DUE</v>
      </c>
      <c r="K33" s="31" t="s">
        <v>749</v>
      </c>
      <c r="L33" s="10" t="s">
        <v>3270</v>
      </c>
    </row>
    <row r="34" spans="1:12" ht="24.95" customHeight="1" x14ac:dyDescent="0.25">
      <c r="A34" s="9" t="s">
        <v>1249</v>
      </c>
      <c r="B34" s="32" t="s">
        <v>727</v>
      </c>
      <c r="C34" s="31" t="s">
        <v>728</v>
      </c>
      <c r="D34" s="20" t="s">
        <v>2</v>
      </c>
      <c r="E34" s="7">
        <v>41662</v>
      </c>
      <c r="F34" s="7">
        <f>F35</f>
        <v>44548</v>
      </c>
      <c r="G34" s="13"/>
      <c r="H34" s="8">
        <f>EDATE(F34-1,1)</f>
        <v>44578</v>
      </c>
      <c r="I34" s="11">
        <f t="shared" ca="1" si="1"/>
        <v>15</v>
      </c>
      <c r="J34" s="9" t="str">
        <f t="shared" ca="1" si="2"/>
        <v>NOT DUE</v>
      </c>
      <c r="K34" s="31"/>
      <c r="L34" s="10"/>
    </row>
    <row r="35" spans="1:12" ht="24.95" customHeight="1" x14ac:dyDescent="0.25">
      <c r="A35" s="9" t="s">
        <v>1250</v>
      </c>
      <c r="B35" s="32" t="s">
        <v>727</v>
      </c>
      <c r="C35" s="31" t="s">
        <v>729</v>
      </c>
      <c r="D35" s="20" t="s">
        <v>2</v>
      </c>
      <c r="E35" s="7">
        <v>41662</v>
      </c>
      <c r="F35" s="7">
        <f>F14</f>
        <v>44548</v>
      </c>
      <c r="G35" s="13"/>
      <c r="H35" s="8">
        <f>EDATE(F35-1,1)</f>
        <v>44578</v>
      </c>
      <c r="I35" s="11">
        <f t="shared" ca="1" si="1"/>
        <v>15</v>
      </c>
      <c r="J35" s="9" t="str">
        <f t="shared" ca="1" si="2"/>
        <v>NOT DUE</v>
      </c>
      <c r="K35" s="31"/>
      <c r="L35" s="10"/>
    </row>
    <row r="36" spans="1:12" ht="24.95" customHeight="1" x14ac:dyDescent="0.25">
      <c r="A36" s="9" t="s">
        <v>1251</v>
      </c>
      <c r="B36" s="32" t="s">
        <v>727</v>
      </c>
      <c r="C36" s="31" t="s">
        <v>730</v>
      </c>
      <c r="D36" s="20" t="s">
        <v>2</v>
      </c>
      <c r="E36" s="7">
        <v>41662</v>
      </c>
      <c r="F36" s="7">
        <f>F35</f>
        <v>44548</v>
      </c>
      <c r="G36" s="13"/>
      <c r="H36" s="8">
        <f>EDATE(F36-1,1)</f>
        <v>44578</v>
      </c>
      <c r="I36" s="11">
        <f t="shared" ca="1" si="1"/>
        <v>15</v>
      </c>
      <c r="J36" s="9" t="str">
        <f t="shared" ca="1" si="2"/>
        <v>NOT DUE</v>
      </c>
      <c r="K36" s="31"/>
      <c r="L36" s="10"/>
    </row>
    <row r="37" spans="1:12" ht="24.95" customHeight="1" x14ac:dyDescent="0.25">
      <c r="A37" s="9" t="s">
        <v>1252</v>
      </c>
      <c r="B37" s="32" t="s">
        <v>727</v>
      </c>
      <c r="C37" s="31" t="s">
        <v>731</v>
      </c>
      <c r="D37" s="20" t="s">
        <v>2</v>
      </c>
      <c r="E37" s="7">
        <v>41662</v>
      </c>
      <c r="F37" s="7">
        <f>F36</f>
        <v>44548</v>
      </c>
      <c r="G37" s="13"/>
      <c r="H37" s="8">
        <f>EDATE(F37-1,1)</f>
        <v>44578</v>
      </c>
      <c r="I37" s="11">
        <f t="shared" ca="1" si="1"/>
        <v>15</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286</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286</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286</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286</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286</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286</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286</v>
      </c>
      <c r="J44" s="9" t="str">
        <f t="shared" ca="1" si="2"/>
        <v>NOT DUE</v>
      </c>
      <c r="K44" s="31"/>
      <c r="L44" s="10"/>
    </row>
    <row r="45" spans="1:12" ht="38.25" x14ac:dyDescent="0.25">
      <c r="A45" s="9" t="s">
        <v>1260</v>
      </c>
      <c r="B45" s="32" t="s">
        <v>741</v>
      </c>
      <c r="C45" s="31" t="s">
        <v>742</v>
      </c>
      <c r="D45" s="20" t="s">
        <v>2</v>
      </c>
      <c r="E45" s="7">
        <v>41662</v>
      </c>
      <c r="F45" s="7">
        <f>F37</f>
        <v>44548</v>
      </c>
      <c r="G45" s="13"/>
      <c r="H45" s="8">
        <f>EDATE(F45-1,1)</f>
        <v>44578</v>
      </c>
      <c r="I45" s="11">
        <f t="shared" ca="1" si="1"/>
        <v>15</v>
      </c>
      <c r="J45" s="9" t="str">
        <f t="shared" ca="1" si="2"/>
        <v>NOT DUE</v>
      </c>
      <c r="K45" s="31"/>
      <c r="L45" s="10"/>
    </row>
    <row r="46" spans="1:12" ht="25.5" x14ac:dyDescent="0.25">
      <c r="A46" s="9" t="s">
        <v>1261</v>
      </c>
      <c r="B46" s="32" t="s">
        <v>743</v>
      </c>
      <c r="C46" s="31" t="s">
        <v>744</v>
      </c>
      <c r="D46" s="20" t="s">
        <v>2</v>
      </c>
      <c r="E46" s="7">
        <v>41662</v>
      </c>
      <c r="F46" s="7">
        <f>F45</f>
        <v>44548</v>
      </c>
      <c r="G46" s="13"/>
      <c r="H46" s="8">
        <f>EDATE(F46-1,1)</f>
        <v>44578</v>
      </c>
      <c r="I46" s="11">
        <f t="shared" ca="1" si="1"/>
        <v>15</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1606</v>
      </c>
      <c r="J47" s="9" t="str">
        <f t="shared" ca="1" si="2"/>
        <v>NOT DUE</v>
      </c>
      <c r="K47" s="31"/>
      <c r="L47" s="10"/>
    </row>
    <row r="48" spans="1:12" ht="20.25" customHeight="1" x14ac:dyDescent="0.25">
      <c r="A48" s="9" t="s">
        <v>2314</v>
      </c>
      <c r="B48" s="31" t="s">
        <v>1585</v>
      </c>
      <c r="C48" s="31" t="s">
        <v>1808</v>
      </c>
      <c r="D48" s="67" t="s">
        <v>2</v>
      </c>
      <c r="E48" s="7">
        <v>41662</v>
      </c>
      <c r="F48" s="7">
        <f>F46</f>
        <v>44548</v>
      </c>
      <c r="G48" s="13"/>
      <c r="H48" s="8">
        <f>EDATE(F48-1,1)</f>
        <v>44578</v>
      </c>
      <c r="I48" s="11">
        <f t="shared" ca="1" si="1"/>
        <v>15</v>
      </c>
      <c r="J48" s="9" t="str">
        <f t="shared" ca="1" si="2"/>
        <v>NOT DUE</v>
      </c>
      <c r="K48" s="65"/>
      <c r="L48" s="65"/>
    </row>
    <row r="49" spans="1:12" ht="26.25" customHeight="1" x14ac:dyDescent="0.25">
      <c r="A49" s="9" t="s">
        <v>2401</v>
      </c>
      <c r="B49" s="31" t="s">
        <v>1587</v>
      </c>
      <c r="C49" s="31" t="s">
        <v>1847</v>
      </c>
      <c r="D49" s="20" t="s">
        <v>2</v>
      </c>
      <c r="E49" s="7">
        <v>41662</v>
      </c>
      <c r="F49" s="7">
        <f>F48</f>
        <v>44548</v>
      </c>
      <c r="G49" s="13"/>
      <c r="H49" s="8">
        <f>EDATE(F49-1,1)</f>
        <v>44578</v>
      </c>
      <c r="I49" s="11">
        <f t="shared" ca="1" si="1"/>
        <v>15</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4" t="str">
        <f>C55</f>
        <v>LEO N. TAGPUNO</v>
      </c>
      <c r="F55" s="134"/>
      <c r="G55" s="134"/>
      <c r="I55" s="134" t="s">
        <v>3283</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802</v>
      </c>
      <c r="D3" s="133" t="s">
        <v>8</v>
      </c>
      <c r="E3" s="133"/>
      <c r="F3" s="3" t="s">
        <v>1262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44548</v>
      </c>
      <c r="G8" s="13"/>
      <c r="H8" s="8">
        <f t="shared" ref="H8:H15" si="0">EDATE(F8-1,1)</f>
        <v>44578</v>
      </c>
      <c r="I8" s="11">
        <f t="shared" ref="I8:I49" ca="1" si="1">IF(ISBLANK(H8),"",H8-DATE(YEAR(NOW()),MONTH(NOW()),DAY(NOW())))</f>
        <v>15</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44548</v>
      </c>
      <c r="G9" s="13"/>
      <c r="H9" s="8">
        <f t="shared" si="0"/>
        <v>44578</v>
      </c>
      <c r="I9" s="11">
        <f t="shared" ca="1" si="1"/>
        <v>15</v>
      </c>
      <c r="J9" s="9" t="str">
        <f t="shared" ca="1" si="2"/>
        <v>NOT DUE</v>
      </c>
      <c r="K9" s="31"/>
      <c r="L9" s="10"/>
    </row>
    <row r="10" spans="1:12" x14ac:dyDescent="0.25">
      <c r="A10" s="9" t="s">
        <v>1265</v>
      </c>
      <c r="B10" s="14" t="s">
        <v>798</v>
      </c>
      <c r="C10" s="31" t="s">
        <v>797</v>
      </c>
      <c r="D10" s="20" t="s">
        <v>2</v>
      </c>
      <c r="E10" s="7">
        <v>41662</v>
      </c>
      <c r="F10" s="7">
        <f t="shared" ref="F10:F15" si="3">F9</f>
        <v>44548</v>
      </c>
      <c r="G10" s="13"/>
      <c r="H10" s="8">
        <f t="shared" si="0"/>
        <v>44578</v>
      </c>
      <c r="I10" s="11">
        <f t="shared" ca="1" si="1"/>
        <v>15</v>
      </c>
      <c r="J10" s="9" t="str">
        <f t="shared" ca="1" si="2"/>
        <v>NOT DUE</v>
      </c>
      <c r="K10" s="31"/>
      <c r="L10" s="10"/>
    </row>
    <row r="11" spans="1:12" x14ac:dyDescent="0.25">
      <c r="A11" s="9" t="s">
        <v>1266</v>
      </c>
      <c r="B11" s="14" t="s">
        <v>745</v>
      </c>
      <c r="C11" s="31" t="s">
        <v>797</v>
      </c>
      <c r="D11" s="20" t="s">
        <v>2</v>
      </c>
      <c r="E11" s="7">
        <v>41662</v>
      </c>
      <c r="F11" s="7">
        <f t="shared" si="3"/>
        <v>44548</v>
      </c>
      <c r="G11" s="13"/>
      <c r="H11" s="8">
        <f t="shared" si="0"/>
        <v>44578</v>
      </c>
      <c r="I11" s="11">
        <f t="shared" ca="1" si="1"/>
        <v>15</v>
      </c>
      <c r="J11" s="9" t="str">
        <f t="shared" ca="1" si="2"/>
        <v>NOT DUE</v>
      </c>
      <c r="K11" s="31"/>
      <c r="L11" s="10"/>
    </row>
    <row r="12" spans="1:12" x14ac:dyDescent="0.25">
      <c r="A12" s="9" t="s">
        <v>1267</v>
      </c>
      <c r="B12" s="14" t="s">
        <v>686</v>
      </c>
      <c r="C12" s="31" t="s">
        <v>687</v>
      </c>
      <c r="D12" s="20" t="s">
        <v>2</v>
      </c>
      <c r="E12" s="7">
        <v>41662</v>
      </c>
      <c r="F12" s="7">
        <f t="shared" si="3"/>
        <v>44548</v>
      </c>
      <c r="G12" s="13"/>
      <c r="H12" s="8">
        <f t="shared" si="0"/>
        <v>44578</v>
      </c>
      <c r="I12" s="11">
        <f t="shared" ca="1" si="1"/>
        <v>15</v>
      </c>
      <c r="J12" s="9" t="str">
        <f t="shared" ca="1" si="2"/>
        <v>NOT DUE</v>
      </c>
      <c r="K12" s="31"/>
      <c r="L12" s="10"/>
    </row>
    <row r="13" spans="1:12" x14ac:dyDescent="0.25">
      <c r="A13" s="9" t="s">
        <v>1268</v>
      </c>
      <c r="B13" s="32" t="s">
        <v>690</v>
      </c>
      <c r="C13" s="31" t="s">
        <v>691</v>
      </c>
      <c r="D13" s="20" t="s">
        <v>2</v>
      </c>
      <c r="E13" s="7">
        <v>41662</v>
      </c>
      <c r="F13" s="7">
        <f t="shared" si="3"/>
        <v>44548</v>
      </c>
      <c r="G13" s="7"/>
      <c r="H13" s="8">
        <f t="shared" si="0"/>
        <v>44578</v>
      </c>
      <c r="I13" s="11">
        <f t="shared" ca="1" si="1"/>
        <v>15</v>
      </c>
      <c r="J13" s="9" t="str">
        <f t="shared" ca="1" si="2"/>
        <v>NOT DUE</v>
      </c>
      <c r="K13" s="31"/>
      <c r="L13" s="10" t="s">
        <v>2289</v>
      </c>
    </row>
    <row r="14" spans="1:12" x14ac:dyDescent="0.25">
      <c r="A14" s="9" t="s">
        <v>1269</v>
      </c>
      <c r="B14" s="14" t="s">
        <v>692</v>
      </c>
      <c r="C14" s="31" t="s">
        <v>693</v>
      </c>
      <c r="D14" s="20" t="s">
        <v>2</v>
      </c>
      <c r="E14" s="7">
        <v>41662</v>
      </c>
      <c r="F14" s="7">
        <f t="shared" si="3"/>
        <v>44548</v>
      </c>
      <c r="G14" s="13"/>
      <c r="H14" s="8">
        <f t="shared" si="0"/>
        <v>44578</v>
      </c>
      <c r="I14" s="11">
        <f t="shared" ca="1" si="1"/>
        <v>15</v>
      </c>
      <c r="J14" s="9" t="str">
        <f t="shared" ca="1" si="2"/>
        <v>NOT DUE</v>
      </c>
      <c r="K14" s="31"/>
      <c r="L14" s="10"/>
    </row>
    <row r="15" spans="1:12" ht="25.5" x14ac:dyDescent="0.25">
      <c r="A15" s="9" t="s">
        <v>1270</v>
      </c>
      <c r="B15" s="14" t="s">
        <v>694</v>
      </c>
      <c r="C15" s="31" t="s">
        <v>695</v>
      </c>
      <c r="D15" s="20" t="s">
        <v>2</v>
      </c>
      <c r="E15" s="7">
        <v>41662</v>
      </c>
      <c r="F15" s="7">
        <f t="shared" si="3"/>
        <v>44548</v>
      </c>
      <c r="G15" s="13"/>
      <c r="H15" s="8">
        <f t="shared" si="0"/>
        <v>44578</v>
      </c>
      <c r="I15" s="11">
        <f t="shared" ca="1" si="1"/>
        <v>15</v>
      </c>
      <c r="J15" s="9" t="str">
        <f t="shared" ca="1" si="2"/>
        <v>NOT DUE</v>
      </c>
      <c r="K15" s="31"/>
      <c r="L15" s="10"/>
    </row>
    <row r="16" spans="1:12" x14ac:dyDescent="0.25">
      <c r="A16" s="9" t="s">
        <v>1271</v>
      </c>
      <c r="B16" s="14" t="s">
        <v>696</v>
      </c>
      <c r="C16" s="31" t="s">
        <v>697</v>
      </c>
      <c r="D16" s="20" t="s">
        <v>378</v>
      </c>
      <c r="E16" s="7">
        <v>41662</v>
      </c>
      <c r="F16" s="7">
        <f>'Moor. Winch - Fore Star. Side'!F16</f>
        <v>44485</v>
      </c>
      <c r="G16" s="13"/>
      <c r="H16" s="8">
        <f>DATE(YEAR(F16),MONTH(F16)+3,DAY(F16)-1)</f>
        <v>44576</v>
      </c>
      <c r="I16" s="11">
        <f t="shared" ca="1" si="1"/>
        <v>13</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5</v>
      </c>
      <c r="J17" s="9" t="str">
        <f t="shared" ca="1" si="2"/>
        <v>NOT 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286</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286</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286</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286</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103</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103</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103</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103</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103</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103</v>
      </c>
      <c r="J27" s="9" t="str">
        <f t="shared" ca="1" si="2"/>
        <v>NOT DUE</v>
      </c>
      <c r="K27" s="31"/>
      <c r="L27" s="10"/>
    </row>
    <row r="28" spans="1:12" ht="25.5" x14ac:dyDescent="0.25">
      <c r="A28" s="9" t="s">
        <v>1283</v>
      </c>
      <c r="B28" s="14" t="s">
        <v>720</v>
      </c>
      <c r="C28" s="31" t="s">
        <v>721</v>
      </c>
      <c r="D28" s="20" t="s">
        <v>378</v>
      </c>
      <c r="E28" s="7">
        <v>41662</v>
      </c>
      <c r="F28" s="7">
        <f>'Moor. Winch - Fore Star. Side'!F28</f>
        <v>44485</v>
      </c>
      <c r="G28" s="13"/>
      <c r="H28" s="8">
        <f>DATE(YEAR(F28),MONTH(F28)+3,DAY(F28)-1)</f>
        <v>44576</v>
      </c>
      <c r="I28" s="11">
        <f t="shared" ca="1" si="1"/>
        <v>13</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286</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286</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103</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9</v>
      </c>
      <c r="J32" s="9" t="str">
        <f t="shared" ca="1" si="2"/>
        <v>NOT DUE</v>
      </c>
      <c r="K32" s="31" t="s">
        <v>749</v>
      </c>
      <c r="L32" s="10" t="s">
        <v>3270</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9</v>
      </c>
      <c r="J33" s="9" t="str">
        <f t="shared" ca="1" si="2"/>
        <v>NOT DUE</v>
      </c>
      <c r="K33" s="31" t="s">
        <v>749</v>
      </c>
      <c r="L33" s="10" t="s">
        <v>3270</v>
      </c>
    </row>
    <row r="34" spans="1:12" x14ac:dyDescent="0.25">
      <c r="A34" s="9" t="s">
        <v>1289</v>
      </c>
      <c r="B34" s="32" t="s">
        <v>727</v>
      </c>
      <c r="C34" s="31" t="s">
        <v>728</v>
      </c>
      <c r="D34" s="20" t="s">
        <v>2</v>
      </c>
      <c r="E34" s="7">
        <v>41662</v>
      </c>
      <c r="F34" s="7">
        <f>F15</f>
        <v>44548</v>
      </c>
      <c r="G34" s="13"/>
      <c r="H34" s="8">
        <f>EDATE(F34-1,1)</f>
        <v>44578</v>
      </c>
      <c r="I34" s="11">
        <f t="shared" ca="1" si="1"/>
        <v>15</v>
      </c>
      <c r="J34" s="9" t="str">
        <f t="shared" ca="1" si="2"/>
        <v>NOT DUE</v>
      </c>
      <c r="K34" s="31"/>
      <c r="L34" s="10"/>
    </row>
    <row r="35" spans="1:12" ht="15" customHeight="1" x14ac:dyDescent="0.25">
      <c r="A35" s="9" t="s">
        <v>1290</v>
      </c>
      <c r="B35" s="32" t="s">
        <v>727</v>
      </c>
      <c r="C35" s="31" t="s">
        <v>729</v>
      </c>
      <c r="D35" s="20" t="s">
        <v>2</v>
      </c>
      <c r="E35" s="7">
        <v>41662</v>
      </c>
      <c r="F35" s="7">
        <f>F34</f>
        <v>44548</v>
      </c>
      <c r="G35" s="13"/>
      <c r="H35" s="8">
        <f>EDATE(F35-1,1)</f>
        <v>44578</v>
      </c>
      <c r="I35" s="11">
        <f t="shared" ca="1" si="1"/>
        <v>15</v>
      </c>
      <c r="J35" s="9" t="str">
        <f t="shared" ca="1" si="2"/>
        <v>NOT DUE</v>
      </c>
      <c r="K35" s="31"/>
      <c r="L35" s="10"/>
    </row>
    <row r="36" spans="1:12" x14ac:dyDescent="0.25">
      <c r="A36" s="9" t="s">
        <v>1291</v>
      </c>
      <c r="B36" s="32" t="s">
        <v>727</v>
      </c>
      <c r="C36" s="31" t="s">
        <v>730</v>
      </c>
      <c r="D36" s="20" t="s">
        <v>2</v>
      </c>
      <c r="E36" s="7">
        <v>41662</v>
      </c>
      <c r="F36" s="7">
        <f>F35</f>
        <v>44548</v>
      </c>
      <c r="G36" s="13"/>
      <c r="H36" s="8">
        <f>EDATE(F36-1,1)</f>
        <v>44578</v>
      </c>
      <c r="I36" s="11">
        <f t="shared" ca="1" si="1"/>
        <v>15</v>
      </c>
      <c r="J36" s="9" t="str">
        <f t="shared" ca="1" si="2"/>
        <v>NOT DUE</v>
      </c>
      <c r="K36" s="31"/>
      <c r="L36" s="10"/>
    </row>
    <row r="37" spans="1:12" x14ac:dyDescent="0.25">
      <c r="A37" s="9" t="s">
        <v>1292</v>
      </c>
      <c r="B37" s="32" t="s">
        <v>727</v>
      </c>
      <c r="C37" s="31" t="s">
        <v>731</v>
      </c>
      <c r="D37" s="20" t="s">
        <v>2</v>
      </c>
      <c r="E37" s="7">
        <v>41662</v>
      </c>
      <c r="F37" s="7">
        <f>F36</f>
        <v>44548</v>
      </c>
      <c r="G37" s="13"/>
      <c r="H37" s="8">
        <f>EDATE(F37-1,1)</f>
        <v>44578</v>
      </c>
      <c r="I37" s="11">
        <f t="shared" ca="1" si="1"/>
        <v>15</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286</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286</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286</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286</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286</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286</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286</v>
      </c>
      <c r="J44" s="9" t="str">
        <f t="shared" ca="1" si="2"/>
        <v>NOT DUE</v>
      </c>
      <c r="K44" s="31"/>
      <c r="L44" s="10"/>
    </row>
    <row r="45" spans="1:12" ht="38.25" x14ac:dyDescent="0.25">
      <c r="A45" s="9" t="s">
        <v>1300</v>
      </c>
      <c r="B45" s="32" t="s">
        <v>741</v>
      </c>
      <c r="C45" s="31" t="s">
        <v>742</v>
      </c>
      <c r="D45" s="20" t="s">
        <v>2</v>
      </c>
      <c r="E45" s="7">
        <v>41662</v>
      </c>
      <c r="F45" s="7">
        <f>F37</f>
        <v>44548</v>
      </c>
      <c r="G45" s="13"/>
      <c r="H45" s="8">
        <f>EDATE(F45-1,1)</f>
        <v>44578</v>
      </c>
      <c r="I45" s="11">
        <f t="shared" ca="1" si="1"/>
        <v>15</v>
      </c>
      <c r="J45" s="9" t="str">
        <f t="shared" ca="1" si="2"/>
        <v>NOT DUE</v>
      </c>
      <c r="K45" s="31"/>
      <c r="L45" s="10"/>
    </row>
    <row r="46" spans="1:12" ht="25.5" x14ac:dyDescent="0.25">
      <c r="A46" s="9" t="s">
        <v>1301</v>
      </c>
      <c r="B46" s="32" t="s">
        <v>743</v>
      </c>
      <c r="C46" s="31" t="s">
        <v>744</v>
      </c>
      <c r="D46" s="20" t="s">
        <v>2</v>
      </c>
      <c r="E46" s="7">
        <v>41662</v>
      </c>
      <c r="F46" s="7">
        <f>F45</f>
        <v>44548</v>
      </c>
      <c r="G46" s="13"/>
      <c r="H46" s="8">
        <f>EDATE(F46-1,1)</f>
        <v>44578</v>
      </c>
      <c r="I46" s="11">
        <f t="shared" ca="1" si="1"/>
        <v>15</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1606</v>
      </c>
      <c r="J47" s="9" t="str">
        <f t="shared" ca="1" si="2"/>
        <v>NOT DUE</v>
      </c>
      <c r="K47" s="31"/>
      <c r="L47" s="10"/>
    </row>
    <row r="48" spans="1:12" x14ac:dyDescent="0.25">
      <c r="A48" s="9" t="s">
        <v>2403</v>
      </c>
      <c r="B48" s="31" t="s">
        <v>1585</v>
      </c>
      <c r="C48" s="31" t="s">
        <v>1808</v>
      </c>
      <c r="D48" s="67" t="s">
        <v>2</v>
      </c>
      <c r="E48" s="7">
        <v>41662</v>
      </c>
      <c r="F48" s="7">
        <f>'Moor. Winch - Fore Star. Side'!F48</f>
        <v>44548</v>
      </c>
      <c r="G48" s="13"/>
      <c r="H48" s="8">
        <f>EDATE(F48-1,1)</f>
        <v>44578</v>
      </c>
      <c r="I48" s="11">
        <f t="shared" ca="1" si="1"/>
        <v>15</v>
      </c>
      <c r="J48" s="9" t="str">
        <f t="shared" ca="1" si="2"/>
        <v>NOT DUE</v>
      </c>
      <c r="K48" s="65"/>
      <c r="L48" s="65"/>
    </row>
    <row r="49" spans="1:12" ht="25.5" x14ac:dyDescent="0.25">
      <c r="A49" s="9" t="s">
        <v>2404</v>
      </c>
      <c r="B49" s="31" t="s">
        <v>1587</v>
      </c>
      <c r="C49" s="31" t="s">
        <v>1847</v>
      </c>
      <c r="D49" s="20" t="s">
        <v>2</v>
      </c>
      <c r="E49" s="7">
        <v>41662</v>
      </c>
      <c r="F49" s="7">
        <f>'Moor. Winch - Fore Star. Side'!F49</f>
        <v>44548</v>
      </c>
      <c r="G49" s="13"/>
      <c r="H49" s="8">
        <f>EDATE(F49-1,1)</f>
        <v>44578</v>
      </c>
      <c r="I49" s="11">
        <f t="shared" ca="1" si="1"/>
        <v>15</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4" t="str">
        <f>C55</f>
        <v>LEO N. TAGPUNO</v>
      </c>
      <c r="F55" s="134"/>
      <c r="G55" s="134"/>
      <c r="I55" s="134" t="s">
        <v>3283</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0" workbookViewId="0">
      <selection activeCell="F47" sqref="F4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804</v>
      </c>
      <c r="D3" s="133" t="s">
        <v>8</v>
      </c>
      <c r="E3" s="133"/>
      <c r="F3" s="3" t="s">
        <v>1302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44548</v>
      </c>
      <c r="G8" s="13"/>
      <c r="H8" s="8">
        <f t="shared" ref="H8:H15" si="0">EDATE(F8-1,1)</f>
        <v>44578</v>
      </c>
      <c r="I8" s="11">
        <f t="shared" ref="I8:I49" ca="1" si="1">IF(ISBLANK(H8),"",H8-DATE(YEAR(NOW()),MONTH(NOW()),DAY(NOW())))</f>
        <v>15</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44548</v>
      </c>
      <c r="G9" s="13"/>
      <c r="H9" s="8">
        <f t="shared" si="0"/>
        <v>44578</v>
      </c>
      <c r="I9" s="11">
        <f t="shared" ca="1" si="1"/>
        <v>15</v>
      </c>
      <c r="J9" s="9" t="str">
        <f t="shared" ca="1" si="2"/>
        <v>NOT DUE</v>
      </c>
      <c r="K9" s="31"/>
      <c r="L9" s="10"/>
    </row>
    <row r="10" spans="1:12" x14ac:dyDescent="0.25">
      <c r="A10" s="9" t="s">
        <v>1305</v>
      </c>
      <c r="B10" s="14" t="s">
        <v>798</v>
      </c>
      <c r="C10" s="31" t="s">
        <v>797</v>
      </c>
      <c r="D10" s="20" t="s">
        <v>2</v>
      </c>
      <c r="E10" s="7">
        <v>41662</v>
      </c>
      <c r="F10" s="7">
        <f t="shared" ref="F10:F16" si="3">F9</f>
        <v>44548</v>
      </c>
      <c r="G10" s="13"/>
      <c r="H10" s="8">
        <f t="shared" si="0"/>
        <v>44578</v>
      </c>
      <c r="I10" s="11">
        <f t="shared" ca="1" si="1"/>
        <v>15</v>
      </c>
      <c r="J10" s="9" t="str">
        <f t="shared" ca="1" si="2"/>
        <v>NOT DUE</v>
      </c>
      <c r="K10" s="31"/>
      <c r="L10" s="10"/>
    </row>
    <row r="11" spans="1:12" x14ac:dyDescent="0.25">
      <c r="A11" s="9" t="s">
        <v>1306</v>
      </c>
      <c r="B11" s="14" t="s">
        <v>745</v>
      </c>
      <c r="C11" s="31" t="s">
        <v>797</v>
      </c>
      <c r="D11" s="20" t="s">
        <v>2</v>
      </c>
      <c r="E11" s="7">
        <v>41662</v>
      </c>
      <c r="F11" s="7">
        <f t="shared" si="3"/>
        <v>44548</v>
      </c>
      <c r="G11" s="13"/>
      <c r="H11" s="8">
        <f t="shared" si="0"/>
        <v>44578</v>
      </c>
      <c r="I11" s="11">
        <f t="shared" ca="1" si="1"/>
        <v>15</v>
      </c>
      <c r="J11" s="9" t="str">
        <f t="shared" ca="1" si="2"/>
        <v>NOT DUE</v>
      </c>
      <c r="K11" s="31"/>
      <c r="L11" s="10"/>
    </row>
    <row r="12" spans="1:12" x14ac:dyDescent="0.25">
      <c r="A12" s="9" t="s">
        <v>1307</v>
      </c>
      <c r="B12" s="14" t="s">
        <v>686</v>
      </c>
      <c r="C12" s="31" t="s">
        <v>687</v>
      </c>
      <c r="D12" s="20" t="s">
        <v>2</v>
      </c>
      <c r="E12" s="7">
        <v>41662</v>
      </c>
      <c r="F12" s="7">
        <f t="shared" si="3"/>
        <v>44548</v>
      </c>
      <c r="G12" s="13"/>
      <c r="H12" s="8">
        <f t="shared" si="0"/>
        <v>44578</v>
      </c>
      <c r="I12" s="11">
        <f t="shared" ca="1" si="1"/>
        <v>15</v>
      </c>
      <c r="J12" s="9" t="str">
        <f t="shared" ca="1" si="2"/>
        <v>NOT DUE</v>
      </c>
      <c r="K12" s="31"/>
      <c r="L12" s="10"/>
    </row>
    <row r="13" spans="1:12" x14ac:dyDescent="0.25">
      <c r="A13" s="9" t="s">
        <v>1308</v>
      </c>
      <c r="B13" s="32" t="s">
        <v>690</v>
      </c>
      <c r="C13" s="31" t="s">
        <v>691</v>
      </c>
      <c r="D13" s="20" t="s">
        <v>2</v>
      </c>
      <c r="E13" s="7">
        <v>41662</v>
      </c>
      <c r="F13" s="7">
        <f t="shared" si="3"/>
        <v>44548</v>
      </c>
      <c r="G13" s="13"/>
      <c r="H13" s="8">
        <f t="shared" si="0"/>
        <v>44578</v>
      </c>
      <c r="I13" s="11">
        <f t="shared" ca="1" si="1"/>
        <v>15</v>
      </c>
      <c r="J13" s="9" t="str">
        <f t="shared" ca="1" si="2"/>
        <v>NOT DUE</v>
      </c>
      <c r="K13" s="31"/>
      <c r="L13" s="10" t="s">
        <v>2289</v>
      </c>
    </row>
    <row r="14" spans="1:12" x14ac:dyDescent="0.25">
      <c r="A14" s="9" t="s">
        <v>1309</v>
      </c>
      <c r="B14" s="14" t="s">
        <v>692</v>
      </c>
      <c r="C14" s="31" t="s">
        <v>693</v>
      </c>
      <c r="D14" s="20" t="s">
        <v>2</v>
      </c>
      <c r="E14" s="7">
        <v>41662</v>
      </c>
      <c r="F14" s="7">
        <f t="shared" si="3"/>
        <v>44548</v>
      </c>
      <c r="G14" s="13"/>
      <c r="H14" s="8">
        <f t="shared" si="0"/>
        <v>44578</v>
      </c>
      <c r="I14" s="11">
        <f t="shared" ca="1" si="1"/>
        <v>15</v>
      </c>
      <c r="J14" s="9" t="str">
        <f t="shared" ca="1" si="2"/>
        <v>NOT DUE</v>
      </c>
      <c r="K14" s="31"/>
      <c r="L14" s="10"/>
    </row>
    <row r="15" spans="1:12" ht="25.5" x14ac:dyDescent="0.25">
      <c r="A15" s="9" t="s">
        <v>1310</v>
      </c>
      <c r="B15" s="14" t="s">
        <v>694</v>
      </c>
      <c r="C15" s="31" t="s">
        <v>695</v>
      </c>
      <c r="D15" s="20" t="s">
        <v>2</v>
      </c>
      <c r="E15" s="7">
        <v>41662</v>
      </c>
      <c r="F15" s="7">
        <f t="shared" si="3"/>
        <v>44548</v>
      </c>
      <c r="G15" s="13"/>
      <c r="H15" s="8">
        <f t="shared" si="0"/>
        <v>44578</v>
      </c>
      <c r="I15" s="11">
        <f t="shared" ca="1" si="1"/>
        <v>15</v>
      </c>
      <c r="J15" s="9" t="str">
        <f t="shared" ca="1" si="2"/>
        <v>NOT DUE</v>
      </c>
      <c r="K15" s="31"/>
      <c r="L15" s="10"/>
    </row>
    <row r="16" spans="1:12" x14ac:dyDescent="0.25">
      <c r="A16" s="9" t="s">
        <v>1311</v>
      </c>
      <c r="B16" s="14" t="s">
        <v>696</v>
      </c>
      <c r="C16" s="31" t="s">
        <v>697</v>
      </c>
      <c r="D16" s="20" t="s">
        <v>378</v>
      </c>
      <c r="E16" s="7">
        <v>41662</v>
      </c>
      <c r="F16" s="7">
        <f t="shared" si="3"/>
        <v>44548</v>
      </c>
      <c r="G16" s="13"/>
      <c r="H16" s="8">
        <f>DATE(YEAR(F16),MONTH(F16)+3,DAY(F16)-1)</f>
        <v>44637</v>
      </c>
      <c r="I16" s="11">
        <f t="shared" ca="1" si="1"/>
        <v>74</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5</v>
      </c>
      <c r="J17" s="9" t="str">
        <f t="shared" ca="1" si="2"/>
        <v>NOT 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285</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285</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285</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285</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102</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102</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102</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102</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102</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102</v>
      </c>
      <c r="J27" s="9" t="str">
        <f t="shared" ca="1" si="2"/>
        <v>NOT DUE</v>
      </c>
      <c r="K27" s="31"/>
      <c r="L27" s="10"/>
    </row>
    <row r="28" spans="1:12" ht="25.5" x14ac:dyDescent="0.25">
      <c r="A28" s="9" t="s">
        <v>1323</v>
      </c>
      <c r="B28" s="14" t="s">
        <v>720</v>
      </c>
      <c r="C28" s="31" t="s">
        <v>721</v>
      </c>
      <c r="D28" s="20" t="s">
        <v>378</v>
      </c>
      <c r="E28" s="7">
        <v>41662</v>
      </c>
      <c r="F28" s="7">
        <v>44485</v>
      </c>
      <c r="G28" s="13"/>
      <c r="H28" s="8">
        <f>DATE(YEAR(F28),MONTH(F28)+3,DAY(F28)-1)</f>
        <v>44576</v>
      </c>
      <c r="I28" s="11">
        <f t="shared" ca="1" si="1"/>
        <v>13</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286</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286</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103</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9</v>
      </c>
      <c r="J32" s="9" t="str">
        <f t="shared" ca="1" si="2"/>
        <v>NOT DUE</v>
      </c>
      <c r="K32" s="31" t="s">
        <v>749</v>
      </c>
      <c r="L32" s="10" t="s">
        <v>3270</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9</v>
      </c>
      <c r="J33" s="9" t="str">
        <f t="shared" ca="1" si="2"/>
        <v>NOT DUE</v>
      </c>
      <c r="K33" s="31" t="s">
        <v>749</v>
      </c>
      <c r="L33" s="10" t="s">
        <v>3270</v>
      </c>
    </row>
    <row r="34" spans="1:12" x14ac:dyDescent="0.25">
      <c r="A34" s="9" t="s">
        <v>1329</v>
      </c>
      <c r="B34" s="32" t="s">
        <v>727</v>
      </c>
      <c r="C34" s="31" t="s">
        <v>728</v>
      </c>
      <c r="D34" s="20" t="s">
        <v>2</v>
      </c>
      <c r="E34" s="7">
        <v>41662</v>
      </c>
      <c r="F34" s="7">
        <f>F15</f>
        <v>44548</v>
      </c>
      <c r="G34" s="13"/>
      <c r="H34" s="8">
        <f>EDATE(F34-1,1)</f>
        <v>44578</v>
      </c>
      <c r="I34" s="11">
        <f t="shared" ca="1" si="1"/>
        <v>15</v>
      </c>
      <c r="J34" s="9" t="str">
        <f t="shared" ca="1" si="2"/>
        <v>NOT DUE</v>
      </c>
      <c r="K34" s="31"/>
      <c r="L34" s="10"/>
    </row>
    <row r="35" spans="1:12" ht="15" customHeight="1" x14ac:dyDescent="0.25">
      <c r="A35" s="9" t="s">
        <v>1330</v>
      </c>
      <c r="B35" s="32" t="s">
        <v>727</v>
      </c>
      <c r="C35" s="31" t="s">
        <v>729</v>
      </c>
      <c r="D35" s="20" t="s">
        <v>2</v>
      </c>
      <c r="E35" s="7">
        <v>41662</v>
      </c>
      <c r="F35" s="7">
        <f>F34</f>
        <v>44548</v>
      </c>
      <c r="G35" s="13"/>
      <c r="H35" s="8">
        <f>EDATE(F35-1,1)</f>
        <v>44578</v>
      </c>
      <c r="I35" s="11">
        <f t="shared" ca="1" si="1"/>
        <v>15</v>
      </c>
      <c r="J35" s="9" t="str">
        <f t="shared" ca="1" si="2"/>
        <v>NOT DUE</v>
      </c>
      <c r="K35" s="31"/>
      <c r="L35" s="10"/>
    </row>
    <row r="36" spans="1:12" x14ac:dyDescent="0.25">
      <c r="A36" s="9" t="s">
        <v>1331</v>
      </c>
      <c r="B36" s="32" t="s">
        <v>727</v>
      </c>
      <c r="C36" s="31" t="s">
        <v>730</v>
      </c>
      <c r="D36" s="20" t="s">
        <v>2</v>
      </c>
      <c r="E36" s="7">
        <v>41662</v>
      </c>
      <c r="F36" s="7">
        <f>F35</f>
        <v>44548</v>
      </c>
      <c r="G36" s="13"/>
      <c r="H36" s="8">
        <f>EDATE(F36-1,1)</f>
        <v>44578</v>
      </c>
      <c r="I36" s="11">
        <f t="shared" ca="1" si="1"/>
        <v>15</v>
      </c>
      <c r="J36" s="9" t="str">
        <f t="shared" ca="1" si="2"/>
        <v>NOT DUE</v>
      </c>
      <c r="K36" s="31"/>
      <c r="L36" s="10"/>
    </row>
    <row r="37" spans="1:12" x14ac:dyDescent="0.25">
      <c r="A37" s="9" t="s">
        <v>1332</v>
      </c>
      <c r="B37" s="32" t="s">
        <v>727</v>
      </c>
      <c r="C37" s="31" t="s">
        <v>731</v>
      </c>
      <c r="D37" s="20" t="s">
        <v>2</v>
      </c>
      <c r="E37" s="7">
        <v>41662</v>
      </c>
      <c r="F37" s="7">
        <f>F36</f>
        <v>44548</v>
      </c>
      <c r="G37" s="13"/>
      <c r="H37" s="8">
        <f>EDATE(F37-1,1)</f>
        <v>44578</v>
      </c>
      <c r="I37" s="11">
        <f t="shared" ca="1" si="1"/>
        <v>15</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286</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286</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286</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286</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286</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286</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286</v>
      </c>
      <c r="J44" s="9" t="str">
        <f t="shared" ca="1" si="2"/>
        <v>NOT DUE</v>
      </c>
      <c r="K44" s="31"/>
      <c r="L44" s="10"/>
    </row>
    <row r="45" spans="1:12" ht="38.25" x14ac:dyDescent="0.25">
      <c r="A45" s="9" t="s">
        <v>1340</v>
      </c>
      <c r="B45" s="32" t="s">
        <v>741</v>
      </c>
      <c r="C45" s="31" t="s">
        <v>742</v>
      </c>
      <c r="D45" s="20" t="s">
        <v>2</v>
      </c>
      <c r="E45" s="7">
        <v>41662</v>
      </c>
      <c r="F45" s="7">
        <f>F37</f>
        <v>44548</v>
      </c>
      <c r="G45" s="13"/>
      <c r="H45" s="8">
        <f>EDATE(F45-1,1)</f>
        <v>44578</v>
      </c>
      <c r="I45" s="11">
        <f t="shared" ca="1" si="1"/>
        <v>15</v>
      </c>
      <c r="J45" s="9" t="str">
        <f t="shared" ca="1" si="2"/>
        <v>NOT DUE</v>
      </c>
      <c r="K45" s="31"/>
      <c r="L45" s="10"/>
    </row>
    <row r="46" spans="1:12" ht="25.5" x14ac:dyDescent="0.25">
      <c r="A46" s="9" t="s">
        <v>1341</v>
      </c>
      <c r="B46" s="32" t="s">
        <v>743</v>
      </c>
      <c r="C46" s="31" t="s">
        <v>744</v>
      </c>
      <c r="D46" s="20" t="s">
        <v>2</v>
      </c>
      <c r="E46" s="7">
        <v>41662</v>
      </c>
      <c r="F46" s="7">
        <f>F45</f>
        <v>44548</v>
      </c>
      <c r="G46" s="13"/>
      <c r="H46" s="8">
        <f>EDATE(F46-1,1)</f>
        <v>44578</v>
      </c>
      <c r="I46" s="11">
        <f t="shared" ca="1" si="1"/>
        <v>15</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1606</v>
      </c>
      <c r="J47" s="9" t="str">
        <f t="shared" ca="1" si="2"/>
        <v>NOT DUE</v>
      </c>
      <c r="K47" s="31"/>
      <c r="L47" s="10"/>
    </row>
    <row r="48" spans="1:12" x14ac:dyDescent="0.25">
      <c r="A48" s="9" t="s">
        <v>2316</v>
      </c>
      <c r="B48" s="31" t="s">
        <v>1585</v>
      </c>
      <c r="C48" s="31" t="s">
        <v>1808</v>
      </c>
      <c r="D48" s="67" t="s">
        <v>2</v>
      </c>
      <c r="E48" s="7">
        <v>41662</v>
      </c>
      <c r="F48" s="7">
        <f>F46</f>
        <v>44548</v>
      </c>
      <c r="G48" s="13"/>
      <c r="H48" s="8">
        <f>EDATE(F48-1,1)</f>
        <v>44578</v>
      </c>
      <c r="I48" s="11">
        <f t="shared" ca="1" si="1"/>
        <v>15</v>
      </c>
      <c r="J48" s="9" t="str">
        <f t="shared" ca="1" si="2"/>
        <v>NOT DUE</v>
      </c>
      <c r="K48" s="65"/>
      <c r="L48" s="65"/>
    </row>
    <row r="49" spans="1:12" ht="25.5" x14ac:dyDescent="0.25">
      <c r="A49" s="9" t="s">
        <v>2405</v>
      </c>
      <c r="B49" s="31" t="s">
        <v>1587</v>
      </c>
      <c r="C49" s="31" t="s">
        <v>1847</v>
      </c>
      <c r="D49" s="20" t="s">
        <v>2</v>
      </c>
      <c r="E49" s="7">
        <v>41662</v>
      </c>
      <c r="F49" s="7">
        <f>F48</f>
        <v>44548</v>
      </c>
      <c r="G49" s="13"/>
      <c r="H49" s="8">
        <f>EDATE(F49-1,1)</f>
        <v>44578</v>
      </c>
      <c r="I49" s="11">
        <f t="shared" ca="1" si="1"/>
        <v>15</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4" t="str">
        <f>C55</f>
        <v>LEO N. TAGPUNO</v>
      </c>
      <c r="F55" s="134"/>
      <c r="G55" s="134"/>
      <c r="I55" s="134" t="s">
        <v>3283</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v>
      </c>
      <c r="D3" s="133" t="s">
        <v>8</v>
      </c>
      <c r="E3" s="133"/>
      <c r="F3" s="3" t="s">
        <v>25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-58</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row r="16" spans="1:12" x14ac:dyDescent="0.25">
      <c r="A16" s="112"/>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40"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805</v>
      </c>
      <c r="D3" s="133" t="s">
        <v>8</v>
      </c>
      <c r="E3" s="133"/>
      <c r="F3" s="3" t="s">
        <v>1342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44548</v>
      </c>
      <c r="G8" s="13"/>
      <c r="H8" s="8">
        <f t="shared" ref="H8:H15" si="0">EDATE(F8-1,1)</f>
        <v>44578</v>
      </c>
      <c r="I8" s="11">
        <f t="shared" ref="I8:I49" ca="1" si="1">IF(ISBLANK(H8),"",H8-DATE(YEAR(NOW()),MONTH(NOW()),DAY(NOW())))</f>
        <v>15</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44548</v>
      </c>
      <c r="G9" s="13"/>
      <c r="H9" s="8">
        <f t="shared" si="0"/>
        <v>44578</v>
      </c>
      <c r="I9" s="11">
        <f t="shared" ca="1" si="1"/>
        <v>15</v>
      </c>
      <c r="J9" s="9" t="str">
        <f t="shared" ca="1" si="2"/>
        <v>NOT DUE</v>
      </c>
      <c r="K9" s="31"/>
      <c r="L9" s="10"/>
    </row>
    <row r="10" spans="1:12" x14ac:dyDescent="0.25">
      <c r="A10" s="9" t="s">
        <v>1465</v>
      </c>
      <c r="B10" s="14" t="s">
        <v>798</v>
      </c>
      <c r="C10" s="31" t="s">
        <v>797</v>
      </c>
      <c r="D10" s="20" t="s">
        <v>2</v>
      </c>
      <c r="E10" s="7">
        <v>41662</v>
      </c>
      <c r="F10" s="7">
        <f t="shared" ref="F10:F15" si="3">F9</f>
        <v>44548</v>
      </c>
      <c r="G10" s="13"/>
      <c r="H10" s="8">
        <f t="shared" si="0"/>
        <v>44578</v>
      </c>
      <c r="I10" s="11">
        <f t="shared" ca="1" si="1"/>
        <v>15</v>
      </c>
      <c r="J10" s="9" t="str">
        <f t="shared" ca="1" si="2"/>
        <v>NOT DUE</v>
      </c>
      <c r="K10" s="31"/>
      <c r="L10" s="10"/>
    </row>
    <row r="11" spans="1:12" x14ac:dyDescent="0.25">
      <c r="A11" s="9" t="s">
        <v>1466</v>
      </c>
      <c r="B11" s="14" t="s">
        <v>745</v>
      </c>
      <c r="C11" s="31" t="s">
        <v>797</v>
      </c>
      <c r="D11" s="20" t="s">
        <v>2</v>
      </c>
      <c r="E11" s="7">
        <v>41662</v>
      </c>
      <c r="F11" s="7">
        <f t="shared" si="3"/>
        <v>44548</v>
      </c>
      <c r="G11" s="13"/>
      <c r="H11" s="8">
        <f t="shared" si="0"/>
        <v>44578</v>
      </c>
      <c r="I11" s="11">
        <f t="shared" ca="1" si="1"/>
        <v>15</v>
      </c>
      <c r="J11" s="9" t="str">
        <f t="shared" ca="1" si="2"/>
        <v>NOT DUE</v>
      </c>
      <c r="K11" s="31"/>
      <c r="L11" s="10"/>
    </row>
    <row r="12" spans="1:12" x14ac:dyDescent="0.25">
      <c r="A12" s="9" t="s">
        <v>1467</v>
      </c>
      <c r="B12" s="14" t="s">
        <v>686</v>
      </c>
      <c r="C12" s="31" t="s">
        <v>687</v>
      </c>
      <c r="D12" s="20" t="s">
        <v>2</v>
      </c>
      <c r="E12" s="7">
        <v>41662</v>
      </c>
      <c r="F12" s="7">
        <f t="shared" si="3"/>
        <v>44548</v>
      </c>
      <c r="G12" s="13"/>
      <c r="H12" s="8">
        <f t="shared" si="0"/>
        <v>44578</v>
      </c>
      <c r="I12" s="11">
        <f t="shared" ca="1" si="1"/>
        <v>15</v>
      </c>
      <c r="J12" s="9" t="str">
        <f t="shared" ca="1" si="2"/>
        <v>NOT DUE</v>
      </c>
      <c r="K12" s="31"/>
      <c r="L12" s="10"/>
    </row>
    <row r="13" spans="1:12" x14ac:dyDescent="0.25">
      <c r="A13" s="9" t="s">
        <v>1468</v>
      </c>
      <c r="B13" s="32" t="s">
        <v>690</v>
      </c>
      <c r="C13" s="31" t="s">
        <v>691</v>
      </c>
      <c r="D13" s="20" t="s">
        <v>2</v>
      </c>
      <c r="E13" s="7">
        <v>41662</v>
      </c>
      <c r="F13" s="7">
        <f t="shared" si="3"/>
        <v>44548</v>
      </c>
      <c r="G13" s="13"/>
      <c r="H13" s="8">
        <f t="shared" si="0"/>
        <v>44578</v>
      </c>
      <c r="I13" s="11">
        <f t="shared" ca="1" si="1"/>
        <v>15</v>
      </c>
      <c r="J13" s="9" t="str">
        <f t="shared" ca="1" si="2"/>
        <v>NOT DUE</v>
      </c>
      <c r="K13" s="31"/>
      <c r="L13" s="10" t="s">
        <v>2289</v>
      </c>
    </row>
    <row r="14" spans="1:12" x14ac:dyDescent="0.25">
      <c r="A14" s="9" t="s">
        <v>1469</v>
      </c>
      <c r="B14" s="14" t="s">
        <v>692</v>
      </c>
      <c r="C14" s="31" t="s">
        <v>693</v>
      </c>
      <c r="D14" s="20" t="s">
        <v>2</v>
      </c>
      <c r="E14" s="7">
        <v>41662</v>
      </c>
      <c r="F14" s="7">
        <f t="shared" si="3"/>
        <v>44548</v>
      </c>
      <c r="G14" s="13"/>
      <c r="H14" s="8">
        <f t="shared" si="0"/>
        <v>44578</v>
      </c>
      <c r="I14" s="11">
        <f t="shared" ca="1" si="1"/>
        <v>15</v>
      </c>
      <c r="J14" s="9" t="str">
        <f t="shared" ca="1" si="2"/>
        <v>NOT DUE</v>
      </c>
      <c r="K14" s="31"/>
      <c r="L14" s="10"/>
    </row>
    <row r="15" spans="1:12" ht="25.5" x14ac:dyDescent="0.25">
      <c r="A15" s="9" t="s">
        <v>1470</v>
      </c>
      <c r="B15" s="14" t="s">
        <v>694</v>
      </c>
      <c r="C15" s="31" t="s">
        <v>695</v>
      </c>
      <c r="D15" s="20" t="s">
        <v>2</v>
      </c>
      <c r="E15" s="7">
        <v>41662</v>
      </c>
      <c r="F15" s="7">
        <f t="shared" si="3"/>
        <v>44548</v>
      </c>
      <c r="G15" s="13"/>
      <c r="H15" s="8">
        <f t="shared" si="0"/>
        <v>44578</v>
      </c>
      <c r="I15" s="11">
        <f t="shared" ca="1" si="1"/>
        <v>15</v>
      </c>
      <c r="J15" s="9" t="str">
        <f t="shared" ca="1" si="2"/>
        <v>NOT DUE</v>
      </c>
      <c r="K15" s="31"/>
      <c r="L15" s="10"/>
    </row>
    <row r="16" spans="1:12" x14ac:dyDescent="0.25">
      <c r="A16" s="9" t="s">
        <v>1471</v>
      </c>
      <c r="B16" s="14" t="s">
        <v>696</v>
      </c>
      <c r="C16" s="31" t="s">
        <v>697</v>
      </c>
      <c r="D16" s="20" t="s">
        <v>378</v>
      </c>
      <c r="E16" s="7">
        <v>41662</v>
      </c>
      <c r="F16" s="7">
        <f>'Moor. Winch - Hold 1 and 2'!F28</f>
        <v>44485</v>
      </c>
      <c r="G16" s="13"/>
      <c r="H16" s="8">
        <f>DATE(YEAR(F16),MONTH(F16)+3,DAY(F16)-1)</f>
        <v>44576</v>
      </c>
      <c r="I16" s="11">
        <f t="shared" ca="1" si="1"/>
        <v>13</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5</v>
      </c>
      <c r="J17" s="9" t="str">
        <f t="shared" ca="1" si="2"/>
        <v>NOT 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285</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285</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285</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285</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102</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102</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102</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102</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102</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102</v>
      </c>
      <c r="J27" s="9" t="str">
        <f t="shared" ca="1" si="2"/>
        <v>NOT DUE</v>
      </c>
      <c r="K27" s="31"/>
      <c r="L27" s="10"/>
    </row>
    <row r="28" spans="1:12" ht="25.5" x14ac:dyDescent="0.25">
      <c r="A28" s="9" t="s">
        <v>1483</v>
      </c>
      <c r="B28" s="14" t="s">
        <v>720</v>
      </c>
      <c r="C28" s="31" t="s">
        <v>721</v>
      </c>
      <c r="D28" s="20" t="s">
        <v>378</v>
      </c>
      <c r="E28" s="7">
        <v>41662</v>
      </c>
      <c r="F28" s="7">
        <f>'Moor. Winch - Hold 1 and 2'!F28</f>
        <v>44485</v>
      </c>
      <c r="G28" s="13"/>
      <c r="H28" s="8">
        <f>DATE(YEAR(F28),MONTH(F28)+3,DAY(F28)-1)</f>
        <v>44576</v>
      </c>
      <c r="I28" s="11">
        <f t="shared" ca="1" si="1"/>
        <v>13</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286</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286</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103</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9</v>
      </c>
      <c r="J32" s="9" t="str">
        <f t="shared" ca="1" si="2"/>
        <v>NOT DUE</v>
      </c>
      <c r="K32" s="31" t="s">
        <v>749</v>
      </c>
      <c r="L32" s="10" t="s">
        <v>3270</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9</v>
      </c>
      <c r="J33" s="9" t="str">
        <f t="shared" ca="1" si="2"/>
        <v>NOT DUE</v>
      </c>
      <c r="K33" s="31" t="s">
        <v>749</v>
      </c>
      <c r="L33" s="10" t="s">
        <v>3270</v>
      </c>
    </row>
    <row r="34" spans="1:12" ht="24.95" customHeight="1" x14ac:dyDescent="0.25">
      <c r="A34" s="9" t="s">
        <v>1489</v>
      </c>
      <c r="B34" s="32" t="s">
        <v>727</v>
      </c>
      <c r="C34" s="31" t="s">
        <v>728</v>
      </c>
      <c r="D34" s="20" t="s">
        <v>2</v>
      </c>
      <c r="E34" s="7">
        <v>41662</v>
      </c>
      <c r="F34" s="7">
        <f>F15</f>
        <v>44548</v>
      </c>
      <c r="G34" s="13"/>
      <c r="H34" s="8">
        <f>EDATE(F34-1,1)</f>
        <v>44578</v>
      </c>
      <c r="I34" s="11">
        <f t="shared" ca="1" si="1"/>
        <v>15</v>
      </c>
      <c r="J34" s="9" t="str">
        <f t="shared" ca="1" si="2"/>
        <v>NOT DUE</v>
      </c>
      <c r="K34" s="31"/>
      <c r="L34" s="10"/>
    </row>
    <row r="35" spans="1:12" ht="24.95" customHeight="1" x14ac:dyDescent="0.25">
      <c r="A35" s="9" t="s">
        <v>1490</v>
      </c>
      <c r="B35" s="32" t="s">
        <v>727</v>
      </c>
      <c r="C35" s="31" t="s">
        <v>729</v>
      </c>
      <c r="D35" s="20" t="s">
        <v>2</v>
      </c>
      <c r="E35" s="7">
        <v>41662</v>
      </c>
      <c r="F35" s="7">
        <f>F34</f>
        <v>44548</v>
      </c>
      <c r="G35" s="13"/>
      <c r="H35" s="8">
        <f>EDATE(F35-1,1)</f>
        <v>44578</v>
      </c>
      <c r="I35" s="11">
        <f t="shared" ca="1" si="1"/>
        <v>15</v>
      </c>
      <c r="J35" s="9" t="str">
        <f t="shared" ca="1" si="2"/>
        <v>NOT DUE</v>
      </c>
      <c r="K35" s="31"/>
      <c r="L35" s="10"/>
    </row>
    <row r="36" spans="1:12" ht="24.95" customHeight="1" x14ac:dyDescent="0.25">
      <c r="A36" s="9" t="s">
        <v>1491</v>
      </c>
      <c r="B36" s="32" t="s">
        <v>727</v>
      </c>
      <c r="C36" s="31" t="s">
        <v>730</v>
      </c>
      <c r="D36" s="20" t="s">
        <v>2</v>
      </c>
      <c r="E36" s="7">
        <v>41662</v>
      </c>
      <c r="F36" s="7">
        <f>F35</f>
        <v>44548</v>
      </c>
      <c r="G36" s="13"/>
      <c r="H36" s="8">
        <f>EDATE(F36-1,1)</f>
        <v>44578</v>
      </c>
      <c r="I36" s="11">
        <f t="shared" ca="1" si="1"/>
        <v>15</v>
      </c>
      <c r="J36" s="9" t="str">
        <f t="shared" ca="1" si="2"/>
        <v>NOT DUE</v>
      </c>
      <c r="K36" s="31"/>
      <c r="L36" s="10"/>
    </row>
    <row r="37" spans="1:12" ht="24.95" customHeight="1" x14ac:dyDescent="0.25">
      <c r="A37" s="9" t="s">
        <v>1492</v>
      </c>
      <c r="B37" s="32" t="s">
        <v>727</v>
      </c>
      <c r="C37" s="31" t="s">
        <v>731</v>
      </c>
      <c r="D37" s="20" t="s">
        <v>2</v>
      </c>
      <c r="E37" s="7">
        <v>41662</v>
      </c>
      <c r="F37" s="7">
        <f>F36</f>
        <v>44548</v>
      </c>
      <c r="G37" s="13"/>
      <c r="H37" s="8">
        <f>EDATE(F37-1,1)</f>
        <v>44578</v>
      </c>
      <c r="I37" s="11">
        <f t="shared" ca="1" si="1"/>
        <v>15</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286</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286</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286</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286</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286</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286</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286</v>
      </c>
      <c r="J44" s="9" t="str">
        <f t="shared" ca="1" si="2"/>
        <v>NOT DUE</v>
      </c>
      <c r="K44" s="31"/>
      <c r="L44" s="10"/>
    </row>
    <row r="45" spans="1:12" ht="38.25" x14ac:dyDescent="0.25">
      <c r="A45" s="9" t="s">
        <v>1500</v>
      </c>
      <c r="B45" s="32" t="s">
        <v>741</v>
      </c>
      <c r="C45" s="31" t="s">
        <v>742</v>
      </c>
      <c r="D45" s="20" t="s">
        <v>2</v>
      </c>
      <c r="E45" s="7">
        <v>41662</v>
      </c>
      <c r="F45" s="7">
        <f>F37</f>
        <v>44548</v>
      </c>
      <c r="G45" s="13"/>
      <c r="H45" s="8">
        <f>EDATE(F45-1,1)</f>
        <v>44578</v>
      </c>
      <c r="I45" s="11">
        <f t="shared" ca="1" si="1"/>
        <v>15</v>
      </c>
      <c r="J45" s="9" t="str">
        <f t="shared" ca="1" si="2"/>
        <v>NOT DUE</v>
      </c>
      <c r="K45" s="31"/>
      <c r="L45" s="10"/>
    </row>
    <row r="46" spans="1:12" ht="25.5" x14ac:dyDescent="0.25">
      <c r="A46" s="9" t="s">
        <v>1501</v>
      </c>
      <c r="B46" s="32" t="s">
        <v>743</v>
      </c>
      <c r="C46" s="31" t="s">
        <v>744</v>
      </c>
      <c r="D46" s="20" t="s">
        <v>2</v>
      </c>
      <c r="E46" s="7">
        <v>41662</v>
      </c>
      <c r="F46" s="7">
        <f>F45</f>
        <v>44548</v>
      </c>
      <c r="G46" s="13"/>
      <c r="H46" s="8">
        <f>EDATE(F46-1,1)</f>
        <v>44578</v>
      </c>
      <c r="I46" s="11">
        <f t="shared" ca="1" si="1"/>
        <v>15</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1606</v>
      </c>
      <c r="J47" s="9" t="str">
        <f t="shared" ca="1" si="2"/>
        <v>NOT DUE</v>
      </c>
      <c r="K47" s="31"/>
      <c r="L47" s="10"/>
    </row>
    <row r="48" spans="1:12" x14ac:dyDescent="0.25">
      <c r="A48" s="9" t="s">
        <v>2318</v>
      </c>
      <c r="B48" s="31" t="s">
        <v>1585</v>
      </c>
      <c r="C48" s="31" t="s">
        <v>1808</v>
      </c>
      <c r="D48" s="67" t="s">
        <v>2</v>
      </c>
      <c r="E48" s="7">
        <v>41662</v>
      </c>
      <c r="F48" s="7">
        <f>F46</f>
        <v>44548</v>
      </c>
      <c r="G48" s="13"/>
      <c r="H48" s="8">
        <f>EDATE(F48-1,1)</f>
        <v>44578</v>
      </c>
      <c r="I48" s="11">
        <f t="shared" ca="1" si="1"/>
        <v>15</v>
      </c>
      <c r="J48" s="9" t="str">
        <f t="shared" ca="1" si="2"/>
        <v>NOT DUE</v>
      </c>
      <c r="K48" s="65"/>
      <c r="L48" s="65"/>
    </row>
    <row r="49" spans="1:12" ht="25.5" x14ac:dyDescent="0.25">
      <c r="A49" s="9" t="s">
        <v>2406</v>
      </c>
      <c r="B49" s="31" t="s">
        <v>1587</v>
      </c>
      <c r="C49" s="31" t="s">
        <v>1847</v>
      </c>
      <c r="D49" s="20" t="s">
        <v>2</v>
      </c>
      <c r="E49" s="7">
        <v>41662</v>
      </c>
      <c r="F49" s="7">
        <f>F48</f>
        <v>44548</v>
      </c>
      <c r="G49" s="13"/>
      <c r="H49" s="8">
        <f>EDATE(F49-1,1)</f>
        <v>44578</v>
      </c>
      <c r="I49" s="11">
        <f t="shared" ca="1" si="1"/>
        <v>15</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4" t="str">
        <f>C55</f>
        <v>LEO N. TAGPUNO</v>
      </c>
      <c r="F55" s="134"/>
      <c r="G55" s="134"/>
      <c r="I55" s="134" t="s">
        <v>3283</v>
      </c>
      <c r="J55" s="134"/>
      <c r="K55" s="134"/>
    </row>
    <row r="56" spans="1:12" x14ac:dyDescent="0.25">
      <c r="A56" s="112"/>
      <c r="C56" s="117" t="s">
        <v>3234</v>
      </c>
      <c r="E56" s="135" t="s">
        <v>2456</v>
      </c>
      <c r="F56" s="135"/>
      <c r="G56" s="135"/>
      <c r="I56" s="136" t="s">
        <v>2807</v>
      </c>
      <c r="J56" s="136"/>
      <c r="K56" s="136"/>
    </row>
    <row r="57" spans="1:12" x14ac:dyDescent="0.25">
      <c r="A57" s="112"/>
    </row>
    <row r="62" spans="1:12" x14ac:dyDescent="0.25">
      <c r="F62" s="7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807</v>
      </c>
      <c r="D3" s="133" t="s">
        <v>8</v>
      </c>
      <c r="E3" s="133"/>
      <c r="F3" s="3" t="s">
        <v>1343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44548</v>
      </c>
      <c r="G8" s="13"/>
      <c r="H8" s="8">
        <f t="shared" ref="H8:H15" si="0">EDATE(F8-1,1)</f>
        <v>44578</v>
      </c>
      <c r="I8" s="11">
        <f t="shared" ref="I8:I49" ca="1" si="1">IF(ISBLANK(H8),"",H8-DATE(YEAR(NOW()),MONTH(NOW()),DAY(NOW())))</f>
        <v>15</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44548</v>
      </c>
      <c r="G9" s="13"/>
      <c r="H9" s="8">
        <f t="shared" si="0"/>
        <v>44578</v>
      </c>
      <c r="I9" s="11">
        <f t="shared" ca="1" si="1"/>
        <v>15</v>
      </c>
      <c r="J9" s="9" t="str">
        <f t="shared" ca="1" si="2"/>
        <v>NOT DUE</v>
      </c>
      <c r="K9" s="31"/>
      <c r="L9" s="10"/>
    </row>
    <row r="10" spans="1:12" x14ac:dyDescent="0.25">
      <c r="A10" s="9" t="s">
        <v>1346</v>
      </c>
      <c r="B10" s="14" t="s">
        <v>798</v>
      </c>
      <c r="C10" s="31" t="s">
        <v>797</v>
      </c>
      <c r="D10" s="20" t="s">
        <v>2</v>
      </c>
      <c r="E10" s="7">
        <v>41662</v>
      </c>
      <c r="F10" s="7">
        <f t="shared" ref="F10:F16" si="3">F9</f>
        <v>44548</v>
      </c>
      <c r="G10" s="13"/>
      <c r="H10" s="8">
        <f t="shared" si="0"/>
        <v>44578</v>
      </c>
      <c r="I10" s="11">
        <f t="shared" ca="1" si="1"/>
        <v>15</v>
      </c>
      <c r="J10" s="9" t="str">
        <f t="shared" ca="1" si="2"/>
        <v>NOT DUE</v>
      </c>
      <c r="K10" s="31"/>
      <c r="L10" s="10"/>
    </row>
    <row r="11" spans="1:12" x14ac:dyDescent="0.25">
      <c r="A11" s="9" t="s">
        <v>1347</v>
      </c>
      <c r="B11" s="14" t="s">
        <v>745</v>
      </c>
      <c r="C11" s="31" t="s">
        <v>797</v>
      </c>
      <c r="D11" s="20" t="s">
        <v>2</v>
      </c>
      <c r="E11" s="7">
        <v>41662</v>
      </c>
      <c r="F11" s="7">
        <f t="shared" si="3"/>
        <v>44548</v>
      </c>
      <c r="G11" s="13"/>
      <c r="H11" s="8">
        <f t="shared" si="0"/>
        <v>44578</v>
      </c>
      <c r="I11" s="11">
        <f t="shared" ca="1" si="1"/>
        <v>15</v>
      </c>
      <c r="J11" s="9" t="str">
        <f t="shared" ca="1" si="2"/>
        <v>NOT DUE</v>
      </c>
      <c r="K11" s="31"/>
      <c r="L11" s="10"/>
    </row>
    <row r="12" spans="1:12" x14ac:dyDescent="0.25">
      <c r="A12" s="9" t="s">
        <v>1348</v>
      </c>
      <c r="B12" s="14" t="s">
        <v>686</v>
      </c>
      <c r="C12" s="31" t="s">
        <v>687</v>
      </c>
      <c r="D12" s="20" t="s">
        <v>2</v>
      </c>
      <c r="E12" s="7">
        <v>41662</v>
      </c>
      <c r="F12" s="7">
        <f t="shared" si="3"/>
        <v>44548</v>
      </c>
      <c r="G12" s="13"/>
      <c r="H12" s="8">
        <f t="shared" si="0"/>
        <v>44578</v>
      </c>
      <c r="I12" s="11">
        <f t="shared" ca="1" si="1"/>
        <v>15</v>
      </c>
      <c r="J12" s="9" t="str">
        <f t="shared" ca="1" si="2"/>
        <v>NOT DUE</v>
      </c>
      <c r="K12" s="31"/>
      <c r="L12" s="10"/>
    </row>
    <row r="13" spans="1:12" x14ac:dyDescent="0.25">
      <c r="A13" s="9" t="s">
        <v>1349</v>
      </c>
      <c r="B13" s="32" t="s">
        <v>690</v>
      </c>
      <c r="C13" s="31" t="s">
        <v>691</v>
      </c>
      <c r="D13" s="20" t="s">
        <v>2</v>
      </c>
      <c r="E13" s="7">
        <v>41662</v>
      </c>
      <c r="F13" s="7">
        <f t="shared" si="3"/>
        <v>44548</v>
      </c>
      <c r="G13" s="7"/>
      <c r="H13" s="8">
        <f t="shared" si="0"/>
        <v>44578</v>
      </c>
      <c r="I13" s="11">
        <f t="shared" ca="1" si="1"/>
        <v>15</v>
      </c>
      <c r="J13" s="9" t="str">
        <f t="shared" ca="1" si="2"/>
        <v>NOT DUE</v>
      </c>
      <c r="K13" s="31"/>
      <c r="L13" s="10" t="s">
        <v>2289</v>
      </c>
    </row>
    <row r="14" spans="1:12" x14ac:dyDescent="0.25">
      <c r="A14" s="9" t="s">
        <v>1350</v>
      </c>
      <c r="B14" s="14" t="s">
        <v>692</v>
      </c>
      <c r="C14" s="31" t="s">
        <v>693</v>
      </c>
      <c r="D14" s="20" t="s">
        <v>2</v>
      </c>
      <c r="E14" s="7">
        <v>41662</v>
      </c>
      <c r="F14" s="7">
        <f t="shared" si="3"/>
        <v>44548</v>
      </c>
      <c r="G14" s="13"/>
      <c r="H14" s="8">
        <f t="shared" si="0"/>
        <v>44578</v>
      </c>
      <c r="I14" s="11">
        <f t="shared" ca="1" si="1"/>
        <v>15</v>
      </c>
      <c r="J14" s="9" t="str">
        <f t="shared" ca="1" si="2"/>
        <v>NOT DUE</v>
      </c>
      <c r="K14" s="31"/>
      <c r="L14" s="10"/>
    </row>
    <row r="15" spans="1:12" ht="25.5" x14ac:dyDescent="0.25">
      <c r="A15" s="9" t="s">
        <v>1351</v>
      </c>
      <c r="B15" s="14" t="s">
        <v>694</v>
      </c>
      <c r="C15" s="31" t="s">
        <v>695</v>
      </c>
      <c r="D15" s="20" t="s">
        <v>2</v>
      </c>
      <c r="E15" s="7">
        <v>41662</v>
      </c>
      <c r="F15" s="7">
        <f t="shared" si="3"/>
        <v>44548</v>
      </c>
      <c r="G15" s="13"/>
      <c r="H15" s="8">
        <f t="shared" si="0"/>
        <v>44578</v>
      </c>
      <c r="I15" s="11">
        <f t="shared" ca="1" si="1"/>
        <v>15</v>
      </c>
      <c r="J15" s="9" t="str">
        <f t="shared" ca="1" si="2"/>
        <v>NOT DUE</v>
      </c>
      <c r="K15" s="31"/>
      <c r="L15" s="10"/>
    </row>
    <row r="16" spans="1:12" x14ac:dyDescent="0.25">
      <c r="A16" s="9" t="s">
        <v>1352</v>
      </c>
      <c r="B16" s="14" t="s">
        <v>696</v>
      </c>
      <c r="C16" s="31" t="s">
        <v>697</v>
      </c>
      <c r="D16" s="20" t="s">
        <v>378</v>
      </c>
      <c r="E16" s="7">
        <v>41662</v>
      </c>
      <c r="F16" s="7">
        <f t="shared" si="3"/>
        <v>44548</v>
      </c>
      <c r="G16" s="13"/>
      <c r="H16" s="8">
        <f>DATE(YEAR(F16),MONTH(F16)+3,DAY(F16)-1)</f>
        <v>44637</v>
      </c>
      <c r="I16" s="11">
        <f t="shared" ca="1" si="1"/>
        <v>74</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5</v>
      </c>
      <c r="J17" s="9" t="str">
        <f t="shared" ca="1" si="2"/>
        <v>NOT 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285</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285</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285</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285</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102</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102</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102</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102</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102</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102</v>
      </c>
      <c r="J27" s="9" t="str">
        <f t="shared" ca="1" si="2"/>
        <v>NOT DUE</v>
      </c>
      <c r="K27" s="31"/>
      <c r="L27" s="10"/>
    </row>
    <row r="28" spans="1:12" ht="25.5" x14ac:dyDescent="0.25">
      <c r="A28" s="9" t="s">
        <v>1364</v>
      </c>
      <c r="B28" s="14" t="s">
        <v>720</v>
      </c>
      <c r="C28" s="31" t="s">
        <v>721</v>
      </c>
      <c r="D28" s="20" t="s">
        <v>378</v>
      </c>
      <c r="E28" s="7">
        <v>41662</v>
      </c>
      <c r="F28" s="7">
        <f>'Moor. Winch - Hold 6 and 7'!F28</f>
        <v>44485</v>
      </c>
      <c r="G28" s="13"/>
      <c r="H28" s="8">
        <f>DATE(YEAR(F28),MONTH(F28)+3,DAY(F28)-1)</f>
        <v>44576</v>
      </c>
      <c r="I28" s="11">
        <f t="shared" ca="1" si="1"/>
        <v>13</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286</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286</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103</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9</v>
      </c>
      <c r="J32" s="9" t="str">
        <f t="shared" ca="1" si="2"/>
        <v>NOT DUE</v>
      </c>
      <c r="K32" s="31" t="s">
        <v>749</v>
      </c>
      <c r="L32" s="10" t="s">
        <v>3270</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9</v>
      </c>
      <c r="J33" s="9" t="str">
        <f t="shared" ca="1" si="2"/>
        <v>NOT DUE</v>
      </c>
      <c r="K33" s="31" t="s">
        <v>749</v>
      </c>
      <c r="L33" s="10" t="s">
        <v>3270</v>
      </c>
    </row>
    <row r="34" spans="1:12" x14ac:dyDescent="0.25">
      <c r="A34" s="9" t="s">
        <v>1370</v>
      </c>
      <c r="B34" s="32" t="s">
        <v>727</v>
      </c>
      <c r="C34" s="31" t="s">
        <v>728</v>
      </c>
      <c r="D34" s="20" t="s">
        <v>2</v>
      </c>
      <c r="E34" s="7">
        <v>41662</v>
      </c>
      <c r="F34" s="7">
        <f>F15</f>
        <v>44548</v>
      </c>
      <c r="G34" s="13"/>
      <c r="H34" s="8">
        <f>EDATE(F34-1,1)</f>
        <v>44578</v>
      </c>
      <c r="I34" s="11">
        <f t="shared" ca="1" si="1"/>
        <v>15</v>
      </c>
      <c r="J34" s="9" t="str">
        <f t="shared" ca="1" si="2"/>
        <v>NOT DUE</v>
      </c>
      <c r="K34" s="31"/>
      <c r="L34" s="10"/>
    </row>
    <row r="35" spans="1:12" ht="15" customHeight="1" x14ac:dyDescent="0.25">
      <c r="A35" s="9" t="s">
        <v>1371</v>
      </c>
      <c r="B35" s="32" t="s">
        <v>727</v>
      </c>
      <c r="C35" s="31" t="s">
        <v>729</v>
      </c>
      <c r="D35" s="20" t="s">
        <v>2</v>
      </c>
      <c r="E35" s="7">
        <v>41662</v>
      </c>
      <c r="F35" s="7">
        <f>F34</f>
        <v>44548</v>
      </c>
      <c r="G35" s="13"/>
      <c r="H35" s="8">
        <f>EDATE(F35-1,1)</f>
        <v>44578</v>
      </c>
      <c r="I35" s="11">
        <f t="shared" ca="1" si="1"/>
        <v>15</v>
      </c>
      <c r="J35" s="9" t="str">
        <f t="shared" ca="1" si="2"/>
        <v>NOT DUE</v>
      </c>
      <c r="K35" s="31"/>
      <c r="L35" s="10"/>
    </row>
    <row r="36" spans="1:12" x14ac:dyDescent="0.25">
      <c r="A36" s="9" t="s">
        <v>1372</v>
      </c>
      <c r="B36" s="32" t="s">
        <v>727</v>
      </c>
      <c r="C36" s="31" t="s">
        <v>730</v>
      </c>
      <c r="D36" s="20" t="s">
        <v>2</v>
      </c>
      <c r="E36" s="7">
        <v>41662</v>
      </c>
      <c r="F36" s="7">
        <f>F35</f>
        <v>44548</v>
      </c>
      <c r="G36" s="13"/>
      <c r="H36" s="8">
        <f>EDATE(F36-1,1)</f>
        <v>44578</v>
      </c>
      <c r="I36" s="11">
        <f t="shared" ca="1" si="1"/>
        <v>15</v>
      </c>
      <c r="J36" s="9" t="str">
        <f t="shared" ca="1" si="2"/>
        <v>NOT DUE</v>
      </c>
      <c r="K36" s="31"/>
      <c r="L36" s="10"/>
    </row>
    <row r="37" spans="1:12" x14ac:dyDescent="0.25">
      <c r="A37" s="9" t="s">
        <v>1373</v>
      </c>
      <c r="B37" s="32" t="s">
        <v>727</v>
      </c>
      <c r="C37" s="31" t="s">
        <v>731</v>
      </c>
      <c r="D37" s="20" t="s">
        <v>2</v>
      </c>
      <c r="E37" s="7">
        <v>41662</v>
      </c>
      <c r="F37" s="7">
        <f>F36</f>
        <v>44548</v>
      </c>
      <c r="G37" s="13"/>
      <c r="H37" s="8">
        <f>EDATE(F37-1,1)</f>
        <v>44578</v>
      </c>
      <c r="I37" s="11">
        <f t="shared" ca="1" si="1"/>
        <v>15</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286</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286</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286</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286</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286</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286</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286</v>
      </c>
      <c r="J44" s="9" t="str">
        <f t="shared" ca="1" si="2"/>
        <v>NOT DUE</v>
      </c>
      <c r="K44" s="31"/>
      <c r="L44" s="10"/>
    </row>
    <row r="45" spans="1:12" ht="38.25" x14ac:dyDescent="0.25">
      <c r="A45" s="9" t="s">
        <v>1381</v>
      </c>
      <c r="B45" s="32" t="s">
        <v>741</v>
      </c>
      <c r="C45" s="31" t="s">
        <v>742</v>
      </c>
      <c r="D45" s="20" t="s">
        <v>2</v>
      </c>
      <c r="E45" s="7">
        <v>41662</v>
      </c>
      <c r="F45" s="7">
        <f>F37</f>
        <v>44548</v>
      </c>
      <c r="G45" s="13"/>
      <c r="H45" s="8">
        <f>EDATE(F45-1,1)</f>
        <v>44578</v>
      </c>
      <c r="I45" s="11">
        <f t="shared" ca="1" si="1"/>
        <v>15</v>
      </c>
      <c r="J45" s="9" t="str">
        <f t="shared" ca="1" si="2"/>
        <v>NOT DUE</v>
      </c>
      <c r="K45" s="31"/>
      <c r="L45" s="10"/>
    </row>
    <row r="46" spans="1:12" ht="25.5" x14ac:dyDescent="0.25">
      <c r="A46" s="9" t="s">
        <v>1382</v>
      </c>
      <c r="B46" s="32" t="s">
        <v>743</v>
      </c>
      <c r="C46" s="31" t="s">
        <v>744</v>
      </c>
      <c r="D46" s="20" t="s">
        <v>2</v>
      </c>
      <c r="E46" s="7">
        <v>41662</v>
      </c>
      <c r="F46" s="7">
        <f>F45</f>
        <v>44548</v>
      </c>
      <c r="G46" s="13"/>
      <c r="H46" s="8">
        <f>EDATE(F46-1,1)</f>
        <v>44578</v>
      </c>
      <c r="I46" s="11">
        <f t="shared" ca="1" si="1"/>
        <v>15</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1606</v>
      </c>
      <c r="J47" s="9" t="str">
        <f t="shared" ca="1" si="2"/>
        <v>NOT DUE</v>
      </c>
      <c r="K47" s="31"/>
      <c r="L47" s="10"/>
    </row>
    <row r="48" spans="1:12" x14ac:dyDescent="0.25">
      <c r="A48" s="9" t="s">
        <v>2320</v>
      </c>
      <c r="B48" s="31" t="s">
        <v>1585</v>
      </c>
      <c r="C48" s="31" t="s">
        <v>1808</v>
      </c>
      <c r="D48" s="67" t="s">
        <v>2</v>
      </c>
      <c r="E48" s="7">
        <v>41662</v>
      </c>
      <c r="F48" s="7">
        <f>F46</f>
        <v>44548</v>
      </c>
      <c r="G48" s="13"/>
      <c r="H48" s="8">
        <f>EDATE(F48-1,1)</f>
        <v>44578</v>
      </c>
      <c r="I48" s="11">
        <f t="shared" ca="1" si="1"/>
        <v>15</v>
      </c>
      <c r="J48" s="9" t="str">
        <f t="shared" ca="1" si="2"/>
        <v>NOT DUE</v>
      </c>
      <c r="K48" s="65"/>
      <c r="L48" s="65"/>
    </row>
    <row r="49" spans="1:12" ht="25.5" x14ac:dyDescent="0.25">
      <c r="A49" s="9" t="s">
        <v>2407</v>
      </c>
      <c r="B49" s="31" t="s">
        <v>1587</v>
      </c>
      <c r="C49" s="31" t="s">
        <v>1847</v>
      </c>
      <c r="D49" s="20" t="s">
        <v>2</v>
      </c>
      <c r="E49" s="7">
        <v>41662</v>
      </c>
      <c r="F49" s="7">
        <f>F48</f>
        <v>44548</v>
      </c>
      <c r="G49" s="13"/>
      <c r="H49" s="8">
        <f>EDATE(F49-1,1)</f>
        <v>44578</v>
      </c>
      <c r="I49" s="11">
        <f t="shared" ca="1" si="1"/>
        <v>15</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4" t="str">
        <f>C55</f>
        <v>LEO N. TAGPUNO</v>
      </c>
      <c r="F55" s="134"/>
      <c r="G55" s="134"/>
      <c r="I55" s="134" t="s">
        <v>3283</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37"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806</v>
      </c>
      <c r="D3" s="133" t="s">
        <v>8</v>
      </c>
      <c r="E3" s="133"/>
      <c r="F3" s="3" t="s">
        <v>1383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44548</v>
      </c>
      <c r="G8" s="13"/>
      <c r="H8" s="8">
        <f t="shared" ref="H8:H15" si="0">EDATE(F8-1,1)</f>
        <v>44578</v>
      </c>
      <c r="I8" s="11">
        <f t="shared" ref="I8:I49" ca="1" si="1">IF(ISBLANK(H8),"",H8-DATE(YEAR(NOW()),MONTH(NOW()),DAY(NOW())))</f>
        <v>15</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44548</v>
      </c>
      <c r="G9" s="13"/>
      <c r="H9" s="8">
        <f t="shared" si="0"/>
        <v>44578</v>
      </c>
      <c r="I9" s="11">
        <f t="shared" ca="1" si="1"/>
        <v>15</v>
      </c>
      <c r="J9" s="9" t="str">
        <f t="shared" ca="1" si="2"/>
        <v>NOT DUE</v>
      </c>
      <c r="K9" s="31"/>
      <c r="L9" s="10"/>
    </row>
    <row r="10" spans="1:12" x14ac:dyDescent="0.25">
      <c r="A10" s="9" t="s">
        <v>1386</v>
      </c>
      <c r="B10" s="14" t="s">
        <v>798</v>
      </c>
      <c r="C10" s="31" t="s">
        <v>797</v>
      </c>
      <c r="D10" s="20" t="s">
        <v>2</v>
      </c>
      <c r="E10" s="7">
        <v>41662</v>
      </c>
      <c r="F10" s="7">
        <f t="shared" ref="F10:F16" si="3">F9</f>
        <v>44548</v>
      </c>
      <c r="G10" s="13"/>
      <c r="H10" s="8">
        <f t="shared" si="0"/>
        <v>44578</v>
      </c>
      <c r="I10" s="11">
        <f t="shared" ca="1" si="1"/>
        <v>15</v>
      </c>
      <c r="J10" s="9" t="str">
        <f t="shared" ca="1" si="2"/>
        <v>NOT DUE</v>
      </c>
      <c r="K10" s="31"/>
      <c r="L10" s="10"/>
    </row>
    <row r="11" spans="1:12" x14ac:dyDescent="0.25">
      <c r="A11" s="9" t="s">
        <v>1387</v>
      </c>
      <c r="B11" s="14" t="s">
        <v>745</v>
      </c>
      <c r="C11" s="31" t="s">
        <v>797</v>
      </c>
      <c r="D11" s="20" t="s">
        <v>2</v>
      </c>
      <c r="E11" s="7">
        <v>41662</v>
      </c>
      <c r="F11" s="7">
        <f t="shared" si="3"/>
        <v>44548</v>
      </c>
      <c r="G11" s="13"/>
      <c r="H11" s="8">
        <f t="shared" si="0"/>
        <v>44578</v>
      </c>
      <c r="I11" s="11">
        <f t="shared" ca="1" si="1"/>
        <v>15</v>
      </c>
      <c r="J11" s="9" t="str">
        <f t="shared" ca="1" si="2"/>
        <v>NOT DUE</v>
      </c>
      <c r="K11" s="31"/>
      <c r="L11" s="10"/>
    </row>
    <row r="12" spans="1:12" x14ac:dyDescent="0.25">
      <c r="A12" s="9" t="s">
        <v>1388</v>
      </c>
      <c r="B12" s="14" t="s">
        <v>686</v>
      </c>
      <c r="C12" s="31" t="s">
        <v>687</v>
      </c>
      <c r="D12" s="20" t="s">
        <v>2</v>
      </c>
      <c r="E12" s="7">
        <v>41662</v>
      </c>
      <c r="F12" s="7">
        <f t="shared" si="3"/>
        <v>44548</v>
      </c>
      <c r="G12" s="13"/>
      <c r="H12" s="8">
        <f t="shared" si="0"/>
        <v>44578</v>
      </c>
      <c r="I12" s="11">
        <f t="shared" ca="1" si="1"/>
        <v>15</v>
      </c>
      <c r="J12" s="9" t="str">
        <f t="shared" ca="1" si="2"/>
        <v>NOT DUE</v>
      </c>
      <c r="K12" s="31"/>
      <c r="L12" s="10"/>
    </row>
    <row r="13" spans="1:12" x14ac:dyDescent="0.25">
      <c r="A13" s="9" t="s">
        <v>1389</v>
      </c>
      <c r="B13" s="32" t="s">
        <v>690</v>
      </c>
      <c r="C13" s="31" t="s">
        <v>691</v>
      </c>
      <c r="D13" s="20" t="s">
        <v>2</v>
      </c>
      <c r="E13" s="7">
        <v>41662</v>
      </c>
      <c r="F13" s="7">
        <f t="shared" si="3"/>
        <v>44548</v>
      </c>
      <c r="G13" s="13"/>
      <c r="H13" s="8">
        <f t="shared" si="0"/>
        <v>44578</v>
      </c>
      <c r="I13" s="11">
        <f t="shared" ca="1" si="1"/>
        <v>15</v>
      </c>
      <c r="J13" s="9" t="str">
        <f t="shared" ca="1" si="2"/>
        <v>NOT DUE</v>
      </c>
      <c r="K13" s="31"/>
      <c r="L13" s="10" t="s">
        <v>2289</v>
      </c>
    </row>
    <row r="14" spans="1:12" x14ac:dyDescent="0.25">
      <c r="A14" s="9" t="s">
        <v>1390</v>
      </c>
      <c r="B14" s="14" t="s">
        <v>692</v>
      </c>
      <c r="C14" s="31" t="s">
        <v>693</v>
      </c>
      <c r="D14" s="20" t="s">
        <v>2</v>
      </c>
      <c r="E14" s="7">
        <v>41662</v>
      </c>
      <c r="F14" s="7">
        <f t="shared" si="3"/>
        <v>44548</v>
      </c>
      <c r="G14" s="13"/>
      <c r="H14" s="8">
        <f t="shared" si="0"/>
        <v>44578</v>
      </c>
      <c r="I14" s="11">
        <f t="shared" ca="1" si="1"/>
        <v>15</v>
      </c>
      <c r="J14" s="9" t="str">
        <f t="shared" ca="1" si="2"/>
        <v>NOT DUE</v>
      </c>
      <c r="K14" s="31"/>
      <c r="L14" s="10"/>
    </row>
    <row r="15" spans="1:12" ht="25.5" x14ac:dyDescent="0.25">
      <c r="A15" s="9" t="s">
        <v>1391</v>
      </c>
      <c r="B15" s="14" t="s">
        <v>694</v>
      </c>
      <c r="C15" s="31" t="s">
        <v>695</v>
      </c>
      <c r="D15" s="20" t="s">
        <v>2</v>
      </c>
      <c r="E15" s="7">
        <v>41662</v>
      </c>
      <c r="F15" s="7">
        <f t="shared" si="3"/>
        <v>44548</v>
      </c>
      <c r="G15" s="13"/>
      <c r="H15" s="8">
        <f t="shared" si="0"/>
        <v>44578</v>
      </c>
      <c r="I15" s="11">
        <f t="shared" ca="1" si="1"/>
        <v>15</v>
      </c>
      <c r="J15" s="9" t="str">
        <f t="shared" ca="1" si="2"/>
        <v>NOT DUE</v>
      </c>
      <c r="K15" s="31"/>
      <c r="L15" s="10"/>
    </row>
    <row r="16" spans="1:12" x14ac:dyDescent="0.25">
      <c r="A16" s="9" t="s">
        <v>1392</v>
      </c>
      <c r="B16" s="14" t="s">
        <v>696</v>
      </c>
      <c r="C16" s="31" t="s">
        <v>697</v>
      </c>
      <c r="D16" s="20" t="s">
        <v>378</v>
      </c>
      <c r="E16" s="7">
        <v>41662</v>
      </c>
      <c r="F16" s="7">
        <f t="shared" si="3"/>
        <v>44548</v>
      </c>
      <c r="G16" s="13"/>
      <c r="H16" s="8">
        <f>DATE(YEAR(F16),MONTH(F16)+3,DAY(F16)-1)</f>
        <v>44637</v>
      </c>
      <c r="I16" s="11">
        <f t="shared" ca="1" si="1"/>
        <v>74</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5</v>
      </c>
      <c r="J17" s="9" t="str">
        <f t="shared" ca="1" si="2"/>
        <v>NOT 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286</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286</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286</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286</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103</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103</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103</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103</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103</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103</v>
      </c>
      <c r="J27" s="9" t="str">
        <f t="shared" ca="1" si="2"/>
        <v>NOT DUE</v>
      </c>
      <c r="K27" s="31"/>
      <c r="L27" s="10"/>
    </row>
    <row r="28" spans="1:12" ht="25.5" x14ac:dyDescent="0.25">
      <c r="A28" s="9" t="s">
        <v>1404</v>
      </c>
      <c r="B28" s="14" t="s">
        <v>720</v>
      </c>
      <c r="C28" s="31" t="s">
        <v>721</v>
      </c>
      <c r="D28" s="20" t="s">
        <v>378</v>
      </c>
      <c r="E28" s="7">
        <v>41662</v>
      </c>
      <c r="F28" s="7">
        <f>'Moor. Winch - Aft Star. Side'!F28</f>
        <v>44485</v>
      </c>
      <c r="G28" s="13"/>
      <c r="H28" s="8">
        <f>DATE(YEAR(F28),MONTH(F28)+3,DAY(F28)-1)</f>
        <v>44576</v>
      </c>
      <c r="I28" s="11">
        <f t="shared" ca="1" si="1"/>
        <v>13</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286</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286</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103</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9</v>
      </c>
      <c r="J32" s="9" t="str">
        <f t="shared" ca="1" si="2"/>
        <v>NOT DUE</v>
      </c>
      <c r="K32" s="31" t="s">
        <v>749</v>
      </c>
      <c r="L32" s="10" t="s">
        <v>3270</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9</v>
      </c>
      <c r="J33" s="10" t="s">
        <v>3270</v>
      </c>
      <c r="K33" s="31" t="s">
        <v>749</v>
      </c>
      <c r="L33" s="10" t="s">
        <v>3270</v>
      </c>
    </row>
    <row r="34" spans="1:12" ht="24" x14ac:dyDescent="0.25">
      <c r="A34" s="9" t="s">
        <v>1410</v>
      </c>
      <c r="B34" s="32" t="s">
        <v>727</v>
      </c>
      <c r="C34" s="31" t="s">
        <v>728</v>
      </c>
      <c r="D34" s="20" t="s">
        <v>2</v>
      </c>
      <c r="E34" s="7">
        <v>41662</v>
      </c>
      <c r="F34" s="7">
        <f>F15</f>
        <v>44548</v>
      </c>
      <c r="G34" s="13"/>
      <c r="H34" s="8">
        <f>EDATE(F34-1,1)</f>
        <v>44578</v>
      </c>
      <c r="I34" s="11">
        <f t="shared" ca="1" si="1"/>
        <v>15</v>
      </c>
      <c r="J34" s="10" t="s">
        <v>3270</v>
      </c>
      <c r="K34" s="31"/>
      <c r="L34" s="10"/>
    </row>
    <row r="35" spans="1:12" ht="15" customHeight="1" x14ac:dyDescent="0.25">
      <c r="A35" s="9" t="s">
        <v>1411</v>
      </c>
      <c r="B35" s="32" t="s">
        <v>727</v>
      </c>
      <c r="C35" s="31" t="s">
        <v>729</v>
      </c>
      <c r="D35" s="20" t="s">
        <v>2</v>
      </c>
      <c r="E35" s="7">
        <v>41662</v>
      </c>
      <c r="F35" s="7">
        <f>F34</f>
        <v>44548</v>
      </c>
      <c r="G35" s="13"/>
      <c r="H35" s="8">
        <f>EDATE(F35-1,1)</f>
        <v>44578</v>
      </c>
      <c r="I35" s="11">
        <f t="shared" ca="1" si="1"/>
        <v>15</v>
      </c>
      <c r="J35" s="9" t="str">
        <f t="shared" ca="1" si="2"/>
        <v>NOT DUE</v>
      </c>
      <c r="K35" s="31"/>
      <c r="L35" s="10"/>
    </row>
    <row r="36" spans="1:12" x14ac:dyDescent="0.25">
      <c r="A36" s="9" t="s">
        <v>1412</v>
      </c>
      <c r="B36" s="32" t="s">
        <v>727</v>
      </c>
      <c r="C36" s="31" t="s">
        <v>730</v>
      </c>
      <c r="D36" s="20" t="s">
        <v>2</v>
      </c>
      <c r="E36" s="7">
        <v>41662</v>
      </c>
      <c r="F36" s="7">
        <f>F35</f>
        <v>44548</v>
      </c>
      <c r="G36" s="13"/>
      <c r="H36" s="8">
        <f>EDATE(F36-1,1)</f>
        <v>44578</v>
      </c>
      <c r="I36" s="11">
        <f t="shared" ca="1" si="1"/>
        <v>15</v>
      </c>
      <c r="J36" s="9" t="str">
        <f t="shared" ca="1" si="2"/>
        <v>NOT DUE</v>
      </c>
      <c r="K36" s="31"/>
      <c r="L36" s="10"/>
    </row>
    <row r="37" spans="1:12" x14ac:dyDescent="0.25">
      <c r="A37" s="9" t="s">
        <v>1413</v>
      </c>
      <c r="B37" s="32" t="s">
        <v>727</v>
      </c>
      <c r="C37" s="31" t="s">
        <v>731</v>
      </c>
      <c r="D37" s="20" t="s">
        <v>2</v>
      </c>
      <c r="E37" s="7">
        <v>41662</v>
      </c>
      <c r="F37" s="7">
        <f>F36</f>
        <v>44548</v>
      </c>
      <c r="G37" s="13"/>
      <c r="H37" s="8">
        <f>EDATE(F37-1,1)</f>
        <v>44578</v>
      </c>
      <c r="I37" s="11">
        <f t="shared" ca="1" si="1"/>
        <v>15</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286</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286</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286</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286</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286</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286</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286</v>
      </c>
      <c r="J44" s="9" t="str">
        <f t="shared" ca="1" si="2"/>
        <v>NOT DUE</v>
      </c>
      <c r="K44" s="31"/>
      <c r="L44" s="10"/>
    </row>
    <row r="45" spans="1:12" ht="38.25" x14ac:dyDescent="0.25">
      <c r="A45" s="9" t="s">
        <v>1421</v>
      </c>
      <c r="B45" s="32" t="s">
        <v>741</v>
      </c>
      <c r="C45" s="31" t="s">
        <v>742</v>
      </c>
      <c r="D45" s="20" t="s">
        <v>2</v>
      </c>
      <c r="E45" s="7">
        <v>41662</v>
      </c>
      <c r="F45" s="7">
        <f>F37</f>
        <v>44548</v>
      </c>
      <c r="G45" s="13"/>
      <c r="H45" s="8">
        <f>EDATE(F45-1,1)</f>
        <v>44578</v>
      </c>
      <c r="I45" s="11">
        <f t="shared" ca="1" si="1"/>
        <v>15</v>
      </c>
      <c r="J45" s="9" t="str">
        <f t="shared" ca="1" si="2"/>
        <v>NOT DUE</v>
      </c>
      <c r="K45" s="31"/>
      <c r="L45" s="10"/>
    </row>
    <row r="46" spans="1:12" ht="25.5" x14ac:dyDescent="0.25">
      <c r="A46" s="9" t="s">
        <v>1422</v>
      </c>
      <c r="B46" s="32" t="s">
        <v>743</v>
      </c>
      <c r="C46" s="31" t="s">
        <v>744</v>
      </c>
      <c r="D46" s="20" t="s">
        <v>2</v>
      </c>
      <c r="E46" s="7">
        <v>41662</v>
      </c>
      <c r="F46" s="7">
        <f>F45</f>
        <v>44548</v>
      </c>
      <c r="G46" s="13"/>
      <c r="H46" s="8">
        <f>EDATE(F46-1,1)</f>
        <v>44578</v>
      </c>
      <c r="I46" s="11">
        <f t="shared" ca="1" si="1"/>
        <v>15</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1606</v>
      </c>
      <c r="J47" s="9" t="str">
        <f t="shared" ca="1" si="2"/>
        <v>NOT DUE</v>
      </c>
      <c r="K47" s="31"/>
      <c r="L47" s="10"/>
    </row>
    <row r="48" spans="1:12" x14ac:dyDescent="0.25">
      <c r="A48" s="9" t="s">
        <v>2409</v>
      </c>
      <c r="B48" s="31" t="s">
        <v>1585</v>
      </c>
      <c r="C48" s="31" t="s">
        <v>1808</v>
      </c>
      <c r="D48" s="67" t="s">
        <v>2</v>
      </c>
      <c r="E48" s="7">
        <v>41662</v>
      </c>
      <c r="F48" s="7">
        <f>F46</f>
        <v>44548</v>
      </c>
      <c r="G48" s="13"/>
      <c r="H48" s="8">
        <f>EDATE(F48-1,1)</f>
        <v>44578</v>
      </c>
      <c r="I48" s="11">
        <f t="shared" ca="1" si="1"/>
        <v>15</v>
      </c>
      <c r="J48" s="9" t="str">
        <f t="shared" ca="1" si="2"/>
        <v>NOT DUE</v>
      </c>
      <c r="K48" s="65"/>
      <c r="L48" s="65"/>
    </row>
    <row r="49" spans="1:12" ht="25.5" x14ac:dyDescent="0.25">
      <c r="A49" s="9" t="s">
        <v>2410</v>
      </c>
      <c r="B49" s="31" t="s">
        <v>1587</v>
      </c>
      <c r="C49" s="31" t="s">
        <v>1847</v>
      </c>
      <c r="D49" s="20" t="s">
        <v>2</v>
      </c>
      <c r="E49" s="7">
        <v>41662</v>
      </c>
      <c r="F49" s="7">
        <f>F48</f>
        <v>44548</v>
      </c>
      <c r="G49" s="13"/>
      <c r="H49" s="8">
        <f>EDATE(F49-1,1)</f>
        <v>44578</v>
      </c>
      <c r="I49" s="11">
        <f t="shared" ca="1" si="1"/>
        <v>15</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4" t="str">
        <f>C55</f>
        <v>LEO N. TAGPUNO</v>
      </c>
      <c r="F55" s="134"/>
      <c r="G55" s="134"/>
      <c r="I55" s="134" t="s">
        <v>3283</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3"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808</v>
      </c>
      <c r="D3" s="133" t="s">
        <v>8</v>
      </c>
      <c r="E3" s="133"/>
      <c r="F3" s="3" t="s">
        <v>1423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44548</v>
      </c>
      <c r="G8" s="13"/>
      <c r="H8" s="8">
        <f t="shared" ref="H8:H15" si="0">EDATE(F8-1,1)</f>
        <v>44578</v>
      </c>
      <c r="I8" s="11">
        <f t="shared" ref="I8:I49" ca="1" si="1">IF(ISBLANK(H8),"",H8-DATE(YEAR(NOW()),MONTH(NOW()),DAY(NOW())))</f>
        <v>15</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44548</v>
      </c>
      <c r="G9" s="13"/>
      <c r="H9" s="8">
        <f t="shared" si="0"/>
        <v>44578</v>
      </c>
      <c r="I9" s="11">
        <f t="shared" ca="1" si="1"/>
        <v>15</v>
      </c>
      <c r="J9" s="9" t="str">
        <f t="shared" ca="1" si="2"/>
        <v>NOT DUE</v>
      </c>
      <c r="K9" s="31"/>
      <c r="L9" s="10"/>
    </row>
    <row r="10" spans="1:12" x14ac:dyDescent="0.25">
      <c r="A10" s="9" t="s">
        <v>1426</v>
      </c>
      <c r="B10" s="14" t="s">
        <v>798</v>
      </c>
      <c r="C10" s="31" t="s">
        <v>797</v>
      </c>
      <c r="D10" s="20" t="s">
        <v>2</v>
      </c>
      <c r="E10" s="7">
        <v>41662</v>
      </c>
      <c r="F10" s="7">
        <f t="shared" ref="F10:F16" si="3">F9</f>
        <v>44548</v>
      </c>
      <c r="G10" s="13"/>
      <c r="H10" s="8">
        <f t="shared" si="0"/>
        <v>44578</v>
      </c>
      <c r="I10" s="11">
        <f t="shared" ca="1" si="1"/>
        <v>15</v>
      </c>
      <c r="J10" s="9" t="str">
        <f t="shared" ca="1" si="2"/>
        <v>NOT DUE</v>
      </c>
      <c r="K10" s="31"/>
      <c r="L10" s="10"/>
    </row>
    <row r="11" spans="1:12" x14ac:dyDescent="0.25">
      <c r="A11" s="9" t="s">
        <v>1427</v>
      </c>
      <c r="B11" s="14" t="s">
        <v>745</v>
      </c>
      <c r="C11" s="31" t="s">
        <v>797</v>
      </c>
      <c r="D11" s="20" t="s">
        <v>2</v>
      </c>
      <c r="E11" s="7">
        <v>41662</v>
      </c>
      <c r="F11" s="7">
        <f t="shared" si="3"/>
        <v>44548</v>
      </c>
      <c r="G11" s="7"/>
      <c r="H11" s="8">
        <f t="shared" si="0"/>
        <v>44578</v>
      </c>
      <c r="I11" s="11">
        <f t="shared" ca="1" si="1"/>
        <v>15</v>
      </c>
      <c r="J11" s="9" t="str">
        <f t="shared" ca="1" si="2"/>
        <v>NOT DUE</v>
      </c>
      <c r="K11" s="31"/>
      <c r="L11" s="10"/>
    </row>
    <row r="12" spans="1:12" x14ac:dyDescent="0.25">
      <c r="A12" s="9" t="s">
        <v>1428</v>
      </c>
      <c r="B12" s="14" t="s">
        <v>686</v>
      </c>
      <c r="C12" s="31" t="s">
        <v>687</v>
      </c>
      <c r="D12" s="20" t="s">
        <v>2</v>
      </c>
      <c r="E12" s="7">
        <v>41662</v>
      </c>
      <c r="F12" s="7">
        <f t="shared" si="3"/>
        <v>44548</v>
      </c>
      <c r="G12" s="13"/>
      <c r="H12" s="8">
        <f t="shared" si="0"/>
        <v>44578</v>
      </c>
      <c r="I12" s="11">
        <f t="shared" ca="1" si="1"/>
        <v>15</v>
      </c>
      <c r="J12" s="9" t="str">
        <f t="shared" ca="1" si="2"/>
        <v>NOT DUE</v>
      </c>
      <c r="K12" s="31"/>
      <c r="L12" s="10"/>
    </row>
    <row r="13" spans="1:12" x14ac:dyDescent="0.25">
      <c r="A13" s="9" t="s">
        <v>1429</v>
      </c>
      <c r="B13" s="32" t="s">
        <v>690</v>
      </c>
      <c r="C13" s="31" t="s">
        <v>691</v>
      </c>
      <c r="D13" s="20" t="s">
        <v>2</v>
      </c>
      <c r="E13" s="7">
        <v>41662</v>
      </c>
      <c r="F13" s="7">
        <f t="shared" si="3"/>
        <v>44548</v>
      </c>
      <c r="G13" s="13"/>
      <c r="H13" s="8">
        <f t="shared" si="0"/>
        <v>44578</v>
      </c>
      <c r="I13" s="11">
        <f t="shared" ca="1" si="1"/>
        <v>15</v>
      </c>
      <c r="J13" s="9" t="str">
        <f t="shared" ca="1" si="2"/>
        <v>NOT DUE</v>
      </c>
      <c r="K13" s="31"/>
      <c r="L13" s="10" t="s">
        <v>2289</v>
      </c>
    </row>
    <row r="14" spans="1:12" x14ac:dyDescent="0.25">
      <c r="A14" s="9" t="s">
        <v>1430</v>
      </c>
      <c r="B14" s="14" t="s">
        <v>692</v>
      </c>
      <c r="C14" s="31" t="s">
        <v>693</v>
      </c>
      <c r="D14" s="20" t="s">
        <v>2</v>
      </c>
      <c r="E14" s="7">
        <v>41662</v>
      </c>
      <c r="F14" s="7">
        <f t="shared" si="3"/>
        <v>44548</v>
      </c>
      <c r="G14" s="13"/>
      <c r="H14" s="8">
        <f t="shared" si="0"/>
        <v>44578</v>
      </c>
      <c r="I14" s="11">
        <f t="shared" ca="1" si="1"/>
        <v>15</v>
      </c>
      <c r="J14" s="9" t="str">
        <f t="shared" ca="1" si="2"/>
        <v>NOT DUE</v>
      </c>
      <c r="K14" s="31"/>
      <c r="L14" s="10"/>
    </row>
    <row r="15" spans="1:12" ht="25.5" x14ac:dyDescent="0.25">
      <c r="A15" s="9" t="s">
        <v>1431</v>
      </c>
      <c r="B15" s="14" t="s">
        <v>694</v>
      </c>
      <c r="C15" s="31" t="s">
        <v>695</v>
      </c>
      <c r="D15" s="20" t="s">
        <v>2</v>
      </c>
      <c r="E15" s="7">
        <v>41662</v>
      </c>
      <c r="F15" s="7">
        <f t="shared" si="3"/>
        <v>44548</v>
      </c>
      <c r="G15" s="13"/>
      <c r="H15" s="8">
        <f t="shared" si="0"/>
        <v>44578</v>
      </c>
      <c r="I15" s="11">
        <f t="shared" ca="1" si="1"/>
        <v>15</v>
      </c>
      <c r="J15" s="9" t="str">
        <f t="shared" ca="1" si="2"/>
        <v>NOT DUE</v>
      </c>
      <c r="K15" s="31"/>
      <c r="L15" s="10"/>
    </row>
    <row r="16" spans="1:12" x14ac:dyDescent="0.25">
      <c r="A16" s="9" t="s">
        <v>1432</v>
      </c>
      <c r="B16" s="14" t="s">
        <v>696</v>
      </c>
      <c r="C16" s="31" t="s">
        <v>697</v>
      </c>
      <c r="D16" s="20" t="s">
        <v>378</v>
      </c>
      <c r="E16" s="7">
        <v>41662</v>
      </c>
      <c r="F16" s="7">
        <f t="shared" si="3"/>
        <v>44548</v>
      </c>
      <c r="G16" s="13"/>
      <c r="H16" s="8">
        <f>DATE(YEAR(F16),MONTH(F16)+3,DAY(F16)-1)</f>
        <v>44637</v>
      </c>
      <c r="I16" s="11">
        <f t="shared" ca="1" si="1"/>
        <v>74</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5</v>
      </c>
      <c r="J17" s="9" t="str">
        <f t="shared" ca="1" si="2"/>
        <v>NOT 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286</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286</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286</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286</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103</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103</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103</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103</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103</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103</v>
      </c>
      <c r="J27" s="9" t="str">
        <f t="shared" ca="1" si="2"/>
        <v>NOT DUE</v>
      </c>
      <c r="K27" s="31"/>
      <c r="L27" s="10"/>
    </row>
    <row r="28" spans="1:12" ht="25.5" x14ac:dyDescent="0.25">
      <c r="A28" s="9" t="s">
        <v>1444</v>
      </c>
      <c r="B28" s="14" t="s">
        <v>720</v>
      </c>
      <c r="C28" s="31" t="s">
        <v>721</v>
      </c>
      <c r="D28" s="20" t="s">
        <v>378</v>
      </c>
      <c r="E28" s="7">
        <v>41662</v>
      </c>
      <c r="F28" s="7">
        <f>'Moor. Winch - Aft Center'!F28</f>
        <v>44485</v>
      </c>
      <c r="G28" s="13"/>
      <c r="H28" s="8">
        <f>DATE(YEAR(F28),MONTH(F28)+3,DAY(F28)-1)</f>
        <v>44576</v>
      </c>
      <c r="I28" s="11">
        <f t="shared" ca="1" si="1"/>
        <v>13</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286</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286</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103</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9</v>
      </c>
      <c r="J32" s="9" t="str">
        <f t="shared" ca="1" si="2"/>
        <v>NOT DUE</v>
      </c>
      <c r="K32" s="31" t="s">
        <v>749</v>
      </c>
      <c r="L32" s="10" t="s">
        <v>3270</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9</v>
      </c>
      <c r="J33" s="9" t="str">
        <f t="shared" ca="1" si="2"/>
        <v>NOT DUE</v>
      </c>
      <c r="K33" s="31" t="s">
        <v>749</v>
      </c>
      <c r="L33" s="10" t="s">
        <v>3270</v>
      </c>
    </row>
    <row r="34" spans="1:12" ht="24.95" customHeight="1" x14ac:dyDescent="0.25">
      <c r="A34" s="9" t="s">
        <v>1450</v>
      </c>
      <c r="B34" s="32" t="s">
        <v>727</v>
      </c>
      <c r="C34" s="31" t="s">
        <v>728</v>
      </c>
      <c r="D34" s="20" t="s">
        <v>2</v>
      </c>
      <c r="E34" s="7">
        <v>41662</v>
      </c>
      <c r="F34" s="7">
        <f>F15</f>
        <v>44548</v>
      </c>
      <c r="G34" s="13"/>
      <c r="H34" s="8">
        <f>EDATE(F34-1,1)</f>
        <v>44578</v>
      </c>
      <c r="I34" s="11">
        <f t="shared" ca="1" si="1"/>
        <v>15</v>
      </c>
      <c r="J34" s="9" t="str">
        <f t="shared" ca="1" si="2"/>
        <v>NOT DUE</v>
      </c>
      <c r="K34" s="31"/>
      <c r="L34" s="10"/>
    </row>
    <row r="35" spans="1:12" ht="24.95" customHeight="1" x14ac:dyDescent="0.25">
      <c r="A35" s="9" t="s">
        <v>1451</v>
      </c>
      <c r="B35" s="32" t="s">
        <v>727</v>
      </c>
      <c r="C35" s="31" t="s">
        <v>729</v>
      </c>
      <c r="D35" s="20" t="s">
        <v>2</v>
      </c>
      <c r="E35" s="7">
        <v>41662</v>
      </c>
      <c r="F35" s="7">
        <f>F34</f>
        <v>44548</v>
      </c>
      <c r="G35" s="13"/>
      <c r="H35" s="8">
        <f>EDATE(F35-1,1)</f>
        <v>44578</v>
      </c>
      <c r="I35" s="11">
        <f t="shared" ca="1" si="1"/>
        <v>15</v>
      </c>
      <c r="J35" s="9" t="str">
        <f t="shared" ca="1" si="2"/>
        <v>NOT DUE</v>
      </c>
      <c r="K35" s="31"/>
      <c r="L35" s="10"/>
    </row>
    <row r="36" spans="1:12" ht="24.95" customHeight="1" x14ac:dyDescent="0.25">
      <c r="A36" s="9" t="s">
        <v>1452</v>
      </c>
      <c r="B36" s="32" t="s">
        <v>727</v>
      </c>
      <c r="C36" s="31" t="s">
        <v>730</v>
      </c>
      <c r="D36" s="20" t="s">
        <v>2</v>
      </c>
      <c r="E36" s="7">
        <v>41662</v>
      </c>
      <c r="F36" s="7">
        <f>F35</f>
        <v>44548</v>
      </c>
      <c r="G36" s="13"/>
      <c r="H36" s="8">
        <f>EDATE(F36-1,1)</f>
        <v>44578</v>
      </c>
      <c r="I36" s="11">
        <f t="shared" ca="1" si="1"/>
        <v>15</v>
      </c>
      <c r="J36" s="9" t="str">
        <f t="shared" ca="1" si="2"/>
        <v>NOT DUE</v>
      </c>
      <c r="K36" s="31"/>
      <c r="L36" s="10"/>
    </row>
    <row r="37" spans="1:12" ht="24.95" customHeight="1" x14ac:dyDescent="0.25">
      <c r="A37" s="9" t="s">
        <v>1453</v>
      </c>
      <c r="B37" s="32" t="s">
        <v>727</v>
      </c>
      <c r="C37" s="31" t="s">
        <v>731</v>
      </c>
      <c r="D37" s="20" t="s">
        <v>2</v>
      </c>
      <c r="E37" s="7">
        <v>41662</v>
      </c>
      <c r="F37" s="7">
        <f>F36</f>
        <v>44548</v>
      </c>
      <c r="G37" s="13"/>
      <c r="H37" s="8">
        <f>EDATE(F37-1,1)</f>
        <v>44578</v>
      </c>
      <c r="I37" s="11">
        <f t="shared" ca="1" si="1"/>
        <v>15</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286</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286</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286</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286</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286</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286</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286</v>
      </c>
      <c r="J44" s="9" t="str">
        <f t="shared" ca="1" si="2"/>
        <v>NOT DUE</v>
      </c>
      <c r="K44" s="31"/>
      <c r="L44" s="10"/>
    </row>
    <row r="45" spans="1:12" ht="38.25" x14ac:dyDescent="0.25">
      <c r="A45" s="9" t="s">
        <v>1461</v>
      </c>
      <c r="B45" s="32" t="s">
        <v>741</v>
      </c>
      <c r="C45" s="31" t="s">
        <v>742</v>
      </c>
      <c r="D45" s="20" t="s">
        <v>2</v>
      </c>
      <c r="E45" s="7">
        <v>41662</v>
      </c>
      <c r="F45" s="7">
        <f>F37</f>
        <v>44548</v>
      </c>
      <c r="G45" s="13"/>
      <c r="H45" s="8">
        <f>EDATE(F45-1,1)</f>
        <v>44578</v>
      </c>
      <c r="I45" s="11">
        <f t="shared" ca="1" si="1"/>
        <v>15</v>
      </c>
      <c r="J45" s="9" t="str">
        <f t="shared" ca="1" si="2"/>
        <v>NOT DUE</v>
      </c>
      <c r="K45" s="31"/>
      <c r="L45" s="10"/>
    </row>
    <row r="46" spans="1:12" ht="25.5" x14ac:dyDescent="0.25">
      <c r="A46" s="9" t="s">
        <v>1462</v>
      </c>
      <c r="B46" s="32" t="s">
        <v>743</v>
      </c>
      <c r="C46" s="31" t="s">
        <v>744</v>
      </c>
      <c r="D46" s="20" t="s">
        <v>2</v>
      </c>
      <c r="E46" s="7">
        <v>41662</v>
      </c>
      <c r="F46" s="7">
        <f>F45</f>
        <v>44548</v>
      </c>
      <c r="G46" s="13"/>
      <c r="H46" s="8">
        <f>EDATE(F46-1,1)</f>
        <v>44578</v>
      </c>
      <c r="I46" s="11">
        <f t="shared" ca="1" si="1"/>
        <v>15</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1606</v>
      </c>
      <c r="J47" s="9" t="str">
        <f t="shared" ca="1" si="2"/>
        <v>NOT DUE</v>
      </c>
      <c r="K47" s="31"/>
      <c r="L47" s="10"/>
    </row>
    <row r="48" spans="1:12" x14ac:dyDescent="0.25">
      <c r="A48" s="9" t="s">
        <v>2412</v>
      </c>
      <c r="B48" s="31" t="s">
        <v>1585</v>
      </c>
      <c r="C48" s="31" t="s">
        <v>1808</v>
      </c>
      <c r="D48" s="67" t="s">
        <v>2</v>
      </c>
      <c r="E48" s="7">
        <v>41662</v>
      </c>
      <c r="F48" s="7">
        <f>F46</f>
        <v>44548</v>
      </c>
      <c r="G48" s="13"/>
      <c r="H48" s="8">
        <f>EDATE(F48-1,1)</f>
        <v>44578</v>
      </c>
      <c r="I48" s="11">
        <f t="shared" ca="1" si="1"/>
        <v>15</v>
      </c>
      <c r="J48" s="9" t="str">
        <f t="shared" ca="1" si="2"/>
        <v>NOT DUE</v>
      </c>
      <c r="K48" s="65"/>
      <c r="L48" s="65"/>
    </row>
    <row r="49" spans="1:12" ht="25.5" x14ac:dyDescent="0.25">
      <c r="A49" s="9" t="s">
        <v>2413</v>
      </c>
      <c r="B49" s="31" t="s">
        <v>1587</v>
      </c>
      <c r="C49" s="31" t="s">
        <v>1847</v>
      </c>
      <c r="D49" s="20" t="s">
        <v>2</v>
      </c>
      <c r="E49" s="7">
        <v>41662</v>
      </c>
      <c r="F49" s="7">
        <f>F48</f>
        <v>44548</v>
      </c>
      <c r="G49" s="13"/>
      <c r="H49" s="8">
        <f>EDATE(F49-1,1)</f>
        <v>44578</v>
      </c>
      <c r="I49" s="11">
        <f t="shared" ca="1" si="1"/>
        <v>15</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4" t="str">
        <f>C55</f>
        <v>LEO N. TAGPUNO</v>
      </c>
      <c r="F55" s="134"/>
      <c r="G55" s="134"/>
      <c r="I55" s="134" t="s">
        <v>3283</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2329</v>
      </c>
      <c r="D3" s="133" t="s">
        <v>8</v>
      </c>
      <c r="E3" s="133"/>
      <c r="F3" s="3" t="s">
        <v>2657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44561</v>
      </c>
      <c r="G8" s="13"/>
      <c r="H8" s="8">
        <f>DATE(YEAR(F8),MONTH(F8),DAY(F8)+7)</f>
        <v>44568</v>
      </c>
      <c r="I8" s="11">
        <f ca="1">IF(ISBLANK(H8),"",H8-DATE(YEAR(NOW()),MONTH(NOW()),DAY(NOW())))</f>
        <v>5</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167</v>
      </c>
      <c r="J9" s="9" t="str">
        <f ca="1">IF(I9="","",IF(I9&lt;0,"OVERDUE","NOT DUE"))</f>
        <v>NOT DUE</v>
      </c>
      <c r="K9" s="31"/>
      <c r="L9" s="10" t="s">
        <v>3268</v>
      </c>
    </row>
    <row r="10" spans="1:12" ht="36" customHeight="1" x14ac:dyDescent="0.25">
      <c r="A10" s="9" t="s">
        <v>2326</v>
      </c>
      <c r="B10" s="31" t="s">
        <v>2322</v>
      </c>
      <c r="C10" s="31" t="s">
        <v>2325</v>
      </c>
      <c r="D10" s="20" t="s">
        <v>594</v>
      </c>
      <c r="E10" s="7">
        <v>41662</v>
      </c>
      <c r="F10" s="7">
        <f>F8</f>
        <v>44561</v>
      </c>
      <c r="G10" s="13"/>
      <c r="H10" s="8">
        <f>DATE(YEAR(F10),MONTH(F10),DAY(F10)+7)</f>
        <v>44568</v>
      </c>
      <c r="I10" s="11">
        <f ca="1">IF(ISBLANK(H10),"",H10-DATE(YEAR(NOW()),MONTH(NOW()),DAY(NOW())))</f>
        <v>5</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358</v>
      </c>
      <c r="J11" s="9" t="str">
        <f ca="1">IF(I11="","",IF(I11&lt;0,"OVERDUE","NOT DUE"))</f>
        <v>NOT DUE</v>
      </c>
      <c r="K11" s="31"/>
      <c r="L11" s="10" t="s">
        <v>3253</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4" t="str">
        <f>C17</f>
        <v>LEO N. TAGPUNO</v>
      </c>
      <c r="F17" s="134"/>
      <c r="G17" s="134"/>
      <c r="I17" s="134" t="s">
        <v>3283</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2646</v>
      </c>
      <c r="D3" s="133" t="s">
        <v>8</v>
      </c>
      <c r="E3" s="133"/>
      <c r="F3" s="3" t="s">
        <v>2647</v>
      </c>
    </row>
    <row r="4" spans="1:12" ht="18" customHeight="1" x14ac:dyDescent="0.25">
      <c r="A4" s="132" t="s">
        <v>21</v>
      </c>
      <c r="B4" s="132"/>
      <c r="C4" s="17" t="s">
        <v>841</v>
      </c>
      <c r="D4" s="133" t="s">
        <v>9</v>
      </c>
      <c r="E4" s="133"/>
      <c r="F4" s="13"/>
    </row>
    <row r="5" spans="1:12" ht="18" customHeight="1" x14ac:dyDescent="0.25">
      <c r="A5" s="132" t="s">
        <v>22</v>
      </c>
      <c r="B5" s="132"/>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44561</v>
      </c>
      <c r="G8" s="13"/>
      <c r="H8" s="8">
        <f>DATE(YEAR(F8),MONTH(F8),DAY(F8)+7)</f>
        <v>44568</v>
      </c>
      <c r="I8" s="11">
        <f t="shared" ref="I8:I11" ca="1" si="0">IF(ISBLANK(H8),"",H8-DATE(YEAR(NOW()),MONTH(NOW()),DAY(NOW())))</f>
        <v>5</v>
      </c>
      <c r="J8" s="9" t="str">
        <f t="shared" ref="J8:J11" ca="1" si="1">IF(I8="","",IF(I8&lt;0,"OVERDUE","NOT DUE"))</f>
        <v>NOT DUE</v>
      </c>
      <c r="K8" s="31"/>
      <c r="L8" s="10"/>
    </row>
    <row r="9" spans="1:12" ht="15" customHeight="1" x14ac:dyDescent="0.25">
      <c r="A9" s="9" t="s">
        <v>2649</v>
      </c>
      <c r="B9" s="31" t="s">
        <v>843</v>
      </c>
      <c r="C9" s="31" t="s">
        <v>844</v>
      </c>
      <c r="D9" s="20" t="s">
        <v>2</v>
      </c>
      <c r="E9" s="7">
        <v>41662</v>
      </c>
      <c r="F9" s="7">
        <v>44541</v>
      </c>
      <c r="G9" s="13"/>
      <c r="H9" s="8">
        <f>EDATE(F9-1,1)</f>
        <v>44571</v>
      </c>
      <c r="I9" s="11">
        <f t="shared" ca="1" si="0"/>
        <v>8</v>
      </c>
      <c r="J9" s="9" t="str">
        <f t="shared" ca="1" si="1"/>
        <v>NOT DUE</v>
      </c>
      <c r="K9" s="31"/>
      <c r="L9" s="10"/>
    </row>
    <row r="10" spans="1:12" ht="26.45" customHeight="1" x14ac:dyDescent="0.25">
      <c r="A10" s="9" t="s">
        <v>2650</v>
      </c>
      <c r="B10" s="31" t="s">
        <v>845</v>
      </c>
      <c r="C10" s="31" t="s">
        <v>846</v>
      </c>
      <c r="D10" s="20" t="s">
        <v>594</v>
      </c>
      <c r="E10" s="7">
        <v>41662</v>
      </c>
      <c r="F10" s="7">
        <f>F8</f>
        <v>44561</v>
      </c>
      <c r="G10" s="13"/>
      <c r="H10" s="8">
        <f>DATE(YEAR(F10),MONTH(F10),DAY(F10)+7)</f>
        <v>44568</v>
      </c>
      <c r="I10" s="11">
        <f t="shared" ca="1" si="0"/>
        <v>5</v>
      </c>
      <c r="J10" s="9" t="str">
        <f t="shared" ca="1" si="1"/>
        <v>NOT DUE</v>
      </c>
      <c r="K10" s="31"/>
      <c r="L10" s="10"/>
    </row>
    <row r="11" spans="1:12" ht="25.5" x14ac:dyDescent="0.25">
      <c r="A11" s="9" t="s">
        <v>2651</v>
      </c>
      <c r="B11" s="31" t="s">
        <v>847</v>
      </c>
      <c r="C11" s="31" t="s">
        <v>846</v>
      </c>
      <c r="D11" s="20" t="s">
        <v>2</v>
      </c>
      <c r="E11" s="7">
        <v>41662</v>
      </c>
      <c r="F11" s="7">
        <f>F9</f>
        <v>44541</v>
      </c>
      <c r="G11" s="13"/>
      <c r="H11" s="8">
        <f>EDATE(F11-1,1)</f>
        <v>44571</v>
      </c>
      <c r="I11" s="11">
        <f t="shared" ca="1" si="0"/>
        <v>8</v>
      </c>
      <c r="J11" s="9" t="str">
        <f t="shared" ca="1" si="1"/>
        <v>NOT DUE</v>
      </c>
      <c r="K11" s="31"/>
      <c r="L11" s="10"/>
    </row>
    <row r="12" spans="1:12" ht="25.5" x14ac:dyDescent="0.25">
      <c r="A12" s="9" t="s">
        <v>2652</v>
      </c>
      <c r="B12" s="31" t="s">
        <v>847</v>
      </c>
      <c r="C12" s="31" t="s">
        <v>848</v>
      </c>
      <c r="D12" s="20" t="s">
        <v>2</v>
      </c>
      <c r="E12" s="7">
        <v>41662</v>
      </c>
      <c r="F12" s="7">
        <f t="shared" ref="F12" si="2">F10</f>
        <v>44561</v>
      </c>
      <c r="G12" s="13"/>
      <c r="H12" s="8">
        <f>EDATE(F12-1,1)</f>
        <v>44591</v>
      </c>
      <c r="I12" s="11">
        <f t="shared" ref="I12:I16" ca="1" si="3">IF(ISBLANK(H12),"",H12-DATE(YEAR(NOW()),MONTH(NOW()),DAY(NOW())))</f>
        <v>28</v>
      </c>
      <c r="J12" s="9" t="str">
        <f t="shared" ref="J12:J16" ca="1" si="4">IF(I12="","",IF(I12&lt;0,"OVERDUE","NOT DUE"))</f>
        <v>NOT DUE</v>
      </c>
      <c r="K12" s="31"/>
      <c r="L12" s="10"/>
    </row>
    <row r="13" spans="1:12" ht="25.5" x14ac:dyDescent="0.25">
      <c r="A13" s="9" t="s">
        <v>2653</v>
      </c>
      <c r="B13" s="31" t="s">
        <v>849</v>
      </c>
      <c r="C13" s="31" t="s">
        <v>850</v>
      </c>
      <c r="D13" s="20" t="s">
        <v>857</v>
      </c>
      <c r="E13" s="7">
        <v>41662</v>
      </c>
      <c r="F13" s="7">
        <v>44561</v>
      </c>
      <c r="G13" s="13"/>
      <c r="H13" s="8">
        <f>DATE(YEAR(F13),MONTH(F13),DAY(F13)+14)</f>
        <v>44575</v>
      </c>
      <c r="I13" s="11">
        <f t="shared" ca="1" si="3"/>
        <v>12</v>
      </c>
      <c r="J13" s="9" t="str">
        <f t="shared" ca="1" si="4"/>
        <v>NOT DUE</v>
      </c>
      <c r="K13" s="31"/>
      <c r="L13" s="10" t="s">
        <v>3239</v>
      </c>
    </row>
    <row r="14" spans="1:12" x14ac:dyDescent="0.25">
      <c r="A14" s="9" t="s">
        <v>2654</v>
      </c>
      <c r="B14" s="31" t="s">
        <v>851</v>
      </c>
      <c r="C14" s="31" t="s">
        <v>852</v>
      </c>
      <c r="D14" s="20" t="s">
        <v>594</v>
      </c>
      <c r="E14" s="7">
        <v>41662</v>
      </c>
      <c r="F14" s="7">
        <f>F8</f>
        <v>44561</v>
      </c>
      <c r="G14" s="13"/>
      <c r="H14" s="8">
        <f>DATE(YEAR(F14),MONTH(F14),DAY(F14)+7)</f>
        <v>44568</v>
      </c>
      <c r="I14" s="11">
        <f t="shared" ca="1" si="3"/>
        <v>5</v>
      </c>
      <c r="J14" s="9" t="str">
        <f t="shared" ca="1" si="4"/>
        <v>NOT DUE</v>
      </c>
      <c r="K14" s="31"/>
      <c r="L14" s="10"/>
    </row>
    <row r="15" spans="1:12" ht="25.5" x14ac:dyDescent="0.25">
      <c r="A15" s="9" t="s">
        <v>2655</v>
      </c>
      <c r="B15" s="31" t="s">
        <v>853</v>
      </c>
      <c r="C15" s="31" t="s">
        <v>854</v>
      </c>
      <c r="D15" s="20" t="s">
        <v>2</v>
      </c>
      <c r="E15" s="7">
        <v>41662</v>
      </c>
      <c r="F15" s="7">
        <f>F11</f>
        <v>44541</v>
      </c>
      <c r="G15" s="13"/>
      <c r="H15" s="8">
        <f>EDATE(F15-1,1)</f>
        <v>44571</v>
      </c>
      <c r="I15" s="11">
        <f t="shared" ca="1" si="3"/>
        <v>8</v>
      </c>
      <c r="J15" s="9" t="str">
        <f t="shared" ca="1" si="4"/>
        <v>NOT DUE</v>
      </c>
      <c r="K15" s="31"/>
      <c r="L15" s="10"/>
    </row>
    <row r="16" spans="1:12" ht="25.5" x14ac:dyDescent="0.25">
      <c r="A16" s="9" t="s">
        <v>2656</v>
      </c>
      <c r="B16" s="31" t="s">
        <v>855</v>
      </c>
      <c r="C16" s="31" t="s">
        <v>856</v>
      </c>
      <c r="D16" s="20" t="s">
        <v>2</v>
      </c>
      <c r="E16" s="7">
        <v>41662</v>
      </c>
      <c r="F16" s="7">
        <f>F10</f>
        <v>44561</v>
      </c>
      <c r="G16" s="13"/>
      <c r="H16" s="8">
        <f>EDATE(F16-1,1)</f>
        <v>44591</v>
      </c>
      <c r="I16" s="11">
        <f t="shared" ca="1" si="3"/>
        <v>28</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4" t="str">
        <f>C22</f>
        <v>LEO N. TAGPUNO</v>
      </c>
      <c r="F22" s="134"/>
      <c r="G22" s="134"/>
      <c r="I22" s="134" t="s">
        <v>3283</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859</v>
      </c>
      <c r="D3" s="133" t="s">
        <v>8</v>
      </c>
      <c r="E3" s="133"/>
      <c r="F3" s="3" t="s">
        <v>1502</v>
      </c>
    </row>
    <row r="4" spans="1:12" ht="18" customHeight="1" x14ac:dyDescent="0.25">
      <c r="A4" s="132" t="s">
        <v>21</v>
      </c>
      <c r="B4" s="132"/>
      <c r="C4" s="17"/>
      <c r="D4" s="133" t="s">
        <v>9</v>
      </c>
      <c r="E4" s="133"/>
      <c r="F4" s="13"/>
    </row>
    <row r="5" spans="1:12" ht="18" customHeight="1" x14ac:dyDescent="0.25">
      <c r="A5" s="132" t="s">
        <v>22</v>
      </c>
      <c r="B5" s="132"/>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44558</v>
      </c>
      <c r="G8" s="13"/>
      <c r="H8" s="8">
        <f t="shared" ref="H8:H18" si="0">EDATE(F8-1,1)</f>
        <v>44588</v>
      </c>
      <c r="I8" s="11">
        <f t="shared" ref="I8:I15" ca="1" si="1">IF(ISBLANK(H8),"",H8-DATE(YEAR(NOW()),MONTH(NOW()),DAY(NOW())))</f>
        <v>25</v>
      </c>
      <c r="J8" s="9" t="str">
        <f t="shared" ref="J8:J15" ca="1" si="2">IF(I8="","",IF(I8&lt;0,"OVERDUE","NOT DUE"))</f>
        <v>NOT DUE</v>
      </c>
      <c r="K8" s="31"/>
      <c r="L8" s="110"/>
    </row>
    <row r="9" spans="1:12" ht="15" customHeight="1" x14ac:dyDescent="0.25">
      <c r="A9" s="9" t="s">
        <v>1504</v>
      </c>
      <c r="B9" s="31" t="s">
        <v>863</v>
      </c>
      <c r="C9" s="31" t="s">
        <v>862</v>
      </c>
      <c r="D9" s="20" t="s">
        <v>2</v>
      </c>
      <c r="E9" s="7">
        <v>41662</v>
      </c>
      <c r="F9" s="7">
        <f>F8</f>
        <v>44558</v>
      </c>
      <c r="G9" s="13"/>
      <c r="H9" s="8">
        <f t="shared" si="0"/>
        <v>44588</v>
      </c>
      <c r="I9" s="11">
        <f t="shared" ca="1" si="1"/>
        <v>25</v>
      </c>
      <c r="J9" s="9" t="str">
        <f ca="1">IF(I9="","",IF(I9&lt;0,"OVERDUE","NOT DUE"))</f>
        <v>NOT DUE</v>
      </c>
      <c r="K9" s="31"/>
      <c r="L9" s="110"/>
    </row>
    <row r="10" spans="1:12" x14ac:dyDescent="0.25">
      <c r="A10" s="9" t="s">
        <v>1505</v>
      </c>
      <c r="B10" s="31" t="s">
        <v>864</v>
      </c>
      <c r="C10" s="31" t="s">
        <v>862</v>
      </c>
      <c r="D10" s="20" t="s">
        <v>2</v>
      </c>
      <c r="E10" s="7">
        <v>41662</v>
      </c>
      <c r="F10" s="7">
        <f>F9</f>
        <v>44558</v>
      </c>
      <c r="G10" s="13"/>
      <c r="H10" s="8">
        <f t="shared" si="0"/>
        <v>44588</v>
      </c>
      <c r="I10" s="11">
        <f t="shared" ca="1" si="1"/>
        <v>25</v>
      </c>
      <c r="J10" s="9" t="str">
        <f t="shared" ca="1" si="2"/>
        <v>NOT DUE</v>
      </c>
      <c r="K10" s="31"/>
      <c r="L10" s="110"/>
    </row>
    <row r="11" spans="1:12" ht="25.5" x14ac:dyDescent="0.25">
      <c r="A11" s="9" t="s">
        <v>1506</v>
      </c>
      <c r="B11" s="31" t="s">
        <v>865</v>
      </c>
      <c r="C11" s="31" t="s">
        <v>862</v>
      </c>
      <c r="D11" s="20" t="s">
        <v>2</v>
      </c>
      <c r="E11" s="7">
        <v>41662</v>
      </c>
      <c r="F11" s="7">
        <v>44558</v>
      </c>
      <c r="G11" s="13"/>
      <c r="H11" s="8">
        <f t="shared" si="0"/>
        <v>44588</v>
      </c>
      <c r="I11" s="11">
        <f t="shared" ca="1" si="1"/>
        <v>25</v>
      </c>
      <c r="J11" s="9" t="str">
        <f t="shared" ca="1" si="2"/>
        <v>NOT DUE</v>
      </c>
      <c r="K11" s="31" t="s">
        <v>874</v>
      </c>
      <c r="L11" s="131" t="s">
        <v>3299</v>
      </c>
    </row>
    <row r="12" spans="1:12" ht="25.5" x14ac:dyDescent="0.25">
      <c r="A12" s="9" t="s">
        <v>1507</v>
      </c>
      <c r="B12" s="31" t="s">
        <v>866</v>
      </c>
      <c r="C12" s="31" t="s">
        <v>862</v>
      </c>
      <c r="D12" s="20" t="s">
        <v>2</v>
      </c>
      <c r="E12" s="7">
        <v>41662</v>
      </c>
      <c r="F12" s="7">
        <f t="shared" ref="F12:F17" si="3">F11</f>
        <v>44558</v>
      </c>
      <c r="G12" s="13"/>
      <c r="H12" s="8">
        <f t="shared" si="0"/>
        <v>44588</v>
      </c>
      <c r="I12" s="11">
        <f t="shared" ca="1" si="1"/>
        <v>25</v>
      </c>
      <c r="J12" s="9" t="str">
        <f t="shared" ca="1" si="2"/>
        <v>NOT DUE</v>
      </c>
      <c r="K12" s="31" t="s">
        <v>874</v>
      </c>
      <c r="L12" s="131" t="s">
        <v>3298</v>
      </c>
    </row>
    <row r="13" spans="1:12" ht="25.5" x14ac:dyDescent="0.25">
      <c r="A13" s="9" t="s">
        <v>1508</v>
      </c>
      <c r="B13" s="31" t="s">
        <v>867</v>
      </c>
      <c r="C13" s="31" t="s">
        <v>862</v>
      </c>
      <c r="D13" s="20" t="s">
        <v>2</v>
      </c>
      <c r="E13" s="7">
        <v>41662</v>
      </c>
      <c r="F13" s="7">
        <f t="shared" si="3"/>
        <v>44558</v>
      </c>
      <c r="G13" s="13"/>
      <c r="H13" s="8">
        <f t="shared" si="0"/>
        <v>44588</v>
      </c>
      <c r="I13" s="11">
        <f t="shared" ca="1" si="1"/>
        <v>25</v>
      </c>
      <c r="J13" s="9" t="str">
        <f t="shared" ca="1" si="2"/>
        <v>NOT DUE</v>
      </c>
      <c r="K13" s="31" t="s">
        <v>874</v>
      </c>
      <c r="L13" s="131"/>
    </row>
    <row r="14" spans="1:12" ht="25.5" x14ac:dyDescent="0.25">
      <c r="A14" s="9" t="s">
        <v>1509</v>
      </c>
      <c r="B14" s="31" t="s">
        <v>868</v>
      </c>
      <c r="C14" s="31" t="s">
        <v>862</v>
      </c>
      <c r="D14" s="20" t="s">
        <v>2</v>
      </c>
      <c r="E14" s="7">
        <v>41662</v>
      </c>
      <c r="F14" s="7">
        <f t="shared" si="3"/>
        <v>44558</v>
      </c>
      <c r="G14" s="13"/>
      <c r="H14" s="8">
        <f t="shared" si="0"/>
        <v>44588</v>
      </c>
      <c r="I14" s="11">
        <f t="shared" ca="1" si="1"/>
        <v>25</v>
      </c>
      <c r="J14" s="9" t="str">
        <f t="shared" ca="1" si="2"/>
        <v>NOT DUE</v>
      </c>
      <c r="K14" s="31" t="s">
        <v>874</v>
      </c>
      <c r="L14" s="131"/>
    </row>
    <row r="15" spans="1:12" ht="25.5" x14ac:dyDescent="0.25">
      <c r="A15" s="9" t="s">
        <v>1510</v>
      </c>
      <c r="B15" s="31" t="s">
        <v>869</v>
      </c>
      <c r="C15" s="31" t="s">
        <v>862</v>
      </c>
      <c r="D15" s="20" t="s">
        <v>2</v>
      </c>
      <c r="E15" s="7">
        <v>41662</v>
      </c>
      <c r="F15" s="7">
        <f t="shared" si="3"/>
        <v>44558</v>
      </c>
      <c r="G15" s="13"/>
      <c r="H15" s="8">
        <f t="shared" si="0"/>
        <v>44588</v>
      </c>
      <c r="I15" s="11">
        <f t="shared" ca="1" si="1"/>
        <v>25</v>
      </c>
      <c r="J15" s="9" t="str">
        <f t="shared" ca="1" si="2"/>
        <v>NOT DUE</v>
      </c>
      <c r="K15" s="31" t="s">
        <v>874</v>
      </c>
      <c r="L15" s="131"/>
    </row>
    <row r="16" spans="1:12" ht="25.5" x14ac:dyDescent="0.25">
      <c r="A16" s="9" t="s">
        <v>1511</v>
      </c>
      <c r="B16" s="31" t="s">
        <v>870</v>
      </c>
      <c r="C16" s="31" t="s">
        <v>862</v>
      </c>
      <c r="D16" s="20" t="s">
        <v>2</v>
      </c>
      <c r="E16" s="7">
        <v>41662</v>
      </c>
      <c r="F16" s="7">
        <f t="shared" si="3"/>
        <v>44558</v>
      </c>
      <c r="G16" s="13"/>
      <c r="H16" s="8">
        <f t="shared" si="0"/>
        <v>44588</v>
      </c>
      <c r="I16" s="11">
        <f t="shared" ref="I16:I18" ca="1" si="4">IF(ISBLANK(H16),"",H16-DATE(YEAR(NOW()),MONTH(NOW()),DAY(NOW())))</f>
        <v>25</v>
      </c>
      <c r="J16" s="9" t="str">
        <f t="shared" ref="J16:J18" ca="1" si="5">IF(I16="","",IF(I16&lt;0,"OVERDUE","NOT DUE"))</f>
        <v>NOT DUE</v>
      </c>
      <c r="K16" s="31" t="s">
        <v>874</v>
      </c>
      <c r="L16" s="131"/>
    </row>
    <row r="17" spans="1:12" ht="25.5" x14ac:dyDescent="0.25">
      <c r="A17" s="9" t="s">
        <v>1512</v>
      </c>
      <c r="B17" s="31" t="s">
        <v>871</v>
      </c>
      <c r="C17" s="31" t="s">
        <v>862</v>
      </c>
      <c r="D17" s="20" t="s">
        <v>2</v>
      </c>
      <c r="E17" s="7">
        <v>41662</v>
      </c>
      <c r="F17" s="7">
        <f t="shared" si="3"/>
        <v>44558</v>
      </c>
      <c r="G17" s="13"/>
      <c r="H17" s="8">
        <f t="shared" si="0"/>
        <v>44588</v>
      </c>
      <c r="I17" s="11">
        <f t="shared" ca="1" si="4"/>
        <v>25</v>
      </c>
      <c r="J17" s="9" t="str">
        <f t="shared" ca="1" si="5"/>
        <v>NOT DUE</v>
      </c>
      <c r="K17" s="31" t="s">
        <v>874</v>
      </c>
      <c r="L17" s="131"/>
    </row>
    <row r="18" spans="1:12" ht="26.45" customHeight="1" x14ac:dyDescent="0.25">
      <c r="A18" s="9" t="s">
        <v>1513</v>
      </c>
      <c r="B18" s="31" t="s">
        <v>872</v>
      </c>
      <c r="C18" s="31" t="s">
        <v>873</v>
      </c>
      <c r="D18" s="20" t="s">
        <v>2</v>
      </c>
      <c r="E18" s="7">
        <v>41662</v>
      </c>
      <c r="F18" s="7">
        <v>44558</v>
      </c>
      <c r="G18" s="13"/>
      <c r="H18" s="8">
        <f t="shared" si="0"/>
        <v>44588</v>
      </c>
      <c r="I18" s="11">
        <f t="shared" ca="1" si="4"/>
        <v>25</v>
      </c>
      <c r="J18" s="9" t="str">
        <f t="shared" ca="1" si="5"/>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4" t="str">
        <f>C24</f>
        <v>LEO N. TAGPUNO</v>
      </c>
      <c r="F24" s="134"/>
      <c r="G24" s="134"/>
      <c r="I24" s="134" t="s">
        <v>3283</v>
      </c>
      <c r="J24" s="134"/>
      <c r="K24" s="134"/>
    </row>
    <row r="25" spans="1:12" x14ac:dyDescent="0.25">
      <c r="A25" s="112"/>
      <c r="C25" s="117" t="s">
        <v>3234</v>
      </c>
      <c r="E25" s="135" t="s">
        <v>2456</v>
      </c>
      <c r="F25" s="135"/>
      <c r="G25" s="135"/>
      <c r="I25" s="136" t="s">
        <v>2807</v>
      </c>
      <c r="J25" s="136"/>
      <c r="K25" s="136"/>
    </row>
    <row r="26" spans="1:12" x14ac:dyDescent="0.25">
      <c r="A26" s="112"/>
    </row>
  </sheetData>
  <sheetProtection selectLockedCells="1"/>
  <mergeCells count="13">
    <mergeCell ref="E24:G24"/>
    <mergeCell ref="I24:K24"/>
    <mergeCell ref="E25:G25"/>
    <mergeCell ref="I25:K25"/>
    <mergeCell ref="A4:B4"/>
    <mergeCell ref="D4:E4"/>
    <mergeCell ref="A5:B5"/>
    <mergeCell ref="A1:B1"/>
    <mergeCell ref="D1:E1"/>
    <mergeCell ref="A2:B2"/>
    <mergeCell ref="D2:E2"/>
    <mergeCell ref="A3:B3"/>
    <mergeCell ref="D3:E3"/>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35" zoomScale="85" zoomScaleNormal="85" workbookViewId="0">
      <selection activeCell="D29" sqref="D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875</v>
      </c>
      <c r="D3" s="133" t="s">
        <v>8</v>
      </c>
      <c r="E3" s="133"/>
      <c r="F3" s="3" t="s">
        <v>876</v>
      </c>
    </row>
    <row r="4" spans="1:12" ht="18" customHeight="1" x14ac:dyDescent="0.25">
      <c r="A4" s="132" t="s">
        <v>21</v>
      </c>
      <c r="B4" s="132"/>
      <c r="C4" s="17" t="s">
        <v>1516</v>
      </c>
      <c r="D4" s="133" t="s">
        <v>9</v>
      </c>
      <c r="E4" s="133"/>
      <c r="F4" s="13"/>
    </row>
    <row r="5" spans="1:12" ht="18" customHeight="1" x14ac:dyDescent="0.25">
      <c r="A5" s="132" t="s">
        <v>22</v>
      </c>
      <c r="B5" s="132"/>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174</v>
      </c>
      <c r="J8" s="9" t="str">
        <f t="shared" ref="J8:J42" ca="1" si="1">IF(I8="","",IF(I8&lt;0,"OVERDUE","NOT DUE"))</f>
        <v>NOT DUE</v>
      </c>
      <c r="K8" s="31"/>
      <c r="L8" s="10"/>
    </row>
    <row r="9" spans="1:12" ht="25.5" x14ac:dyDescent="0.25">
      <c r="A9" s="9" t="s">
        <v>923</v>
      </c>
      <c r="B9" s="31" t="s">
        <v>878</v>
      </c>
      <c r="C9" s="31" t="s">
        <v>880</v>
      </c>
      <c r="D9" s="20" t="s">
        <v>922</v>
      </c>
      <c r="E9" s="7">
        <v>41662</v>
      </c>
      <c r="F9" s="7">
        <v>44563</v>
      </c>
      <c r="G9" s="13"/>
      <c r="H9" s="8">
        <f>DATE(YEAR(F9),MONTH(F9),DAY(F9)+1)</f>
        <v>44564</v>
      </c>
      <c r="I9" s="11">
        <f t="shared" ca="1" si="0"/>
        <v>1</v>
      </c>
      <c r="J9" s="9" t="str">
        <f t="shared" ca="1" si="1"/>
        <v>NOT DUE</v>
      </c>
      <c r="K9" s="31"/>
      <c r="L9" s="10"/>
    </row>
    <row r="10" spans="1:12" ht="38.25" x14ac:dyDescent="0.25">
      <c r="A10" s="9" t="s">
        <v>924</v>
      </c>
      <c r="B10" s="31" t="s">
        <v>878</v>
      </c>
      <c r="C10" s="31" t="s">
        <v>881</v>
      </c>
      <c r="D10" s="20" t="s">
        <v>922</v>
      </c>
      <c r="E10" s="7">
        <v>41662</v>
      </c>
      <c r="F10" s="7">
        <v>44563</v>
      </c>
      <c r="G10" s="13"/>
      <c r="H10" s="8">
        <f>DATE(YEAR(F10),MONTH(F10),DAY(F10)+1)</f>
        <v>44564</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357</v>
      </c>
      <c r="J11" s="9" t="str">
        <f t="shared" ca="1" si="1"/>
        <v>NOT DUE</v>
      </c>
      <c r="K11" s="31"/>
      <c r="L11" s="34"/>
    </row>
    <row r="12" spans="1:12" ht="25.5" x14ac:dyDescent="0.25">
      <c r="A12" s="9" t="s">
        <v>926</v>
      </c>
      <c r="B12" s="31" t="s">
        <v>883</v>
      </c>
      <c r="C12" s="31" t="s">
        <v>884</v>
      </c>
      <c r="D12" s="20" t="s">
        <v>594</v>
      </c>
      <c r="E12" s="7">
        <v>41662</v>
      </c>
      <c r="F12" s="7">
        <v>44562</v>
      </c>
      <c r="G12" s="7"/>
      <c r="H12" s="8">
        <f>DATE(YEAR(F12),MONTH(F12),DAY(F12)+7)</f>
        <v>44569</v>
      </c>
      <c r="I12" s="11">
        <f t="shared" ca="1" si="0"/>
        <v>6</v>
      </c>
      <c r="J12" s="9" t="str">
        <f t="shared" ca="1" si="1"/>
        <v>NOT DUE</v>
      </c>
      <c r="K12" s="31"/>
      <c r="L12" s="10"/>
    </row>
    <row r="13" spans="1:12" ht="38.25" x14ac:dyDescent="0.25">
      <c r="A13" s="9" t="s">
        <v>927</v>
      </c>
      <c r="B13" s="31" t="s">
        <v>885</v>
      </c>
      <c r="C13" s="31" t="s">
        <v>886</v>
      </c>
      <c r="D13" s="20" t="s">
        <v>922</v>
      </c>
      <c r="E13" s="7">
        <v>41662</v>
      </c>
      <c r="F13" s="7">
        <v>44563</v>
      </c>
      <c r="G13" s="13"/>
      <c r="H13" s="8">
        <f>DATE(YEAR(F13),MONTH(F13),DAY(F13)+1)</f>
        <v>44564</v>
      </c>
      <c r="I13" s="11">
        <f t="shared" ca="1" si="0"/>
        <v>1</v>
      </c>
      <c r="J13" s="9" t="str">
        <f t="shared" ca="1" si="1"/>
        <v>NOT DUE</v>
      </c>
      <c r="K13" s="31"/>
      <c r="L13" s="10"/>
    </row>
    <row r="14" spans="1:12" ht="38.25" x14ac:dyDescent="0.25">
      <c r="A14" s="9" t="s">
        <v>928</v>
      </c>
      <c r="B14" s="31" t="s">
        <v>887</v>
      </c>
      <c r="C14" s="31" t="s">
        <v>888</v>
      </c>
      <c r="D14" s="20" t="s">
        <v>922</v>
      </c>
      <c r="E14" s="7">
        <v>41662</v>
      </c>
      <c r="F14" s="7">
        <v>44563</v>
      </c>
      <c r="G14" s="13"/>
      <c r="H14" s="8">
        <f>DATE(YEAR(F14),MONTH(F14),DAY(F14)+1)</f>
        <v>44564</v>
      </c>
      <c r="I14" s="11">
        <f t="shared" ca="1" si="0"/>
        <v>1</v>
      </c>
      <c r="J14" s="9" t="str">
        <f t="shared" ca="1" si="1"/>
        <v>NOT DUE</v>
      </c>
      <c r="K14" s="31"/>
      <c r="L14" s="10"/>
    </row>
    <row r="15" spans="1:12" ht="63.75" x14ac:dyDescent="0.25">
      <c r="A15" s="9" t="s">
        <v>929</v>
      </c>
      <c r="B15" s="31" t="s">
        <v>889</v>
      </c>
      <c r="C15" s="31" t="s">
        <v>890</v>
      </c>
      <c r="D15" s="20" t="s">
        <v>922</v>
      </c>
      <c r="E15" s="7">
        <v>41662</v>
      </c>
      <c r="F15" s="7">
        <v>44563</v>
      </c>
      <c r="G15" s="13"/>
      <c r="H15" s="8">
        <f>DATE(YEAR(F15),MONTH(F15),DAY(F15)+1)</f>
        <v>44564</v>
      </c>
      <c r="I15" s="11">
        <f t="shared" ca="1" si="0"/>
        <v>1</v>
      </c>
      <c r="J15" s="9" t="str">
        <f t="shared" ca="1" si="1"/>
        <v>NOT DUE</v>
      </c>
      <c r="K15" s="31"/>
      <c r="L15" s="10"/>
    </row>
    <row r="16" spans="1:12" ht="25.5" x14ac:dyDescent="0.25">
      <c r="A16" s="9" t="s">
        <v>930</v>
      </c>
      <c r="B16" s="31" t="s">
        <v>891</v>
      </c>
      <c r="C16" s="31" t="s">
        <v>892</v>
      </c>
      <c r="D16" s="20" t="s">
        <v>922</v>
      </c>
      <c r="E16" s="7">
        <v>41662</v>
      </c>
      <c r="F16" s="7">
        <v>44563</v>
      </c>
      <c r="G16" s="13"/>
      <c r="H16" s="8">
        <f>DATE(YEAR(F16),MONTH(F16),DAY(F16)+1)</f>
        <v>44564</v>
      </c>
      <c r="I16" s="11">
        <f t="shared" ca="1" si="0"/>
        <v>1</v>
      </c>
      <c r="J16" s="9" t="str">
        <f t="shared" ca="1" si="1"/>
        <v>NOT DUE</v>
      </c>
      <c r="K16" s="31"/>
      <c r="L16" s="10"/>
    </row>
    <row r="17" spans="1:12" ht="25.5" x14ac:dyDescent="0.25">
      <c r="A17" s="9" t="s">
        <v>931</v>
      </c>
      <c r="B17" s="31" t="s">
        <v>878</v>
      </c>
      <c r="C17" s="31" t="s">
        <v>893</v>
      </c>
      <c r="D17" s="20" t="s">
        <v>922</v>
      </c>
      <c r="E17" s="7">
        <v>41662</v>
      </c>
      <c r="F17" s="7">
        <v>44563</v>
      </c>
      <c r="G17" s="13"/>
      <c r="H17" s="8">
        <f>DATE(YEAR(F17),MONTH(F17),DAY(F17)+1)</f>
        <v>44564</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174</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174</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174</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174</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174</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357</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357</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357</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357</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357</v>
      </c>
      <c r="J27" s="9" t="str">
        <f t="shared" ca="1" si="1"/>
        <v>NOT DUE</v>
      </c>
      <c r="K27" s="31"/>
      <c r="L27" s="34"/>
    </row>
    <row r="28" spans="1:12" ht="38.25" x14ac:dyDescent="0.25">
      <c r="A28" s="9" t="s">
        <v>942</v>
      </c>
      <c r="B28" s="31" t="s">
        <v>903</v>
      </c>
      <c r="C28" s="31" t="s">
        <v>881</v>
      </c>
      <c r="D28" s="20" t="s">
        <v>922</v>
      </c>
      <c r="E28" s="7">
        <v>41662</v>
      </c>
      <c r="F28" s="7">
        <v>44563</v>
      </c>
      <c r="G28" s="13"/>
      <c r="H28" s="8">
        <f>DATE(YEAR(F28),MONTH(F28),DAY(F28)+1)</f>
        <v>44564</v>
      </c>
      <c r="I28" s="11">
        <f t="shared" ca="1" si="0"/>
        <v>1</v>
      </c>
      <c r="J28" s="9" t="str">
        <f t="shared" ca="1" si="1"/>
        <v>NOT DUE</v>
      </c>
      <c r="K28" s="31"/>
      <c r="L28" s="10"/>
    </row>
    <row r="29" spans="1:12" ht="25.5" x14ac:dyDescent="0.25">
      <c r="A29" s="9" t="s">
        <v>943</v>
      </c>
      <c r="B29" s="31" t="s">
        <v>911</v>
      </c>
      <c r="C29" s="31" t="s">
        <v>884</v>
      </c>
      <c r="D29" s="20" t="s">
        <v>594</v>
      </c>
      <c r="E29" s="7">
        <v>41662</v>
      </c>
      <c r="F29" s="7">
        <v>44562</v>
      </c>
      <c r="G29" s="13"/>
      <c r="H29" s="8">
        <f>DATE(YEAR(F29),MONTH(F29),DAY(F29)+7)</f>
        <v>44569</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174</v>
      </c>
      <c r="J30" s="9" t="str">
        <f t="shared" ca="1" si="1"/>
        <v>NOT DUE</v>
      </c>
      <c r="K30" s="31"/>
      <c r="L30" s="10"/>
    </row>
    <row r="31" spans="1:12" ht="38.25" x14ac:dyDescent="0.25">
      <c r="A31" s="9" t="s">
        <v>945</v>
      </c>
      <c r="B31" s="31" t="s">
        <v>912</v>
      </c>
      <c r="C31" s="31" t="s">
        <v>881</v>
      </c>
      <c r="D31" s="20" t="s">
        <v>922</v>
      </c>
      <c r="E31" s="7">
        <v>41662</v>
      </c>
      <c r="F31" s="7">
        <v>44563</v>
      </c>
      <c r="G31" s="13"/>
      <c r="H31" s="8">
        <f>DATE(YEAR(F31),MONTH(F31),DAY(F31)+1)</f>
        <v>44564</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357</v>
      </c>
      <c r="J32" s="9" t="str">
        <f t="shared" ca="1" si="1"/>
        <v>NOT DUE</v>
      </c>
      <c r="K32" s="31"/>
      <c r="L32" s="34"/>
    </row>
    <row r="33" spans="1:12" ht="38.25" x14ac:dyDescent="0.25">
      <c r="A33" s="9" t="s">
        <v>947</v>
      </c>
      <c r="B33" s="31" t="s">
        <v>912</v>
      </c>
      <c r="C33" s="31" t="s">
        <v>913</v>
      </c>
      <c r="D33" s="20" t="s">
        <v>922</v>
      </c>
      <c r="E33" s="7">
        <v>41662</v>
      </c>
      <c r="F33" s="7">
        <v>44563</v>
      </c>
      <c r="G33" s="13"/>
      <c r="H33" s="8">
        <f>DATE(YEAR(F33),MONTH(F33),DAY(F33)+1)</f>
        <v>44564</v>
      </c>
      <c r="I33" s="11">
        <f t="shared" ca="1" si="0"/>
        <v>1</v>
      </c>
      <c r="J33" s="9" t="str">
        <f t="shared" ca="1" si="1"/>
        <v>NOT DUE</v>
      </c>
      <c r="K33" s="31"/>
      <c r="L33" s="10"/>
    </row>
    <row r="34" spans="1:12" ht="38.25" x14ac:dyDescent="0.25">
      <c r="A34" s="9" t="s">
        <v>948</v>
      </c>
      <c r="B34" s="31" t="s">
        <v>912</v>
      </c>
      <c r="C34" s="31" t="s">
        <v>914</v>
      </c>
      <c r="D34" s="20" t="s">
        <v>922</v>
      </c>
      <c r="E34" s="7">
        <v>41662</v>
      </c>
      <c r="F34" s="7">
        <v>44563</v>
      </c>
      <c r="G34" s="13"/>
      <c r="H34" s="8">
        <f>DATE(YEAR(F34),MONTH(F34),DAY(F34)+1)</f>
        <v>44564</v>
      </c>
      <c r="I34" s="11">
        <f t="shared" ca="1" si="0"/>
        <v>1</v>
      </c>
      <c r="J34" s="9" t="str">
        <f t="shared" ca="1" si="1"/>
        <v>NOT DUE</v>
      </c>
      <c r="K34" s="31"/>
      <c r="L34" s="10"/>
    </row>
    <row r="35" spans="1:12" ht="63.75" x14ac:dyDescent="0.25">
      <c r="A35" s="9" t="s">
        <v>949</v>
      </c>
      <c r="B35" s="31" t="s">
        <v>912</v>
      </c>
      <c r="C35" s="31" t="s">
        <v>915</v>
      </c>
      <c r="D35" s="20" t="s">
        <v>922</v>
      </c>
      <c r="E35" s="7">
        <v>41662</v>
      </c>
      <c r="F35" s="7">
        <v>44563</v>
      </c>
      <c r="G35" s="13"/>
      <c r="H35" s="8">
        <f>DATE(YEAR(F35),MONTH(F35),DAY(F35)+1)</f>
        <v>44564</v>
      </c>
      <c r="I35" s="11">
        <f t="shared" ca="1" si="0"/>
        <v>1</v>
      </c>
      <c r="J35" s="9" t="str">
        <f t="shared" ca="1" si="1"/>
        <v>NOT DUE</v>
      </c>
      <c r="K35" s="31"/>
      <c r="L35" s="10"/>
    </row>
    <row r="36" spans="1:12" ht="25.5" x14ac:dyDescent="0.25">
      <c r="A36" s="9" t="s">
        <v>950</v>
      </c>
      <c r="B36" s="31" t="s">
        <v>912</v>
      </c>
      <c r="C36" s="31" t="s">
        <v>916</v>
      </c>
      <c r="D36" s="20" t="s">
        <v>922</v>
      </c>
      <c r="E36" s="7">
        <v>41662</v>
      </c>
      <c r="F36" s="7">
        <v>44563</v>
      </c>
      <c r="G36" s="13"/>
      <c r="H36" s="8">
        <f>DATE(YEAR(F36),MONTH(F36),DAY(F36)+1)</f>
        <v>44564</v>
      </c>
      <c r="I36" s="11">
        <f t="shared" ca="1" si="0"/>
        <v>1</v>
      </c>
      <c r="J36" s="9" t="str">
        <f t="shared" ca="1" si="1"/>
        <v>NOT DUE</v>
      </c>
      <c r="K36" s="31"/>
      <c r="L36" s="10"/>
    </row>
    <row r="37" spans="1:12" ht="25.5" x14ac:dyDescent="0.25">
      <c r="A37" s="9" t="s">
        <v>951</v>
      </c>
      <c r="B37" s="31" t="s">
        <v>912</v>
      </c>
      <c r="C37" s="31" t="s">
        <v>917</v>
      </c>
      <c r="D37" s="20" t="s">
        <v>922</v>
      </c>
      <c r="E37" s="7">
        <v>41662</v>
      </c>
      <c r="F37" s="7">
        <v>44563</v>
      </c>
      <c r="G37" s="13"/>
      <c r="H37" s="8">
        <f>DATE(YEAR(F37),MONTH(F37),DAY(F37)+1)</f>
        <v>44564</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174</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174</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174</v>
      </c>
      <c r="J40" s="9" t="str">
        <f t="shared" ca="1" si="1"/>
        <v>NOT DUE</v>
      </c>
      <c r="K40" s="31"/>
      <c r="L40" s="10"/>
    </row>
    <row r="41" spans="1:12" ht="38.25" x14ac:dyDescent="0.25">
      <c r="A41" s="9" t="s">
        <v>955</v>
      </c>
      <c r="B41" s="31" t="s">
        <v>920</v>
      </c>
      <c r="C41" s="31" t="s">
        <v>881</v>
      </c>
      <c r="D41" s="20" t="s">
        <v>922</v>
      </c>
      <c r="E41" s="7">
        <v>41662</v>
      </c>
      <c r="F41" s="7">
        <v>44563</v>
      </c>
      <c r="G41" s="13"/>
      <c r="H41" s="8">
        <f>DATE(YEAR(F41),MONTH(F41),DAY(F41)+1)</f>
        <v>44564</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357</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3272</v>
      </c>
      <c r="E48" s="134" t="s">
        <v>3271</v>
      </c>
      <c r="F48" s="134"/>
      <c r="G48" s="134"/>
      <c r="I48" s="134" t="s">
        <v>3283</v>
      </c>
      <c r="J48" s="134"/>
      <c r="K48" s="134"/>
    </row>
    <row r="49" spans="1:11" x14ac:dyDescent="0.25">
      <c r="A49" s="112"/>
      <c r="C49" s="117" t="s">
        <v>3234</v>
      </c>
      <c r="E49" s="135" t="s">
        <v>2456</v>
      </c>
      <c r="F49" s="135"/>
      <c r="G49" s="135"/>
      <c r="I49" s="136" t="s">
        <v>2807</v>
      </c>
      <c r="J49" s="136"/>
      <c r="K49" s="136"/>
    </row>
    <row r="50" spans="1:11" x14ac:dyDescent="0.25">
      <c r="A50" s="112"/>
    </row>
  </sheetData>
  <sheetProtection selectLockedCells="1"/>
  <mergeCells count="13">
    <mergeCell ref="E48:G48"/>
    <mergeCell ref="I48:K48"/>
    <mergeCell ref="E49:G49"/>
    <mergeCell ref="I49:K49"/>
    <mergeCell ref="A4:B4"/>
    <mergeCell ref="D4:E4"/>
    <mergeCell ref="A5:B5"/>
    <mergeCell ref="A1:B1"/>
    <mergeCell ref="D1:E1"/>
    <mergeCell ref="A2:B2"/>
    <mergeCell ref="D2:E2"/>
    <mergeCell ref="A3:B3"/>
    <mergeCell ref="D3:E3"/>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7"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1518</v>
      </c>
      <c r="D3" s="133" t="s">
        <v>8</v>
      </c>
      <c r="E3" s="133"/>
      <c r="F3" s="3" t="s">
        <v>2417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44561</v>
      </c>
      <c r="G8" s="13"/>
      <c r="H8" s="8">
        <f>EDATE(F8-1,1)</f>
        <v>44591</v>
      </c>
      <c r="I8" s="11">
        <f t="shared" ref="I8" ca="1" si="0">IF(ISBLANK(H8),"",H8-DATE(YEAR(NOW()),MONTH(NOW()),DAY(NOW())))</f>
        <v>28</v>
      </c>
      <c r="J8" s="9" t="str">
        <f t="shared" ref="J8" ca="1" si="1">IF(I8="","",IF(I8&lt;0,"OVERDUE","NOT DUE"))</f>
        <v>NOT DUE</v>
      </c>
      <c r="K8" s="31"/>
      <c r="L8" s="10"/>
    </row>
    <row r="9" spans="1:12" x14ac:dyDescent="0.25">
      <c r="A9" s="9" t="s">
        <v>1915</v>
      </c>
      <c r="B9" s="31" t="s">
        <v>1536</v>
      </c>
      <c r="C9" s="31" t="s">
        <v>1843</v>
      </c>
      <c r="D9" s="20" t="s">
        <v>1566</v>
      </c>
      <c r="E9" s="7">
        <v>41662</v>
      </c>
      <c r="F9" s="7">
        <v>44561</v>
      </c>
      <c r="G9" s="13"/>
      <c r="H9" s="8">
        <f>EDATE(F9-1,1)</f>
        <v>44591</v>
      </c>
      <c r="I9" s="11">
        <f t="shared" ref="I9:I46" ca="1" si="2">IF(ISBLANK(H9),"",H9-DATE(YEAR(NOW()),MONTH(NOW()),DAY(NOW())))</f>
        <v>28</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357</v>
      </c>
      <c r="J10" s="9" t="str">
        <f t="shared" ca="1" si="3"/>
        <v>NOT DUE</v>
      </c>
      <c r="K10" s="31"/>
      <c r="L10" s="34"/>
    </row>
    <row r="11" spans="1:12" ht="25.5" x14ac:dyDescent="0.25">
      <c r="A11" s="9" t="s">
        <v>1917</v>
      </c>
      <c r="B11" s="31" t="s">
        <v>1537</v>
      </c>
      <c r="C11" s="31" t="s">
        <v>1866</v>
      </c>
      <c r="D11" s="20" t="s">
        <v>1566</v>
      </c>
      <c r="E11" s="7">
        <v>41662</v>
      </c>
      <c r="F11" s="7">
        <v>44561</v>
      </c>
      <c r="G11" s="13"/>
      <c r="H11" s="8">
        <f t="shared" ref="H11:H19" si="5">EDATE(F11-1,1)</f>
        <v>44591</v>
      </c>
      <c r="I11" s="11">
        <f t="shared" ca="1" si="2"/>
        <v>28</v>
      </c>
      <c r="J11" s="9" t="str">
        <f t="shared" ca="1" si="3"/>
        <v>NOT DUE</v>
      </c>
      <c r="K11" s="31"/>
      <c r="L11" s="10"/>
    </row>
    <row r="12" spans="1:12" x14ac:dyDescent="0.25">
      <c r="A12" s="9" t="s">
        <v>1918</v>
      </c>
      <c r="B12" s="31" t="s">
        <v>1538</v>
      </c>
      <c r="C12" s="31" t="s">
        <v>1843</v>
      </c>
      <c r="D12" s="20" t="s">
        <v>1566</v>
      </c>
      <c r="E12" s="7">
        <v>41662</v>
      </c>
      <c r="F12" s="7">
        <v>44561</v>
      </c>
      <c r="G12" s="13"/>
      <c r="H12" s="8">
        <f t="shared" si="5"/>
        <v>44591</v>
      </c>
      <c r="I12" s="11">
        <f t="shared" ca="1" si="2"/>
        <v>28</v>
      </c>
      <c r="J12" s="9" t="str">
        <f t="shared" ca="1" si="3"/>
        <v>NOT DUE</v>
      </c>
      <c r="K12" s="31"/>
      <c r="L12" s="34"/>
    </row>
    <row r="13" spans="1:12" x14ac:dyDescent="0.25">
      <c r="A13" s="9" t="s">
        <v>1919</v>
      </c>
      <c r="B13" s="31" t="s">
        <v>1539</v>
      </c>
      <c r="C13" s="31" t="s">
        <v>1843</v>
      </c>
      <c r="D13" s="20" t="s">
        <v>1566</v>
      </c>
      <c r="E13" s="7">
        <v>41662</v>
      </c>
      <c r="F13" s="7">
        <v>44561</v>
      </c>
      <c r="G13" s="13"/>
      <c r="H13" s="8">
        <f t="shared" si="5"/>
        <v>44591</v>
      </c>
      <c r="I13" s="11">
        <f t="shared" ca="1" si="2"/>
        <v>28</v>
      </c>
      <c r="J13" s="9" t="str">
        <f t="shared" ca="1" si="3"/>
        <v>NOT DUE</v>
      </c>
      <c r="K13" s="31"/>
      <c r="L13" s="10"/>
    </row>
    <row r="14" spans="1:12" x14ac:dyDescent="0.25">
      <c r="A14" s="9" t="s">
        <v>1920</v>
      </c>
      <c r="B14" s="31" t="s">
        <v>1540</v>
      </c>
      <c r="C14" s="31" t="s">
        <v>1843</v>
      </c>
      <c r="D14" s="20" t="s">
        <v>1566</v>
      </c>
      <c r="E14" s="7">
        <v>41662</v>
      </c>
      <c r="F14" s="7">
        <v>44561</v>
      </c>
      <c r="G14" s="13"/>
      <c r="H14" s="8">
        <f t="shared" si="5"/>
        <v>44591</v>
      </c>
      <c r="I14" s="11">
        <f t="shared" ca="1" si="2"/>
        <v>28</v>
      </c>
      <c r="J14" s="9" t="str">
        <f t="shared" ca="1" si="3"/>
        <v>NOT DUE</v>
      </c>
      <c r="K14" s="31"/>
      <c r="L14" s="10"/>
    </row>
    <row r="15" spans="1:12" x14ac:dyDescent="0.25">
      <c r="A15" s="9" t="s">
        <v>1921</v>
      </c>
      <c r="B15" s="31" t="s">
        <v>1541</v>
      </c>
      <c r="C15" s="31" t="s">
        <v>1843</v>
      </c>
      <c r="D15" s="20" t="s">
        <v>1566</v>
      </c>
      <c r="E15" s="7">
        <v>41662</v>
      </c>
      <c r="F15" s="7">
        <v>44561</v>
      </c>
      <c r="G15" s="13"/>
      <c r="H15" s="8">
        <f t="shared" si="5"/>
        <v>44591</v>
      </c>
      <c r="I15" s="11">
        <f t="shared" ca="1" si="2"/>
        <v>28</v>
      </c>
      <c r="J15" s="9" t="str">
        <f t="shared" ca="1" si="3"/>
        <v>NOT DUE</v>
      </c>
      <c r="K15" s="31"/>
      <c r="L15" s="10"/>
    </row>
    <row r="16" spans="1:12" x14ac:dyDescent="0.25">
      <c r="A16" s="9" t="s">
        <v>1922</v>
      </c>
      <c r="B16" s="31" t="s">
        <v>1542</v>
      </c>
      <c r="C16" s="31" t="s">
        <v>1843</v>
      </c>
      <c r="D16" s="20" t="s">
        <v>1566</v>
      </c>
      <c r="E16" s="7">
        <v>41662</v>
      </c>
      <c r="F16" s="7">
        <v>44561</v>
      </c>
      <c r="G16" s="13"/>
      <c r="H16" s="8">
        <f t="shared" si="5"/>
        <v>44591</v>
      </c>
      <c r="I16" s="11">
        <f t="shared" ca="1" si="2"/>
        <v>28</v>
      </c>
      <c r="J16" s="9" t="str">
        <f t="shared" ca="1" si="3"/>
        <v>NOT DUE</v>
      </c>
      <c r="K16" s="31"/>
      <c r="L16" s="10"/>
    </row>
    <row r="17" spans="1:12" x14ac:dyDescent="0.25">
      <c r="A17" s="9" t="s">
        <v>1923</v>
      </c>
      <c r="B17" s="31" t="s">
        <v>1543</v>
      </c>
      <c r="C17" s="31" t="s">
        <v>1850</v>
      </c>
      <c r="D17" s="20" t="s">
        <v>1566</v>
      </c>
      <c r="E17" s="7">
        <v>41662</v>
      </c>
      <c r="F17" s="7">
        <v>44561</v>
      </c>
      <c r="G17" s="13"/>
      <c r="H17" s="8">
        <f t="shared" si="5"/>
        <v>44591</v>
      </c>
      <c r="I17" s="11">
        <f t="shared" ca="1" si="2"/>
        <v>28</v>
      </c>
      <c r="J17" s="9" t="str">
        <f t="shared" ca="1" si="3"/>
        <v>NOT DUE</v>
      </c>
      <c r="K17" s="31"/>
      <c r="L17" s="10"/>
    </row>
    <row r="18" spans="1:12" ht="15" customHeight="1" x14ac:dyDescent="0.25">
      <c r="A18" s="9" t="s">
        <v>1924</v>
      </c>
      <c r="B18" s="31" t="s">
        <v>1534</v>
      </c>
      <c r="C18" s="31" t="s">
        <v>1851</v>
      </c>
      <c r="D18" s="20" t="s">
        <v>1566</v>
      </c>
      <c r="E18" s="7">
        <v>41662</v>
      </c>
      <c r="F18" s="7">
        <v>44561</v>
      </c>
      <c r="G18" s="13"/>
      <c r="H18" s="8">
        <f t="shared" si="5"/>
        <v>44591</v>
      </c>
      <c r="I18" s="11">
        <f t="shared" ca="1" si="2"/>
        <v>28</v>
      </c>
      <c r="J18" s="9" t="str">
        <f t="shared" ca="1" si="3"/>
        <v>NOT DUE</v>
      </c>
      <c r="K18" s="31"/>
      <c r="L18" s="10"/>
    </row>
    <row r="19" spans="1:12" ht="35.25" customHeight="1" x14ac:dyDescent="0.25">
      <c r="A19" s="9" t="s">
        <v>1925</v>
      </c>
      <c r="B19" s="31" t="s">
        <v>1544</v>
      </c>
      <c r="C19" s="31" t="s">
        <v>1859</v>
      </c>
      <c r="D19" s="20" t="s">
        <v>1566</v>
      </c>
      <c r="E19" s="7">
        <v>41662</v>
      </c>
      <c r="F19" s="7">
        <v>44561</v>
      </c>
      <c r="G19" s="13"/>
      <c r="H19" s="8">
        <f t="shared" si="5"/>
        <v>44591</v>
      </c>
      <c r="I19" s="11">
        <f t="shared" ca="1" si="2"/>
        <v>28</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359</v>
      </c>
      <c r="J20" s="9" t="str">
        <f t="shared" ca="1" si="3"/>
        <v>NOT DUE</v>
      </c>
      <c r="K20" s="31"/>
      <c r="L20" s="34" t="s">
        <v>3295</v>
      </c>
    </row>
    <row r="21" spans="1:12" ht="25.5" x14ac:dyDescent="0.25">
      <c r="A21" s="9" t="s">
        <v>1927</v>
      </c>
      <c r="B21" s="31" t="s">
        <v>1546</v>
      </c>
      <c r="C21" s="31" t="s">
        <v>1852</v>
      </c>
      <c r="D21" s="20" t="s">
        <v>1566</v>
      </c>
      <c r="E21" s="7">
        <v>41662</v>
      </c>
      <c r="F21" s="7">
        <v>44561</v>
      </c>
      <c r="G21" s="13"/>
      <c r="H21" s="8">
        <f t="shared" ref="H21:H38" si="6">EDATE(F21-1,1)</f>
        <v>44591</v>
      </c>
      <c r="I21" s="11">
        <f t="shared" ca="1" si="2"/>
        <v>28</v>
      </c>
      <c r="J21" s="9" t="str">
        <f t="shared" ca="1" si="3"/>
        <v>NOT DUE</v>
      </c>
      <c r="K21" s="31"/>
      <c r="L21" s="34" t="s">
        <v>3288</v>
      </c>
    </row>
    <row r="22" spans="1:12" x14ac:dyDescent="0.25">
      <c r="A22" s="9" t="s">
        <v>1928</v>
      </c>
      <c r="B22" s="31" t="s">
        <v>1547</v>
      </c>
      <c r="C22" s="31" t="s">
        <v>1843</v>
      </c>
      <c r="D22" s="20" t="s">
        <v>1566</v>
      </c>
      <c r="E22" s="7">
        <v>41662</v>
      </c>
      <c r="F22" s="7">
        <v>44561</v>
      </c>
      <c r="G22" s="13"/>
      <c r="H22" s="8">
        <f t="shared" si="6"/>
        <v>44591</v>
      </c>
      <c r="I22" s="11">
        <f t="shared" ca="1" si="2"/>
        <v>28</v>
      </c>
      <c r="J22" s="9" t="str">
        <f t="shared" ca="1" si="3"/>
        <v>NOT DUE</v>
      </c>
      <c r="K22" s="31"/>
      <c r="L22" s="34"/>
    </row>
    <row r="23" spans="1:12" x14ac:dyDescent="0.25">
      <c r="A23" s="9" t="s">
        <v>1929</v>
      </c>
      <c r="B23" s="31" t="s">
        <v>1548</v>
      </c>
      <c r="C23" s="31" t="s">
        <v>1843</v>
      </c>
      <c r="D23" s="20" t="s">
        <v>1566</v>
      </c>
      <c r="E23" s="7">
        <v>41662</v>
      </c>
      <c r="F23" s="7">
        <v>44561</v>
      </c>
      <c r="G23" s="13"/>
      <c r="H23" s="8">
        <f t="shared" si="6"/>
        <v>44591</v>
      </c>
      <c r="I23" s="11">
        <f t="shared" ca="1" si="2"/>
        <v>28</v>
      </c>
      <c r="J23" s="9" t="str">
        <f t="shared" ca="1" si="3"/>
        <v>NOT DUE</v>
      </c>
      <c r="K23" s="31"/>
      <c r="L23" s="34"/>
    </row>
    <row r="24" spans="1:12" x14ac:dyDescent="0.25">
      <c r="A24" s="9" t="s">
        <v>1930</v>
      </c>
      <c r="B24" s="31" t="s">
        <v>1549</v>
      </c>
      <c r="C24" s="31" t="s">
        <v>1843</v>
      </c>
      <c r="D24" s="20" t="s">
        <v>1566</v>
      </c>
      <c r="E24" s="7">
        <v>41662</v>
      </c>
      <c r="F24" s="7">
        <v>44561</v>
      </c>
      <c r="G24" s="13"/>
      <c r="H24" s="8">
        <f t="shared" si="6"/>
        <v>44591</v>
      </c>
      <c r="I24" s="11">
        <f t="shared" ca="1" si="2"/>
        <v>28</v>
      </c>
      <c r="J24" s="9" t="str">
        <f t="shared" ca="1" si="3"/>
        <v>NOT DUE</v>
      </c>
      <c r="K24" s="31"/>
      <c r="L24" s="10"/>
    </row>
    <row r="25" spans="1:12" x14ac:dyDescent="0.25">
      <c r="A25" s="9" t="s">
        <v>1931</v>
      </c>
      <c r="B25" s="31" t="s">
        <v>1550</v>
      </c>
      <c r="C25" s="31" t="s">
        <v>1843</v>
      </c>
      <c r="D25" s="20" t="s">
        <v>1566</v>
      </c>
      <c r="E25" s="7">
        <v>41662</v>
      </c>
      <c r="F25" s="7">
        <v>44561</v>
      </c>
      <c r="G25" s="13"/>
      <c r="H25" s="8">
        <f t="shared" si="6"/>
        <v>44591</v>
      </c>
      <c r="I25" s="11">
        <f t="shared" ca="1" si="2"/>
        <v>28</v>
      </c>
      <c r="J25" s="9" t="str">
        <f t="shared" ca="1" si="3"/>
        <v>NOT DUE</v>
      </c>
      <c r="K25" s="31"/>
      <c r="L25" s="10"/>
    </row>
    <row r="26" spans="1:12" ht="25.5" x14ac:dyDescent="0.25">
      <c r="A26" s="9" t="s">
        <v>1932</v>
      </c>
      <c r="B26" s="31" t="s">
        <v>1551</v>
      </c>
      <c r="C26" s="31" t="s">
        <v>1843</v>
      </c>
      <c r="D26" s="20" t="s">
        <v>1566</v>
      </c>
      <c r="E26" s="7">
        <v>41662</v>
      </c>
      <c r="F26" s="7">
        <v>44561</v>
      </c>
      <c r="G26" s="13"/>
      <c r="H26" s="8">
        <f t="shared" si="6"/>
        <v>44591</v>
      </c>
      <c r="I26" s="11">
        <f t="shared" ca="1" si="2"/>
        <v>28</v>
      </c>
      <c r="J26" s="9" t="str">
        <f t="shared" ca="1" si="3"/>
        <v>NOT DUE</v>
      </c>
      <c r="K26" s="31"/>
      <c r="L26" s="10" t="s">
        <v>3225</v>
      </c>
    </row>
    <row r="27" spans="1:12" ht="25.5" x14ac:dyDescent="0.25">
      <c r="A27" s="9" t="s">
        <v>1933</v>
      </c>
      <c r="B27" s="31" t="s">
        <v>1552</v>
      </c>
      <c r="C27" s="31" t="s">
        <v>1826</v>
      </c>
      <c r="D27" s="20" t="s">
        <v>1566</v>
      </c>
      <c r="E27" s="7">
        <v>41662</v>
      </c>
      <c r="F27" s="7">
        <v>44561</v>
      </c>
      <c r="G27" s="13"/>
      <c r="H27" s="8">
        <f t="shared" si="6"/>
        <v>44591</v>
      </c>
      <c r="I27" s="11">
        <f t="shared" ca="1" si="2"/>
        <v>28</v>
      </c>
      <c r="J27" s="9" t="str">
        <f t="shared" ca="1" si="3"/>
        <v>NOT DUE</v>
      </c>
      <c r="K27" s="31"/>
      <c r="L27" s="10"/>
    </row>
    <row r="28" spans="1:12" ht="27" customHeight="1" x14ac:dyDescent="0.25">
      <c r="A28" s="9" t="s">
        <v>1934</v>
      </c>
      <c r="B28" s="31" t="s">
        <v>1553</v>
      </c>
      <c r="C28" s="43" t="s">
        <v>1864</v>
      </c>
      <c r="D28" s="20" t="s">
        <v>1566</v>
      </c>
      <c r="E28" s="7">
        <v>41662</v>
      </c>
      <c r="F28" s="7">
        <v>44561</v>
      </c>
      <c r="G28" s="13"/>
      <c r="H28" s="8">
        <f t="shared" si="6"/>
        <v>44591</v>
      </c>
      <c r="I28" s="11">
        <f t="shared" ca="1" si="2"/>
        <v>28</v>
      </c>
      <c r="J28" s="9" t="str">
        <f t="shared" ca="1" si="3"/>
        <v>NOT DUE</v>
      </c>
      <c r="K28" s="31"/>
      <c r="L28" s="34"/>
    </row>
    <row r="29" spans="1:12" ht="24.75" customHeight="1" x14ac:dyDescent="0.25">
      <c r="A29" s="9" t="s">
        <v>1935</v>
      </c>
      <c r="B29" s="31" t="s">
        <v>1554</v>
      </c>
      <c r="C29" s="31" t="s">
        <v>1861</v>
      </c>
      <c r="D29" s="20" t="s">
        <v>1566</v>
      </c>
      <c r="E29" s="7">
        <v>41662</v>
      </c>
      <c r="F29" s="7">
        <v>44561</v>
      </c>
      <c r="G29" s="13"/>
      <c r="H29" s="8">
        <f t="shared" si="6"/>
        <v>44591</v>
      </c>
      <c r="I29" s="11">
        <f t="shared" ca="1" si="2"/>
        <v>28</v>
      </c>
      <c r="J29" s="9" t="str">
        <f t="shared" ca="1" si="3"/>
        <v>NOT DUE</v>
      </c>
      <c r="K29" s="31"/>
      <c r="L29" s="10"/>
    </row>
    <row r="30" spans="1:12" x14ac:dyDescent="0.25">
      <c r="A30" s="9" t="s">
        <v>1936</v>
      </c>
      <c r="B30" s="31" t="s">
        <v>1555</v>
      </c>
      <c r="C30" s="42" t="s">
        <v>1863</v>
      </c>
      <c r="D30" s="20" t="s">
        <v>1566</v>
      </c>
      <c r="E30" s="7">
        <v>41662</v>
      </c>
      <c r="F30" s="7">
        <v>44561</v>
      </c>
      <c r="G30" s="13"/>
      <c r="H30" s="8">
        <f t="shared" si="6"/>
        <v>44591</v>
      </c>
      <c r="I30" s="11">
        <f t="shared" ca="1" si="2"/>
        <v>28</v>
      </c>
      <c r="J30" s="9" t="str">
        <f t="shared" ca="1" si="3"/>
        <v>NOT DUE</v>
      </c>
      <c r="K30" s="31"/>
      <c r="L30" s="10"/>
    </row>
    <row r="31" spans="1:12" ht="15" customHeight="1" x14ac:dyDescent="0.25">
      <c r="A31" s="9" t="s">
        <v>1937</v>
      </c>
      <c r="B31" s="31" t="s">
        <v>1556</v>
      </c>
      <c r="C31" s="42" t="s">
        <v>1863</v>
      </c>
      <c r="D31" s="20" t="s">
        <v>1566</v>
      </c>
      <c r="E31" s="7">
        <v>41662</v>
      </c>
      <c r="F31" s="7">
        <v>44561</v>
      </c>
      <c r="G31" s="13"/>
      <c r="H31" s="8">
        <f t="shared" si="6"/>
        <v>44591</v>
      </c>
      <c r="I31" s="11">
        <f t="shared" ca="1" si="2"/>
        <v>28</v>
      </c>
      <c r="J31" s="9" t="str">
        <f t="shared" ca="1" si="3"/>
        <v>NOT DUE</v>
      </c>
      <c r="K31" s="31"/>
      <c r="L31" s="10"/>
    </row>
    <row r="32" spans="1:12" ht="25.5" x14ac:dyDescent="0.25">
      <c r="A32" s="9" t="s">
        <v>1938</v>
      </c>
      <c r="B32" s="31" t="s">
        <v>1557</v>
      </c>
      <c r="C32" s="31" t="s">
        <v>1827</v>
      </c>
      <c r="D32" s="20" t="s">
        <v>1566</v>
      </c>
      <c r="E32" s="7">
        <v>41662</v>
      </c>
      <c r="F32" s="7">
        <v>44561</v>
      </c>
      <c r="G32" s="13"/>
      <c r="H32" s="8">
        <f t="shared" si="6"/>
        <v>44591</v>
      </c>
      <c r="I32" s="11">
        <f t="shared" ca="1" si="2"/>
        <v>28</v>
      </c>
      <c r="J32" s="9" t="str">
        <f t="shared" ca="1" si="3"/>
        <v>NOT DUE</v>
      </c>
      <c r="K32" s="31"/>
      <c r="L32" s="10"/>
    </row>
    <row r="33" spans="1:12" ht="25.5" x14ac:dyDescent="0.25">
      <c r="A33" s="9" t="s">
        <v>1939</v>
      </c>
      <c r="B33" s="31" t="s">
        <v>1853</v>
      </c>
      <c r="C33" s="31" t="s">
        <v>1852</v>
      </c>
      <c r="D33" s="20" t="s">
        <v>1566</v>
      </c>
      <c r="E33" s="7">
        <v>41662</v>
      </c>
      <c r="F33" s="7">
        <v>44561</v>
      </c>
      <c r="G33" s="13"/>
      <c r="H33" s="8">
        <f t="shared" si="6"/>
        <v>44591</v>
      </c>
      <c r="I33" s="11">
        <f t="shared" ref="I33" ca="1" si="7">IF(ISBLANK(H33),"",H33-DATE(YEAR(NOW()),MONTH(NOW()),DAY(NOW())))</f>
        <v>28</v>
      </c>
      <c r="J33" s="9" t="str">
        <f t="shared" ref="J33" ca="1" si="8">IF(I33="","",IF(I33&lt;0,"OVERDUE","NOT DUE"))</f>
        <v>NOT DUE</v>
      </c>
      <c r="K33" s="31"/>
      <c r="L33" s="10"/>
    </row>
    <row r="34" spans="1:12" ht="25.5" x14ac:dyDescent="0.25">
      <c r="A34" s="9" t="s">
        <v>1940</v>
      </c>
      <c r="B34" s="31" t="s">
        <v>1558</v>
      </c>
      <c r="C34" s="31" t="s">
        <v>1842</v>
      </c>
      <c r="D34" s="20" t="s">
        <v>1566</v>
      </c>
      <c r="E34" s="7">
        <v>41662</v>
      </c>
      <c r="F34" s="7">
        <v>44561</v>
      </c>
      <c r="G34" s="13"/>
      <c r="H34" s="8">
        <f t="shared" si="6"/>
        <v>44591</v>
      </c>
      <c r="I34" s="11">
        <f t="shared" ca="1" si="2"/>
        <v>28</v>
      </c>
      <c r="J34" s="9" t="str">
        <f t="shared" ca="1" si="3"/>
        <v>NOT DUE</v>
      </c>
      <c r="K34" s="31"/>
      <c r="L34" s="10"/>
    </row>
    <row r="35" spans="1:12" ht="25.5" customHeight="1" x14ac:dyDescent="0.25">
      <c r="A35" s="9" t="s">
        <v>1941</v>
      </c>
      <c r="B35" s="31" t="s">
        <v>1559</v>
      </c>
      <c r="C35" s="31" t="s">
        <v>1842</v>
      </c>
      <c r="D35" s="20" t="s">
        <v>1566</v>
      </c>
      <c r="E35" s="7">
        <v>41662</v>
      </c>
      <c r="F35" s="7">
        <v>44561</v>
      </c>
      <c r="G35" s="13"/>
      <c r="H35" s="8">
        <f t="shared" si="6"/>
        <v>44591</v>
      </c>
      <c r="I35" s="11">
        <f t="shared" ca="1" si="2"/>
        <v>28</v>
      </c>
      <c r="J35" s="9" t="str">
        <f t="shared" ca="1" si="3"/>
        <v>NOT DUE</v>
      </c>
      <c r="K35" s="31"/>
      <c r="L35" s="10"/>
    </row>
    <row r="36" spans="1:12" x14ac:dyDescent="0.25">
      <c r="A36" s="9" t="s">
        <v>1942</v>
      </c>
      <c r="B36" s="31" t="s">
        <v>1560</v>
      </c>
      <c r="C36" s="31" t="s">
        <v>1828</v>
      </c>
      <c r="D36" s="20" t="s">
        <v>1566</v>
      </c>
      <c r="E36" s="7">
        <v>41662</v>
      </c>
      <c r="F36" s="7">
        <v>44561</v>
      </c>
      <c r="G36" s="13"/>
      <c r="H36" s="8">
        <f t="shared" si="6"/>
        <v>44591</v>
      </c>
      <c r="I36" s="11">
        <f t="shared" ca="1" si="2"/>
        <v>28</v>
      </c>
      <c r="J36" s="9" t="str">
        <f t="shared" ca="1" si="3"/>
        <v>NOT DUE</v>
      </c>
      <c r="K36" s="31"/>
      <c r="L36" s="10"/>
    </row>
    <row r="37" spans="1:12" ht="52.5" customHeight="1" x14ac:dyDescent="0.25">
      <c r="A37" s="9" t="s">
        <v>1943</v>
      </c>
      <c r="B37" s="31" t="s">
        <v>1532</v>
      </c>
      <c r="C37" s="43" t="s">
        <v>1868</v>
      </c>
      <c r="D37" s="20" t="s">
        <v>1566</v>
      </c>
      <c r="E37" s="7">
        <v>41662</v>
      </c>
      <c r="F37" s="7">
        <v>44561</v>
      </c>
      <c r="G37" s="13"/>
      <c r="H37" s="8">
        <f t="shared" si="6"/>
        <v>44591</v>
      </c>
      <c r="I37" s="11">
        <f t="shared" ca="1" si="2"/>
        <v>28</v>
      </c>
      <c r="J37" s="9" t="str">
        <f t="shared" ca="1" si="3"/>
        <v>NOT DUE</v>
      </c>
      <c r="K37" s="31"/>
      <c r="L37" s="10"/>
    </row>
    <row r="38" spans="1:12" x14ac:dyDescent="0.25">
      <c r="A38" s="9" t="s">
        <v>1944</v>
      </c>
      <c r="B38" s="31" t="s">
        <v>1533</v>
      </c>
      <c r="C38" s="31" t="s">
        <v>1863</v>
      </c>
      <c r="D38" s="20" t="s">
        <v>1566</v>
      </c>
      <c r="E38" s="7">
        <v>41662</v>
      </c>
      <c r="F38" s="7">
        <v>44561</v>
      </c>
      <c r="G38" s="13"/>
      <c r="H38" s="8">
        <f t="shared" si="6"/>
        <v>44591</v>
      </c>
      <c r="I38" s="11">
        <f t="shared" ca="1" si="2"/>
        <v>28</v>
      </c>
      <c r="J38" s="9" t="str">
        <f t="shared" ca="1" si="3"/>
        <v>NOT DUE</v>
      </c>
      <c r="K38" s="31"/>
      <c r="L38" s="34"/>
    </row>
    <row r="39" spans="1:12" x14ac:dyDescent="0.25">
      <c r="A39" s="9" t="s">
        <v>1945</v>
      </c>
      <c r="B39" s="31" t="s">
        <v>1561</v>
      </c>
      <c r="C39" s="31" t="s">
        <v>1830</v>
      </c>
      <c r="D39" s="20" t="s">
        <v>1829</v>
      </c>
      <c r="E39" s="7">
        <v>41662</v>
      </c>
      <c r="F39" s="7">
        <v>44562</v>
      </c>
      <c r="G39" s="13"/>
      <c r="H39" s="8">
        <f>DATE(YEAR(F39),MONTH(F39),DAY(F39)+7)</f>
        <v>44569</v>
      </c>
      <c r="I39" s="11">
        <f t="shared" ca="1" si="2"/>
        <v>6</v>
      </c>
      <c r="J39" s="9" t="str">
        <f t="shared" ca="1" si="3"/>
        <v>NOT DUE</v>
      </c>
      <c r="K39" s="31"/>
      <c r="L39" s="10"/>
    </row>
    <row r="40" spans="1:12" ht="25.5" x14ac:dyDescent="0.25">
      <c r="A40" s="9" t="s">
        <v>1946</v>
      </c>
      <c r="B40" s="31" t="s">
        <v>1563</v>
      </c>
      <c r="C40" s="31" t="s">
        <v>1842</v>
      </c>
      <c r="D40" s="20" t="s">
        <v>1566</v>
      </c>
      <c r="E40" s="7">
        <v>41662</v>
      </c>
      <c r="F40" s="7">
        <v>44561</v>
      </c>
      <c r="G40" s="13"/>
      <c r="H40" s="8">
        <f t="shared" ref="H40:H46" si="9">EDATE(F40-1,1)</f>
        <v>44591</v>
      </c>
      <c r="I40" s="11">
        <f t="shared" ca="1" si="2"/>
        <v>28</v>
      </c>
      <c r="J40" s="9" t="str">
        <f t="shared" ca="1" si="3"/>
        <v>NOT DUE</v>
      </c>
      <c r="K40" s="31"/>
      <c r="L40" s="10"/>
    </row>
    <row r="41" spans="1:12" ht="25.5" x14ac:dyDescent="0.25">
      <c r="A41" s="9" t="s">
        <v>1947</v>
      </c>
      <c r="B41" s="31" t="s">
        <v>1564</v>
      </c>
      <c r="C41" s="31" t="s">
        <v>1842</v>
      </c>
      <c r="D41" s="20" t="s">
        <v>1566</v>
      </c>
      <c r="E41" s="7">
        <v>41662</v>
      </c>
      <c r="F41" s="7">
        <v>44561</v>
      </c>
      <c r="G41" s="13"/>
      <c r="H41" s="8">
        <f t="shared" si="9"/>
        <v>44591</v>
      </c>
      <c r="I41" s="11">
        <f t="shared" ca="1" si="2"/>
        <v>28</v>
      </c>
      <c r="J41" s="9" t="str">
        <f t="shared" ca="1" si="3"/>
        <v>NOT DUE</v>
      </c>
      <c r="K41" s="31"/>
      <c r="L41" s="10"/>
    </row>
    <row r="42" spans="1:12" ht="25.5" x14ac:dyDescent="0.25">
      <c r="A42" s="9" t="s">
        <v>1948</v>
      </c>
      <c r="B42" s="31" t="s">
        <v>1565</v>
      </c>
      <c r="C42" s="31" t="s">
        <v>1842</v>
      </c>
      <c r="D42" s="20" t="s">
        <v>1566</v>
      </c>
      <c r="E42" s="7">
        <v>41662</v>
      </c>
      <c r="F42" s="7">
        <v>44561</v>
      </c>
      <c r="G42" s="13"/>
      <c r="H42" s="8">
        <f t="shared" si="9"/>
        <v>44591</v>
      </c>
      <c r="I42" s="11">
        <f t="shared" ca="1" si="2"/>
        <v>28</v>
      </c>
      <c r="J42" s="9" t="str">
        <f t="shared" ca="1" si="3"/>
        <v>NOT DUE</v>
      </c>
      <c r="K42" s="31"/>
      <c r="L42" s="10"/>
    </row>
    <row r="43" spans="1:12" ht="25.5" x14ac:dyDescent="0.25">
      <c r="A43" s="9" t="s">
        <v>1949</v>
      </c>
      <c r="B43" s="31" t="s">
        <v>1567</v>
      </c>
      <c r="C43" s="31" t="s">
        <v>1842</v>
      </c>
      <c r="D43" s="20" t="s">
        <v>1566</v>
      </c>
      <c r="E43" s="7">
        <v>41662</v>
      </c>
      <c r="F43" s="7">
        <v>44561</v>
      </c>
      <c r="G43" s="13"/>
      <c r="H43" s="8">
        <f t="shared" si="9"/>
        <v>44591</v>
      </c>
      <c r="I43" s="11">
        <f t="shared" ca="1" si="2"/>
        <v>28</v>
      </c>
      <c r="J43" s="9" t="str">
        <f t="shared" ca="1" si="3"/>
        <v>NOT DUE</v>
      </c>
      <c r="K43" s="31"/>
      <c r="L43" s="10"/>
    </row>
    <row r="44" spans="1:12" ht="25.5" x14ac:dyDescent="0.25">
      <c r="A44" s="9" t="s">
        <v>1950</v>
      </c>
      <c r="B44" s="31" t="s">
        <v>1568</v>
      </c>
      <c r="C44" s="31" t="s">
        <v>1842</v>
      </c>
      <c r="D44" s="20" t="s">
        <v>1566</v>
      </c>
      <c r="E44" s="7">
        <v>41662</v>
      </c>
      <c r="F44" s="7">
        <v>44561</v>
      </c>
      <c r="G44" s="13"/>
      <c r="H44" s="8">
        <f t="shared" si="9"/>
        <v>44591</v>
      </c>
      <c r="I44" s="11">
        <f t="shared" ca="1" si="2"/>
        <v>28</v>
      </c>
      <c r="J44" s="9" t="str">
        <f t="shared" ca="1" si="3"/>
        <v>NOT DUE</v>
      </c>
      <c r="K44" s="31"/>
      <c r="L44" s="10"/>
    </row>
    <row r="45" spans="1:12" ht="25.5" x14ac:dyDescent="0.25">
      <c r="A45" s="9" t="s">
        <v>1951</v>
      </c>
      <c r="B45" s="31" t="s">
        <v>1569</v>
      </c>
      <c r="C45" s="31" t="s">
        <v>1842</v>
      </c>
      <c r="D45" s="20" t="s">
        <v>1566</v>
      </c>
      <c r="E45" s="7">
        <v>41662</v>
      </c>
      <c r="F45" s="7">
        <v>44561</v>
      </c>
      <c r="G45" s="13"/>
      <c r="H45" s="8">
        <f t="shared" si="9"/>
        <v>44591</v>
      </c>
      <c r="I45" s="11">
        <f t="shared" ca="1" si="2"/>
        <v>28</v>
      </c>
      <c r="J45" s="9" t="str">
        <f t="shared" ca="1" si="3"/>
        <v>NOT DUE</v>
      </c>
      <c r="K45" s="31"/>
      <c r="L45" s="10"/>
    </row>
    <row r="46" spans="1:12" ht="25.5" x14ac:dyDescent="0.25">
      <c r="A46" s="9" t="s">
        <v>1952</v>
      </c>
      <c r="B46" s="31" t="s">
        <v>1679</v>
      </c>
      <c r="C46" s="31" t="s">
        <v>1842</v>
      </c>
      <c r="D46" s="20" t="s">
        <v>1566</v>
      </c>
      <c r="E46" s="7">
        <v>41662</v>
      </c>
      <c r="F46" s="7">
        <v>44561</v>
      </c>
      <c r="G46" s="13"/>
      <c r="H46" s="8">
        <f t="shared" si="9"/>
        <v>44591</v>
      </c>
      <c r="I46" s="11">
        <f t="shared" ca="1" si="2"/>
        <v>28</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4" t="str">
        <f>'Auto Pilot'!E48:G48</f>
        <v>LEO N. TAGPUNO</v>
      </c>
      <c r="F52" s="134"/>
      <c r="G52" s="134"/>
      <c r="I52" s="134" t="s">
        <v>3283</v>
      </c>
      <c r="J52" s="134"/>
      <c r="K52" s="134"/>
    </row>
    <row r="53" spans="1:11" x14ac:dyDescent="0.25">
      <c r="A53" s="112"/>
      <c r="C53" s="117" t="s">
        <v>3234</v>
      </c>
      <c r="E53" s="135" t="s">
        <v>2456</v>
      </c>
      <c r="F53" s="135"/>
      <c r="G53" s="135"/>
      <c r="I53" s="136" t="s">
        <v>2807</v>
      </c>
      <c r="J53" s="136"/>
      <c r="K53" s="136"/>
    </row>
    <row r="54" spans="1:11" x14ac:dyDescent="0.25">
      <c r="A54" s="112"/>
    </row>
  </sheetData>
  <sheetProtection selectLockedCells="1"/>
  <mergeCells count="13">
    <mergeCell ref="E52:G52"/>
    <mergeCell ref="I52:K52"/>
    <mergeCell ref="E53:G53"/>
    <mergeCell ref="I53:K53"/>
    <mergeCell ref="A4:B4"/>
    <mergeCell ref="D4:E4"/>
    <mergeCell ref="A5:B5"/>
    <mergeCell ref="A1:B1"/>
    <mergeCell ref="D1:E1"/>
    <mergeCell ref="A2:B2"/>
    <mergeCell ref="D2:E2"/>
    <mergeCell ref="A3:B3"/>
    <mergeCell ref="D3:E3"/>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7" zoomScale="90" zoomScaleNormal="90" workbookViewId="0">
      <selection activeCell="A30" sqref="A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1519</v>
      </c>
      <c r="D3" s="133" t="s">
        <v>8</v>
      </c>
      <c r="E3" s="133"/>
      <c r="F3" s="3" t="s">
        <v>2418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44563</v>
      </c>
      <c r="G8" s="13"/>
      <c r="H8" s="8">
        <f>DATE(YEAR(F8),MONTH(F8),DAY(F8)+1)</f>
        <v>44564</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44562</v>
      </c>
      <c r="G9" s="13"/>
      <c r="H9" s="8">
        <f>DATE(YEAR(F9),MONTH(F9),DAY(F9)+7)</f>
        <v>44569</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44563</v>
      </c>
      <c r="G10" s="13"/>
      <c r="H10" s="8">
        <f>DATE(YEAR(F10),MONTH(F10),DAY(F10)+1)</f>
        <v>44564</v>
      </c>
      <c r="I10" s="11">
        <f t="shared" ca="1" si="2"/>
        <v>1</v>
      </c>
      <c r="J10" s="9" t="str">
        <f t="shared" ca="1" si="1"/>
        <v>NOT DUE</v>
      </c>
      <c r="K10" s="31"/>
      <c r="L10" s="10"/>
    </row>
    <row r="11" spans="1:12" ht="51" x14ac:dyDescent="0.25">
      <c r="A11" s="59" t="s">
        <v>1956</v>
      </c>
      <c r="B11" s="31" t="s">
        <v>1789</v>
      </c>
      <c r="C11" s="31" t="s">
        <v>1796</v>
      </c>
      <c r="D11" s="20" t="s">
        <v>594</v>
      </c>
      <c r="E11" s="7">
        <v>41662</v>
      </c>
      <c r="F11" s="7">
        <v>44562</v>
      </c>
      <c r="G11" s="13"/>
      <c r="H11" s="8">
        <f>DATE(YEAR(F11),MONTH(F11),DAY(F11)+7)</f>
        <v>44569</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359</v>
      </c>
      <c r="J12" s="9" t="str">
        <f t="shared" ca="1" si="1"/>
        <v>NOT DUE</v>
      </c>
      <c r="K12" s="31"/>
      <c r="L12" s="10"/>
    </row>
    <row r="13" spans="1:12" ht="25.5" x14ac:dyDescent="0.25">
      <c r="A13" s="59" t="s">
        <v>1958</v>
      </c>
      <c r="B13" s="31" t="s">
        <v>1791</v>
      </c>
      <c r="C13" s="31" t="s">
        <v>1793</v>
      </c>
      <c r="D13" s="20" t="s">
        <v>1790</v>
      </c>
      <c r="E13" s="7">
        <v>41662</v>
      </c>
      <c r="F13" s="7">
        <v>44563</v>
      </c>
      <c r="G13" s="13"/>
      <c r="H13" s="8">
        <f>DATE(YEAR(F13),MONTH(F13),DAY(F13)+1)</f>
        <v>44564</v>
      </c>
      <c r="I13" s="11">
        <f t="shared" ca="1" si="3"/>
        <v>1</v>
      </c>
      <c r="J13" s="9" t="str">
        <f t="shared" ca="1" si="1"/>
        <v>NOT DUE</v>
      </c>
      <c r="K13" s="31"/>
      <c r="L13" s="34"/>
    </row>
    <row r="14" spans="1:12" ht="25.5" x14ac:dyDescent="0.25">
      <c r="A14" s="59" t="s">
        <v>1959</v>
      </c>
      <c r="B14" s="31" t="s">
        <v>1794</v>
      </c>
      <c r="C14" s="31" t="s">
        <v>1797</v>
      </c>
      <c r="D14" s="20" t="s">
        <v>1790</v>
      </c>
      <c r="E14" s="7">
        <v>41662</v>
      </c>
      <c r="F14" s="7">
        <v>44563</v>
      </c>
      <c r="G14" s="13"/>
      <c r="H14" s="8">
        <f>DATE(YEAR(F14),MONTH(F14),DAY(F14)+1)</f>
        <v>44564</v>
      </c>
      <c r="I14" s="11">
        <f t="shared" ca="1" si="3"/>
        <v>1</v>
      </c>
      <c r="J14" s="9" t="str">
        <f t="shared" ca="1" si="1"/>
        <v>NOT DUE</v>
      </c>
      <c r="K14" s="31"/>
      <c r="L14" s="10"/>
    </row>
    <row r="15" spans="1:12" ht="38.25" x14ac:dyDescent="0.25">
      <c r="A15" s="59" t="s">
        <v>1960</v>
      </c>
      <c r="B15" s="137" t="s">
        <v>1647</v>
      </c>
      <c r="C15" s="31" t="s">
        <v>1806</v>
      </c>
      <c r="D15" s="20" t="s">
        <v>1566</v>
      </c>
      <c r="E15" s="7">
        <v>41662</v>
      </c>
      <c r="F15" s="7">
        <v>44561</v>
      </c>
      <c r="G15" s="13"/>
      <c r="H15" s="8">
        <f>EDATE(F15-1,1)</f>
        <v>44591</v>
      </c>
      <c r="I15" s="11">
        <f t="shared" ca="1" si="3"/>
        <v>28</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359</v>
      </c>
      <c r="J16" s="9" t="str">
        <f t="shared" ca="1" si="1"/>
        <v>NOT DUE</v>
      </c>
      <c r="K16" s="31"/>
      <c r="L16" s="10"/>
    </row>
    <row r="17" spans="1:12" ht="38.25" x14ac:dyDescent="0.25">
      <c r="A17" s="59" t="s">
        <v>1962</v>
      </c>
      <c r="B17" s="31" t="s">
        <v>1646</v>
      </c>
      <c r="C17" s="31" t="s">
        <v>1802</v>
      </c>
      <c r="D17" s="20" t="s">
        <v>1566</v>
      </c>
      <c r="E17" s="7">
        <v>41662</v>
      </c>
      <c r="F17" s="7">
        <v>44561</v>
      </c>
      <c r="G17" s="13"/>
      <c r="H17" s="8">
        <f>EDATE(F17-1,1)</f>
        <v>44591</v>
      </c>
      <c r="I17" s="11">
        <f t="shared" ref="I17:I20" ca="1" si="6">IF(ISBLANK(H17),"",H17-DATE(YEAR(NOW()),MONTH(NOW()),DAY(NOW())))</f>
        <v>28</v>
      </c>
      <c r="J17" s="9" t="str">
        <f t="shared" ref="J17:J20" ca="1" si="7">IF(I17="","",IF(I17&lt;0,"OVERDUE","NOT DUE"))</f>
        <v>NOT DUE</v>
      </c>
      <c r="K17" s="31"/>
      <c r="L17" s="10"/>
    </row>
    <row r="18" spans="1:12" ht="51" x14ac:dyDescent="0.25">
      <c r="A18" s="59" t="s">
        <v>1963</v>
      </c>
      <c r="B18" s="31" t="s">
        <v>1801</v>
      </c>
      <c r="C18" s="31" t="s">
        <v>1803</v>
      </c>
      <c r="D18" s="20" t="s">
        <v>1566</v>
      </c>
      <c r="E18" s="7">
        <v>41662</v>
      </c>
      <c r="F18" s="7">
        <v>44561</v>
      </c>
      <c r="G18" s="13"/>
      <c r="H18" s="8">
        <f>EDATE(F18-1,1)</f>
        <v>44591</v>
      </c>
      <c r="I18" s="11">
        <f t="shared" ca="1" si="6"/>
        <v>28</v>
      </c>
      <c r="J18" s="9" t="str">
        <f t="shared" ca="1" si="7"/>
        <v>NOT DUE</v>
      </c>
      <c r="K18" s="31"/>
      <c r="L18" s="10"/>
    </row>
    <row r="19" spans="1:12" x14ac:dyDescent="0.25">
      <c r="A19" s="59" t="s">
        <v>1964</v>
      </c>
      <c r="B19" s="31" t="s">
        <v>1804</v>
      </c>
      <c r="C19" s="31" t="s">
        <v>1805</v>
      </c>
      <c r="D19" s="20" t="s">
        <v>1566</v>
      </c>
      <c r="E19" s="7">
        <v>41662</v>
      </c>
      <c r="F19" s="7">
        <v>44561</v>
      </c>
      <c r="G19" s="13"/>
      <c r="H19" s="8">
        <f>EDATE(F19-1,1)</f>
        <v>44591</v>
      </c>
      <c r="I19" s="11">
        <f t="shared" ca="1" si="6"/>
        <v>28</v>
      </c>
      <c r="J19" s="9" t="str">
        <f t="shared" ca="1" si="7"/>
        <v>NOT DUE</v>
      </c>
      <c r="K19" s="31"/>
      <c r="L19" s="10"/>
    </row>
    <row r="20" spans="1:12" ht="25.5" customHeight="1" x14ac:dyDescent="0.25">
      <c r="A20" s="59" t="s">
        <v>1965</v>
      </c>
      <c r="B20" s="31" t="s">
        <v>1822</v>
      </c>
      <c r="C20" s="31" t="s">
        <v>1823</v>
      </c>
      <c r="D20" s="20" t="s">
        <v>1790</v>
      </c>
      <c r="E20" s="7">
        <v>41662</v>
      </c>
      <c r="F20" s="7">
        <v>44563</v>
      </c>
      <c r="G20" s="13"/>
      <c r="H20" s="8">
        <f>DATE(YEAR(F20),MONTH(F20),DAY(F20)+1)</f>
        <v>44564</v>
      </c>
      <c r="I20" s="11">
        <f t="shared" ca="1" si="6"/>
        <v>1</v>
      </c>
      <c r="J20" s="9" t="str">
        <f t="shared" ca="1" si="7"/>
        <v>NOT DUE</v>
      </c>
      <c r="K20" s="31"/>
      <c r="L20" s="120"/>
    </row>
    <row r="21" spans="1:12" ht="25.5" x14ac:dyDescent="0.25">
      <c r="A21" s="59" t="s">
        <v>1966</v>
      </c>
      <c r="B21" s="31" t="s">
        <v>1822</v>
      </c>
      <c r="C21" s="31" t="s">
        <v>1867</v>
      </c>
      <c r="D21" s="20" t="s">
        <v>1566</v>
      </c>
      <c r="E21" s="7">
        <v>41662</v>
      </c>
      <c r="F21" s="7">
        <v>44561</v>
      </c>
      <c r="G21" s="13"/>
      <c r="H21" s="8">
        <f>EDATE(F21-1,1)</f>
        <v>44591</v>
      </c>
      <c r="I21" s="11">
        <f t="shared" ref="I21" ca="1" si="8">IF(ISBLANK(H21),"",H21-DATE(YEAR(NOW()),MONTH(NOW()),DAY(NOW())))</f>
        <v>28</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56</v>
      </c>
      <c r="J22" s="8"/>
      <c r="K22" s="31"/>
      <c r="L22" s="120"/>
    </row>
    <row r="23" spans="1:12" ht="38.25" x14ac:dyDescent="0.25">
      <c r="A23" s="59" t="s">
        <v>1968</v>
      </c>
      <c r="B23" s="31" t="s">
        <v>1824</v>
      </c>
      <c r="C23" s="31" t="s">
        <v>1825</v>
      </c>
      <c r="D23" s="20" t="s">
        <v>1566</v>
      </c>
      <c r="E23" s="7">
        <v>41662</v>
      </c>
      <c r="F23" s="7">
        <v>44561</v>
      </c>
      <c r="G23" s="13"/>
      <c r="H23" s="8">
        <f>EDATE(F23-1,1)</f>
        <v>44591</v>
      </c>
      <c r="I23" s="11">
        <f t="shared" ref="I23" ca="1" si="11">IF(ISBLANK(H23),"",H23-DATE(YEAR(NOW()),MONTH(NOW()),DAY(NOW())))</f>
        <v>28</v>
      </c>
      <c r="J23" s="9" t="str">
        <f t="shared" ref="J23" ca="1" si="12">IF(I23="","",IF(I23&lt;0,"OVERDUE","NOT DUE"))</f>
        <v>NOT DUE</v>
      </c>
      <c r="K23" s="31"/>
      <c r="L23" s="10"/>
    </row>
    <row r="24" spans="1:12" ht="51" x14ac:dyDescent="0.25">
      <c r="A24" s="59" t="s">
        <v>1969</v>
      </c>
      <c r="B24" s="31" t="s">
        <v>1839</v>
      </c>
      <c r="C24" s="31" t="s">
        <v>1825</v>
      </c>
      <c r="D24" s="20" t="s">
        <v>1566</v>
      </c>
      <c r="E24" s="7">
        <v>41662</v>
      </c>
      <c r="F24" s="7">
        <v>44561</v>
      </c>
      <c r="G24" s="13"/>
      <c r="H24" s="8">
        <f>EDATE(F24-1,1)</f>
        <v>44591</v>
      </c>
      <c r="I24" s="11">
        <f t="shared" ref="I24:I25" ca="1" si="13">IF(ISBLANK(H24),"",H24-DATE(YEAR(NOW()),MONTH(NOW()),DAY(NOW())))</f>
        <v>28</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44561</v>
      </c>
      <c r="G25" s="13"/>
      <c r="H25" s="8">
        <f>EDATE(F25-1,1)</f>
        <v>44591</v>
      </c>
      <c r="I25" s="11">
        <f t="shared" ca="1" si="13"/>
        <v>28</v>
      </c>
      <c r="J25" s="9" t="str">
        <f t="shared" ca="1" si="14"/>
        <v>NOT DUE</v>
      </c>
      <c r="K25" s="31"/>
      <c r="L25" s="10"/>
    </row>
    <row r="26" spans="1:12" ht="25.5" x14ac:dyDescent="0.25">
      <c r="A26" s="59" t="s">
        <v>1971</v>
      </c>
      <c r="B26" s="31" t="s">
        <v>1879</v>
      </c>
      <c r="C26" s="31" t="s">
        <v>1880</v>
      </c>
      <c r="D26" s="20" t="s">
        <v>1566</v>
      </c>
      <c r="E26" s="7">
        <v>41662</v>
      </c>
      <c r="F26" s="7">
        <v>44561</v>
      </c>
      <c r="G26" s="13"/>
      <c r="H26" s="8">
        <f>EDATE(F26-1,1)</f>
        <v>44591</v>
      </c>
      <c r="I26" s="11">
        <f t="shared" ref="I26" ca="1" si="15">IF(ISBLANK(H26),"",H26-DATE(YEAR(NOW()),MONTH(NOW()),DAY(NOW())))</f>
        <v>28</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359</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4" t="str">
        <f>'Navigational Equipments'!E52:G52</f>
        <v>LEO N. TAGPUNO</v>
      </c>
      <c r="F33" s="134"/>
      <c r="G33" s="134"/>
      <c r="I33" s="134" t="s">
        <v>3283</v>
      </c>
      <c r="J33" s="134"/>
      <c r="K33" s="134"/>
    </row>
    <row r="34" spans="1:11" x14ac:dyDescent="0.25">
      <c r="A34" s="112"/>
      <c r="C34" s="117" t="s">
        <v>3234</v>
      </c>
      <c r="E34" s="135" t="s">
        <v>2456</v>
      </c>
      <c r="F34" s="135"/>
      <c r="G34" s="135"/>
      <c r="I34" s="136" t="s">
        <v>2807</v>
      </c>
      <c r="J34" s="136"/>
      <c r="K34" s="136"/>
    </row>
    <row r="35" spans="1:11" x14ac:dyDescent="0.25">
      <c r="A35" s="112"/>
    </row>
  </sheetData>
  <sheetProtection selectLockedCells="1"/>
  <mergeCells count="14">
    <mergeCell ref="E33:G33"/>
    <mergeCell ref="I33:K33"/>
    <mergeCell ref="E34:G34"/>
    <mergeCell ref="I34:K34"/>
    <mergeCell ref="B15:B16"/>
    <mergeCell ref="A4:B4"/>
    <mergeCell ref="D4:E4"/>
    <mergeCell ref="A5:B5"/>
    <mergeCell ref="A1:B1"/>
    <mergeCell ref="D1:E1"/>
    <mergeCell ref="A2:B2"/>
    <mergeCell ref="D2:E2"/>
    <mergeCell ref="A3:B3"/>
    <mergeCell ref="D3:E3"/>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4"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126</v>
      </c>
      <c r="D3" s="133" t="s">
        <v>8</v>
      </c>
      <c r="E3" s="133"/>
      <c r="F3" s="3" t="s">
        <v>127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846</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110</v>
      </c>
      <c r="J9" s="9" t="str">
        <f t="shared" ca="1" si="1"/>
        <v>NOT DUE</v>
      </c>
      <c r="K9" s="14"/>
      <c r="L9" s="10"/>
    </row>
    <row r="10" spans="1:12" ht="25.5" x14ac:dyDescent="0.25">
      <c r="A10" s="9" t="s">
        <v>91</v>
      </c>
      <c r="B10" s="31" t="s">
        <v>33</v>
      </c>
      <c r="C10" s="31" t="s">
        <v>34</v>
      </c>
      <c r="D10" s="20" t="s">
        <v>2</v>
      </c>
      <c r="E10" s="7">
        <v>41662</v>
      </c>
      <c r="F10" s="7">
        <v>44547</v>
      </c>
      <c r="G10" s="13"/>
      <c r="H10" s="8">
        <f>EDATE(F10-1,1)</f>
        <v>44577</v>
      </c>
      <c r="I10" s="11">
        <f t="shared" ca="1" si="0"/>
        <v>14</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110</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110</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286</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287</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287</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287</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110</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110</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110</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110</v>
      </c>
      <c r="J20" s="9" t="str">
        <f t="shared" ca="1" si="1"/>
        <v>NOT DUE</v>
      </c>
      <c r="K20" s="14"/>
      <c r="L20" s="10" t="s">
        <v>3255</v>
      </c>
    </row>
    <row r="21" spans="1:12" x14ac:dyDescent="0.25">
      <c r="A21" s="9" t="s">
        <v>102</v>
      </c>
      <c r="B21" s="31" t="s">
        <v>51</v>
      </c>
      <c r="C21" s="31" t="s">
        <v>52</v>
      </c>
      <c r="D21" s="20" t="s">
        <v>88</v>
      </c>
      <c r="E21" s="7">
        <v>41662</v>
      </c>
      <c r="F21" s="7">
        <f t="shared" si="3"/>
        <v>44309</v>
      </c>
      <c r="G21" s="13"/>
      <c r="H21" s="8">
        <f t="shared" si="2"/>
        <v>44673</v>
      </c>
      <c r="I21" s="11">
        <f t="shared" ca="1" si="0"/>
        <v>110</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110</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110</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110</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110</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110</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110</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110</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110</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110</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110</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293</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293</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293</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293</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109</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109</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109</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109</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258</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258</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258</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109</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109</v>
      </c>
      <c r="J44" s="9" t="str">
        <f t="shared" ca="1" si="1"/>
        <v>NOT DUE</v>
      </c>
      <c r="K44" s="14"/>
      <c r="L44" s="10"/>
    </row>
    <row r="45" spans="1:12" x14ac:dyDescent="0.25">
      <c r="A45" s="9" t="s">
        <v>2296</v>
      </c>
      <c r="B45" s="31" t="s">
        <v>2294</v>
      </c>
      <c r="C45" s="59" t="s">
        <v>2295</v>
      </c>
      <c r="D45" s="61" t="s">
        <v>594</v>
      </c>
      <c r="E45" s="7">
        <v>41565</v>
      </c>
      <c r="F45" s="7">
        <v>44561</v>
      </c>
      <c r="G45" s="13"/>
      <c r="H45" s="8">
        <f>DATE(YEAR(F45),MONTH(F45),DAY(F45)+7)</f>
        <v>44568</v>
      </c>
      <c r="I45" s="11">
        <f t="shared" ca="1" si="0"/>
        <v>5</v>
      </c>
      <c r="J45" s="9" t="str">
        <f t="shared" ca="1" si="1"/>
        <v>NOT DUE</v>
      </c>
      <c r="K45" s="29"/>
      <c r="L45" s="62"/>
    </row>
    <row r="46" spans="1:12" x14ac:dyDescent="0.25">
      <c r="A46" s="9" t="s">
        <v>2299</v>
      </c>
      <c r="B46" s="31" t="s">
        <v>2297</v>
      </c>
      <c r="C46" s="59" t="s">
        <v>2298</v>
      </c>
      <c r="D46" s="61" t="s">
        <v>594</v>
      </c>
      <c r="E46" s="7">
        <v>41565</v>
      </c>
      <c r="F46" s="7">
        <f>F45</f>
        <v>44561</v>
      </c>
      <c r="G46" s="13"/>
      <c r="H46" s="8">
        <f>DATE(YEAR(F46),MONTH(F46),DAY(F46)+7)</f>
        <v>44568</v>
      </c>
      <c r="I46" s="11">
        <f t="shared" ca="1" si="0"/>
        <v>5</v>
      </c>
      <c r="J46" s="9" t="str">
        <f t="shared" ca="1" si="1"/>
        <v>NOT DUE</v>
      </c>
      <c r="K46" s="29"/>
      <c r="L46" s="29"/>
    </row>
    <row r="47" spans="1:12" ht="25.5" x14ac:dyDescent="0.25">
      <c r="A47" s="9" t="s">
        <v>3164</v>
      </c>
      <c r="B47" s="31" t="s">
        <v>2300</v>
      </c>
      <c r="C47" s="59" t="s">
        <v>2298</v>
      </c>
      <c r="D47" s="61" t="s">
        <v>594</v>
      </c>
      <c r="E47" s="7">
        <v>41565</v>
      </c>
      <c r="F47" s="7">
        <f>F46</f>
        <v>44561</v>
      </c>
      <c r="G47" s="13"/>
      <c r="H47" s="8">
        <f>DATE(YEAR(F47),MONTH(F47),DAY(F47)+7)</f>
        <v>44568</v>
      </c>
      <c r="I47" s="11">
        <f t="shared" ca="1" si="0"/>
        <v>5</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4" t="str">
        <f>C53</f>
        <v>LEO N. TAGPUNO</v>
      </c>
      <c r="F53" s="134"/>
      <c r="G53" s="134"/>
      <c r="I53" s="134" t="s">
        <v>3283</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13"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1520</v>
      </c>
      <c r="D3" s="133" t="s">
        <v>8</v>
      </c>
      <c r="E3" s="133"/>
      <c r="F3" s="3" t="s">
        <v>2419</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44535</v>
      </c>
      <c r="G8" s="13"/>
      <c r="H8" s="8">
        <f>EDATE(F8-1,1)</f>
        <v>44565</v>
      </c>
      <c r="I8" s="11">
        <f t="shared" ref="I8" ca="1" si="0">IF(ISBLANK(H8),"",H8-DATE(YEAR(NOW()),MONTH(NOW()),DAY(NOW())))</f>
        <v>2</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217</v>
      </c>
      <c r="J9" s="9" t="str">
        <f t="shared" ref="J9" ca="1" si="3">IF(I9="","",IF(I9&lt;0,"OVERDUE","NOT DUE"))</f>
        <v>NOT DUE</v>
      </c>
      <c r="K9" s="31"/>
      <c r="L9" s="10"/>
    </row>
    <row r="10" spans="1:12" x14ac:dyDescent="0.25">
      <c r="A10" s="59" t="s">
        <v>1974</v>
      </c>
      <c r="B10" s="31" t="s">
        <v>1651</v>
      </c>
      <c r="C10" s="31" t="s">
        <v>1795</v>
      </c>
      <c r="D10" s="20" t="s">
        <v>1566</v>
      </c>
      <c r="E10" s="7">
        <v>41662</v>
      </c>
      <c r="F10" s="7">
        <f>F8</f>
        <v>44535</v>
      </c>
      <c r="G10" s="13"/>
      <c r="H10" s="8">
        <f>EDATE(F10-1,1)</f>
        <v>44565</v>
      </c>
      <c r="I10" s="11">
        <f t="shared" ref="I10:I18" ca="1" si="4">IF(ISBLANK(H10),"",H10-DATE(YEAR(NOW()),MONTH(NOW()),DAY(NOW())))</f>
        <v>2</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410</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44535</v>
      </c>
      <c r="G12" s="13"/>
      <c r="H12" s="8">
        <f t="shared" ref="H12:H19" si="8">EDATE(F12-1,1)</f>
        <v>44565</v>
      </c>
      <c r="I12" s="11">
        <f t="shared" ca="1" si="4"/>
        <v>2</v>
      </c>
      <c r="J12" s="9" t="str">
        <f t="shared" ca="1" si="5"/>
        <v>NOT DUE</v>
      </c>
      <c r="K12" s="31"/>
      <c r="L12" s="10" t="s">
        <v>2279</v>
      </c>
    </row>
    <row r="13" spans="1:12" x14ac:dyDescent="0.25">
      <c r="A13" s="59" t="s">
        <v>1977</v>
      </c>
      <c r="B13" s="31" t="s">
        <v>1648</v>
      </c>
      <c r="C13" s="31" t="s">
        <v>1795</v>
      </c>
      <c r="D13" s="20" t="s">
        <v>1566</v>
      </c>
      <c r="E13" s="7">
        <v>41662</v>
      </c>
      <c r="F13" s="7">
        <f>F8</f>
        <v>44535</v>
      </c>
      <c r="G13" s="13"/>
      <c r="H13" s="8">
        <f t="shared" si="8"/>
        <v>44565</v>
      </c>
      <c r="I13" s="11">
        <f t="shared" ca="1" si="4"/>
        <v>2</v>
      </c>
      <c r="J13" s="9" t="str">
        <f t="shared" ca="1" si="5"/>
        <v>NOT DUE</v>
      </c>
      <c r="K13" s="31"/>
      <c r="L13" s="10"/>
    </row>
    <row r="14" spans="1:12" ht="38.25" x14ac:dyDescent="0.25">
      <c r="A14" s="59" t="s">
        <v>1978</v>
      </c>
      <c r="B14" s="31" t="s">
        <v>1650</v>
      </c>
      <c r="C14" s="31" t="s">
        <v>1795</v>
      </c>
      <c r="D14" s="20" t="s">
        <v>1566</v>
      </c>
      <c r="E14" s="7">
        <v>41662</v>
      </c>
      <c r="F14" s="7">
        <f>F8</f>
        <v>44535</v>
      </c>
      <c r="G14" s="13"/>
      <c r="H14" s="8">
        <f t="shared" si="8"/>
        <v>44565</v>
      </c>
      <c r="I14" s="11">
        <f t="shared" ca="1" si="4"/>
        <v>2</v>
      </c>
      <c r="J14" s="9" t="str">
        <f t="shared" ca="1" si="5"/>
        <v>NOT DUE</v>
      </c>
      <c r="K14" s="31"/>
      <c r="L14" s="10" t="s">
        <v>3217</v>
      </c>
    </row>
    <row r="15" spans="1:12" x14ac:dyDescent="0.25">
      <c r="A15" s="59" t="s">
        <v>1979</v>
      </c>
      <c r="B15" s="31" t="s">
        <v>1646</v>
      </c>
      <c r="C15" s="31" t="s">
        <v>1795</v>
      </c>
      <c r="D15" s="20" t="s">
        <v>1566</v>
      </c>
      <c r="E15" s="7">
        <v>41662</v>
      </c>
      <c r="F15" s="7">
        <f>F8</f>
        <v>44535</v>
      </c>
      <c r="G15" s="13"/>
      <c r="H15" s="8">
        <f t="shared" si="8"/>
        <v>44565</v>
      </c>
      <c r="I15" s="11">
        <f t="shared" ca="1" si="4"/>
        <v>2</v>
      </c>
      <c r="J15" s="9" t="str">
        <f t="shared" ca="1" si="5"/>
        <v>NOT DUE</v>
      </c>
      <c r="K15" s="31"/>
      <c r="L15" s="10" t="s">
        <v>2280</v>
      </c>
    </row>
    <row r="16" spans="1:12" ht="25.5" x14ac:dyDescent="0.25">
      <c r="A16" s="59" t="s">
        <v>1980</v>
      </c>
      <c r="B16" s="31" t="s">
        <v>1647</v>
      </c>
      <c r="C16" s="31" t="s">
        <v>1787</v>
      </c>
      <c r="D16" s="20" t="s">
        <v>1566</v>
      </c>
      <c r="E16" s="7">
        <v>41662</v>
      </c>
      <c r="F16" s="7">
        <f>F8</f>
        <v>44535</v>
      </c>
      <c r="G16" s="13"/>
      <c r="H16" s="8">
        <f t="shared" si="8"/>
        <v>44565</v>
      </c>
      <c r="I16" s="11">
        <f t="shared" ca="1" si="4"/>
        <v>2</v>
      </c>
      <c r="J16" s="9" t="str">
        <f t="shared" ca="1" si="5"/>
        <v>NOT DUE</v>
      </c>
      <c r="K16" s="31"/>
      <c r="L16" s="10" t="s">
        <v>3238</v>
      </c>
    </row>
    <row r="17" spans="1:12" x14ac:dyDescent="0.25">
      <c r="A17" s="59" t="s">
        <v>1981</v>
      </c>
      <c r="B17" s="31" t="s">
        <v>1654</v>
      </c>
      <c r="C17" s="31" t="s">
        <v>1786</v>
      </c>
      <c r="D17" s="20" t="s">
        <v>1566</v>
      </c>
      <c r="E17" s="7">
        <v>41662</v>
      </c>
      <c r="F17" s="7">
        <f>F8</f>
        <v>44535</v>
      </c>
      <c r="G17" s="13"/>
      <c r="H17" s="8">
        <f t="shared" si="8"/>
        <v>44565</v>
      </c>
      <c r="I17" s="11">
        <f t="shared" ca="1" si="4"/>
        <v>2</v>
      </c>
      <c r="J17" s="9" t="str">
        <f t="shared" ca="1" si="5"/>
        <v>NOT DUE</v>
      </c>
      <c r="K17" s="31"/>
      <c r="L17" s="10"/>
    </row>
    <row r="18" spans="1:12" x14ac:dyDescent="0.25">
      <c r="A18" s="59" t="s">
        <v>1982</v>
      </c>
      <c r="B18" s="31" t="s">
        <v>1655</v>
      </c>
      <c r="C18" s="31" t="s">
        <v>1786</v>
      </c>
      <c r="D18" s="20" t="s">
        <v>1566</v>
      </c>
      <c r="E18" s="7">
        <v>41662</v>
      </c>
      <c r="F18" s="7">
        <f>F8</f>
        <v>44535</v>
      </c>
      <c r="G18" s="13"/>
      <c r="H18" s="8">
        <f t="shared" si="8"/>
        <v>44565</v>
      </c>
      <c r="I18" s="11">
        <f t="shared" ca="1" si="4"/>
        <v>2</v>
      </c>
      <c r="J18" s="9" t="str">
        <f t="shared" ca="1" si="5"/>
        <v>NOT DUE</v>
      </c>
      <c r="K18" s="31"/>
      <c r="L18" s="10" t="s">
        <v>3215</v>
      </c>
    </row>
    <row r="19" spans="1:12" ht="25.5" x14ac:dyDescent="0.25">
      <c r="A19" s="59" t="s">
        <v>1983</v>
      </c>
      <c r="B19" s="31" t="s">
        <v>1869</v>
      </c>
      <c r="C19" s="31" t="s">
        <v>1870</v>
      </c>
      <c r="D19" s="20" t="s">
        <v>1566</v>
      </c>
      <c r="E19" s="7">
        <v>41662</v>
      </c>
      <c r="F19" s="7">
        <f>F8</f>
        <v>44535</v>
      </c>
      <c r="G19" s="13"/>
      <c r="H19" s="8">
        <f t="shared" si="8"/>
        <v>44565</v>
      </c>
      <c r="I19" s="11">
        <f t="shared" ref="I19" ca="1" si="9">IF(ISBLANK(H19),"",H19-DATE(YEAR(NOW()),MONTH(NOW()),DAY(NOW())))</f>
        <v>2</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3273</v>
      </c>
      <c r="E25" s="134" t="str">
        <f>'Radio Equipments'!E33:G33</f>
        <v>LEO N. TAGPUNO</v>
      </c>
      <c r="F25" s="134"/>
      <c r="G25" s="134"/>
      <c r="I25" s="134" t="s">
        <v>3283</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D4:E4"/>
    <mergeCell ref="A5:B5"/>
    <mergeCell ref="A4:B4"/>
    <mergeCell ref="A1:B1"/>
    <mergeCell ref="D1:E1"/>
    <mergeCell ref="A2:B2"/>
    <mergeCell ref="D2:E2"/>
    <mergeCell ref="A3:B3"/>
    <mergeCell ref="D3:E3"/>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A202" workbookViewId="0">
      <selection activeCell="E10" sqref="E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44"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1521</v>
      </c>
      <c r="D3" s="133" t="s">
        <v>8</v>
      </c>
      <c r="E3" s="133"/>
      <c r="F3" s="3" t="s">
        <v>2420</v>
      </c>
    </row>
    <row r="4" spans="1:12" ht="18" customHeight="1" x14ac:dyDescent="0.25">
      <c r="A4" s="132" t="s">
        <v>21</v>
      </c>
      <c r="B4" s="132"/>
      <c r="C4" s="46"/>
      <c r="D4" s="133" t="s">
        <v>9</v>
      </c>
      <c r="E4" s="133"/>
      <c r="F4" s="13"/>
    </row>
    <row r="5" spans="1:12" ht="18" customHeight="1" x14ac:dyDescent="0.25">
      <c r="A5" s="132" t="s">
        <v>22</v>
      </c>
      <c r="B5" s="132"/>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44538</v>
      </c>
      <c r="G8" s="13"/>
      <c r="H8" s="8">
        <f>EDATE(F8-1,1)</f>
        <v>44568</v>
      </c>
      <c r="I8" s="11">
        <f t="shared" ref="I8:I16" ca="1" si="0">IF(ISBLANK(H8),"",H8-DATE(YEAR(NOW()),MONTH(NOW()),DAY(NOW())))</f>
        <v>5</v>
      </c>
      <c r="J8" s="9" t="str">
        <f t="shared" ref="J8:J16" ca="1" si="1">IF(I8="","",IF(I8&lt;0,"OVERDUE","NOT DUE"))</f>
        <v>NOT DUE</v>
      </c>
      <c r="K8" s="31"/>
      <c r="L8" s="10"/>
    </row>
    <row r="9" spans="1:12" ht="38.25" x14ac:dyDescent="0.25">
      <c r="A9" s="9" t="s">
        <v>1985</v>
      </c>
      <c r="B9" s="31" t="s">
        <v>1904</v>
      </c>
      <c r="C9" s="41" t="s">
        <v>2282</v>
      </c>
      <c r="D9" s="20" t="s">
        <v>594</v>
      </c>
      <c r="E9" s="7">
        <v>41662</v>
      </c>
      <c r="F9" s="7">
        <v>44562</v>
      </c>
      <c r="G9" s="13"/>
      <c r="H9" s="8">
        <f>DATE(YEAR(F9),MONTH(F9),DAY(F9)+7)</f>
        <v>44569</v>
      </c>
      <c r="I9" s="11">
        <f t="shared" ca="1" si="0"/>
        <v>6</v>
      </c>
      <c r="J9" s="9" t="str">
        <f t="shared" ca="1" si="1"/>
        <v>NOT DUE</v>
      </c>
      <c r="K9" s="31"/>
      <c r="L9" s="10"/>
    </row>
    <row r="10" spans="1:12" ht="38.25" x14ac:dyDescent="0.25">
      <c r="A10" s="9" t="s">
        <v>1986</v>
      </c>
      <c r="B10" s="31" t="s">
        <v>1904</v>
      </c>
      <c r="C10" s="41" t="s">
        <v>2281</v>
      </c>
      <c r="D10" s="20" t="s">
        <v>88</v>
      </c>
      <c r="E10" s="7">
        <v>41662</v>
      </c>
      <c r="F10" s="7">
        <v>44211</v>
      </c>
      <c r="G10" s="13"/>
      <c r="H10" s="8">
        <f>DATE(YEAR(F10)+1,MONTH(F10),DAY(F10)-1)</f>
        <v>44575</v>
      </c>
      <c r="I10" s="11">
        <f t="shared" ca="1" si="0"/>
        <v>12</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736</v>
      </c>
      <c r="J11" s="9" t="str">
        <f t="shared" ca="1" si="1"/>
        <v>NOT DUE</v>
      </c>
      <c r="K11" s="31"/>
      <c r="L11" s="10"/>
    </row>
    <row r="12" spans="1:12" x14ac:dyDescent="0.25">
      <c r="A12" s="9" t="s">
        <v>1988</v>
      </c>
      <c r="B12" s="31" t="s">
        <v>1635</v>
      </c>
      <c r="C12" s="31" t="s">
        <v>1874</v>
      </c>
      <c r="D12" s="20" t="s">
        <v>1566</v>
      </c>
      <c r="E12" s="7">
        <v>41662</v>
      </c>
      <c r="F12" s="7">
        <f>F8</f>
        <v>44538</v>
      </c>
      <c r="G12" s="13"/>
      <c r="H12" s="8">
        <f>EDATE(F12-1,1)</f>
        <v>44568</v>
      </c>
      <c r="I12" s="11">
        <f t="shared" ca="1" si="0"/>
        <v>5</v>
      </c>
      <c r="J12" s="9" t="str">
        <f t="shared" ca="1" si="1"/>
        <v>NOT DUE</v>
      </c>
      <c r="K12" s="31"/>
      <c r="L12" s="10" t="s">
        <v>3248</v>
      </c>
    </row>
    <row r="13" spans="1:12" ht="25.5" x14ac:dyDescent="0.25">
      <c r="A13" s="9" t="s">
        <v>1989</v>
      </c>
      <c r="B13" s="31" t="s">
        <v>1636</v>
      </c>
      <c r="C13" s="31" t="s">
        <v>1871</v>
      </c>
      <c r="D13" s="20" t="s">
        <v>1566</v>
      </c>
      <c r="E13" s="7">
        <v>41662</v>
      </c>
      <c r="F13" s="7">
        <f>F8</f>
        <v>44538</v>
      </c>
      <c r="G13" s="13"/>
      <c r="H13" s="8">
        <f>EDATE(F13-1,1)</f>
        <v>44568</v>
      </c>
      <c r="I13" s="11">
        <f t="shared" ca="1" si="0"/>
        <v>5</v>
      </c>
      <c r="J13" s="9" t="str">
        <f t="shared" ca="1" si="1"/>
        <v>NOT DUE</v>
      </c>
      <c r="K13" s="31"/>
      <c r="L13" s="34"/>
    </row>
    <row r="14" spans="1:12" x14ac:dyDescent="0.25">
      <c r="A14" s="9" t="s">
        <v>1990</v>
      </c>
      <c r="B14" s="31" t="s">
        <v>1637</v>
      </c>
      <c r="C14" s="31" t="s">
        <v>1872</v>
      </c>
      <c r="D14" s="20" t="s">
        <v>1566</v>
      </c>
      <c r="E14" s="7">
        <v>41662</v>
      </c>
      <c r="F14" s="7">
        <f>F8</f>
        <v>44538</v>
      </c>
      <c r="G14" s="13"/>
      <c r="H14" s="8">
        <f>EDATE(F14-1,1)</f>
        <v>44568</v>
      </c>
      <c r="I14" s="11">
        <f t="shared" ca="1" si="0"/>
        <v>5</v>
      </c>
      <c r="J14" s="9" t="str">
        <f t="shared" ca="1" si="1"/>
        <v>NOT DUE</v>
      </c>
      <c r="K14" s="31"/>
      <c r="L14" s="10"/>
    </row>
    <row r="15" spans="1:12" x14ac:dyDescent="0.25">
      <c r="A15" s="9" t="s">
        <v>1991</v>
      </c>
      <c r="B15" s="31" t="s">
        <v>1638</v>
      </c>
      <c r="C15" s="31" t="s">
        <v>1873</v>
      </c>
      <c r="D15" s="20" t="s">
        <v>1566</v>
      </c>
      <c r="E15" s="7">
        <v>41662</v>
      </c>
      <c r="F15" s="7">
        <f>F8</f>
        <v>44538</v>
      </c>
      <c r="G15" s="13"/>
      <c r="H15" s="8">
        <f>EDATE(F15-1,1)</f>
        <v>44568</v>
      </c>
      <c r="I15" s="11">
        <f t="shared" ca="1" si="0"/>
        <v>5</v>
      </c>
      <c r="J15" s="9" t="str">
        <f t="shared" ca="1" si="1"/>
        <v>NOT DUE</v>
      </c>
      <c r="K15" s="31"/>
      <c r="L15" s="10"/>
    </row>
    <row r="16" spans="1:12" ht="15" customHeight="1" x14ac:dyDescent="0.25">
      <c r="A16" s="9" t="s">
        <v>1992</v>
      </c>
      <c r="B16" s="31" t="s">
        <v>1640</v>
      </c>
      <c r="C16" s="31" t="s">
        <v>1873</v>
      </c>
      <c r="D16" s="20" t="s">
        <v>1566</v>
      </c>
      <c r="E16" s="7">
        <v>41662</v>
      </c>
      <c r="F16" s="7">
        <f>F8</f>
        <v>44538</v>
      </c>
      <c r="G16" s="13"/>
      <c r="H16" s="8">
        <f>EDATE(F16-1,1)</f>
        <v>44568</v>
      </c>
      <c r="I16" s="11">
        <f t="shared" ca="1" si="0"/>
        <v>5</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61</v>
      </c>
      <c r="J17" s="9" t="str">
        <f t="shared" ref="J17" ca="1" si="3">IF(I17="","",IF(I17&lt;0,"OVERDUE","NOT DUE"))</f>
        <v>NOT DUE</v>
      </c>
      <c r="K17" s="31"/>
      <c r="L17" s="10"/>
    </row>
    <row r="18" spans="1:12" x14ac:dyDescent="0.25">
      <c r="A18" s="9" t="s">
        <v>1994</v>
      </c>
      <c r="B18" s="31" t="s">
        <v>1639</v>
      </c>
      <c r="C18" s="31" t="s">
        <v>1892</v>
      </c>
      <c r="D18" s="20" t="s">
        <v>1566</v>
      </c>
      <c r="E18" s="7">
        <v>41662</v>
      </c>
      <c r="F18" s="7">
        <f>F8</f>
        <v>44538</v>
      </c>
      <c r="G18" s="13"/>
      <c r="H18" s="8">
        <f>EDATE(F18-1,1)</f>
        <v>44568</v>
      </c>
      <c r="I18" s="11">
        <f t="shared" ref="I18:I24" ca="1" si="4">IF(ISBLANK(H18),"",H18-DATE(YEAR(NOW()),MONTH(NOW()),DAY(NOW())))</f>
        <v>5</v>
      </c>
      <c r="J18" s="9" t="str">
        <f t="shared" ref="J18:J24" ca="1" si="5">IF(I18="","",IF(I18&lt;0,"OVERDUE","NOT DUE"))</f>
        <v>NOT DUE</v>
      </c>
      <c r="K18" s="31"/>
      <c r="L18" s="10"/>
    </row>
    <row r="19" spans="1:12" x14ac:dyDescent="0.25">
      <c r="A19" s="9" t="s">
        <v>1995</v>
      </c>
      <c r="B19" s="31" t="s">
        <v>1642</v>
      </c>
      <c r="C19" s="31" t="s">
        <v>1856</v>
      </c>
      <c r="D19" s="20" t="s">
        <v>1566</v>
      </c>
      <c r="E19" s="7">
        <v>41662</v>
      </c>
      <c r="F19" s="7">
        <f>F8</f>
        <v>44538</v>
      </c>
      <c r="G19" s="13"/>
      <c r="H19" s="8">
        <f>EDATE(F19-1,1)</f>
        <v>44568</v>
      </c>
      <c r="I19" s="11">
        <f t="shared" ca="1" si="4"/>
        <v>5</v>
      </c>
      <c r="J19" s="9" t="str">
        <f t="shared" ca="1" si="5"/>
        <v>NOT DUE</v>
      </c>
      <c r="K19" s="31"/>
      <c r="L19" s="10"/>
    </row>
    <row r="20" spans="1:12" x14ac:dyDescent="0.25">
      <c r="A20" s="9" t="s">
        <v>1996</v>
      </c>
      <c r="B20" s="31" t="s">
        <v>1641</v>
      </c>
      <c r="C20" s="31" t="s">
        <v>1906</v>
      </c>
      <c r="D20" s="20" t="s">
        <v>1566</v>
      </c>
      <c r="E20" s="7">
        <v>41662</v>
      </c>
      <c r="F20" s="7">
        <f>F8</f>
        <v>44538</v>
      </c>
      <c r="G20" s="13"/>
      <c r="H20" s="8">
        <f>EDATE(F20-1,1)</f>
        <v>44568</v>
      </c>
      <c r="I20" s="11">
        <f t="shared" ca="1" si="4"/>
        <v>5</v>
      </c>
      <c r="J20" s="9" t="str">
        <f t="shared" ca="1" si="5"/>
        <v>NOT DUE</v>
      </c>
      <c r="K20" s="31"/>
      <c r="L20" s="10"/>
    </row>
    <row r="21" spans="1:12" x14ac:dyDescent="0.25">
      <c r="A21" s="9" t="s">
        <v>1997</v>
      </c>
      <c r="B21" s="31" t="s">
        <v>1643</v>
      </c>
      <c r="C21" s="31" t="s">
        <v>1855</v>
      </c>
      <c r="D21" s="20" t="s">
        <v>1566</v>
      </c>
      <c r="E21" s="7">
        <v>41662</v>
      </c>
      <c r="F21" s="7">
        <f>F8</f>
        <v>44538</v>
      </c>
      <c r="G21" s="13"/>
      <c r="H21" s="8">
        <f>EDATE(F21-1,1)</f>
        <v>44568</v>
      </c>
      <c r="I21" s="11">
        <f t="shared" ca="1" si="4"/>
        <v>5</v>
      </c>
      <c r="J21" s="9" t="str">
        <f t="shared" ca="1" si="5"/>
        <v>NOT DUE</v>
      </c>
      <c r="K21" s="31"/>
      <c r="L21" s="10"/>
    </row>
    <row r="22" spans="1:12" ht="38.25" x14ac:dyDescent="0.25">
      <c r="A22" s="9" t="s">
        <v>1998</v>
      </c>
      <c r="B22" s="31" t="s">
        <v>1644</v>
      </c>
      <c r="C22" s="31" t="s">
        <v>1908</v>
      </c>
      <c r="D22" s="20" t="s">
        <v>1566</v>
      </c>
      <c r="E22" s="7">
        <v>41662</v>
      </c>
      <c r="F22" s="7">
        <f>F8</f>
        <v>44538</v>
      </c>
      <c r="G22" s="13"/>
      <c r="H22" s="8">
        <f>EDATE(F22-1,1)</f>
        <v>44568</v>
      </c>
      <c r="I22" s="11">
        <f t="shared" ca="1" si="4"/>
        <v>5</v>
      </c>
      <c r="J22" s="9" t="str">
        <f t="shared" ca="1" si="5"/>
        <v>NOT DUE</v>
      </c>
      <c r="K22" s="31"/>
      <c r="L22" s="34" t="s">
        <v>3263</v>
      </c>
    </row>
    <row r="23" spans="1:12" x14ac:dyDescent="0.25">
      <c r="A23" s="9" t="s">
        <v>1999</v>
      </c>
      <c r="B23" s="31" t="s">
        <v>1645</v>
      </c>
      <c r="C23" s="41" t="s">
        <v>1907</v>
      </c>
      <c r="D23" s="20" t="s">
        <v>594</v>
      </c>
      <c r="E23" s="7">
        <v>41662</v>
      </c>
      <c r="F23" s="7">
        <f>F9</f>
        <v>44562</v>
      </c>
      <c r="G23" s="13"/>
      <c r="H23" s="8">
        <f>DATE(YEAR(F23),MONTH(F23),DAY(F23)+7)</f>
        <v>44569</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44562</v>
      </c>
      <c r="G24" s="13"/>
      <c r="H24" s="8">
        <f>DATE(YEAR(F24),MONTH(F24),DAY(F24)+7)</f>
        <v>44569</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44538</v>
      </c>
      <c r="G25" s="13"/>
      <c r="H25" s="8">
        <f>EDATE(F25-1,1)</f>
        <v>44568</v>
      </c>
      <c r="I25" s="11">
        <f t="shared" ref="I25" ca="1" si="6">IF(ISBLANK(H25),"",H25-DATE(YEAR(NOW()),MONTH(NOW()),DAY(NOW())))</f>
        <v>5</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44211</v>
      </c>
      <c r="G26" s="13"/>
      <c r="H26" s="8">
        <f>DATE(YEAR(F26)+1,MONTH(F26),DAY(F26)-1)</f>
        <v>44575</v>
      </c>
      <c r="I26" s="11">
        <f t="shared" ref="I26" ca="1" si="8">IF(ISBLANK(H26),"",H26-DATE(YEAR(NOW()),MONTH(NOW()),DAY(NOW())))</f>
        <v>12</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44538</v>
      </c>
      <c r="G27" s="13"/>
      <c r="H27" s="8">
        <f>EDATE(F27-1,1)</f>
        <v>44568</v>
      </c>
      <c r="I27" s="11">
        <f t="shared" ref="I27:I28" ca="1" si="10">IF(ISBLANK(H27),"",H27-DATE(YEAR(NOW()),MONTH(NOW()),DAY(NOW())))</f>
        <v>5</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268</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1008</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44538</v>
      </c>
      <c r="G30" s="13"/>
      <c r="H30" s="8">
        <f>EDATE(F30-1,1)</f>
        <v>44568</v>
      </c>
      <c r="I30" s="11">
        <f t="shared" ca="1" si="12"/>
        <v>5</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268</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1008</v>
      </c>
      <c r="J32" s="9" t="str">
        <f t="shared" ca="1" si="15"/>
        <v>NOT DUE</v>
      </c>
      <c r="K32" s="31"/>
      <c r="L32" s="34"/>
    </row>
    <row r="33" spans="1:12" ht="25.5" x14ac:dyDescent="0.25">
      <c r="A33" s="9" t="s">
        <v>2009</v>
      </c>
      <c r="B33" s="35" t="s">
        <v>1683</v>
      </c>
      <c r="C33" s="35" t="s">
        <v>1690</v>
      </c>
      <c r="D33" s="36" t="s">
        <v>1566</v>
      </c>
      <c r="E33" s="7">
        <v>41662</v>
      </c>
      <c r="F33" s="7">
        <f>F8</f>
        <v>44538</v>
      </c>
      <c r="G33" s="13"/>
      <c r="H33" s="8">
        <f>EDATE(F33-1,1)</f>
        <v>44568</v>
      </c>
      <c r="I33" s="11">
        <f t="shared" ca="1" si="14"/>
        <v>5</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268</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1008</v>
      </c>
      <c r="J35" s="9" t="str">
        <f t="shared" ca="1" si="17"/>
        <v>NOT DUE</v>
      </c>
      <c r="K35" s="31"/>
      <c r="L35" s="10"/>
    </row>
    <row r="36" spans="1:12" ht="25.5" x14ac:dyDescent="0.25">
      <c r="A36" s="9" t="s">
        <v>2012</v>
      </c>
      <c r="B36" s="37" t="s">
        <v>1683</v>
      </c>
      <c r="C36" s="37" t="s">
        <v>1692</v>
      </c>
      <c r="D36" s="38" t="s">
        <v>1566</v>
      </c>
      <c r="E36" s="7">
        <v>41662</v>
      </c>
      <c r="F36" s="7">
        <f>F8</f>
        <v>44538</v>
      </c>
      <c r="G36" s="13"/>
      <c r="H36" s="8">
        <f>EDATE(F36-1,1)</f>
        <v>44568</v>
      </c>
      <c r="I36" s="11">
        <f t="shared" ca="1" si="16"/>
        <v>5</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268</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1008</v>
      </c>
      <c r="J38" s="9" t="str">
        <f t="shared" ca="1" si="17"/>
        <v>NOT DUE</v>
      </c>
      <c r="K38" s="31"/>
      <c r="L38" s="10"/>
    </row>
    <row r="39" spans="1:12" ht="25.5" x14ac:dyDescent="0.25">
      <c r="A39" s="9" t="s">
        <v>2015</v>
      </c>
      <c r="B39" s="35" t="s">
        <v>1683</v>
      </c>
      <c r="C39" s="35" t="s">
        <v>1694</v>
      </c>
      <c r="D39" s="36" t="s">
        <v>1566</v>
      </c>
      <c r="E39" s="7">
        <v>41662</v>
      </c>
      <c r="F39" s="7">
        <f>F8</f>
        <v>44538</v>
      </c>
      <c r="G39" s="13"/>
      <c r="H39" s="8">
        <f>EDATE(F39-1,1)</f>
        <v>44568</v>
      </c>
      <c r="I39" s="11">
        <f t="shared" ca="1" si="16"/>
        <v>5</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268</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1008</v>
      </c>
      <c r="J41" s="9" t="str">
        <f t="shared" ca="1" si="17"/>
        <v>NOT DUE</v>
      </c>
      <c r="K41" s="31"/>
      <c r="L41" s="10"/>
    </row>
    <row r="42" spans="1:12" ht="25.5" x14ac:dyDescent="0.25">
      <c r="A42" s="9" t="s">
        <v>2018</v>
      </c>
      <c r="B42" s="37" t="s">
        <v>1683</v>
      </c>
      <c r="C42" s="37" t="s">
        <v>1696</v>
      </c>
      <c r="D42" s="38" t="s">
        <v>1566</v>
      </c>
      <c r="E42" s="7">
        <v>41662</v>
      </c>
      <c r="F42" s="7">
        <f>F8</f>
        <v>44538</v>
      </c>
      <c r="G42" s="13"/>
      <c r="H42" s="8">
        <f>EDATE(F42-1,1)</f>
        <v>44568</v>
      </c>
      <c r="I42" s="11">
        <f t="shared" ca="1" si="16"/>
        <v>5</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268</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1008</v>
      </c>
      <c r="J44" s="9" t="str">
        <f t="shared" ca="1" si="17"/>
        <v>NOT DUE</v>
      </c>
      <c r="K44" s="31"/>
      <c r="L44" s="10"/>
    </row>
    <row r="45" spans="1:12" ht="25.5" x14ac:dyDescent="0.25">
      <c r="A45" s="9" t="s">
        <v>2021</v>
      </c>
      <c r="B45" s="35" t="s">
        <v>1683</v>
      </c>
      <c r="C45" s="49" t="s">
        <v>1698</v>
      </c>
      <c r="D45" s="36" t="s">
        <v>1566</v>
      </c>
      <c r="E45" s="7">
        <v>41662</v>
      </c>
      <c r="F45" s="7">
        <f>F8</f>
        <v>44538</v>
      </c>
      <c r="G45" s="13"/>
      <c r="H45" s="8">
        <f>EDATE(F45-1,1)</f>
        <v>44568</v>
      </c>
      <c r="I45" s="11">
        <f t="shared" ca="1" si="16"/>
        <v>5</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268</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1008</v>
      </c>
      <c r="J47" s="9" t="str">
        <f t="shared" ca="1" si="17"/>
        <v>NOT DUE</v>
      </c>
      <c r="K47" s="31"/>
      <c r="L47" s="10"/>
    </row>
    <row r="48" spans="1:12" ht="25.5" x14ac:dyDescent="0.25">
      <c r="A48" s="9" t="s">
        <v>2024</v>
      </c>
      <c r="B48" s="37" t="s">
        <v>1683</v>
      </c>
      <c r="C48" s="50" t="s">
        <v>1700</v>
      </c>
      <c r="D48" s="38" t="s">
        <v>1566</v>
      </c>
      <c r="E48" s="7">
        <v>41662</v>
      </c>
      <c r="F48" s="7">
        <f>F8</f>
        <v>44538</v>
      </c>
      <c r="G48" s="13"/>
      <c r="H48" s="8">
        <f>EDATE(F48-1,1)</f>
        <v>44568</v>
      </c>
      <c r="I48" s="11">
        <f t="shared" ca="1" si="16"/>
        <v>5</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268</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1008</v>
      </c>
      <c r="J50" s="9" t="str">
        <f t="shared" ca="1" si="17"/>
        <v>NOT DUE</v>
      </c>
      <c r="K50" s="31"/>
      <c r="L50" s="10"/>
    </row>
    <row r="51" spans="1:12" ht="25.5" x14ac:dyDescent="0.25">
      <c r="A51" s="9" t="s">
        <v>2027</v>
      </c>
      <c r="B51" s="35" t="s">
        <v>1683</v>
      </c>
      <c r="C51" s="49" t="s">
        <v>1702</v>
      </c>
      <c r="D51" s="36" t="s">
        <v>1566</v>
      </c>
      <c r="E51" s="7">
        <v>41662</v>
      </c>
      <c r="F51" s="7">
        <f>F8</f>
        <v>44538</v>
      </c>
      <c r="G51" s="13"/>
      <c r="H51" s="8">
        <f>EDATE(F51-1,1)</f>
        <v>44568</v>
      </c>
      <c r="I51" s="11">
        <f t="shared" ca="1" si="16"/>
        <v>5</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268</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1008</v>
      </c>
      <c r="J53" s="9" t="str">
        <f t="shared" ca="1" si="17"/>
        <v>NOT DUE</v>
      </c>
      <c r="K53" s="31"/>
      <c r="L53" s="34"/>
    </row>
    <row r="54" spans="1:12" ht="25.5" x14ac:dyDescent="0.25">
      <c r="A54" s="9" t="s">
        <v>2030</v>
      </c>
      <c r="B54" s="37" t="s">
        <v>1683</v>
      </c>
      <c r="C54" s="50" t="s">
        <v>1704</v>
      </c>
      <c r="D54" s="38" t="s">
        <v>1566</v>
      </c>
      <c r="E54" s="7">
        <v>41662</v>
      </c>
      <c r="F54" s="7">
        <f>F8</f>
        <v>44538</v>
      </c>
      <c r="G54" s="13"/>
      <c r="H54" s="8">
        <f>EDATE(F54-1,1)</f>
        <v>44568</v>
      </c>
      <c r="I54" s="11">
        <f t="shared" ca="1" si="16"/>
        <v>5</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268</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1008</v>
      </c>
      <c r="J56" s="9" t="str">
        <f t="shared" ca="1" si="17"/>
        <v>NOT DUE</v>
      </c>
      <c r="K56" s="31"/>
      <c r="L56" s="10"/>
    </row>
    <row r="57" spans="1:12" ht="25.5" x14ac:dyDescent="0.25">
      <c r="A57" s="9" t="s">
        <v>2033</v>
      </c>
      <c r="B57" s="35" t="s">
        <v>1683</v>
      </c>
      <c r="C57" s="49" t="s">
        <v>1706</v>
      </c>
      <c r="D57" s="36" t="s">
        <v>1566</v>
      </c>
      <c r="E57" s="7">
        <v>41662</v>
      </c>
      <c r="F57" s="7">
        <f>F8</f>
        <v>44538</v>
      </c>
      <c r="G57" s="13"/>
      <c r="H57" s="8">
        <f>EDATE(F57-1,1)</f>
        <v>44568</v>
      </c>
      <c r="I57" s="11">
        <f t="shared" ca="1" si="16"/>
        <v>5</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268</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1008</v>
      </c>
      <c r="J59" s="9" t="str">
        <f t="shared" ca="1" si="17"/>
        <v>NOT DUE</v>
      </c>
      <c r="K59" s="31"/>
      <c r="L59" s="10"/>
    </row>
    <row r="60" spans="1:12" ht="25.5" x14ac:dyDescent="0.25">
      <c r="A60" s="9" t="s">
        <v>2036</v>
      </c>
      <c r="B60" s="37" t="s">
        <v>1683</v>
      </c>
      <c r="C60" s="50" t="s">
        <v>1708</v>
      </c>
      <c r="D60" s="38" t="s">
        <v>1566</v>
      </c>
      <c r="E60" s="7">
        <v>41662</v>
      </c>
      <c r="F60" s="7">
        <f>F8</f>
        <v>44538</v>
      </c>
      <c r="G60" s="13"/>
      <c r="H60" s="8">
        <f>EDATE(F60-1,1)</f>
        <v>44568</v>
      </c>
      <c r="I60" s="11">
        <f t="shared" ca="1" si="16"/>
        <v>5</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268</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1008</v>
      </c>
      <c r="J62" s="9" t="str">
        <f t="shared" ca="1" si="17"/>
        <v>NOT DUE</v>
      </c>
      <c r="K62" s="31"/>
      <c r="L62" s="10"/>
    </row>
    <row r="63" spans="1:12" ht="25.5" x14ac:dyDescent="0.25">
      <c r="A63" s="9" t="s">
        <v>2039</v>
      </c>
      <c r="B63" s="35" t="s">
        <v>1683</v>
      </c>
      <c r="C63" s="49" t="s">
        <v>1709</v>
      </c>
      <c r="D63" s="36" t="s">
        <v>1566</v>
      </c>
      <c r="E63" s="7">
        <v>41662</v>
      </c>
      <c r="F63" s="7">
        <f>F8</f>
        <v>44538</v>
      </c>
      <c r="G63" s="13"/>
      <c r="H63" s="8">
        <f>EDATE(F63-1,1)</f>
        <v>44568</v>
      </c>
      <c r="I63" s="11">
        <f t="shared" ca="1" si="16"/>
        <v>5</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268</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1008</v>
      </c>
      <c r="J65" s="9" t="str">
        <f t="shared" ca="1" si="17"/>
        <v>NOT DUE</v>
      </c>
      <c r="K65" s="31"/>
      <c r="L65" s="34"/>
    </row>
    <row r="66" spans="1:12" ht="25.5" x14ac:dyDescent="0.25">
      <c r="A66" s="9" t="s">
        <v>2042</v>
      </c>
      <c r="B66" s="37" t="s">
        <v>1683</v>
      </c>
      <c r="C66" s="50" t="s">
        <v>1710</v>
      </c>
      <c r="D66" s="38" t="s">
        <v>1566</v>
      </c>
      <c r="E66" s="7">
        <v>41662</v>
      </c>
      <c r="F66" s="7">
        <f>F8</f>
        <v>44538</v>
      </c>
      <c r="G66" s="13"/>
      <c r="H66" s="8">
        <f>EDATE(F66-1,1)</f>
        <v>44568</v>
      </c>
      <c r="I66" s="11">
        <f t="shared" ca="1" si="16"/>
        <v>5</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268</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1008</v>
      </c>
      <c r="J68" s="9" t="str">
        <f t="shared" ca="1" si="17"/>
        <v>NOT DUE</v>
      </c>
      <c r="K68" s="31"/>
      <c r="L68" s="10"/>
    </row>
    <row r="69" spans="1:12" ht="25.5" x14ac:dyDescent="0.25">
      <c r="A69" s="9" t="s">
        <v>2045</v>
      </c>
      <c r="B69" s="35" t="s">
        <v>1683</v>
      </c>
      <c r="C69" s="49" t="s">
        <v>1712</v>
      </c>
      <c r="D69" s="36" t="s">
        <v>1566</v>
      </c>
      <c r="E69" s="7">
        <v>41662</v>
      </c>
      <c r="F69" s="7">
        <f>F8</f>
        <v>44538</v>
      </c>
      <c r="G69" s="13"/>
      <c r="H69" s="8">
        <f>EDATE(F69-1,1)</f>
        <v>44568</v>
      </c>
      <c r="I69" s="11">
        <f t="shared" ca="1" si="16"/>
        <v>5</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268</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1008</v>
      </c>
      <c r="J71" s="9" t="str">
        <f t="shared" ca="1" si="17"/>
        <v>NOT DUE</v>
      </c>
      <c r="K71" s="31"/>
      <c r="L71" s="10"/>
    </row>
    <row r="72" spans="1:12" ht="25.5" x14ac:dyDescent="0.25">
      <c r="A72" s="9" t="s">
        <v>2048</v>
      </c>
      <c r="B72" s="37" t="s">
        <v>1683</v>
      </c>
      <c r="C72" s="50" t="s">
        <v>1714</v>
      </c>
      <c r="D72" s="38" t="s">
        <v>1566</v>
      </c>
      <c r="E72" s="7">
        <v>41662</v>
      </c>
      <c r="F72" s="7">
        <f>F8</f>
        <v>44538</v>
      </c>
      <c r="G72" s="13"/>
      <c r="H72" s="8">
        <f>EDATE(F72-1,1)</f>
        <v>44568</v>
      </c>
      <c r="I72" s="11">
        <f t="shared" ca="1" si="16"/>
        <v>5</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268</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1008</v>
      </c>
      <c r="J74" s="9" t="str">
        <f t="shared" ca="1" si="17"/>
        <v>NOT DUE</v>
      </c>
      <c r="K74" s="31"/>
      <c r="L74" s="10"/>
    </row>
    <row r="75" spans="1:12" ht="25.5" x14ac:dyDescent="0.25">
      <c r="A75" s="9" t="s">
        <v>2051</v>
      </c>
      <c r="B75" s="35" t="s">
        <v>1683</v>
      </c>
      <c r="C75" s="49" t="s">
        <v>1716</v>
      </c>
      <c r="D75" s="36" t="s">
        <v>1566</v>
      </c>
      <c r="E75" s="7">
        <v>41662</v>
      </c>
      <c r="F75" s="7">
        <f>F8</f>
        <v>44538</v>
      </c>
      <c r="G75" s="13"/>
      <c r="H75" s="8">
        <f>EDATE(F75-1,1)</f>
        <v>44568</v>
      </c>
      <c r="I75" s="11">
        <f t="shared" ca="1" si="16"/>
        <v>5</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268</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1008</v>
      </c>
      <c r="J77" s="9" t="str">
        <f t="shared" ca="1" si="17"/>
        <v>NOT DUE</v>
      </c>
      <c r="K77" s="31"/>
      <c r="L77" s="34"/>
    </row>
    <row r="78" spans="1:12" ht="25.5" x14ac:dyDescent="0.25">
      <c r="A78" s="9" t="s">
        <v>2054</v>
      </c>
      <c r="B78" s="37" t="s">
        <v>1683</v>
      </c>
      <c r="C78" s="50" t="s">
        <v>1717</v>
      </c>
      <c r="D78" s="38" t="s">
        <v>1566</v>
      </c>
      <c r="E78" s="7">
        <v>41662</v>
      </c>
      <c r="F78" s="7">
        <f>F8</f>
        <v>44538</v>
      </c>
      <c r="G78" s="13"/>
      <c r="H78" s="8">
        <f>EDATE(F78-1,1)</f>
        <v>44568</v>
      </c>
      <c r="I78" s="11">
        <f t="shared" ca="1" si="16"/>
        <v>5</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268</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1008</v>
      </c>
      <c r="J80" s="9" t="str">
        <f t="shared" ca="1" si="17"/>
        <v>NOT DUE</v>
      </c>
      <c r="K80" s="31"/>
      <c r="L80" s="10"/>
    </row>
    <row r="81" spans="1:12" ht="25.5" x14ac:dyDescent="0.25">
      <c r="A81" s="9" t="s">
        <v>2057</v>
      </c>
      <c r="B81" s="35" t="s">
        <v>1683</v>
      </c>
      <c r="C81" s="49" t="s">
        <v>1719</v>
      </c>
      <c r="D81" s="36" t="s">
        <v>1566</v>
      </c>
      <c r="E81" s="7">
        <v>41662</v>
      </c>
      <c r="F81" s="7">
        <f>F8</f>
        <v>44538</v>
      </c>
      <c r="G81" s="13"/>
      <c r="H81" s="8">
        <f>EDATE(F81-1,1)</f>
        <v>44568</v>
      </c>
      <c r="I81" s="11">
        <f t="shared" ca="1" si="16"/>
        <v>5</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268</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1008</v>
      </c>
      <c r="J83" s="9" t="str">
        <f t="shared" ca="1" si="17"/>
        <v>NOT DUE</v>
      </c>
      <c r="K83" s="31"/>
      <c r="L83" s="10"/>
    </row>
    <row r="84" spans="1:12" ht="25.5" x14ac:dyDescent="0.25">
      <c r="A84" s="9" t="s">
        <v>2060</v>
      </c>
      <c r="B84" s="37" t="s">
        <v>1683</v>
      </c>
      <c r="C84" s="50" t="s">
        <v>1721</v>
      </c>
      <c r="D84" s="38" t="s">
        <v>1566</v>
      </c>
      <c r="E84" s="7">
        <v>41662</v>
      </c>
      <c r="F84" s="7">
        <f>F8</f>
        <v>44538</v>
      </c>
      <c r="G84" s="13"/>
      <c r="H84" s="8">
        <f>EDATE(F84-1,1)</f>
        <v>44568</v>
      </c>
      <c r="I84" s="11">
        <f t="shared" ca="1" si="16"/>
        <v>5</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268</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1008</v>
      </c>
      <c r="J86" s="9" t="str">
        <f t="shared" ca="1" si="17"/>
        <v>NOT DUE</v>
      </c>
      <c r="K86" s="31"/>
      <c r="L86" s="10"/>
    </row>
    <row r="87" spans="1:12" ht="25.5" x14ac:dyDescent="0.25">
      <c r="A87" s="9" t="s">
        <v>2063</v>
      </c>
      <c r="B87" s="35" t="s">
        <v>1683</v>
      </c>
      <c r="C87" s="49" t="s">
        <v>1723</v>
      </c>
      <c r="D87" s="36" t="s">
        <v>1566</v>
      </c>
      <c r="E87" s="7">
        <v>41662</v>
      </c>
      <c r="F87" s="7">
        <f>F8</f>
        <v>44538</v>
      </c>
      <c r="G87" s="13"/>
      <c r="H87" s="8">
        <f>EDATE(F87-1,1)</f>
        <v>44568</v>
      </c>
      <c r="I87" s="11">
        <f t="shared" ca="1" si="16"/>
        <v>5</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268</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1008</v>
      </c>
      <c r="J89" s="9" t="str">
        <f t="shared" ca="1" si="17"/>
        <v>NOT DUE</v>
      </c>
      <c r="K89" s="31"/>
      <c r="L89" s="10"/>
    </row>
    <row r="90" spans="1:12" ht="25.5" x14ac:dyDescent="0.25">
      <c r="A90" s="9" t="s">
        <v>2066</v>
      </c>
      <c r="B90" s="37" t="s">
        <v>1683</v>
      </c>
      <c r="C90" s="50" t="s">
        <v>1725</v>
      </c>
      <c r="D90" s="38" t="s">
        <v>1566</v>
      </c>
      <c r="E90" s="7">
        <v>41662</v>
      </c>
      <c r="F90" s="7">
        <f>F8</f>
        <v>44538</v>
      </c>
      <c r="G90" s="13"/>
      <c r="H90" s="8">
        <f>EDATE(F90-1,1)</f>
        <v>44568</v>
      </c>
      <c r="I90" s="11">
        <f t="shared" ca="1" si="16"/>
        <v>5</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268</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1008</v>
      </c>
      <c r="J92" s="9" t="str">
        <f t="shared" ca="1" si="17"/>
        <v>NOT DUE</v>
      </c>
      <c r="K92" s="31"/>
      <c r="L92" s="10"/>
    </row>
    <row r="93" spans="1:12" ht="25.5" x14ac:dyDescent="0.25">
      <c r="A93" s="9" t="s">
        <v>2069</v>
      </c>
      <c r="B93" s="35" t="s">
        <v>1683</v>
      </c>
      <c r="C93" s="49" t="s">
        <v>1727</v>
      </c>
      <c r="D93" s="36" t="s">
        <v>1566</v>
      </c>
      <c r="E93" s="7">
        <v>41662</v>
      </c>
      <c r="F93" s="7">
        <f>F8</f>
        <v>44538</v>
      </c>
      <c r="G93" s="13"/>
      <c r="H93" s="8">
        <f>EDATE(F93-1,1)</f>
        <v>44568</v>
      </c>
      <c r="I93" s="11">
        <f t="shared" ca="1" si="16"/>
        <v>5</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268</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1008</v>
      </c>
      <c r="J95" s="9" t="str">
        <f t="shared" ca="1" si="17"/>
        <v>NOT DUE</v>
      </c>
      <c r="K95" s="31"/>
      <c r="L95" s="10"/>
    </row>
    <row r="96" spans="1:12" ht="25.5" x14ac:dyDescent="0.25">
      <c r="A96" s="9" t="s">
        <v>2072</v>
      </c>
      <c r="B96" s="37" t="s">
        <v>1683</v>
      </c>
      <c r="C96" s="50" t="s">
        <v>1729</v>
      </c>
      <c r="D96" s="38" t="s">
        <v>1566</v>
      </c>
      <c r="E96" s="7">
        <v>41662</v>
      </c>
      <c r="F96" s="7">
        <f>F8</f>
        <v>44538</v>
      </c>
      <c r="G96" s="13"/>
      <c r="H96" s="8">
        <f>EDATE(F96-1,1)</f>
        <v>44568</v>
      </c>
      <c r="I96" s="11">
        <f t="shared" ref="I96" ca="1" si="18">IF(ISBLANK(H96),"",H96-DATE(YEAR(NOW()),MONTH(NOW()),DAY(NOW())))</f>
        <v>5</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268</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1008</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44538</v>
      </c>
      <c r="G99" s="13"/>
      <c r="H99" s="8">
        <f>EDATE(F99-1,1)</f>
        <v>44568</v>
      </c>
      <c r="I99" s="11">
        <f t="shared" ref="I99:I162" ca="1" si="21">IF(ISBLANK(H99),"",H99-DATE(YEAR(NOW()),MONTH(NOW()),DAY(NOW())))</f>
        <v>5</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268</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1008</v>
      </c>
      <c r="J101" s="9" t="str">
        <f t="shared" ca="1" si="22"/>
        <v>NOT DUE</v>
      </c>
      <c r="K101" s="31"/>
      <c r="L101" s="34"/>
    </row>
    <row r="102" spans="1:12" ht="25.5" x14ac:dyDescent="0.25">
      <c r="A102" s="9" t="s">
        <v>2078</v>
      </c>
      <c r="B102" s="37" t="s">
        <v>1683</v>
      </c>
      <c r="C102" s="50" t="s">
        <v>1733</v>
      </c>
      <c r="D102" s="38" t="s">
        <v>1566</v>
      </c>
      <c r="E102" s="7">
        <v>41662</v>
      </c>
      <c r="F102" s="7">
        <f>F8</f>
        <v>44538</v>
      </c>
      <c r="G102" s="13"/>
      <c r="H102" s="8">
        <f>EDATE(F102-1,1)</f>
        <v>44568</v>
      </c>
      <c r="I102" s="11">
        <f t="shared" ca="1" si="21"/>
        <v>5</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268</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1008</v>
      </c>
      <c r="J104" s="9" t="str">
        <f t="shared" ca="1" si="22"/>
        <v>NOT DUE</v>
      </c>
      <c r="K104" s="31"/>
      <c r="L104" s="10"/>
    </row>
    <row r="105" spans="1:12" ht="25.5" x14ac:dyDescent="0.25">
      <c r="A105" s="9" t="s">
        <v>2081</v>
      </c>
      <c r="B105" s="35" t="s">
        <v>1683</v>
      </c>
      <c r="C105" s="51" t="s">
        <v>1735</v>
      </c>
      <c r="D105" s="36" t="s">
        <v>1566</v>
      </c>
      <c r="E105" s="7">
        <v>41662</v>
      </c>
      <c r="F105" s="7">
        <f>F8</f>
        <v>44538</v>
      </c>
      <c r="G105" s="13"/>
      <c r="H105" s="8">
        <f>EDATE(F105-1,1)</f>
        <v>44568</v>
      </c>
      <c r="I105" s="11">
        <f t="shared" ca="1" si="21"/>
        <v>5</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268</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1008</v>
      </c>
      <c r="J107" s="9" t="str">
        <f t="shared" ca="1" si="22"/>
        <v>NOT DUE</v>
      </c>
      <c r="K107" s="31"/>
      <c r="L107" s="10"/>
    </row>
    <row r="108" spans="1:12" ht="25.5" x14ac:dyDescent="0.25">
      <c r="A108" s="9" t="s">
        <v>2084</v>
      </c>
      <c r="B108" s="37" t="s">
        <v>1683</v>
      </c>
      <c r="C108" s="50" t="s">
        <v>1737</v>
      </c>
      <c r="D108" s="38" t="s">
        <v>1566</v>
      </c>
      <c r="E108" s="7">
        <v>41662</v>
      </c>
      <c r="F108" s="7">
        <f>F8</f>
        <v>44538</v>
      </c>
      <c r="G108" s="13"/>
      <c r="H108" s="8">
        <f>EDATE(F108-1,1)</f>
        <v>44568</v>
      </c>
      <c r="I108" s="11">
        <f t="shared" ca="1" si="21"/>
        <v>5</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268</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1008</v>
      </c>
      <c r="J110" s="9" t="str">
        <f t="shared" ca="1" si="22"/>
        <v>NOT DUE</v>
      </c>
      <c r="K110" s="31"/>
      <c r="L110" s="10"/>
    </row>
    <row r="111" spans="1:12" ht="25.5" x14ac:dyDescent="0.25">
      <c r="A111" s="9" t="s">
        <v>2087</v>
      </c>
      <c r="B111" s="35" t="s">
        <v>1683</v>
      </c>
      <c r="C111" s="51" t="s">
        <v>1739</v>
      </c>
      <c r="D111" s="36" t="s">
        <v>1566</v>
      </c>
      <c r="E111" s="7">
        <v>41662</v>
      </c>
      <c r="F111" s="7">
        <f>F8</f>
        <v>44538</v>
      </c>
      <c r="G111" s="13"/>
      <c r="H111" s="8">
        <f>EDATE(F111-1,1)</f>
        <v>44568</v>
      </c>
      <c r="I111" s="11">
        <f t="shared" ca="1" si="21"/>
        <v>5</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268</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1008</v>
      </c>
      <c r="J113" s="9" t="str">
        <f t="shared" ca="1" si="22"/>
        <v>NOT DUE</v>
      </c>
      <c r="K113" s="31"/>
      <c r="L113" s="10"/>
    </row>
    <row r="114" spans="1:12" ht="25.5" x14ac:dyDescent="0.25">
      <c r="A114" s="9" t="s">
        <v>2090</v>
      </c>
      <c r="B114" s="37" t="s">
        <v>1683</v>
      </c>
      <c r="C114" s="52" t="s">
        <v>1741</v>
      </c>
      <c r="D114" s="38" t="s">
        <v>1566</v>
      </c>
      <c r="E114" s="7">
        <v>41662</v>
      </c>
      <c r="F114" s="7">
        <f>F8</f>
        <v>44538</v>
      </c>
      <c r="G114" s="13"/>
      <c r="H114" s="8">
        <f>EDATE(F114-1,1)</f>
        <v>44568</v>
      </c>
      <c r="I114" s="11">
        <f t="shared" ca="1" si="21"/>
        <v>5</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268</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1008</v>
      </c>
      <c r="J116" s="9" t="str">
        <f t="shared" ca="1" si="22"/>
        <v>NOT DUE</v>
      </c>
      <c r="K116" s="31"/>
      <c r="L116" s="10"/>
    </row>
    <row r="117" spans="1:12" ht="25.5" x14ac:dyDescent="0.25">
      <c r="A117" s="9" t="s">
        <v>2093</v>
      </c>
      <c r="B117" s="35" t="s">
        <v>1683</v>
      </c>
      <c r="C117" s="51" t="s">
        <v>1743</v>
      </c>
      <c r="D117" s="36" t="s">
        <v>1566</v>
      </c>
      <c r="E117" s="7">
        <v>41662</v>
      </c>
      <c r="F117" s="7">
        <f>F8</f>
        <v>44538</v>
      </c>
      <c r="G117" s="13"/>
      <c r="H117" s="8">
        <f>EDATE(F117-1,1)</f>
        <v>44568</v>
      </c>
      <c r="I117" s="11">
        <f t="shared" ca="1" si="21"/>
        <v>5</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268</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1008</v>
      </c>
      <c r="J119" s="9" t="str">
        <f t="shared" ca="1" si="22"/>
        <v>NOT DUE</v>
      </c>
      <c r="K119" s="31"/>
      <c r="L119" s="10"/>
    </row>
    <row r="120" spans="1:12" ht="25.5" x14ac:dyDescent="0.25">
      <c r="A120" s="9" t="s">
        <v>2096</v>
      </c>
      <c r="B120" s="37" t="s">
        <v>1683</v>
      </c>
      <c r="C120" s="52" t="s">
        <v>1745</v>
      </c>
      <c r="D120" s="38" t="s">
        <v>1566</v>
      </c>
      <c r="E120" s="7">
        <v>41662</v>
      </c>
      <c r="F120" s="7">
        <f>F8</f>
        <v>44538</v>
      </c>
      <c r="G120" s="13"/>
      <c r="H120" s="8">
        <f>EDATE(F120-1,1)</f>
        <v>44568</v>
      </c>
      <c r="I120" s="11">
        <f t="shared" ca="1" si="21"/>
        <v>5</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268</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1008</v>
      </c>
      <c r="J122" s="9" t="str">
        <f t="shared" ca="1" si="22"/>
        <v>NOT DUE</v>
      </c>
      <c r="K122" s="31"/>
      <c r="L122" s="34"/>
    </row>
    <row r="123" spans="1:12" ht="25.5" x14ac:dyDescent="0.25">
      <c r="A123" s="9" t="s">
        <v>2099</v>
      </c>
      <c r="B123" s="35" t="s">
        <v>1683</v>
      </c>
      <c r="C123" s="51" t="s">
        <v>1745</v>
      </c>
      <c r="D123" s="36" t="s">
        <v>1566</v>
      </c>
      <c r="E123" s="7">
        <v>41662</v>
      </c>
      <c r="F123" s="7">
        <f>F8</f>
        <v>44538</v>
      </c>
      <c r="G123" s="13"/>
      <c r="H123" s="8">
        <f>EDATE(F123-1,1)</f>
        <v>44568</v>
      </c>
      <c r="I123" s="11">
        <f t="shared" ca="1" si="21"/>
        <v>5</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268</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1008</v>
      </c>
      <c r="J125" s="9" t="str">
        <f t="shared" ca="1" si="22"/>
        <v>NOT DUE</v>
      </c>
      <c r="K125" s="31"/>
      <c r="L125" s="10"/>
    </row>
    <row r="126" spans="1:12" ht="25.5" x14ac:dyDescent="0.25">
      <c r="A126" s="9" t="s">
        <v>2102</v>
      </c>
      <c r="B126" s="37" t="s">
        <v>1683</v>
      </c>
      <c r="C126" s="52" t="s">
        <v>1745</v>
      </c>
      <c r="D126" s="38" t="s">
        <v>1566</v>
      </c>
      <c r="E126" s="7">
        <v>41662</v>
      </c>
      <c r="F126" s="7">
        <f>F8</f>
        <v>44538</v>
      </c>
      <c r="G126" s="13"/>
      <c r="H126" s="8">
        <f>EDATE(F126-1,1)</f>
        <v>44568</v>
      </c>
      <c r="I126" s="11">
        <f t="shared" ca="1" si="21"/>
        <v>5</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268</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1008</v>
      </c>
      <c r="J128" s="9" t="str">
        <f t="shared" ca="1" si="22"/>
        <v>NOT DUE</v>
      </c>
      <c r="K128" s="31"/>
      <c r="L128" s="10"/>
    </row>
    <row r="129" spans="1:12" ht="25.5" x14ac:dyDescent="0.25">
      <c r="A129" s="9" t="s">
        <v>2105</v>
      </c>
      <c r="B129" s="35" t="s">
        <v>1683</v>
      </c>
      <c r="C129" s="51" t="s">
        <v>1746</v>
      </c>
      <c r="D129" s="36" t="s">
        <v>1566</v>
      </c>
      <c r="E129" s="7">
        <v>41662</v>
      </c>
      <c r="F129" s="7">
        <f>F8</f>
        <v>44538</v>
      </c>
      <c r="G129" s="13"/>
      <c r="H129" s="8">
        <f>EDATE(F129-1,1)</f>
        <v>44568</v>
      </c>
      <c r="I129" s="11">
        <f t="shared" ca="1" si="21"/>
        <v>5</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268</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1008</v>
      </c>
      <c r="J131" s="9" t="str">
        <f t="shared" ca="1" si="22"/>
        <v>NOT DUE</v>
      </c>
      <c r="K131" s="31"/>
      <c r="L131" s="10"/>
    </row>
    <row r="132" spans="1:12" ht="25.5" x14ac:dyDescent="0.25">
      <c r="A132" s="9" t="s">
        <v>2108</v>
      </c>
      <c r="B132" s="37" t="s">
        <v>1683</v>
      </c>
      <c r="C132" s="52" t="s">
        <v>1748</v>
      </c>
      <c r="D132" s="38" t="s">
        <v>1566</v>
      </c>
      <c r="E132" s="7">
        <v>41662</v>
      </c>
      <c r="F132" s="7">
        <f>F8</f>
        <v>44538</v>
      </c>
      <c r="G132" s="13"/>
      <c r="H132" s="8">
        <f>EDATE(F132-1,1)</f>
        <v>44568</v>
      </c>
      <c r="I132" s="11">
        <f t="shared" ca="1" si="21"/>
        <v>5</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268</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1008</v>
      </c>
      <c r="J134" s="9" t="str">
        <f t="shared" ca="1" si="22"/>
        <v>NOT DUE</v>
      </c>
      <c r="K134" s="31"/>
      <c r="L134" s="10"/>
    </row>
    <row r="135" spans="1:12" ht="25.5" x14ac:dyDescent="0.25">
      <c r="A135" s="9" t="s">
        <v>2111</v>
      </c>
      <c r="B135" s="35" t="s">
        <v>1683</v>
      </c>
      <c r="C135" s="51" t="s">
        <v>1748</v>
      </c>
      <c r="D135" s="36" t="s">
        <v>1566</v>
      </c>
      <c r="E135" s="7">
        <v>41662</v>
      </c>
      <c r="F135" s="7">
        <f>F8</f>
        <v>44538</v>
      </c>
      <c r="G135" s="13"/>
      <c r="H135" s="8">
        <f>EDATE(F135-1,1)</f>
        <v>44568</v>
      </c>
      <c r="I135" s="11">
        <f t="shared" ca="1" si="21"/>
        <v>5</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268</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1008</v>
      </c>
      <c r="J137" s="9" t="str">
        <f t="shared" ca="1" si="22"/>
        <v>NOT DUE</v>
      </c>
      <c r="K137" s="31"/>
      <c r="L137" s="10"/>
    </row>
    <row r="138" spans="1:12" ht="25.5" x14ac:dyDescent="0.25">
      <c r="A138" s="9" t="s">
        <v>2114</v>
      </c>
      <c r="B138" s="37" t="s">
        <v>1683</v>
      </c>
      <c r="C138" s="52" t="s">
        <v>1750</v>
      </c>
      <c r="D138" s="38" t="s">
        <v>1566</v>
      </c>
      <c r="E138" s="7">
        <v>41662</v>
      </c>
      <c r="F138" s="7">
        <f>F8</f>
        <v>44538</v>
      </c>
      <c r="G138" s="13"/>
      <c r="H138" s="8">
        <f>EDATE(F138-1,1)</f>
        <v>44568</v>
      </c>
      <c r="I138" s="11">
        <f t="shared" ca="1" si="21"/>
        <v>5</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268</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1008</v>
      </c>
      <c r="J140" s="9" t="str">
        <f t="shared" ca="1" si="22"/>
        <v>NOT DUE</v>
      </c>
      <c r="K140" s="31"/>
      <c r="L140" s="10"/>
    </row>
    <row r="141" spans="1:12" ht="38.25" x14ac:dyDescent="0.25">
      <c r="A141" s="9" t="s">
        <v>2117</v>
      </c>
      <c r="B141" s="39" t="s">
        <v>1753</v>
      </c>
      <c r="C141" s="51" t="s">
        <v>1752</v>
      </c>
      <c r="D141" s="36" t="s">
        <v>1566</v>
      </c>
      <c r="E141" s="7">
        <v>41662</v>
      </c>
      <c r="F141" s="7">
        <f>F8</f>
        <v>44538</v>
      </c>
      <c r="G141" s="13"/>
      <c r="H141" s="8">
        <f>EDATE(F141-1,1)</f>
        <v>44568</v>
      </c>
      <c r="I141" s="11">
        <f t="shared" ca="1" si="21"/>
        <v>5</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268</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1008</v>
      </c>
      <c r="J143" s="9" t="str">
        <f t="shared" ca="1" si="22"/>
        <v>NOT DUE</v>
      </c>
      <c r="K143" s="31"/>
      <c r="L143" s="34"/>
    </row>
    <row r="144" spans="1:12" ht="38.25" x14ac:dyDescent="0.25">
      <c r="A144" s="9" t="s">
        <v>2120</v>
      </c>
      <c r="B144" s="40" t="s">
        <v>1753</v>
      </c>
      <c r="C144" s="52" t="s">
        <v>1755</v>
      </c>
      <c r="D144" s="38" t="s">
        <v>1566</v>
      </c>
      <c r="E144" s="7">
        <v>41662</v>
      </c>
      <c r="F144" s="7">
        <f>F8</f>
        <v>44538</v>
      </c>
      <c r="G144" s="13"/>
      <c r="H144" s="8">
        <f>EDATE(F144-1,1)</f>
        <v>44568</v>
      </c>
      <c r="I144" s="11">
        <f t="shared" ca="1" si="21"/>
        <v>5</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268</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1008</v>
      </c>
      <c r="J146" s="9" t="str">
        <f t="shared" ca="1" si="22"/>
        <v>NOT DUE</v>
      </c>
      <c r="K146" s="31"/>
      <c r="L146" s="10"/>
    </row>
    <row r="147" spans="1:12" ht="38.25" x14ac:dyDescent="0.25">
      <c r="A147" s="9" t="s">
        <v>2123</v>
      </c>
      <c r="B147" s="39" t="s">
        <v>1753</v>
      </c>
      <c r="C147" s="51" t="s">
        <v>1757</v>
      </c>
      <c r="D147" s="36" t="s">
        <v>1566</v>
      </c>
      <c r="E147" s="7">
        <v>41662</v>
      </c>
      <c r="F147" s="7">
        <f>F8</f>
        <v>44538</v>
      </c>
      <c r="G147" s="13"/>
      <c r="H147" s="8">
        <f>EDATE(F147-1,1)</f>
        <v>44568</v>
      </c>
      <c r="I147" s="11">
        <f t="shared" ca="1" si="21"/>
        <v>5</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268</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1008</v>
      </c>
      <c r="J149" s="9" t="str">
        <f t="shared" ca="1" si="22"/>
        <v>NOT DUE</v>
      </c>
      <c r="K149" s="31"/>
      <c r="L149" s="10"/>
    </row>
    <row r="150" spans="1:12" ht="38.25" x14ac:dyDescent="0.25">
      <c r="A150" s="9" t="s">
        <v>2126</v>
      </c>
      <c r="B150" s="40" t="s">
        <v>1753</v>
      </c>
      <c r="C150" s="52" t="s">
        <v>1759</v>
      </c>
      <c r="D150" s="38" t="s">
        <v>1566</v>
      </c>
      <c r="E150" s="7">
        <v>41662</v>
      </c>
      <c r="F150" s="7">
        <f>F8</f>
        <v>44538</v>
      </c>
      <c r="G150" s="13"/>
      <c r="H150" s="8">
        <f>EDATE(F150-1,1)</f>
        <v>44568</v>
      </c>
      <c r="I150" s="11">
        <f t="shared" ca="1" si="21"/>
        <v>5</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268</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1008</v>
      </c>
      <c r="J152" s="9" t="str">
        <f t="shared" ca="1" si="22"/>
        <v>NOT DUE</v>
      </c>
      <c r="K152" s="31"/>
      <c r="L152" s="10" t="s">
        <v>2292</v>
      </c>
    </row>
    <row r="153" spans="1:12" ht="38.25" x14ac:dyDescent="0.25">
      <c r="A153" s="9" t="s">
        <v>2129</v>
      </c>
      <c r="B153" s="39" t="s">
        <v>1753</v>
      </c>
      <c r="C153" s="51" t="s">
        <v>1761</v>
      </c>
      <c r="D153" s="36" t="s">
        <v>1566</v>
      </c>
      <c r="E153" s="7">
        <v>41662</v>
      </c>
      <c r="F153" s="7">
        <f>F8</f>
        <v>44538</v>
      </c>
      <c r="G153" s="13"/>
      <c r="H153" s="8">
        <f>EDATE(F153-1,1)</f>
        <v>44568</v>
      </c>
      <c r="I153" s="11">
        <f t="shared" ca="1" si="21"/>
        <v>5</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268</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1008</v>
      </c>
      <c r="J155" s="9" t="str">
        <f t="shared" ca="1" si="22"/>
        <v>NOT DUE</v>
      </c>
      <c r="K155" s="31"/>
      <c r="L155" s="10"/>
    </row>
    <row r="156" spans="1:12" ht="38.25" x14ac:dyDescent="0.25">
      <c r="A156" s="9" t="s">
        <v>2132</v>
      </c>
      <c r="B156" s="40" t="s">
        <v>1753</v>
      </c>
      <c r="C156" s="52" t="s">
        <v>1763</v>
      </c>
      <c r="D156" s="38" t="s">
        <v>1566</v>
      </c>
      <c r="E156" s="7">
        <v>41662</v>
      </c>
      <c r="F156" s="7">
        <f>F8</f>
        <v>44538</v>
      </c>
      <c r="G156" s="13"/>
      <c r="H156" s="8">
        <f>EDATE(F156-1,1)</f>
        <v>44568</v>
      </c>
      <c r="I156" s="11">
        <f t="shared" ca="1" si="21"/>
        <v>5</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268</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1008</v>
      </c>
      <c r="J158" s="9" t="str">
        <f t="shared" ca="1" si="22"/>
        <v>NOT DUE</v>
      </c>
      <c r="K158" s="31"/>
      <c r="L158" s="10"/>
    </row>
    <row r="159" spans="1:12" ht="38.25" x14ac:dyDescent="0.25">
      <c r="A159" s="9" t="s">
        <v>2135</v>
      </c>
      <c r="B159" s="39" t="s">
        <v>1753</v>
      </c>
      <c r="C159" s="51" t="s">
        <v>1684</v>
      </c>
      <c r="D159" s="36" t="s">
        <v>1566</v>
      </c>
      <c r="E159" s="7">
        <v>41662</v>
      </c>
      <c r="F159" s="7">
        <f>F8</f>
        <v>44538</v>
      </c>
      <c r="G159" s="13"/>
      <c r="H159" s="8">
        <f>EDATE(F159-1,1)</f>
        <v>44568</v>
      </c>
      <c r="I159" s="11">
        <f t="shared" ca="1" si="21"/>
        <v>5</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268</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1008</v>
      </c>
      <c r="J161" s="9" t="str">
        <f t="shared" ca="1" si="22"/>
        <v>NOT DUE</v>
      </c>
      <c r="K161" s="31"/>
      <c r="L161" s="34"/>
    </row>
    <row r="162" spans="1:12" ht="38.25" x14ac:dyDescent="0.25">
      <c r="A162" s="9" t="s">
        <v>2138</v>
      </c>
      <c r="B162" s="40" t="s">
        <v>1753</v>
      </c>
      <c r="C162" s="52" t="s">
        <v>1764</v>
      </c>
      <c r="D162" s="38" t="s">
        <v>1566</v>
      </c>
      <c r="E162" s="7">
        <v>41662</v>
      </c>
      <c r="F162" s="7">
        <f>F8</f>
        <v>44538</v>
      </c>
      <c r="G162" s="13"/>
      <c r="H162" s="8">
        <f>EDATE(F162-1,1)</f>
        <v>44568</v>
      </c>
      <c r="I162" s="11">
        <f t="shared" ca="1" si="21"/>
        <v>5</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268</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1008</v>
      </c>
      <c r="J164" s="9" t="str">
        <f t="shared" ca="1" si="24"/>
        <v>NOT DUE</v>
      </c>
      <c r="K164" s="31"/>
      <c r="L164" s="10"/>
    </row>
    <row r="165" spans="1:12" ht="38.25" x14ac:dyDescent="0.25">
      <c r="A165" s="9" t="s">
        <v>2141</v>
      </c>
      <c r="B165" s="39" t="s">
        <v>1753</v>
      </c>
      <c r="C165" s="51" t="s">
        <v>1765</v>
      </c>
      <c r="D165" s="36" t="s">
        <v>1566</v>
      </c>
      <c r="E165" s="7">
        <v>41662</v>
      </c>
      <c r="F165" s="7">
        <f>F8</f>
        <v>44538</v>
      </c>
      <c r="G165" s="13"/>
      <c r="H165" s="8">
        <f>EDATE(F165-1,1)</f>
        <v>44568</v>
      </c>
      <c r="I165" s="11">
        <f t="shared" ca="1" si="23"/>
        <v>5</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268</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1008</v>
      </c>
      <c r="J167" s="9" t="str">
        <f t="shared" ca="1" si="24"/>
        <v>NOT DUE</v>
      </c>
      <c r="K167" s="31"/>
      <c r="L167" s="10"/>
    </row>
    <row r="168" spans="1:12" ht="38.25" x14ac:dyDescent="0.25">
      <c r="A168" s="9" t="s">
        <v>2144</v>
      </c>
      <c r="B168" s="40" t="s">
        <v>1753</v>
      </c>
      <c r="C168" s="52" t="s">
        <v>2450</v>
      </c>
      <c r="D168" s="38" t="s">
        <v>1566</v>
      </c>
      <c r="E168" s="7">
        <v>41662</v>
      </c>
      <c r="F168" s="7">
        <f>F8</f>
        <v>44538</v>
      </c>
      <c r="G168" s="13"/>
      <c r="H168" s="8">
        <f>EDATE(F168-1,1)</f>
        <v>44568</v>
      </c>
      <c r="I168" s="11">
        <f t="shared" ca="1" si="23"/>
        <v>5</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268</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1008</v>
      </c>
      <c r="J170" s="9" t="str">
        <f t="shared" ca="1" si="24"/>
        <v>NOT DUE</v>
      </c>
      <c r="K170" s="31"/>
      <c r="L170" s="10"/>
    </row>
    <row r="171" spans="1:12" ht="38.25" x14ac:dyDescent="0.25">
      <c r="A171" s="9" t="s">
        <v>2147</v>
      </c>
      <c r="B171" s="39" t="s">
        <v>1753</v>
      </c>
      <c r="C171" s="51" t="s">
        <v>1767</v>
      </c>
      <c r="D171" s="36" t="s">
        <v>1566</v>
      </c>
      <c r="E171" s="7">
        <v>41662</v>
      </c>
      <c r="F171" s="7">
        <f>F8</f>
        <v>44538</v>
      </c>
      <c r="G171" s="13"/>
      <c r="H171" s="8">
        <f>EDATE(F171-1,1)</f>
        <v>44568</v>
      </c>
      <c r="I171" s="11">
        <f t="shared" ca="1" si="23"/>
        <v>5</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268</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1008</v>
      </c>
      <c r="J173" s="9" t="str">
        <f t="shared" ca="1" si="24"/>
        <v>NOT DUE</v>
      </c>
      <c r="K173" s="31"/>
      <c r="L173" s="34"/>
    </row>
    <row r="174" spans="1:12" ht="38.25" x14ac:dyDescent="0.25">
      <c r="A174" s="9" t="s">
        <v>2150</v>
      </c>
      <c r="B174" s="40" t="s">
        <v>1753</v>
      </c>
      <c r="C174" s="52" t="s">
        <v>1769</v>
      </c>
      <c r="D174" s="38" t="s">
        <v>1566</v>
      </c>
      <c r="E174" s="7">
        <v>41662</v>
      </c>
      <c r="F174" s="7">
        <f>F8</f>
        <v>44538</v>
      </c>
      <c r="G174" s="13"/>
      <c r="H174" s="8">
        <f>EDATE(F174-1,1)</f>
        <v>44568</v>
      </c>
      <c r="I174" s="11">
        <f t="shared" ca="1" si="23"/>
        <v>5</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268</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1008</v>
      </c>
      <c r="J176" s="9" t="str">
        <f t="shared" ca="1" si="24"/>
        <v>NOT DUE</v>
      </c>
      <c r="K176" s="31"/>
      <c r="L176" s="10"/>
    </row>
    <row r="177" spans="1:12" ht="38.25" x14ac:dyDescent="0.25">
      <c r="A177" s="9" t="s">
        <v>2153</v>
      </c>
      <c r="B177" s="39" t="s">
        <v>1753</v>
      </c>
      <c r="C177" s="51" t="s">
        <v>1769</v>
      </c>
      <c r="D177" s="36" t="s">
        <v>1566</v>
      </c>
      <c r="E177" s="7">
        <v>41662</v>
      </c>
      <c r="F177" s="7">
        <f>F8</f>
        <v>44538</v>
      </c>
      <c r="G177" s="13"/>
      <c r="H177" s="8">
        <f>EDATE(F177-1,1)</f>
        <v>44568</v>
      </c>
      <c r="I177" s="11">
        <f t="shared" ca="1" si="23"/>
        <v>5</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268</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1008</v>
      </c>
      <c r="J179" s="9" t="str">
        <f t="shared" ca="1" si="24"/>
        <v>NOT DUE</v>
      </c>
      <c r="K179" s="31"/>
      <c r="L179" s="10"/>
    </row>
    <row r="180" spans="1:12" ht="38.25" x14ac:dyDescent="0.25">
      <c r="A180" s="9" t="s">
        <v>2156</v>
      </c>
      <c r="B180" s="40" t="s">
        <v>1753</v>
      </c>
      <c r="C180" s="52" t="s">
        <v>1769</v>
      </c>
      <c r="D180" s="38" t="s">
        <v>1566</v>
      </c>
      <c r="E180" s="7">
        <v>41662</v>
      </c>
      <c r="F180" s="7">
        <f>F8</f>
        <v>44538</v>
      </c>
      <c r="G180" s="13"/>
      <c r="H180" s="8">
        <f>EDATE(F180-1,1)</f>
        <v>44568</v>
      </c>
      <c r="I180" s="11">
        <f t="shared" ca="1" si="23"/>
        <v>5</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268</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1008</v>
      </c>
      <c r="J182" s="9" t="str">
        <f t="shared" ca="1" si="24"/>
        <v>NOT DUE</v>
      </c>
      <c r="K182" s="31"/>
      <c r="L182" s="10"/>
    </row>
    <row r="183" spans="1:12" ht="38.25" x14ac:dyDescent="0.25">
      <c r="A183" s="9" t="s">
        <v>2159</v>
      </c>
      <c r="B183" s="39" t="s">
        <v>1753</v>
      </c>
      <c r="C183" s="51" t="s">
        <v>1769</v>
      </c>
      <c r="D183" s="36" t="s">
        <v>1566</v>
      </c>
      <c r="E183" s="7">
        <v>41662</v>
      </c>
      <c r="F183" s="7">
        <f>F8</f>
        <v>44538</v>
      </c>
      <c r="G183" s="13"/>
      <c r="H183" s="8">
        <f>EDATE(F183-1,1)</f>
        <v>44568</v>
      </c>
      <c r="I183" s="11">
        <f t="shared" ca="1" si="23"/>
        <v>5</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268</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1008</v>
      </c>
      <c r="J185" s="9" t="str">
        <f t="shared" ca="1" si="24"/>
        <v>NOT DUE</v>
      </c>
      <c r="K185" s="31"/>
      <c r="L185" s="34"/>
    </row>
    <row r="186" spans="1:12" ht="25.5" x14ac:dyDescent="0.25">
      <c r="A186" s="9" t="s">
        <v>2162</v>
      </c>
      <c r="B186" s="37" t="s">
        <v>1771</v>
      </c>
      <c r="C186" s="52" t="s">
        <v>1684</v>
      </c>
      <c r="D186" s="38" t="s">
        <v>1566</v>
      </c>
      <c r="E186" s="7">
        <v>41662</v>
      </c>
      <c r="F186" s="7">
        <f>F8</f>
        <v>44538</v>
      </c>
      <c r="G186" s="13"/>
      <c r="H186" s="8">
        <f>EDATE(F186-1,1)</f>
        <v>44568</v>
      </c>
      <c r="I186" s="11">
        <f t="shared" ca="1" si="23"/>
        <v>5</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268</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1008</v>
      </c>
      <c r="J188" s="9" t="str">
        <f t="shared" ca="1" si="24"/>
        <v>NOT DUE</v>
      </c>
      <c r="K188" s="31"/>
      <c r="L188" s="10"/>
    </row>
    <row r="189" spans="1:12" ht="25.5" x14ac:dyDescent="0.25">
      <c r="A189" s="9" t="s">
        <v>2165</v>
      </c>
      <c r="B189" s="39" t="s">
        <v>1771</v>
      </c>
      <c r="C189" s="51" t="s">
        <v>1772</v>
      </c>
      <c r="D189" s="36" t="s">
        <v>1566</v>
      </c>
      <c r="E189" s="7">
        <v>41662</v>
      </c>
      <c r="F189" s="7">
        <f>F8</f>
        <v>44538</v>
      </c>
      <c r="G189" s="13"/>
      <c r="H189" s="8">
        <f>EDATE(F189-1,1)</f>
        <v>44568</v>
      </c>
      <c r="I189" s="11">
        <f t="shared" ca="1" si="23"/>
        <v>5</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268</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1008</v>
      </c>
      <c r="J191" s="9" t="str">
        <f t="shared" ca="1" si="24"/>
        <v>NOT DUE</v>
      </c>
      <c r="K191" s="31"/>
      <c r="L191" s="10"/>
    </row>
    <row r="192" spans="1:12" ht="25.5" x14ac:dyDescent="0.25">
      <c r="A192" s="9" t="s">
        <v>2168</v>
      </c>
      <c r="B192" s="37" t="s">
        <v>1771</v>
      </c>
      <c r="C192" s="52" t="s">
        <v>1774</v>
      </c>
      <c r="D192" s="38" t="s">
        <v>1566</v>
      </c>
      <c r="E192" s="7">
        <v>41662</v>
      </c>
      <c r="F192" s="7">
        <f>F8</f>
        <v>44538</v>
      </c>
      <c r="G192" s="13"/>
      <c r="H192" s="8">
        <f>EDATE(F192-1,1)</f>
        <v>44568</v>
      </c>
      <c r="I192" s="11">
        <f t="shared" ca="1" si="23"/>
        <v>5</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268</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1008</v>
      </c>
      <c r="J194" s="9" t="str">
        <f t="shared" ca="1" si="24"/>
        <v>NOT DUE</v>
      </c>
      <c r="K194" s="31"/>
      <c r="L194" s="10"/>
    </row>
    <row r="195" spans="1:12" ht="25.5" x14ac:dyDescent="0.25">
      <c r="A195" s="9" t="s">
        <v>2171</v>
      </c>
      <c r="B195" s="39" t="s">
        <v>1771</v>
      </c>
      <c r="C195" s="51" t="s">
        <v>1776</v>
      </c>
      <c r="D195" s="36" t="s">
        <v>1566</v>
      </c>
      <c r="E195" s="7">
        <v>41662</v>
      </c>
      <c r="F195" s="7">
        <f>F8</f>
        <v>44538</v>
      </c>
      <c r="G195" s="13"/>
      <c r="H195" s="8">
        <f>EDATE(F195-1,1)</f>
        <v>44568</v>
      </c>
      <c r="I195" s="11">
        <f t="shared" ca="1" si="23"/>
        <v>5</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268</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1008</v>
      </c>
      <c r="J197" s="9" t="str">
        <f t="shared" ca="1" si="24"/>
        <v>NOT DUE</v>
      </c>
      <c r="K197" s="31"/>
      <c r="L197" s="34"/>
    </row>
    <row r="198" spans="1:12" ht="25.5" x14ac:dyDescent="0.25">
      <c r="A198" s="9" t="s">
        <v>2174</v>
      </c>
      <c r="B198" s="37" t="s">
        <v>1771</v>
      </c>
      <c r="C198" s="52" t="s">
        <v>1778</v>
      </c>
      <c r="D198" s="38" t="s">
        <v>1566</v>
      </c>
      <c r="E198" s="7">
        <v>41662</v>
      </c>
      <c r="F198" s="7">
        <f>F8</f>
        <v>44538</v>
      </c>
      <c r="G198" s="13"/>
      <c r="H198" s="8">
        <f>EDATE(F198-1,1)</f>
        <v>44568</v>
      </c>
      <c r="I198" s="11">
        <f t="shared" ca="1" si="23"/>
        <v>5</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268</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1008</v>
      </c>
      <c r="J200" s="9" t="str">
        <f t="shared" ca="1" si="24"/>
        <v>NOT DUE</v>
      </c>
      <c r="K200" s="31"/>
      <c r="L200" s="10"/>
    </row>
    <row r="201" spans="1:12" ht="25.5" x14ac:dyDescent="0.25">
      <c r="A201" s="9" t="s">
        <v>2177</v>
      </c>
      <c r="B201" s="39" t="s">
        <v>1771</v>
      </c>
      <c r="C201" s="51" t="s">
        <v>1778</v>
      </c>
      <c r="D201" s="36" t="s">
        <v>1566</v>
      </c>
      <c r="E201" s="7">
        <v>41662</v>
      </c>
      <c r="F201" s="7">
        <f>F8</f>
        <v>44538</v>
      </c>
      <c r="G201" s="13"/>
      <c r="H201" s="8">
        <f>EDATE(F201-1,1)</f>
        <v>44568</v>
      </c>
      <c r="I201" s="11">
        <f t="shared" ca="1" si="23"/>
        <v>5</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268</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1008</v>
      </c>
      <c r="J203" s="9" t="str">
        <f t="shared" ca="1" si="24"/>
        <v>NOT DUE</v>
      </c>
      <c r="K203" s="31"/>
      <c r="L203" s="10" t="s">
        <v>2292</v>
      </c>
    </row>
    <row r="204" spans="1:12" ht="38.25" x14ac:dyDescent="0.25">
      <c r="A204" s="9" t="s">
        <v>2180</v>
      </c>
      <c r="B204" s="37" t="s">
        <v>1782</v>
      </c>
      <c r="C204" s="52" t="s">
        <v>1780</v>
      </c>
      <c r="D204" s="38" t="s">
        <v>1566</v>
      </c>
      <c r="E204" s="7">
        <v>41662</v>
      </c>
      <c r="F204" s="7">
        <f>F8</f>
        <v>44538</v>
      </c>
      <c r="G204" s="13"/>
      <c r="H204" s="8">
        <f>EDATE(F204-1,1)</f>
        <v>44568</v>
      </c>
      <c r="I204" s="11">
        <f t="shared" ca="1" si="23"/>
        <v>5</v>
      </c>
      <c r="J204" s="9" t="str">
        <f t="shared" ca="1" si="24"/>
        <v>NOT DUE</v>
      </c>
      <c r="K204" s="31"/>
      <c r="L204" s="10"/>
    </row>
    <row r="205" spans="1:12" ht="38.25" x14ac:dyDescent="0.25">
      <c r="A205" s="9" t="s">
        <v>2181</v>
      </c>
      <c r="B205" s="37" t="s">
        <v>1782</v>
      </c>
      <c r="C205" s="52" t="s">
        <v>1780</v>
      </c>
      <c r="D205" s="38" t="s">
        <v>1685</v>
      </c>
      <c r="E205" s="7">
        <v>41662</v>
      </c>
      <c r="F205" s="7">
        <v>44212</v>
      </c>
      <c r="G205" s="13"/>
      <c r="H205" s="8">
        <f>DATE(YEAR(F205)+1,MONTH(F205),DAY(F205)-1)</f>
        <v>44576</v>
      </c>
      <c r="I205" s="11">
        <f t="shared" ca="1" si="23"/>
        <v>13</v>
      </c>
      <c r="J205" s="9" t="str">
        <f t="shared" ca="1" si="24"/>
        <v>NOT DUE</v>
      </c>
      <c r="K205" s="31"/>
      <c r="L205" s="10" t="s">
        <v>3247</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1442</v>
      </c>
      <c r="J206" s="9" t="str">
        <f t="shared" ca="1" si="24"/>
        <v>NOT DUE</v>
      </c>
      <c r="K206" s="31"/>
      <c r="L206" s="10"/>
    </row>
    <row r="207" spans="1:12" ht="38.25" x14ac:dyDescent="0.25">
      <c r="A207" s="9" t="s">
        <v>2183</v>
      </c>
      <c r="B207" s="35" t="s">
        <v>1782</v>
      </c>
      <c r="C207" s="51" t="s">
        <v>1783</v>
      </c>
      <c r="D207" s="36" t="s">
        <v>1566</v>
      </c>
      <c r="E207" s="7">
        <v>41662</v>
      </c>
      <c r="F207" s="7">
        <f>F8</f>
        <v>44538</v>
      </c>
      <c r="G207" s="13"/>
      <c r="H207" s="8">
        <f>EDATE(F207-1,1)</f>
        <v>44568</v>
      </c>
      <c r="I207" s="11">
        <f t="shared" ca="1" si="23"/>
        <v>5</v>
      </c>
      <c r="J207" s="9" t="str">
        <f t="shared" ca="1" si="24"/>
        <v>NOT DUE</v>
      </c>
      <c r="K207" s="31"/>
      <c r="L207" s="10"/>
    </row>
    <row r="208" spans="1:12" ht="38.25" x14ac:dyDescent="0.25">
      <c r="A208" s="9" t="s">
        <v>2184</v>
      </c>
      <c r="B208" s="35" t="s">
        <v>1782</v>
      </c>
      <c r="C208" s="51" t="s">
        <v>1783</v>
      </c>
      <c r="D208" s="36" t="s">
        <v>1685</v>
      </c>
      <c r="E208" s="7">
        <v>41662</v>
      </c>
      <c r="F208" s="7">
        <v>44212</v>
      </c>
      <c r="G208" s="13"/>
      <c r="H208" s="8">
        <f>DATE(YEAR(F208)+1,MONTH(F208),DAY(F208)-1)</f>
        <v>44576</v>
      </c>
      <c r="I208" s="11">
        <f t="shared" ca="1" si="23"/>
        <v>13</v>
      </c>
      <c r="J208" s="9" t="str">
        <f t="shared" ca="1" si="24"/>
        <v>NOT DUE</v>
      </c>
      <c r="K208" s="31"/>
      <c r="L208" s="10" t="s">
        <v>3247</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1442</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4" t="str">
        <f>'Life Saving Apparatus'!E25:G25</f>
        <v>LEO N. TAGPUNO</v>
      </c>
      <c r="F215" s="134"/>
      <c r="G215" s="134"/>
      <c r="I215" s="134" t="s">
        <v>3283</v>
      </c>
      <c r="J215" s="134"/>
      <c r="K215" s="134"/>
    </row>
    <row r="216" spans="1:12" x14ac:dyDescent="0.25">
      <c r="A216" s="112"/>
      <c r="C216" s="117" t="s">
        <v>3234</v>
      </c>
      <c r="E216" s="135" t="s">
        <v>2456</v>
      </c>
      <c r="F216" s="135"/>
      <c r="G216" s="135"/>
      <c r="I216" s="136" t="s">
        <v>2807</v>
      </c>
      <c r="J216" s="136"/>
      <c r="K216" s="136"/>
    </row>
    <row r="217" spans="1:12" x14ac:dyDescent="0.25">
      <c r="A217" s="112"/>
    </row>
  </sheetData>
  <sheetProtection selectLockedCells="1"/>
  <autoFilter ref="A7:L209"/>
  <mergeCells count="13">
    <mergeCell ref="E215:G215"/>
    <mergeCell ref="I215:K215"/>
    <mergeCell ref="E216:G216"/>
    <mergeCell ref="I216:K216"/>
    <mergeCell ref="A4:B4"/>
    <mergeCell ref="D4:E4"/>
    <mergeCell ref="A5:B5"/>
    <mergeCell ref="A1:B1"/>
    <mergeCell ref="D1:E1"/>
    <mergeCell ref="A2:B2"/>
    <mergeCell ref="D2:E2"/>
    <mergeCell ref="A3:B3"/>
    <mergeCell ref="D3:E3"/>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2474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175</v>
      </c>
      <c r="J8" s="9" t="str">
        <f t="shared" ref="J8" ca="1" si="2">IF(I8="","",IF(I8&lt;0,"OVERDUE","NOT DUE"))</f>
        <v>NOT DUE</v>
      </c>
      <c r="K8" s="31"/>
      <c r="L8" s="110" t="s">
        <v>3300</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175</v>
      </c>
      <c r="J9" s="9" t="str">
        <f t="shared" ref="J9:J17" ca="1" si="5">IF(I9="","",IF(I9&lt;0,"OVERDUE","NOT DUE"))</f>
        <v>NOT DUE</v>
      </c>
      <c r="K9" s="31"/>
      <c r="L9" s="110" t="s">
        <v>3301</v>
      </c>
    </row>
    <row r="10" spans="1:12" ht="25.5" x14ac:dyDescent="0.25">
      <c r="A10" s="9" t="s">
        <v>2477</v>
      </c>
      <c r="B10" s="31" t="s">
        <v>1573</v>
      </c>
      <c r="C10" s="31" t="s">
        <v>1841</v>
      </c>
      <c r="D10" s="20" t="s">
        <v>1631</v>
      </c>
      <c r="E10" s="7">
        <v>41662</v>
      </c>
      <c r="F10" s="7">
        <f t="shared" si="3"/>
        <v>44557</v>
      </c>
      <c r="G10" s="13"/>
      <c r="H10" s="8">
        <f t="shared" si="0"/>
        <v>44738</v>
      </c>
      <c r="I10" s="11">
        <f t="shared" ca="1" si="4"/>
        <v>175</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175</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175</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175</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175</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175</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175</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175</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175</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175</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3271</v>
      </c>
      <c r="E25" s="134" t="str">
        <f>C25</f>
        <v>LEO N. TAGPUNO</v>
      </c>
      <c r="F25" s="134"/>
      <c r="G25" s="134"/>
      <c r="I25" s="134" t="s">
        <v>3283</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2486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175</v>
      </c>
      <c r="J8" s="9" t="str">
        <f t="shared" ref="J8:J19" ca="1" si="2">IF(I8="","",IF(I8&lt;0,"OVERDUE","NOT DUE"))</f>
        <v>NOT DUE</v>
      </c>
      <c r="K8" s="31"/>
      <c r="L8" s="110" t="s">
        <v>3300</v>
      </c>
    </row>
    <row r="9" spans="1:12" ht="25.5" x14ac:dyDescent="0.25">
      <c r="A9" s="9" t="s">
        <v>2488</v>
      </c>
      <c r="B9" s="31" t="s">
        <v>1571</v>
      </c>
      <c r="C9" s="31" t="s">
        <v>1841</v>
      </c>
      <c r="D9" s="20" t="s">
        <v>1631</v>
      </c>
      <c r="E9" s="7">
        <v>41662</v>
      </c>
      <c r="F9" s="7">
        <f t="shared" ref="F9:F19" si="3">F8</f>
        <v>44557</v>
      </c>
      <c r="G9" s="13"/>
      <c r="H9" s="8">
        <f t="shared" si="0"/>
        <v>44738</v>
      </c>
      <c r="I9" s="11">
        <f t="shared" ca="1" si="1"/>
        <v>175</v>
      </c>
      <c r="J9" s="9" t="str">
        <f t="shared" ca="1" si="2"/>
        <v>NOT DUE</v>
      </c>
      <c r="K9" s="31"/>
      <c r="L9" s="110" t="s">
        <v>3301</v>
      </c>
    </row>
    <row r="10" spans="1:12" ht="25.5" x14ac:dyDescent="0.25">
      <c r="A10" s="9" t="s">
        <v>2489</v>
      </c>
      <c r="B10" s="31" t="s">
        <v>1573</v>
      </c>
      <c r="C10" s="31" t="s">
        <v>1841</v>
      </c>
      <c r="D10" s="20" t="s">
        <v>1631</v>
      </c>
      <c r="E10" s="7">
        <v>41662</v>
      </c>
      <c r="F10" s="7">
        <f t="shared" si="3"/>
        <v>44557</v>
      </c>
      <c r="G10" s="13"/>
      <c r="H10" s="8">
        <f t="shared" si="0"/>
        <v>44738</v>
      </c>
      <c r="I10" s="11">
        <f t="shared" ca="1" si="1"/>
        <v>175</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175</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175</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175</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175</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175</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175</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175</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175</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175</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4" t="str">
        <f>C25</f>
        <v>LEO N. TAGPUNO</v>
      </c>
      <c r="F25" s="134"/>
      <c r="G25" s="134"/>
      <c r="I25" s="134" t="s">
        <v>3283</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2498</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175</v>
      </c>
      <c r="J8" s="9" t="str">
        <f t="shared" ref="J8:J19" ca="1" si="2">IF(I8="","",IF(I8&lt;0,"OVERDUE","NOT DUE"))</f>
        <v>NOT DUE</v>
      </c>
      <c r="K8" s="31"/>
      <c r="L8" s="110" t="s">
        <v>3300</v>
      </c>
    </row>
    <row r="9" spans="1:12" ht="25.5" x14ac:dyDescent="0.25">
      <c r="A9" s="9" t="s">
        <v>2500</v>
      </c>
      <c r="B9" s="31" t="s">
        <v>1571</v>
      </c>
      <c r="C9" s="31" t="s">
        <v>1841</v>
      </c>
      <c r="D9" s="20" t="s">
        <v>1631</v>
      </c>
      <c r="E9" s="7">
        <v>41662</v>
      </c>
      <c r="F9" s="7">
        <f t="shared" ref="F9:F19" si="3">F8</f>
        <v>44557</v>
      </c>
      <c r="G9" s="13"/>
      <c r="H9" s="8">
        <f t="shared" si="0"/>
        <v>44738</v>
      </c>
      <c r="I9" s="11">
        <f t="shared" ca="1" si="1"/>
        <v>175</v>
      </c>
      <c r="J9" s="9" t="str">
        <f t="shared" ca="1" si="2"/>
        <v>NOT DUE</v>
      </c>
      <c r="K9" s="31"/>
      <c r="L9" s="110" t="s">
        <v>3301</v>
      </c>
    </row>
    <row r="10" spans="1:12" ht="25.5" x14ac:dyDescent="0.25">
      <c r="A10" s="9" t="s">
        <v>2501</v>
      </c>
      <c r="B10" s="31" t="s">
        <v>1573</v>
      </c>
      <c r="C10" s="31" t="s">
        <v>1841</v>
      </c>
      <c r="D10" s="20" t="s">
        <v>1631</v>
      </c>
      <c r="E10" s="7">
        <v>41662</v>
      </c>
      <c r="F10" s="7">
        <f t="shared" si="3"/>
        <v>44557</v>
      </c>
      <c r="G10" s="13"/>
      <c r="H10" s="8">
        <f t="shared" si="0"/>
        <v>44738</v>
      </c>
      <c r="I10" s="11">
        <f t="shared" ca="1" si="1"/>
        <v>175</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175</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175</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175</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175</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175</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175</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175</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175</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175</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4" t="str">
        <f>C25</f>
        <v>LEO N. TAGPUNO</v>
      </c>
      <c r="F25" s="134"/>
      <c r="G25" s="134"/>
      <c r="I25" s="134" t="s">
        <v>3283</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2510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175</v>
      </c>
      <c r="J8" s="9" t="str">
        <f t="shared" ref="J8:J19" ca="1" si="2">IF(I8="","",IF(I8&lt;0,"OVERDUE","NOT DUE"))</f>
        <v>NOT DUE</v>
      </c>
      <c r="K8" s="31"/>
      <c r="L8" s="110" t="s">
        <v>3300</v>
      </c>
    </row>
    <row r="9" spans="1:12" ht="25.5" x14ac:dyDescent="0.25">
      <c r="A9" s="9" t="s">
        <v>2512</v>
      </c>
      <c r="B9" s="31" t="s">
        <v>1571</v>
      </c>
      <c r="C9" s="31" t="s">
        <v>1841</v>
      </c>
      <c r="D9" s="20" t="s">
        <v>1631</v>
      </c>
      <c r="E9" s="7">
        <v>41662</v>
      </c>
      <c r="F9" s="7">
        <f t="shared" ref="F9:F19" si="3">F8</f>
        <v>44557</v>
      </c>
      <c r="G9" s="13"/>
      <c r="H9" s="8">
        <f t="shared" si="0"/>
        <v>44738</v>
      </c>
      <c r="I9" s="11">
        <f t="shared" ca="1" si="1"/>
        <v>175</v>
      </c>
      <c r="J9" s="9" t="str">
        <f t="shared" ca="1" si="2"/>
        <v>NOT DUE</v>
      </c>
      <c r="K9" s="31"/>
      <c r="L9" s="110" t="s">
        <v>3301</v>
      </c>
    </row>
    <row r="10" spans="1:12" ht="25.5" x14ac:dyDescent="0.25">
      <c r="A10" s="9" t="s">
        <v>2513</v>
      </c>
      <c r="B10" s="31" t="s">
        <v>1573</v>
      </c>
      <c r="C10" s="31" t="s">
        <v>1841</v>
      </c>
      <c r="D10" s="20" t="s">
        <v>1631</v>
      </c>
      <c r="E10" s="7">
        <v>41662</v>
      </c>
      <c r="F10" s="7">
        <f t="shared" si="3"/>
        <v>44557</v>
      </c>
      <c r="G10" s="13"/>
      <c r="H10" s="8">
        <f t="shared" si="0"/>
        <v>44738</v>
      </c>
      <c r="I10" s="11">
        <f t="shared" ca="1" si="1"/>
        <v>175</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175</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175</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175</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175</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175</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175</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175</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175</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175</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4" t="str">
        <f>C25</f>
        <v>LEO N. TAGPUNO</v>
      </c>
      <c r="F25" s="134"/>
      <c r="G25" s="134"/>
      <c r="I25" s="134" t="s">
        <v>3283</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2522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175</v>
      </c>
      <c r="J8" s="9" t="str">
        <f t="shared" ref="J8:J19" ca="1" si="2">IF(I8="","",IF(I8&lt;0,"OVERDUE","NOT DUE"))</f>
        <v>NOT DUE</v>
      </c>
      <c r="K8" s="31"/>
      <c r="L8" s="110" t="s">
        <v>3300</v>
      </c>
    </row>
    <row r="9" spans="1:12" ht="25.5" x14ac:dyDescent="0.25">
      <c r="A9" s="9" t="s">
        <v>2524</v>
      </c>
      <c r="B9" s="31" t="s">
        <v>1571</v>
      </c>
      <c r="C9" s="31" t="s">
        <v>1841</v>
      </c>
      <c r="D9" s="20" t="s">
        <v>1631</v>
      </c>
      <c r="E9" s="7">
        <v>41662</v>
      </c>
      <c r="F9" s="7">
        <f t="shared" ref="F9:F19" si="3">F8</f>
        <v>44557</v>
      </c>
      <c r="G9" s="13"/>
      <c r="H9" s="8">
        <f t="shared" si="0"/>
        <v>44738</v>
      </c>
      <c r="I9" s="11">
        <f t="shared" ca="1" si="1"/>
        <v>175</v>
      </c>
      <c r="J9" s="9" t="str">
        <f t="shared" ca="1" si="2"/>
        <v>NOT DUE</v>
      </c>
      <c r="K9" s="31"/>
      <c r="L9" s="110" t="s">
        <v>3301</v>
      </c>
    </row>
    <row r="10" spans="1:12" ht="25.5" x14ac:dyDescent="0.25">
      <c r="A10" s="9" t="s">
        <v>2525</v>
      </c>
      <c r="B10" s="31" t="s">
        <v>1573</v>
      </c>
      <c r="C10" s="31" t="s">
        <v>1841</v>
      </c>
      <c r="D10" s="20" t="s">
        <v>1631</v>
      </c>
      <c r="E10" s="7">
        <v>41662</v>
      </c>
      <c r="F10" s="7">
        <f t="shared" si="3"/>
        <v>44557</v>
      </c>
      <c r="G10" s="13"/>
      <c r="H10" s="8">
        <f t="shared" si="0"/>
        <v>44738</v>
      </c>
      <c r="I10" s="11">
        <f t="shared" ca="1" si="1"/>
        <v>175</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175</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175</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175</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175</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175</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175</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175</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175</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175</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4" t="str">
        <f>C25</f>
        <v>LEO N. TAGPUNO</v>
      </c>
      <c r="F25" s="134"/>
      <c r="G25" s="134"/>
      <c r="I25" s="134" t="s">
        <v>3283</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2534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175</v>
      </c>
      <c r="J8" s="9" t="str">
        <f t="shared" ref="J8:J19" ca="1" si="2">IF(I8="","",IF(I8&lt;0,"OVERDUE","NOT DUE"))</f>
        <v>NOT DUE</v>
      </c>
      <c r="K8" s="31"/>
      <c r="L8" s="110" t="s">
        <v>3300</v>
      </c>
    </row>
    <row r="9" spans="1:12" ht="25.5" x14ac:dyDescent="0.25">
      <c r="A9" s="9" t="s">
        <v>2536</v>
      </c>
      <c r="B9" s="31" t="s">
        <v>1571</v>
      </c>
      <c r="C9" s="31" t="s">
        <v>1841</v>
      </c>
      <c r="D9" s="20" t="s">
        <v>1631</v>
      </c>
      <c r="E9" s="7">
        <v>41662</v>
      </c>
      <c r="F9" s="7">
        <f t="shared" ref="F9:F19" si="3">F8</f>
        <v>44557</v>
      </c>
      <c r="G9" s="13"/>
      <c r="H9" s="8">
        <f t="shared" si="0"/>
        <v>44738</v>
      </c>
      <c r="I9" s="11">
        <f t="shared" ca="1" si="1"/>
        <v>175</v>
      </c>
      <c r="J9" s="9" t="str">
        <f t="shared" ca="1" si="2"/>
        <v>NOT DUE</v>
      </c>
      <c r="K9" s="31"/>
      <c r="L9" s="110" t="s">
        <v>3301</v>
      </c>
    </row>
    <row r="10" spans="1:12" ht="25.5" x14ac:dyDescent="0.25">
      <c r="A10" s="9" t="s">
        <v>2537</v>
      </c>
      <c r="B10" s="31" t="s">
        <v>1573</v>
      </c>
      <c r="C10" s="31" t="s">
        <v>1841</v>
      </c>
      <c r="D10" s="20" t="s">
        <v>1631</v>
      </c>
      <c r="E10" s="7">
        <v>41662</v>
      </c>
      <c r="F10" s="7">
        <f t="shared" si="3"/>
        <v>44557</v>
      </c>
      <c r="G10" s="13"/>
      <c r="H10" s="8">
        <f t="shared" si="0"/>
        <v>44738</v>
      </c>
      <c r="I10" s="11">
        <f t="shared" ca="1" si="1"/>
        <v>175</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175</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175</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175</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175</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175</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175</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175</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175</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175</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4" t="str">
        <f>C25</f>
        <v>LEO N. TAGPUNO</v>
      </c>
      <c r="F25" s="134"/>
      <c r="G25" s="134"/>
      <c r="I25" s="134" t="s">
        <v>3283</v>
      </c>
      <c r="J25" s="134"/>
      <c r="K25" s="134"/>
    </row>
    <row r="26" spans="1:12" x14ac:dyDescent="0.25">
      <c r="A26" s="112"/>
      <c r="C26" s="117" t="s">
        <v>3234</v>
      </c>
      <c r="E26" s="135" t="s">
        <v>2456</v>
      </c>
      <c r="F26" s="135"/>
      <c r="G26" s="135"/>
      <c r="I26" s="139" t="s">
        <v>2807</v>
      </c>
      <c r="J26" s="139"/>
      <c r="K26" s="139"/>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2546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175</v>
      </c>
      <c r="J8" s="9" t="str">
        <f t="shared" ref="J8:J19" ca="1" si="2">IF(I8="","",IF(I8&lt;0,"OVERDUE","NOT DUE"))</f>
        <v>NOT DUE</v>
      </c>
      <c r="K8" s="31"/>
      <c r="L8" s="110" t="s">
        <v>3300</v>
      </c>
    </row>
    <row r="9" spans="1:12" ht="25.5" x14ac:dyDescent="0.25">
      <c r="A9" s="9" t="s">
        <v>2548</v>
      </c>
      <c r="B9" s="31" t="s">
        <v>1571</v>
      </c>
      <c r="C9" s="31" t="s">
        <v>1841</v>
      </c>
      <c r="D9" s="20" t="s">
        <v>1631</v>
      </c>
      <c r="E9" s="7">
        <v>41662</v>
      </c>
      <c r="F9" s="7">
        <f t="shared" ref="F9:F19" si="3">F8</f>
        <v>44557</v>
      </c>
      <c r="G9" s="13"/>
      <c r="H9" s="8">
        <f t="shared" si="0"/>
        <v>44738</v>
      </c>
      <c r="I9" s="11">
        <f t="shared" ca="1" si="1"/>
        <v>175</v>
      </c>
      <c r="J9" s="9" t="str">
        <f t="shared" ca="1" si="2"/>
        <v>NOT DUE</v>
      </c>
      <c r="K9" s="31"/>
      <c r="L9" s="110" t="s">
        <v>3301</v>
      </c>
    </row>
    <row r="10" spans="1:12" ht="25.5" x14ac:dyDescent="0.25">
      <c r="A10" s="9" t="s">
        <v>2549</v>
      </c>
      <c r="B10" s="31" t="s">
        <v>1573</v>
      </c>
      <c r="C10" s="31" t="s">
        <v>1841</v>
      </c>
      <c r="D10" s="20" t="s">
        <v>1631</v>
      </c>
      <c r="E10" s="7">
        <v>41662</v>
      </c>
      <c r="F10" s="7">
        <f t="shared" si="3"/>
        <v>44557</v>
      </c>
      <c r="G10" s="13"/>
      <c r="H10" s="8">
        <f t="shared" si="0"/>
        <v>44738</v>
      </c>
      <c r="I10" s="11">
        <f t="shared" ca="1" si="1"/>
        <v>175</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175</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175</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175</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175</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175</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175</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175</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175</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175</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4" t="str">
        <f>C25</f>
        <v>LEO N. TAGPUNO</v>
      </c>
      <c r="F25" s="134"/>
      <c r="G25" s="134"/>
      <c r="I25" s="134" t="s">
        <v>3283</v>
      </c>
      <c r="J25" s="134"/>
      <c r="K25" s="134"/>
    </row>
    <row r="26" spans="1:12" x14ac:dyDescent="0.25">
      <c r="A26" s="112"/>
      <c r="C26" s="117" t="s">
        <v>3234</v>
      </c>
      <c r="E26" s="135" t="s">
        <v>2456</v>
      </c>
      <c r="F26" s="135"/>
      <c r="G26" s="135"/>
      <c r="I26" s="136" t="s">
        <v>2807</v>
      </c>
      <c r="J26" s="136"/>
      <c r="K26" s="136"/>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2558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175</v>
      </c>
      <c r="J8" s="9" t="str">
        <f t="shared" ref="J8:J9" ca="1" si="2">IF(I8="","",IF(I8&lt;0,"OVERDUE","NOT DUE"))</f>
        <v>NOT DUE</v>
      </c>
      <c r="K8" s="31"/>
      <c r="L8" s="110" t="s">
        <v>3300</v>
      </c>
    </row>
    <row r="9" spans="1:12" ht="25.5" x14ac:dyDescent="0.25">
      <c r="A9" s="9" t="s">
        <v>2560</v>
      </c>
      <c r="B9" s="31" t="s">
        <v>1657</v>
      </c>
      <c r="C9" s="31" t="s">
        <v>1836</v>
      </c>
      <c r="D9" s="20" t="s">
        <v>1631</v>
      </c>
      <c r="E9" s="7">
        <v>41662</v>
      </c>
      <c r="F9" s="7">
        <v>44557</v>
      </c>
      <c r="G9" s="13"/>
      <c r="H9" s="8">
        <f t="shared" si="0"/>
        <v>44738</v>
      </c>
      <c r="I9" s="11">
        <f t="shared" ca="1" si="1"/>
        <v>175</v>
      </c>
      <c r="J9" s="9" t="str">
        <f t="shared" ca="1" si="2"/>
        <v>NOT DUE</v>
      </c>
      <c r="K9" s="31"/>
      <c r="L9" s="110" t="s">
        <v>3302</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175</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175</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175</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175</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175</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175</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175</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175</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128</v>
      </c>
      <c r="D3" s="133" t="s">
        <v>8</v>
      </c>
      <c r="E3" s="133"/>
      <c r="F3" s="3" t="s">
        <v>129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846</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110</v>
      </c>
      <c r="J9" s="9" t="str">
        <f t="shared" ca="1" si="1"/>
        <v>NOT DUE</v>
      </c>
      <c r="K9" s="14"/>
      <c r="L9" s="10"/>
    </row>
    <row r="10" spans="1:12" ht="25.5" x14ac:dyDescent="0.25">
      <c r="A10" s="9" t="s">
        <v>132</v>
      </c>
      <c r="B10" s="31" t="s">
        <v>33</v>
      </c>
      <c r="C10" s="31" t="s">
        <v>34</v>
      </c>
      <c r="D10" s="20" t="s">
        <v>2</v>
      </c>
      <c r="E10" s="7">
        <v>41662</v>
      </c>
      <c r="F10" s="7">
        <f>'No.1 Hatch Cover'!F10</f>
        <v>44547</v>
      </c>
      <c r="G10" s="13"/>
      <c r="H10" s="8">
        <f>EDATE(F10-1,1)</f>
        <v>44577</v>
      </c>
      <c r="I10" s="11">
        <f t="shared" ca="1" si="0"/>
        <v>14</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110</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110</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287</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287</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287</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287</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110</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110</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110</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110</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110</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110</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110</v>
      </c>
      <c r="J23" s="9" t="str">
        <f t="shared" ca="1" si="1"/>
        <v>NOT DUE</v>
      </c>
      <c r="K23" s="14"/>
      <c r="L23" s="10" t="s">
        <v>3258</v>
      </c>
    </row>
    <row r="24" spans="1:12" x14ac:dyDescent="0.25">
      <c r="A24" s="9" t="s">
        <v>146</v>
      </c>
      <c r="B24" s="31" t="s">
        <v>51</v>
      </c>
      <c r="C24" s="31" t="s">
        <v>57</v>
      </c>
      <c r="D24" s="20" t="s">
        <v>88</v>
      </c>
      <c r="E24" s="7">
        <v>41662</v>
      </c>
      <c r="F24" s="7">
        <f t="shared" si="3"/>
        <v>44309</v>
      </c>
      <c r="G24" s="13"/>
      <c r="H24" s="8">
        <f t="shared" si="2"/>
        <v>44673</v>
      </c>
      <c r="I24" s="11">
        <f t="shared" ca="1" si="0"/>
        <v>110</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110</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110</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110</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110</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110</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110</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110</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110</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293</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293</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293</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109</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109</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109</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109</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258</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258</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258</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109</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109</v>
      </c>
      <c r="J44" s="9" t="str">
        <f t="shared" ca="1" si="1"/>
        <v>NOT DUE</v>
      </c>
      <c r="K44" s="14"/>
      <c r="L44" s="10"/>
    </row>
    <row r="45" spans="1:12" x14ac:dyDescent="0.25">
      <c r="A45" s="9" t="s">
        <v>3166</v>
      </c>
      <c r="B45" s="31" t="s">
        <v>2294</v>
      </c>
      <c r="C45" s="59" t="s">
        <v>2295</v>
      </c>
      <c r="D45" s="61" t="s">
        <v>594</v>
      </c>
      <c r="E45" s="7">
        <v>41565</v>
      </c>
      <c r="F45" s="7">
        <f>'No.1 Hatch Cover'!F45</f>
        <v>44561</v>
      </c>
      <c r="G45" s="13"/>
      <c r="H45" s="8">
        <f>DATE(YEAR(F45),MONTH(F45),DAY(F45)+7)</f>
        <v>44568</v>
      </c>
      <c r="I45" s="11">
        <f t="shared" ca="1" si="0"/>
        <v>5</v>
      </c>
      <c r="J45" s="9" t="str">
        <f t="shared" ca="1" si="1"/>
        <v>NOT DUE</v>
      </c>
      <c r="K45" s="29"/>
      <c r="L45" s="62"/>
    </row>
    <row r="46" spans="1:12" x14ac:dyDescent="0.25">
      <c r="A46" s="9" t="s">
        <v>3167</v>
      </c>
      <c r="B46" s="31" t="s">
        <v>2297</v>
      </c>
      <c r="C46" s="59" t="s">
        <v>2298</v>
      </c>
      <c r="D46" s="61" t="s">
        <v>594</v>
      </c>
      <c r="E46" s="7">
        <v>41565</v>
      </c>
      <c r="F46" s="7">
        <f>F45</f>
        <v>44561</v>
      </c>
      <c r="G46" s="13"/>
      <c r="H46" s="8">
        <f>DATE(YEAR(F46),MONTH(F46),DAY(F46)+7)</f>
        <v>44568</v>
      </c>
      <c r="I46" s="11">
        <f t="shared" ca="1" si="0"/>
        <v>5</v>
      </c>
      <c r="J46" s="9" t="str">
        <f t="shared" ca="1" si="1"/>
        <v>NOT DUE</v>
      </c>
      <c r="K46" s="29"/>
      <c r="L46" s="29"/>
    </row>
    <row r="47" spans="1:12" ht="25.5" x14ac:dyDescent="0.25">
      <c r="A47" s="9" t="s">
        <v>3168</v>
      </c>
      <c r="B47" s="31" t="s">
        <v>2300</v>
      </c>
      <c r="C47" s="59" t="s">
        <v>2298</v>
      </c>
      <c r="D47" s="61" t="s">
        <v>594</v>
      </c>
      <c r="E47" s="7">
        <v>41565</v>
      </c>
      <c r="F47" s="7">
        <f>F46</f>
        <v>44561</v>
      </c>
      <c r="G47" s="13"/>
      <c r="H47" s="8">
        <f>DATE(YEAR(F47),MONTH(F47),DAY(F47)+7)</f>
        <v>44568</v>
      </c>
      <c r="I47" s="11">
        <f t="shared" ca="1" si="0"/>
        <v>5</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4" t="str">
        <f>C53</f>
        <v>LEO N. TAGPUNO</v>
      </c>
      <c r="F53" s="134"/>
      <c r="G53" s="134"/>
      <c r="I53" s="134" t="s">
        <v>3283</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2569</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64</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64</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64</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64</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64</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64</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64</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64</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64</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64</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2580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64</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64</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64</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64</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64</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64</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64</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64</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64</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64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2591</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64</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64</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64</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64</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64</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64</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64</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64</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64</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64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64</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64</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64</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64</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64</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64</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64</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64</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64</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64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2603</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175</v>
      </c>
      <c r="J8" s="9" t="str">
        <f t="shared" ref="J8:J17" ca="1" si="2">IF(I8="","",IF(I8&lt;0,"OVERDUE","NOT DUE"))</f>
        <v>NOT DUE</v>
      </c>
      <c r="K8" s="31"/>
      <c r="L8" s="110" t="s">
        <v>3300</v>
      </c>
    </row>
    <row r="9" spans="1:12" ht="25.5" x14ac:dyDescent="0.25">
      <c r="A9" s="9" t="s">
        <v>2605</v>
      </c>
      <c r="B9" s="31" t="s">
        <v>1657</v>
      </c>
      <c r="C9" s="31" t="s">
        <v>1836</v>
      </c>
      <c r="D9" s="20" t="s">
        <v>1631</v>
      </c>
      <c r="E9" s="7">
        <v>41662</v>
      </c>
      <c r="F9" s="7">
        <v>44557</v>
      </c>
      <c r="G9" s="13"/>
      <c r="H9" s="8">
        <f t="shared" si="0"/>
        <v>44738</v>
      </c>
      <c r="I9" s="11">
        <f t="shared" ca="1" si="1"/>
        <v>175</v>
      </c>
      <c r="J9" s="9" t="str">
        <f t="shared" ca="1" si="2"/>
        <v>NOT DUE</v>
      </c>
      <c r="K9" s="31"/>
      <c r="L9" s="110" t="s">
        <v>3302</v>
      </c>
    </row>
    <row r="10" spans="1:12" ht="25.5" x14ac:dyDescent="0.25">
      <c r="A10" s="9" t="s">
        <v>2606</v>
      </c>
      <c r="B10" s="31" t="s">
        <v>1658</v>
      </c>
      <c r="C10" s="31" t="s">
        <v>1836</v>
      </c>
      <c r="D10" s="20" t="s">
        <v>1631</v>
      </c>
      <c r="E10" s="7">
        <v>41662</v>
      </c>
      <c r="F10" s="7">
        <v>44557</v>
      </c>
      <c r="G10" s="13"/>
      <c r="H10" s="8">
        <f t="shared" si="0"/>
        <v>44738</v>
      </c>
      <c r="I10" s="11">
        <f t="shared" ca="1" si="1"/>
        <v>175</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175</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175</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175</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175</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175</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175</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175</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2662</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65</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65</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65</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65</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65</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65</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65</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65</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65</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65</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2673</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65</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65</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65</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65</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65</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65</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65</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65</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65</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65</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2684</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175</v>
      </c>
      <c r="J8" s="9" t="str">
        <f t="shared" ref="J8:J17" ca="1" si="2">IF(I8="","",IF(I8&lt;0,"OVERDUE","NOT DUE"))</f>
        <v>NOT DUE</v>
      </c>
      <c r="K8" s="31"/>
      <c r="L8" s="110" t="s">
        <v>3300</v>
      </c>
    </row>
    <row r="9" spans="1:12" ht="25.5" x14ac:dyDescent="0.25">
      <c r="A9" s="9" t="s">
        <v>2686</v>
      </c>
      <c r="B9" s="31" t="s">
        <v>1657</v>
      </c>
      <c r="C9" s="31" t="s">
        <v>1836</v>
      </c>
      <c r="D9" s="20" t="s">
        <v>1631</v>
      </c>
      <c r="E9" s="7">
        <v>41662</v>
      </c>
      <c r="F9" s="7">
        <v>44557</v>
      </c>
      <c r="G9" s="13"/>
      <c r="H9" s="8">
        <f t="shared" si="0"/>
        <v>44738</v>
      </c>
      <c r="I9" s="11">
        <f t="shared" ca="1" si="1"/>
        <v>175</v>
      </c>
      <c r="J9" s="9" t="str">
        <f t="shared" ca="1" si="2"/>
        <v>NOT DUE</v>
      </c>
      <c r="K9" s="31"/>
      <c r="L9" s="110" t="s">
        <v>3302</v>
      </c>
    </row>
    <row r="10" spans="1:12" ht="25.5" x14ac:dyDescent="0.25">
      <c r="A10" s="9" t="s">
        <v>2687</v>
      </c>
      <c r="B10" s="31" t="s">
        <v>1658</v>
      </c>
      <c r="C10" s="31" t="s">
        <v>1836</v>
      </c>
      <c r="D10" s="20" t="s">
        <v>1631</v>
      </c>
      <c r="E10" s="7">
        <v>41662</v>
      </c>
      <c r="F10" s="7">
        <v>44557</v>
      </c>
      <c r="G10" s="13"/>
      <c r="H10" s="8">
        <f t="shared" si="0"/>
        <v>44738</v>
      </c>
      <c r="I10" s="11">
        <f t="shared" ca="1" si="1"/>
        <v>175</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175</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175</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175</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175</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175</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175</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175</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2695</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65</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65</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65</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65</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65</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65</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65</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65</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65</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65</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F8" sqref="F8: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2624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175</v>
      </c>
      <c r="J8" s="9" t="str">
        <f t="shared" ref="J8:J17" ca="1" si="2">IF(I8="","",IF(I8&lt;0,"OVERDUE","NOT DUE"))</f>
        <v>NOT DUE</v>
      </c>
      <c r="K8" s="31"/>
      <c r="L8" s="110" t="s">
        <v>3300</v>
      </c>
    </row>
    <row r="9" spans="1:12" ht="25.5" x14ac:dyDescent="0.25">
      <c r="A9" s="9" t="s">
        <v>2626</v>
      </c>
      <c r="B9" s="31" t="s">
        <v>1657</v>
      </c>
      <c r="C9" s="31" t="s">
        <v>1836</v>
      </c>
      <c r="D9" s="20" t="s">
        <v>1631</v>
      </c>
      <c r="E9" s="7">
        <v>41662</v>
      </c>
      <c r="F9" s="7">
        <v>44557</v>
      </c>
      <c r="G9" s="13"/>
      <c r="H9" s="8">
        <f t="shared" si="0"/>
        <v>44738</v>
      </c>
      <c r="I9" s="11">
        <f t="shared" ca="1" si="1"/>
        <v>175</v>
      </c>
      <c r="J9" s="9" t="str">
        <f t="shared" ca="1" si="2"/>
        <v>NOT DUE</v>
      </c>
      <c r="K9" s="31"/>
      <c r="L9" s="110" t="s">
        <v>3302</v>
      </c>
    </row>
    <row r="10" spans="1:12" ht="25.5" x14ac:dyDescent="0.25">
      <c r="A10" s="9" t="s">
        <v>2627</v>
      </c>
      <c r="B10" s="31" t="s">
        <v>1658</v>
      </c>
      <c r="C10" s="31" t="s">
        <v>1836</v>
      </c>
      <c r="D10" s="20" t="s">
        <v>1631</v>
      </c>
      <c r="E10" s="7">
        <v>41662</v>
      </c>
      <c r="F10" s="7">
        <v>44557</v>
      </c>
      <c r="G10" s="13"/>
      <c r="H10" s="8">
        <f t="shared" si="0"/>
        <v>44738</v>
      </c>
      <c r="I10" s="11">
        <f t="shared" ca="1" si="1"/>
        <v>175</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175</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175</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175</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175</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175</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175</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175</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v>
      </c>
      <c r="D3" s="133" t="s">
        <v>8</v>
      </c>
      <c r="E3" s="133"/>
      <c r="F3" s="3" t="s">
        <v>167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846</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110</v>
      </c>
      <c r="J9" s="9" t="str">
        <f t="shared" ca="1" si="1"/>
        <v>NOT DUE</v>
      </c>
      <c r="K9" s="14"/>
      <c r="L9" s="10"/>
    </row>
    <row r="10" spans="1:12" ht="25.5" x14ac:dyDescent="0.25">
      <c r="A10" s="9" t="s">
        <v>170</v>
      </c>
      <c r="B10" s="31" t="s">
        <v>33</v>
      </c>
      <c r="C10" s="31" t="s">
        <v>34</v>
      </c>
      <c r="D10" s="20" t="s">
        <v>2</v>
      </c>
      <c r="E10" s="7">
        <v>41662</v>
      </c>
      <c r="F10" s="7">
        <f>'No.2 Hatch Cover'!F10</f>
        <v>44547</v>
      </c>
      <c r="G10" s="13"/>
      <c r="H10" s="8">
        <f>EDATE(F10-1,1)</f>
        <v>44577</v>
      </c>
      <c r="I10" s="11">
        <f t="shared" ca="1" si="0"/>
        <v>14</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110</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110</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287</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287</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287</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287</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110</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110</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110</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110</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110</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110</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110</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110</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110</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110</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110</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110</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110</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110</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110</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110</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293</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293</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293</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109</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109</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109</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109</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258</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258</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258</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109</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109</v>
      </c>
      <c r="J44" s="9" t="str">
        <f t="shared" ca="1" si="1"/>
        <v>NOT DUE</v>
      </c>
      <c r="K44" s="14"/>
      <c r="L44" s="10"/>
    </row>
    <row r="45" spans="1:12" x14ac:dyDescent="0.25">
      <c r="A45" s="9" t="s">
        <v>3170</v>
      </c>
      <c r="B45" s="31" t="s">
        <v>2294</v>
      </c>
      <c r="C45" s="59" t="s">
        <v>2295</v>
      </c>
      <c r="D45" s="61" t="s">
        <v>594</v>
      </c>
      <c r="E45" s="7">
        <v>41565</v>
      </c>
      <c r="F45" s="7">
        <f>'No.2 Hatch Cover'!F45</f>
        <v>44561</v>
      </c>
      <c r="G45" s="13"/>
      <c r="H45" s="8">
        <f>DATE(YEAR(F45),MONTH(F45),DAY(F45)+7)</f>
        <v>44568</v>
      </c>
      <c r="I45" s="11">
        <f ca="1">IF(ISBLANK(H45),"",H45-DATE(YEAR(NOW()),MONTH(NOW()),DAY(NOW())))</f>
        <v>5</v>
      </c>
      <c r="J45" s="9" t="str">
        <f t="shared" ca="1" si="1"/>
        <v>NOT DUE</v>
      </c>
      <c r="K45" s="29"/>
      <c r="L45" s="62"/>
    </row>
    <row r="46" spans="1:12" x14ac:dyDescent="0.25">
      <c r="A46" s="9" t="s">
        <v>3171</v>
      </c>
      <c r="B46" s="31" t="s">
        <v>2297</v>
      </c>
      <c r="C46" s="59" t="s">
        <v>2298</v>
      </c>
      <c r="D46" s="61" t="s">
        <v>594</v>
      </c>
      <c r="E46" s="7">
        <v>41565</v>
      </c>
      <c r="F46" s="7">
        <f>F45</f>
        <v>44561</v>
      </c>
      <c r="G46" s="13"/>
      <c r="H46" s="8">
        <f>DATE(YEAR(F46),MONTH(F46),DAY(F46)+7)</f>
        <v>44568</v>
      </c>
      <c r="I46" s="11">
        <f t="shared" ca="1" si="0"/>
        <v>5</v>
      </c>
      <c r="J46" s="9" t="str">
        <f t="shared" ca="1" si="1"/>
        <v>NOT DUE</v>
      </c>
      <c r="K46" s="29"/>
      <c r="L46" s="29"/>
    </row>
    <row r="47" spans="1:12" ht="25.5" x14ac:dyDescent="0.25">
      <c r="A47" s="9" t="s">
        <v>3172</v>
      </c>
      <c r="B47" s="31" t="s">
        <v>2300</v>
      </c>
      <c r="C47" s="59" t="s">
        <v>2298</v>
      </c>
      <c r="D47" s="61" t="s">
        <v>594</v>
      </c>
      <c r="E47" s="7">
        <v>41565</v>
      </c>
      <c r="F47" s="7">
        <f>F46</f>
        <v>44561</v>
      </c>
      <c r="G47" s="13"/>
      <c r="H47" s="8">
        <f>DATE(YEAR(F47),MONTH(F47),DAY(F47)+7)</f>
        <v>44568</v>
      </c>
      <c r="I47" s="11">
        <f t="shared" ca="1" si="0"/>
        <v>5</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4" t="str">
        <f>C53</f>
        <v>LEO N. TAGPUNO</v>
      </c>
      <c r="F53" s="134"/>
      <c r="G53" s="134"/>
      <c r="I53" s="134" t="s">
        <v>3283</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2635</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175</v>
      </c>
      <c r="J8" s="9" t="str">
        <f t="shared" ref="J8:J17" ca="1" si="2">IF(I8="","",IF(I8&lt;0,"OVERDUE","NOT DUE"))</f>
        <v>NOT DUE</v>
      </c>
      <c r="K8" s="31"/>
      <c r="L8" s="110" t="s">
        <v>3300</v>
      </c>
    </row>
    <row r="9" spans="1:12" ht="25.5" x14ac:dyDescent="0.25">
      <c r="A9" s="9" t="s">
        <v>2637</v>
      </c>
      <c r="B9" s="31" t="s">
        <v>1657</v>
      </c>
      <c r="C9" s="31" t="s">
        <v>1836</v>
      </c>
      <c r="D9" s="20" t="s">
        <v>1631</v>
      </c>
      <c r="E9" s="7">
        <v>41662</v>
      </c>
      <c r="F9" s="7">
        <v>44557</v>
      </c>
      <c r="G9" s="13"/>
      <c r="H9" s="8">
        <f t="shared" si="0"/>
        <v>44738</v>
      </c>
      <c r="I9" s="11">
        <f t="shared" ca="1" si="1"/>
        <v>175</v>
      </c>
      <c r="J9" s="9" t="str">
        <f t="shared" ca="1" si="2"/>
        <v>NOT DUE</v>
      </c>
      <c r="K9" s="31"/>
      <c r="L9" s="110" t="s">
        <v>3302</v>
      </c>
    </row>
    <row r="10" spans="1:12" ht="25.5" x14ac:dyDescent="0.25">
      <c r="A10" s="9" t="s">
        <v>2638</v>
      </c>
      <c r="B10" s="31" t="s">
        <v>1658</v>
      </c>
      <c r="C10" s="31" t="s">
        <v>1836</v>
      </c>
      <c r="D10" s="20" t="s">
        <v>1631</v>
      </c>
      <c r="E10" s="7">
        <v>41662</v>
      </c>
      <c r="F10" s="7">
        <v>44557</v>
      </c>
      <c r="G10" s="13"/>
      <c r="H10" s="8">
        <f t="shared" si="0"/>
        <v>44738</v>
      </c>
      <c r="I10" s="11">
        <f t="shared" ca="1" si="1"/>
        <v>175</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175</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175</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175</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175</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175</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175</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175</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2713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-180</v>
      </c>
      <c r="J8" s="9" t="str">
        <f t="shared" ref="J8" ca="1" si="2">IF(I8="","",IF(I8&lt;0,"OVERDUE","NOT DUE"))</f>
        <v>OVERDUE</v>
      </c>
      <c r="K8" s="31"/>
      <c r="L8" s="105" t="s">
        <v>3269</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-180</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-180</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-180</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-180</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-180</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-180</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-180</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-180</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4" t="str">
        <f>C22</f>
        <v>LEO N. TAGPUNO</v>
      </c>
      <c r="F22" s="134"/>
      <c r="G22" s="134"/>
      <c r="I22" s="134" t="s">
        <v>3283</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2724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-180</v>
      </c>
      <c r="J8" s="9" t="str">
        <f t="shared" ref="J8:J16" ca="1" si="2">IF(I8="","",IF(I8&lt;0,"OVERDUE","NOT DUE"))</f>
        <v>OVERDUE</v>
      </c>
      <c r="K8" s="31"/>
      <c r="L8" s="105" t="s">
        <v>3269</v>
      </c>
    </row>
    <row r="9" spans="1:12" ht="25.5" x14ac:dyDescent="0.25">
      <c r="A9" s="9" t="s">
        <v>2726</v>
      </c>
      <c r="B9" s="31" t="s">
        <v>1657</v>
      </c>
      <c r="C9" s="31" t="s">
        <v>1836</v>
      </c>
      <c r="D9" s="20" t="s">
        <v>3213</v>
      </c>
      <c r="E9" s="7">
        <v>41662</v>
      </c>
      <c r="F9" s="7">
        <v>43472</v>
      </c>
      <c r="G9" s="13"/>
      <c r="H9" s="8">
        <f t="shared" si="0"/>
        <v>44383</v>
      </c>
      <c r="I9" s="11">
        <f t="shared" ca="1" si="1"/>
        <v>-180</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-180</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-180</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-180</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-180</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-180</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-180</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-180</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4" t="str">
        <f>'No.1 FO Storage Tank PS'!C22</f>
        <v>LEO N. TAGPUNO</v>
      </c>
      <c r="F22" s="134"/>
      <c r="G22" s="134"/>
      <c r="I22" s="134" t="s">
        <v>3283</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2734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-37</v>
      </c>
      <c r="J8" s="9" t="str">
        <f t="shared" ref="J8:J16" ca="1" si="2">IF(I8="","",IF(I8&lt;0,"OVERDUE","NOT DUE"))</f>
        <v>OVERDUE</v>
      </c>
      <c r="K8" s="31"/>
      <c r="L8" s="105" t="s">
        <v>3269</v>
      </c>
    </row>
    <row r="9" spans="1:12" ht="25.5" x14ac:dyDescent="0.25">
      <c r="A9" s="9" t="s">
        <v>2736</v>
      </c>
      <c r="B9" s="31" t="s">
        <v>1657</v>
      </c>
      <c r="C9" s="31" t="s">
        <v>1836</v>
      </c>
      <c r="D9" s="20" t="s">
        <v>3213</v>
      </c>
      <c r="E9" s="7">
        <v>41662</v>
      </c>
      <c r="F9" s="7">
        <v>43612</v>
      </c>
      <c r="G9" s="13"/>
      <c r="H9" s="8">
        <f t="shared" si="0"/>
        <v>44526</v>
      </c>
      <c r="I9" s="11">
        <f t="shared" ca="1" si="1"/>
        <v>-37</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-37</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-37</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-37</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-37</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-37</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-37</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-37</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4" t="str">
        <f>C22</f>
        <v>LEO N. TAGPUNO</v>
      </c>
      <c r="F22" s="134"/>
      <c r="G22" s="134"/>
      <c r="I22" s="134" t="s">
        <v>3283</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-36</v>
      </c>
      <c r="J8" s="9" t="str">
        <f t="shared" ref="J8:J16" ca="1" si="2">IF(I8="","",IF(I8&lt;0,"OVERDUE","NOT DUE"))</f>
        <v>OVERDUE</v>
      </c>
      <c r="K8" s="31"/>
      <c r="L8" s="105" t="s">
        <v>3269</v>
      </c>
    </row>
    <row r="9" spans="1:12" ht="25.5" x14ac:dyDescent="0.25">
      <c r="A9" s="9" t="s">
        <v>2745</v>
      </c>
      <c r="B9" s="31" t="s">
        <v>1657</v>
      </c>
      <c r="C9" s="31" t="s">
        <v>1836</v>
      </c>
      <c r="D9" s="20" t="s">
        <v>3213</v>
      </c>
      <c r="E9" s="7">
        <v>41662</v>
      </c>
      <c r="F9" s="7">
        <v>43613</v>
      </c>
      <c r="G9" s="13"/>
      <c r="H9" s="8">
        <f t="shared" si="0"/>
        <v>44527</v>
      </c>
      <c r="I9" s="11">
        <f t="shared" ca="1" si="1"/>
        <v>-36</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-36</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-36</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-36</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-36</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-36</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-36</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-36</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4" t="str">
        <f>C22</f>
        <v>LEO N. TAGPUNO</v>
      </c>
      <c r="F22" s="134"/>
      <c r="G22" s="134"/>
      <c r="I22" s="134" t="s">
        <v>3283</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-180</v>
      </c>
      <c r="J8" s="9" t="str">
        <f t="shared" ref="J8:J16" ca="1" si="2">IF(I8="","",IF(I8&lt;0,"OVERDUE","NOT DUE"))</f>
        <v>OVERDUE</v>
      </c>
      <c r="K8" s="31"/>
      <c r="L8" s="105" t="s">
        <v>3269</v>
      </c>
    </row>
    <row r="9" spans="1:12" ht="25.5" x14ac:dyDescent="0.25">
      <c r="A9" s="9" t="s">
        <v>2756</v>
      </c>
      <c r="B9" s="31" t="s">
        <v>1657</v>
      </c>
      <c r="C9" s="31" t="s">
        <v>1836</v>
      </c>
      <c r="D9" s="20" t="s">
        <v>3213</v>
      </c>
      <c r="E9" s="7">
        <v>41662</v>
      </c>
      <c r="F9" s="7">
        <v>43472</v>
      </c>
      <c r="G9" s="13"/>
      <c r="H9" s="8">
        <f t="shared" si="0"/>
        <v>44383</v>
      </c>
      <c r="I9" s="11">
        <f t="shared" ca="1" si="1"/>
        <v>-180</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-180</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-180</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-180</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-180</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-180</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-180</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-180</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4" t="str">
        <f>C22</f>
        <v>LEO N. TAGPUNO</v>
      </c>
      <c r="F22" s="134"/>
      <c r="G22" s="134"/>
      <c r="I22" s="134" t="s">
        <v>3283</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2764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-180</v>
      </c>
      <c r="J8" s="9" t="str">
        <f t="shared" ref="J8:J16" ca="1" si="2">IF(I8="","",IF(I8&lt;0,"OVERDUE","NOT DUE"))</f>
        <v>OVERDUE</v>
      </c>
      <c r="K8" s="31"/>
      <c r="L8" s="105" t="s">
        <v>3269</v>
      </c>
    </row>
    <row r="9" spans="1:12" ht="25.5" x14ac:dyDescent="0.25">
      <c r="A9" s="9" t="s">
        <v>2766</v>
      </c>
      <c r="B9" s="31" t="s">
        <v>1657</v>
      </c>
      <c r="C9" s="31" t="s">
        <v>1836</v>
      </c>
      <c r="D9" s="20" t="s">
        <v>3213</v>
      </c>
      <c r="E9" s="7">
        <v>41662</v>
      </c>
      <c r="F9" s="7">
        <v>43472</v>
      </c>
      <c r="G9" s="13"/>
      <c r="H9" s="8">
        <f t="shared" si="0"/>
        <v>44383</v>
      </c>
      <c r="I9" s="11">
        <f t="shared" ca="1" si="1"/>
        <v>-180</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-180</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-180</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-180</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-180</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-180</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-180</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-180</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4" t="str">
        <f>C22</f>
        <v>LEO N. TAGPUNO</v>
      </c>
      <c r="F22" s="134"/>
      <c r="G22" s="134"/>
      <c r="I22" s="134" t="s">
        <v>3283</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G21" sqref="G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1527</v>
      </c>
      <c r="D3" s="133" t="s">
        <v>8</v>
      </c>
      <c r="E3" s="133"/>
      <c r="F3" s="3" t="s">
        <v>2421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44557</v>
      </c>
      <c r="G8" s="13"/>
      <c r="H8" s="8">
        <f>EDATE(F8-1,1)</f>
        <v>44587</v>
      </c>
      <c r="I8" s="11">
        <f t="shared" ref="I8" ca="1" si="0">IF(ISBLANK(H8),"",H8-DATE(YEAR(NOW()),MONTH(NOW()),DAY(NOW())))</f>
        <v>24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1526</v>
      </c>
      <c r="D3" s="133" t="s">
        <v>8</v>
      </c>
      <c r="E3" s="133"/>
      <c r="F3" s="3" t="s">
        <v>2422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44557</v>
      </c>
      <c r="G8" s="13"/>
      <c r="H8" s="8">
        <f>EDATE(F8-1,1)</f>
        <v>44587</v>
      </c>
      <c r="I8" s="11">
        <f t="shared" ref="I8" ca="1" si="0">IF(ISBLANK(H8),"",H8-DATE(YEAR(NOW()),MONTH(NOW()),DAY(NOW())))</f>
        <v>24</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1528</v>
      </c>
      <c r="D3" s="133" t="s">
        <v>8</v>
      </c>
      <c r="E3" s="133"/>
      <c r="F3" s="3" t="s">
        <v>2423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44557</v>
      </c>
      <c r="G8" s="13"/>
      <c r="H8" s="8">
        <f>EDATE(F8-1,1)</f>
        <v>44587</v>
      </c>
      <c r="I8" s="11">
        <f t="shared" ref="I8" ca="1" si="0">IF(ISBLANK(H8),"",H8-DATE(YEAR(NOW()),MONTH(NOW()),DAY(NOW())))</f>
        <v>24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34"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204</v>
      </c>
      <c r="D3" s="133" t="s">
        <v>8</v>
      </c>
      <c r="E3" s="133"/>
      <c r="F3" s="3" t="s">
        <v>205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846</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110</v>
      </c>
      <c r="J9" s="9" t="str">
        <f t="shared" ca="1" si="1"/>
        <v>NOT DUE</v>
      </c>
      <c r="K9" s="14"/>
      <c r="L9" s="10"/>
    </row>
    <row r="10" spans="1:12" ht="25.5" x14ac:dyDescent="0.25">
      <c r="A10" s="9" t="s">
        <v>208</v>
      </c>
      <c r="B10" s="31" t="s">
        <v>33</v>
      </c>
      <c r="C10" s="31" t="s">
        <v>34</v>
      </c>
      <c r="D10" s="20" t="s">
        <v>2</v>
      </c>
      <c r="E10" s="7">
        <v>41662</v>
      </c>
      <c r="F10" s="7">
        <f>'No.3 Hatch Cover'!F10</f>
        <v>44547</v>
      </c>
      <c r="G10" s="13"/>
      <c r="H10" s="8">
        <f>EDATE(F10-1,1)</f>
        <v>44577</v>
      </c>
      <c r="I10" s="11">
        <f t="shared" ca="1" si="0"/>
        <v>14</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110</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110</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287</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287</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287</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287</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110</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110</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110</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110</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110</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110</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110</v>
      </c>
      <c r="J23" s="9" t="str">
        <f t="shared" ca="1" si="1"/>
        <v>NOT DUE</v>
      </c>
      <c r="K23" s="14"/>
      <c r="L23" s="10" t="s">
        <v>3255</v>
      </c>
    </row>
    <row r="24" spans="1:12" x14ac:dyDescent="0.25">
      <c r="A24" s="9" t="s">
        <v>222</v>
      </c>
      <c r="B24" s="31" t="s">
        <v>51</v>
      </c>
      <c r="C24" s="31" t="s">
        <v>57</v>
      </c>
      <c r="D24" s="20" t="s">
        <v>88</v>
      </c>
      <c r="E24" s="7">
        <v>41662</v>
      </c>
      <c r="F24" s="7">
        <f>'No.3 Hatch Cover'!F24</f>
        <v>44309</v>
      </c>
      <c r="G24" s="13"/>
      <c r="H24" s="8">
        <f t="shared" si="2"/>
        <v>44673</v>
      </c>
      <c r="I24" s="11">
        <f t="shared" ca="1" si="0"/>
        <v>110</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110</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110</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110</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110</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110</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110</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110</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110</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293</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293</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293</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109</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109</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109</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109</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258</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258</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258</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109</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109</v>
      </c>
      <c r="J44" s="9" t="str">
        <f t="shared" ca="1" si="1"/>
        <v>NOT DUE</v>
      </c>
      <c r="K44" s="14"/>
      <c r="L44" s="10"/>
    </row>
    <row r="45" spans="1:12" x14ac:dyDescent="0.25">
      <c r="A45" s="9" t="s">
        <v>3174</v>
      </c>
      <c r="B45" s="31" t="s">
        <v>2294</v>
      </c>
      <c r="C45" s="59" t="s">
        <v>2295</v>
      </c>
      <c r="D45" s="61" t="s">
        <v>594</v>
      </c>
      <c r="E45" s="7">
        <v>41565</v>
      </c>
      <c r="F45" s="7">
        <f>'No.3 Hatch Cover'!F45</f>
        <v>44561</v>
      </c>
      <c r="G45" s="13"/>
      <c r="H45" s="8">
        <f>DATE(YEAR(F45),MONTH(F45),DAY(F45)+7)</f>
        <v>44568</v>
      </c>
      <c r="I45" s="11">
        <f t="shared" ca="1" si="0"/>
        <v>5</v>
      </c>
      <c r="J45" s="9" t="str">
        <f t="shared" ca="1" si="1"/>
        <v>NOT DUE</v>
      </c>
      <c r="K45" s="29"/>
      <c r="L45" s="62"/>
    </row>
    <row r="46" spans="1:12" x14ac:dyDescent="0.25">
      <c r="A46" s="9" t="s">
        <v>3175</v>
      </c>
      <c r="B46" s="31" t="s">
        <v>2297</v>
      </c>
      <c r="C46" s="59" t="s">
        <v>2298</v>
      </c>
      <c r="D46" s="61" t="s">
        <v>594</v>
      </c>
      <c r="E46" s="7">
        <v>41565</v>
      </c>
      <c r="F46" s="7">
        <f>F45</f>
        <v>44561</v>
      </c>
      <c r="G46" s="13"/>
      <c r="H46" s="8">
        <f>DATE(YEAR(F46),MONTH(F46),DAY(F46)+7)</f>
        <v>44568</v>
      </c>
      <c r="I46" s="11">
        <f t="shared" ca="1" si="0"/>
        <v>5</v>
      </c>
      <c r="J46" s="9" t="str">
        <f t="shared" ca="1" si="1"/>
        <v>NOT DUE</v>
      </c>
      <c r="K46" s="29"/>
      <c r="L46" s="29"/>
    </row>
    <row r="47" spans="1:12" ht="25.5" x14ac:dyDescent="0.25">
      <c r="A47" s="9" t="s">
        <v>3176</v>
      </c>
      <c r="B47" s="31" t="s">
        <v>2300</v>
      </c>
      <c r="C47" s="59" t="s">
        <v>2298</v>
      </c>
      <c r="D47" s="61" t="s">
        <v>594</v>
      </c>
      <c r="E47" s="7">
        <v>41565</v>
      </c>
      <c r="F47" s="7">
        <f>F46</f>
        <v>44561</v>
      </c>
      <c r="G47" s="13"/>
      <c r="H47" s="8">
        <f>DATE(YEAR(F47),MONTH(F47),DAY(F47)+7)</f>
        <v>44568</v>
      </c>
      <c r="I47" s="11">
        <f t="shared" ca="1" si="0"/>
        <v>5</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4" t="str">
        <f>C53</f>
        <v>LEO N. TAGPUNO</v>
      </c>
      <c r="F53" s="134"/>
      <c r="G53" s="134"/>
      <c r="I53" s="134" t="s">
        <v>3283</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1848</v>
      </c>
      <c r="D3" s="133" t="s">
        <v>8</v>
      </c>
      <c r="E3" s="133"/>
      <c r="F3" s="3" t="s">
        <v>2424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44557</v>
      </c>
      <c r="G8" s="13"/>
      <c r="H8" s="8">
        <f>EDATE(F8-1,1)</f>
        <v>44587</v>
      </c>
      <c r="I8" s="11">
        <f t="shared" ref="I8" ca="1" si="0">IF(ISBLANK(H8),"",H8-DATE(YEAR(NOW()),MONTH(NOW()),DAY(NOW())))</f>
        <v>24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1529</v>
      </c>
      <c r="D3" s="133" t="s">
        <v>8</v>
      </c>
      <c r="E3" s="133"/>
      <c r="F3" s="3" t="s">
        <v>2425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44557</v>
      </c>
      <c r="G8" s="13"/>
      <c r="H8" s="8">
        <f>EDATE(F8-1,1)</f>
        <v>44587</v>
      </c>
      <c r="I8" s="11">
        <f t="shared" ref="I8" ca="1" si="0">IF(ISBLANK(H8),"",H8-DATE(YEAR(NOW()),MONTH(NOW()),DAY(NOW())))</f>
        <v>24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1530</v>
      </c>
      <c r="D3" s="133" t="s">
        <v>8</v>
      </c>
      <c r="E3" s="133"/>
      <c r="F3" s="3" t="s">
        <v>2426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44557</v>
      </c>
      <c r="G8" s="13"/>
      <c r="H8" s="8">
        <f>EDATE(F8-1,1)</f>
        <v>44587</v>
      </c>
      <c r="I8" s="11">
        <f t="shared" ref="I8" ca="1" si="0">IF(ISBLANK(H8),"",H8-DATE(YEAR(NOW()),MONTH(NOW()),DAY(NOW())))</f>
        <v>24</v>
      </c>
      <c r="J8" s="9" t="str">
        <f t="shared" ref="J8" ca="1" si="1">IF(I8="","",IF(I8&lt;0,"OVERDUE","NOT DUE"))</f>
        <v>NOT DUE</v>
      </c>
      <c r="K8" s="31"/>
      <c r="L8" s="10"/>
    </row>
    <row r="9" spans="1:12" x14ac:dyDescent="0.25">
      <c r="A9" s="9" t="s">
        <v>2200</v>
      </c>
      <c r="B9" s="31" t="s">
        <v>2196</v>
      </c>
      <c r="C9" s="31" t="s">
        <v>2193</v>
      </c>
      <c r="D9" s="20" t="s">
        <v>1677</v>
      </c>
      <c r="E9" s="7">
        <v>41662</v>
      </c>
      <c r="F9" s="7">
        <f>F8</f>
        <v>44557</v>
      </c>
      <c r="G9" s="13"/>
      <c r="H9" s="8">
        <f>EDATE(F9-1,1)</f>
        <v>44587</v>
      </c>
      <c r="I9" s="11">
        <f t="shared" ref="I9:I11" ca="1" si="2">IF(ISBLANK(H9),"",H9-DATE(YEAR(NOW()),MONTH(NOW()),DAY(NOW())))</f>
        <v>24</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736</v>
      </c>
      <c r="J10" s="9" t="str">
        <f t="shared" ca="1" si="3"/>
        <v>NOT DUE</v>
      </c>
      <c r="K10" s="31"/>
      <c r="L10" s="10"/>
    </row>
    <row r="11" spans="1:12" x14ac:dyDescent="0.25">
      <c r="A11" s="9" t="s">
        <v>2202</v>
      </c>
      <c r="B11" s="31" t="s">
        <v>2197</v>
      </c>
      <c r="C11" s="31" t="s">
        <v>2192</v>
      </c>
      <c r="D11" s="20" t="s">
        <v>1677</v>
      </c>
      <c r="E11" s="7">
        <v>41662</v>
      </c>
      <c r="F11" s="7">
        <f>F9</f>
        <v>44557</v>
      </c>
      <c r="G11" s="13"/>
      <c r="H11" s="8">
        <f>EDATE(F11-1,1)</f>
        <v>44587</v>
      </c>
      <c r="I11" s="11">
        <f t="shared" ca="1" si="2"/>
        <v>24</v>
      </c>
      <c r="J11" s="9" t="str">
        <f t="shared" ca="1" si="3"/>
        <v>NOT DUE</v>
      </c>
      <c r="K11" s="31"/>
      <c r="L11" s="34"/>
    </row>
    <row r="12" spans="1:12" x14ac:dyDescent="0.25">
      <c r="A12" s="9" t="s">
        <v>2203</v>
      </c>
      <c r="B12" s="31" t="s">
        <v>2197</v>
      </c>
      <c r="C12" s="31" t="s">
        <v>2193</v>
      </c>
      <c r="D12" s="20" t="s">
        <v>1677</v>
      </c>
      <c r="E12" s="7">
        <v>41662</v>
      </c>
      <c r="F12" s="7">
        <f>F11</f>
        <v>44557</v>
      </c>
      <c r="G12" s="13"/>
      <c r="H12" s="8">
        <f>EDATE(F12-1,1)</f>
        <v>44587</v>
      </c>
      <c r="I12" s="11">
        <f t="shared" ref="I12:I16" ca="1" si="4">IF(ISBLANK(H12),"",H12-DATE(YEAR(NOW()),MONTH(NOW()),DAY(NOW())))</f>
        <v>24</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736</v>
      </c>
      <c r="J13" s="9" t="str">
        <f t="shared" ca="1" si="5"/>
        <v>NOT DUE</v>
      </c>
      <c r="K13" s="31"/>
      <c r="L13" s="10"/>
    </row>
    <row r="14" spans="1:12" x14ac:dyDescent="0.25">
      <c r="A14" s="9" t="s">
        <v>2205</v>
      </c>
      <c r="B14" s="31" t="s">
        <v>2198</v>
      </c>
      <c r="C14" s="31" t="s">
        <v>2192</v>
      </c>
      <c r="D14" s="20" t="s">
        <v>1677</v>
      </c>
      <c r="E14" s="7">
        <v>41662</v>
      </c>
      <c r="F14" s="7">
        <f>F12</f>
        <v>44557</v>
      </c>
      <c r="G14" s="13"/>
      <c r="H14" s="8">
        <f>EDATE(F14-1,1)</f>
        <v>44587</v>
      </c>
      <c r="I14" s="11">
        <f t="shared" ca="1" si="4"/>
        <v>24</v>
      </c>
      <c r="J14" s="9" t="str">
        <f t="shared" ca="1" si="5"/>
        <v>NOT DUE</v>
      </c>
      <c r="K14" s="31"/>
      <c r="L14" s="10"/>
    </row>
    <row r="15" spans="1:12" x14ac:dyDescent="0.25">
      <c r="A15" s="9" t="s">
        <v>2206</v>
      </c>
      <c r="B15" s="31" t="s">
        <v>2198</v>
      </c>
      <c r="C15" s="31" t="s">
        <v>2193</v>
      </c>
      <c r="D15" s="20" t="s">
        <v>1677</v>
      </c>
      <c r="E15" s="7">
        <v>41662</v>
      </c>
      <c r="F15" s="7">
        <f>F14</f>
        <v>44557</v>
      </c>
      <c r="G15" s="13"/>
      <c r="H15" s="8">
        <f>EDATE(F15-1,1)</f>
        <v>44587</v>
      </c>
      <c r="I15" s="11">
        <f t="shared" ca="1" si="4"/>
        <v>24</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736</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4" t="str">
        <f>C22</f>
        <v>LEO N. TAGPUNO</v>
      </c>
      <c r="F22" s="134"/>
      <c r="G22" s="134"/>
      <c r="I22" s="134" t="s">
        <v>3283</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1531</v>
      </c>
      <c r="D3" s="133" t="s">
        <v>8</v>
      </c>
      <c r="E3" s="133"/>
      <c r="F3" s="3" t="s">
        <v>2427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44557</v>
      </c>
      <c r="G8" s="13"/>
      <c r="H8" s="8">
        <f>EDATE(F8-1,1)</f>
        <v>44587</v>
      </c>
      <c r="I8" s="11">
        <f t="shared" ref="I8" ca="1" si="0">IF(ISBLANK(H8),"",H8-DATE(YEAR(NOW()),MONTH(NOW()),DAY(NOW())))</f>
        <v>24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1525</v>
      </c>
      <c r="D3" s="133" t="s">
        <v>8</v>
      </c>
      <c r="E3" s="133"/>
      <c r="F3" s="3" t="s">
        <v>2428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44556</v>
      </c>
      <c r="G8" s="13"/>
      <c r="H8" s="8">
        <f>EDATE(F8-1,1)</f>
        <v>44586</v>
      </c>
      <c r="I8" s="11">
        <f t="shared" ref="I8" ca="1" si="0">IF(ISBLANK(H8),"",H8-DATE(YEAR(NOW()),MONTH(NOW()),DAY(NOW())))</f>
        <v>23</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4" t="str">
        <f>C14</f>
        <v>LEO N. TAGPUNO</v>
      </c>
      <c r="F14" s="134"/>
      <c r="G14" s="134"/>
      <c r="I14" s="134" t="s">
        <v>3283</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topLeftCell="A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3115</v>
      </c>
      <c r="D3" s="133" t="s">
        <v>8</v>
      </c>
      <c r="E3" s="133"/>
      <c r="F3" s="3" t="s">
        <v>3136</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44558</v>
      </c>
      <c r="G8" s="13"/>
      <c r="H8" s="8">
        <f t="shared" ref="H8:H19" si="0">EDATE(F8-1,1)</f>
        <v>44588</v>
      </c>
      <c r="I8" s="11">
        <f t="shared" ref="I8:I21" ca="1" si="1">IF(ISBLANK(H8),"",H8-DATE(YEAR(NOW()),MONTH(NOW()),DAY(NOW())))</f>
        <v>25</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44558</v>
      </c>
      <c r="G9" s="13"/>
      <c r="H9" s="8">
        <f t="shared" si="0"/>
        <v>44588</v>
      </c>
      <c r="I9" s="11">
        <f t="shared" ca="1" si="1"/>
        <v>25</v>
      </c>
      <c r="J9" s="9" t="str">
        <f t="shared" ca="1" si="2"/>
        <v>NOT DUE</v>
      </c>
      <c r="K9" s="31"/>
      <c r="L9" s="10"/>
    </row>
    <row r="10" spans="1:12" ht="36" x14ac:dyDescent="0.25">
      <c r="A10" s="9" t="s">
        <v>3139</v>
      </c>
      <c r="B10" s="31" t="s">
        <v>1580</v>
      </c>
      <c r="C10" s="31" t="s">
        <v>1844</v>
      </c>
      <c r="D10" s="20" t="s">
        <v>1566</v>
      </c>
      <c r="E10" s="7">
        <v>41662</v>
      </c>
      <c r="F10" s="7">
        <f t="shared" si="3"/>
        <v>44558</v>
      </c>
      <c r="G10" s="13"/>
      <c r="H10" s="8">
        <f t="shared" si="0"/>
        <v>44588</v>
      </c>
      <c r="I10" s="11">
        <f t="shared" ca="1" si="1"/>
        <v>25</v>
      </c>
      <c r="J10" s="9" t="str">
        <f t="shared" ca="1" si="2"/>
        <v>NOT DUE</v>
      </c>
      <c r="K10" s="31"/>
      <c r="L10" s="10" t="s">
        <v>3218</v>
      </c>
    </row>
    <row r="11" spans="1:12" ht="25.5" x14ac:dyDescent="0.25">
      <c r="A11" s="9" t="s">
        <v>3140</v>
      </c>
      <c r="B11" s="31" t="s">
        <v>1581</v>
      </c>
      <c r="C11" s="31" t="s">
        <v>1889</v>
      </c>
      <c r="D11" s="20" t="s">
        <v>1566</v>
      </c>
      <c r="E11" s="7">
        <v>41662</v>
      </c>
      <c r="F11" s="7">
        <f t="shared" si="3"/>
        <v>44558</v>
      </c>
      <c r="G11" s="13"/>
      <c r="H11" s="8">
        <f t="shared" si="0"/>
        <v>44588</v>
      </c>
      <c r="I11" s="11">
        <f t="shared" ca="1" si="1"/>
        <v>25</v>
      </c>
      <c r="J11" s="9" t="str">
        <f t="shared" ca="1" si="2"/>
        <v>NOT DUE</v>
      </c>
      <c r="K11" s="31"/>
      <c r="L11" s="34"/>
    </row>
    <row r="12" spans="1:12" ht="25.5" x14ac:dyDescent="0.25">
      <c r="A12" s="9" t="s">
        <v>3141</v>
      </c>
      <c r="B12" s="31" t="s">
        <v>1582</v>
      </c>
      <c r="C12" s="31" t="s">
        <v>1845</v>
      </c>
      <c r="D12" s="20" t="s">
        <v>1566</v>
      </c>
      <c r="E12" s="7">
        <v>41662</v>
      </c>
      <c r="F12" s="7">
        <f t="shared" si="3"/>
        <v>44558</v>
      </c>
      <c r="G12" s="13"/>
      <c r="H12" s="8">
        <f t="shared" si="0"/>
        <v>44588</v>
      </c>
      <c r="I12" s="11">
        <f t="shared" ca="1" si="1"/>
        <v>25</v>
      </c>
      <c r="J12" s="9" t="str">
        <f t="shared" ca="1" si="2"/>
        <v>NOT DUE</v>
      </c>
      <c r="K12" s="31"/>
      <c r="L12" s="10"/>
    </row>
    <row r="13" spans="1:12" ht="25.5" x14ac:dyDescent="0.25">
      <c r="A13" s="9" t="s">
        <v>3142</v>
      </c>
      <c r="B13" s="31" t="s">
        <v>1583</v>
      </c>
      <c r="C13" s="31" t="s">
        <v>1846</v>
      </c>
      <c r="D13" s="20" t="s">
        <v>1566</v>
      </c>
      <c r="E13" s="7">
        <v>41662</v>
      </c>
      <c r="F13" s="7">
        <f t="shared" si="3"/>
        <v>44558</v>
      </c>
      <c r="G13" s="13"/>
      <c r="H13" s="8">
        <f t="shared" si="0"/>
        <v>44588</v>
      </c>
      <c r="I13" s="11">
        <f t="shared" ca="1" si="1"/>
        <v>25</v>
      </c>
      <c r="J13" s="9" t="str">
        <f t="shared" ca="1" si="2"/>
        <v>NOT DUE</v>
      </c>
      <c r="K13" s="31"/>
      <c r="L13" s="10"/>
    </row>
    <row r="14" spans="1:12" ht="25.5" x14ac:dyDescent="0.25">
      <c r="A14" s="9" t="s">
        <v>3143</v>
      </c>
      <c r="B14" s="31" t="s">
        <v>1584</v>
      </c>
      <c r="C14" s="31" t="s">
        <v>1847</v>
      </c>
      <c r="D14" s="20" t="s">
        <v>1566</v>
      </c>
      <c r="E14" s="7">
        <v>41662</v>
      </c>
      <c r="F14" s="7">
        <f t="shared" si="3"/>
        <v>44558</v>
      </c>
      <c r="G14" s="13"/>
      <c r="H14" s="8">
        <f t="shared" si="0"/>
        <v>44588</v>
      </c>
      <c r="I14" s="11">
        <f t="shared" ca="1" si="1"/>
        <v>25</v>
      </c>
      <c r="J14" s="9" t="str">
        <f t="shared" ca="1" si="2"/>
        <v>NOT DUE</v>
      </c>
      <c r="K14" s="31"/>
      <c r="L14" s="10"/>
    </row>
    <row r="15" spans="1:12" ht="25.5" x14ac:dyDescent="0.25">
      <c r="A15" s="9" t="s">
        <v>3144</v>
      </c>
      <c r="B15" s="31" t="s">
        <v>1585</v>
      </c>
      <c r="C15" s="31" t="s">
        <v>1847</v>
      </c>
      <c r="D15" s="20" t="s">
        <v>1566</v>
      </c>
      <c r="E15" s="7">
        <v>41662</v>
      </c>
      <c r="F15" s="7">
        <f t="shared" si="3"/>
        <v>44558</v>
      </c>
      <c r="G15" s="13"/>
      <c r="H15" s="8">
        <f t="shared" si="0"/>
        <v>44588</v>
      </c>
      <c r="I15" s="11">
        <f t="shared" ca="1" si="1"/>
        <v>25</v>
      </c>
      <c r="J15" s="9" t="str">
        <f t="shared" ca="1" si="2"/>
        <v>NOT DUE</v>
      </c>
      <c r="K15" s="31"/>
      <c r="L15" s="10"/>
    </row>
    <row r="16" spans="1:12" x14ac:dyDescent="0.25">
      <c r="A16" s="9" t="s">
        <v>3145</v>
      </c>
      <c r="B16" s="31" t="s">
        <v>1586</v>
      </c>
      <c r="C16" s="31" t="s">
        <v>1808</v>
      </c>
      <c r="D16" s="20" t="s">
        <v>1566</v>
      </c>
      <c r="E16" s="7">
        <v>41662</v>
      </c>
      <c r="F16" s="7">
        <f t="shared" si="3"/>
        <v>44558</v>
      </c>
      <c r="G16" s="13"/>
      <c r="H16" s="8">
        <f t="shared" si="0"/>
        <v>44588</v>
      </c>
      <c r="I16" s="11">
        <f t="shared" ca="1" si="1"/>
        <v>25</v>
      </c>
      <c r="J16" s="9" t="str">
        <f t="shared" ca="1" si="2"/>
        <v>NOT DUE</v>
      </c>
      <c r="K16" s="31"/>
      <c r="L16" s="10"/>
    </row>
    <row r="17" spans="1:12" ht="25.5" x14ac:dyDescent="0.25">
      <c r="A17" s="9" t="s">
        <v>3146</v>
      </c>
      <c r="B17" s="31" t="s">
        <v>1587</v>
      </c>
      <c r="C17" s="31" t="s">
        <v>1847</v>
      </c>
      <c r="D17" s="20" t="s">
        <v>1566</v>
      </c>
      <c r="E17" s="7">
        <v>41662</v>
      </c>
      <c r="F17" s="7">
        <f t="shared" si="3"/>
        <v>44558</v>
      </c>
      <c r="G17" s="13"/>
      <c r="H17" s="8">
        <f t="shared" si="0"/>
        <v>44588</v>
      </c>
      <c r="I17" s="11">
        <f t="shared" ca="1" si="1"/>
        <v>25</v>
      </c>
      <c r="J17" s="9" t="str">
        <f t="shared" ca="1" si="2"/>
        <v>NOT DUE</v>
      </c>
      <c r="K17" s="31"/>
      <c r="L17" s="10"/>
    </row>
    <row r="18" spans="1:12" ht="25.5" x14ac:dyDescent="0.25">
      <c r="A18" s="9" t="s">
        <v>3147</v>
      </c>
      <c r="B18" s="31" t="s">
        <v>1588</v>
      </c>
      <c r="C18" s="31" t="s">
        <v>1847</v>
      </c>
      <c r="D18" s="20" t="s">
        <v>1566</v>
      </c>
      <c r="E18" s="7">
        <v>41662</v>
      </c>
      <c r="F18" s="7">
        <f t="shared" si="3"/>
        <v>44558</v>
      </c>
      <c r="G18" s="13"/>
      <c r="H18" s="8">
        <f t="shared" si="0"/>
        <v>44588</v>
      </c>
      <c r="I18" s="11">
        <f t="shared" ca="1" si="1"/>
        <v>25</v>
      </c>
      <c r="J18" s="9" t="str">
        <f t="shared" ca="1" si="2"/>
        <v>NOT DUE</v>
      </c>
      <c r="K18" s="31"/>
      <c r="L18" s="10"/>
    </row>
    <row r="19" spans="1:12" ht="25.5" x14ac:dyDescent="0.25">
      <c r="A19" s="9" t="s">
        <v>3148</v>
      </c>
      <c r="B19" s="31" t="s">
        <v>1589</v>
      </c>
      <c r="C19" s="31" t="s">
        <v>1809</v>
      </c>
      <c r="D19" s="20" t="s">
        <v>1566</v>
      </c>
      <c r="E19" s="7">
        <v>41662</v>
      </c>
      <c r="F19" s="7">
        <f t="shared" si="3"/>
        <v>44558</v>
      </c>
      <c r="G19" s="13"/>
      <c r="H19" s="8">
        <f t="shared" si="0"/>
        <v>44588</v>
      </c>
      <c r="I19" s="11">
        <f t="shared" ca="1" si="1"/>
        <v>25</v>
      </c>
      <c r="J19" s="9" t="str">
        <f t="shared" ca="1" si="2"/>
        <v>NOT DUE</v>
      </c>
      <c r="K19" s="31"/>
      <c r="L19" s="10"/>
    </row>
    <row r="20" spans="1:12" ht="24" x14ac:dyDescent="0.25">
      <c r="A20" s="9" t="s">
        <v>3149</v>
      </c>
      <c r="B20" s="97" t="s">
        <v>3114</v>
      </c>
      <c r="C20" s="97" t="s">
        <v>3113</v>
      </c>
      <c r="D20" s="98" t="s">
        <v>594</v>
      </c>
      <c r="E20" s="7">
        <v>41662</v>
      </c>
      <c r="F20" s="7">
        <v>44562</v>
      </c>
      <c r="G20" s="13"/>
      <c r="H20" s="99">
        <f>DATE(YEAR(F20),MONTH(F20),DAY(F20)+7)</f>
        <v>44569</v>
      </c>
      <c r="I20" s="100">
        <f t="shared" ca="1" si="1"/>
        <v>6</v>
      </c>
      <c r="J20" s="9" t="str">
        <f t="shared" ca="1" si="2"/>
        <v>NOT DUE</v>
      </c>
      <c r="K20" s="31"/>
      <c r="L20" s="10" t="s">
        <v>3290</v>
      </c>
    </row>
    <row r="21" spans="1:12" x14ac:dyDescent="0.25">
      <c r="A21" s="9" t="s">
        <v>3150</v>
      </c>
      <c r="B21" s="97" t="s">
        <v>3100</v>
      </c>
      <c r="C21" s="97" t="s">
        <v>3112</v>
      </c>
      <c r="D21" s="98" t="s">
        <v>1566</v>
      </c>
      <c r="E21" s="7">
        <v>41662</v>
      </c>
      <c r="F21" s="7">
        <f>F19</f>
        <v>44558</v>
      </c>
      <c r="G21" s="13"/>
      <c r="H21" s="99">
        <f>EDATE(F21-1,1)</f>
        <v>44588</v>
      </c>
      <c r="I21" s="100">
        <f t="shared" ca="1" si="1"/>
        <v>25</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4" t="str">
        <f>C27</f>
        <v>LEO N. TAGPUNO</v>
      </c>
      <c r="F27" s="134"/>
      <c r="G27" s="134"/>
      <c r="I27" s="134" t="s">
        <v>3283</v>
      </c>
      <c r="J27" s="134"/>
      <c r="K27" s="134"/>
    </row>
    <row r="28" spans="1:12" x14ac:dyDescent="0.25">
      <c r="A28" s="112"/>
      <c r="C28" s="117" t="s">
        <v>3234</v>
      </c>
      <c r="E28" s="135" t="s">
        <v>2456</v>
      </c>
      <c r="F28" s="135"/>
      <c r="G28" s="135"/>
      <c r="I28" s="136" t="s">
        <v>2807</v>
      </c>
      <c r="J28" s="136"/>
      <c r="K28" s="136"/>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1590</v>
      </c>
      <c r="D3" s="133" t="s">
        <v>8</v>
      </c>
      <c r="E3" s="133"/>
      <c r="F3" s="3" t="s">
        <v>2429</v>
      </c>
    </row>
    <row r="4" spans="1:12" ht="18" customHeight="1" x14ac:dyDescent="0.25">
      <c r="A4" s="132" t="s">
        <v>21</v>
      </c>
      <c r="B4" s="132"/>
      <c r="C4" s="17"/>
      <c r="D4" s="133" t="s">
        <v>9</v>
      </c>
      <c r="E4" s="133"/>
      <c r="F4" s="3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2210</v>
      </c>
      <c r="B8" s="31" t="s">
        <v>1591</v>
      </c>
      <c r="C8" s="31" t="s">
        <v>1863</v>
      </c>
      <c r="D8" s="20" t="s">
        <v>1566</v>
      </c>
      <c r="E8" s="7">
        <v>41662</v>
      </c>
      <c r="F8" s="7">
        <v>44547</v>
      </c>
      <c r="G8" s="33"/>
      <c r="H8" s="8">
        <f t="shared" ref="H8:H17" si="0">EDATE(F8-1,1)</f>
        <v>44577</v>
      </c>
      <c r="I8" s="11">
        <f t="shared" ref="I8:I17" ca="1" si="1">IF(ISBLANK(H8),"",H8-DATE(YEAR(NOW()),MONTH(NOW()),DAY(NOW())))</f>
        <v>14</v>
      </c>
      <c r="J8" s="9" t="str">
        <f t="shared" ref="J8:J17" ca="1" si="2">IF(I8="","",IF(I8&lt;0,"OVERDUE","NOT DUE"))</f>
        <v>NOT DUE</v>
      </c>
      <c r="K8" s="31"/>
      <c r="L8" s="10" t="s">
        <v>3285</v>
      </c>
    </row>
    <row r="9" spans="1:12" x14ac:dyDescent="0.25">
      <c r="A9" s="9" t="s">
        <v>2211</v>
      </c>
      <c r="B9" s="31" t="s">
        <v>1592</v>
      </c>
      <c r="C9" s="31" t="s">
        <v>1863</v>
      </c>
      <c r="D9" s="20" t="s">
        <v>1566</v>
      </c>
      <c r="E9" s="7">
        <v>41662</v>
      </c>
      <c r="F9" s="7">
        <f t="shared" ref="F9:F17" si="3">F8</f>
        <v>44547</v>
      </c>
      <c r="G9" s="33"/>
      <c r="H9" s="8">
        <f t="shared" si="0"/>
        <v>44577</v>
      </c>
      <c r="I9" s="11">
        <f t="shared" ca="1" si="1"/>
        <v>14</v>
      </c>
      <c r="J9" s="9" t="str">
        <f t="shared" ca="1" si="2"/>
        <v>NOT DUE</v>
      </c>
      <c r="K9" s="31"/>
      <c r="L9" s="10" t="s">
        <v>3294</v>
      </c>
    </row>
    <row r="10" spans="1:12" ht="25.5" x14ac:dyDescent="0.25">
      <c r="A10" s="9" t="s">
        <v>2212</v>
      </c>
      <c r="B10" s="31" t="s">
        <v>1593</v>
      </c>
      <c r="C10" s="31" t="s">
        <v>1863</v>
      </c>
      <c r="D10" s="20" t="s">
        <v>1566</v>
      </c>
      <c r="E10" s="7">
        <v>41662</v>
      </c>
      <c r="F10" s="7">
        <f t="shared" si="3"/>
        <v>44547</v>
      </c>
      <c r="G10" s="33"/>
      <c r="H10" s="8">
        <f t="shared" si="0"/>
        <v>44577</v>
      </c>
      <c r="I10" s="11">
        <f t="shared" ca="1" si="1"/>
        <v>14</v>
      </c>
      <c r="J10" s="9" t="str">
        <f t="shared" ca="1" si="2"/>
        <v>NOT DUE</v>
      </c>
      <c r="K10" s="31"/>
      <c r="L10" s="10"/>
    </row>
    <row r="11" spans="1:12" ht="25.5" x14ac:dyDescent="0.25">
      <c r="A11" s="9" t="s">
        <v>2213</v>
      </c>
      <c r="B11" s="31" t="s">
        <v>1594</v>
      </c>
      <c r="C11" s="31" t="s">
        <v>1863</v>
      </c>
      <c r="D11" s="20" t="s">
        <v>1566</v>
      </c>
      <c r="E11" s="7">
        <v>41662</v>
      </c>
      <c r="F11" s="7">
        <f t="shared" si="3"/>
        <v>44547</v>
      </c>
      <c r="G11" s="33"/>
      <c r="H11" s="8">
        <f t="shared" si="0"/>
        <v>44577</v>
      </c>
      <c r="I11" s="11">
        <f t="shared" ca="1" si="1"/>
        <v>14</v>
      </c>
      <c r="J11" s="9" t="str">
        <f t="shared" ca="1" si="2"/>
        <v>NOT DUE</v>
      </c>
      <c r="K11" s="31"/>
      <c r="L11" s="34"/>
    </row>
    <row r="12" spans="1:12" x14ac:dyDescent="0.25">
      <c r="A12" s="9" t="s">
        <v>2214</v>
      </c>
      <c r="B12" s="31" t="s">
        <v>1595</v>
      </c>
      <c r="C12" s="31" t="s">
        <v>1863</v>
      </c>
      <c r="D12" s="20" t="s">
        <v>1566</v>
      </c>
      <c r="E12" s="7">
        <v>41662</v>
      </c>
      <c r="F12" s="7">
        <f t="shared" si="3"/>
        <v>44547</v>
      </c>
      <c r="G12" s="33"/>
      <c r="H12" s="8">
        <f t="shared" si="0"/>
        <v>44577</v>
      </c>
      <c r="I12" s="11">
        <f t="shared" ca="1" si="1"/>
        <v>14</v>
      </c>
      <c r="J12" s="9" t="str">
        <f t="shared" ca="1" si="2"/>
        <v>NOT DUE</v>
      </c>
      <c r="K12" s="31"/>
      <c r="L12" s="10"/>
    </row>
    <row r="13" spans="1:12" ht="25.5" x14ac:dyDescent="0.25">
      <c r="A13" s="9" t="s">
        <v>2215</v>
      </c>
      <c r="B13" s="31" t="s">
        <v>1596</v>
      </c>
      <c r="C13" s="31" t="s">
        <v>1863</v>
      </c>
      <c r="D13" s="20" t="s">
        <v>1566</v>
      </c>
      <c r="E13" s="7">
        <v>41662</v>
      </c>
      <c r="F13" s="7">
        <f t="shared" si="3"/>
        <v>44547</v>
      </c>
      <c r="G13" s="33"/>
      <c r="H13" s="8">
        <f t="shared" si="0"/>
        <v>44577</v>
      </c>
      <c r="I13" s="11">
        <f t="shared" ca="1" si="1"/>
        <v>14</v>
      </c>
      <c r="J13" s="9" t="str">
        <f t="shared" ca="1" si="2"/>
        <v>NOT DUE</v>
      </c>
      <c r="K13" s="31"/>
      <c r="L13" s="10"/>
    </row>
    <row r="14" spans="1:12" x14ac:dyDescent="0.25">
      <c r="A14" s="9" t="s">
        <v>2216</v>
      </c>
      <c r="B14" s="31" t="s">
        <v>1597</v>
      </c>
      <c r="C14" s="31" t="s">
        <v>1863</v>
      </c>
      <c r="D14" s="20" t="s">
        <v>1566</v>
      </c>
      <c r="E14" s="7">
        <v>41662</v>
      </c>
      <c r="F14" s="7">
        <f t="shared" si="3"/>
        <v>44547</v>
      </c>
      <c r="G14" s="33"/>
      <c r="H14" s="8">
        <f t="shared" si="0"/>
        <v>44577</v>
      </c>
      <c r="I14" s="11">
        <f t="shared" ca="1" si="1"/>
        <v>14</v>
      </c>
      <c r="J14" s="9" t="str">
        <f t="shared" ca="1" si="2"/>
        <v>NOT DUE</v>
      </c>
      <c r="K14" s="31"/>
      <c r="L14" s="10"/>
    </row>
    <row r="15" spans="1:12" x14ac:dyDescent="0.25">
      <c r="A15" s="9" t="s">
        <v>2217</v>
      </c>
      <c r="B15" s="31" t="s">
        <v>1621</v>
      </c>
      <c r="C15" s="31" t="s">
        <v>1863</v>
      </c>
      <c r="D15" s="20" t="s">
        <v>1566</v>
      </c>
      <c r="E15" s="7">
        <v>41662</v>
      </c>
      <c r="F15" s="7">
        <f t="shared" si="3"/>
        <v>44547</v>
      </c>
      <c r="G15" s="33"/>
      <c r="H15" s="8">
        <f t="shared" si="0"/>
        <v>44577</v>
      </c>
      <c r="I15" s="11">
        <f t="shared" ca="1" si="1"/>
        <v>14</v>
      </c>
      <c r="J15" s="9" t="str">
        <f t="shared" ca="1" si="2"/>
        <v>NOT DUE</v>
      </c>
      <c r="K15" s="31"/>
      <c r="L15" s="10"/>
    </row>
    <row r="16" spans="1:12" x14ac:dyDescent="0.25">
      <c r="A16" s="9" t="s">
        <v>2218</v>
      </c>
      <c r="B16" s="31" t="s">
        <v>1622</v>
      </c>
      <c r="C16" s="31" t="s">
        <v>1863</v>
      </c>
      <c r="D16" s="20" t="s">
        <v>1566</v>
      </c>
      <c r="E16" s="7">
        <v>41662</v>
      </c>
      <c r="F16" s="7">
        <f t="shared" si="3"/>
        <v>44547</v>
      </c>
      <c r="G16" s="33"/>
      <c r="H16" s="8">
        <f t="shared" si="0"/>
        <v>44577</v>
      </c>
      <c r="I16" s="11">
        <f t="shared" ca="1" si="1"/>
        <v>14</v>
      </c>
      <c r="J16" s="9" t="str">
        <f t="shared" ca="1" si="2"/>
        <v>NOT DUE</v>
      </c>
      <c r="K16" s="31"/>
      <c r="L16" s="10"/>
    </row>
    <row r="17" spans="1:12" x14ac:dyDescent="0.25">
      <c r="A17" s="9" t="s">
        <v>2219</v>
      </c>
      <c r="B17" s="31" t="s">
        <v>1623</v>
      </c>
      <c r="C17" s="31" t="s">
        <v>1863</v>
      </c>
      <c r="D17" s="20" t="s">
        <v>1566</v>
      </c>
      <c r="E17" s="7">
        <v>41662</v>
      </c>
      <c r="F17" s="7">
        <f t="shared" si="3"/>
        <v>44547</v>
      </c>
      <c r="G17" s="33"/>
      <c r="H17" s="8">
        <f t="shared" si="0"/>
        <v>44577</v>
      </c>
      <c r="I17" s="11">
        <f t="shared" ca="1" si="1"/>
        <v>14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4" t="str">
        <f>C23</f>
        <v>LEO N. TAGPUNO</v>
      </c>
      <c r="F23" s="134"/>
      <c r="G23" s="134"/>
      <c r="I23" s="134" t="s">
        <v>3283</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2330</v>
      </c>
      <c r="D3" s="133" t="s">
        <v>8</v>
      </c>
      <c r="E3" s="133"/>
      <c r="F3" s="3" t="s">
        <v>2430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44547</v>
      </c>
      <c r="G8" s="13"/>
      <c r="H8" s="8">
        <f>EDATE(F8-1,1)</f>
        <v>44577</v>
      </c>
      <c r="I8" s="11">
        <f t="shared" ref="I8:I11" ca="1" si="0">IF(ISBLANK(H8),"",H8-DATE(YEAR(NOW()),MONTH(NOW()),DAY(NOW())))</f>
        <v>14</v>
      </c>
      <c r="J8" s="9" t="str">
        <f t="shared" ref="J8:J11" ca="1" si="1">IF(I8="","",IF(I8&lt;0,"OVERDUE","NOT DUE"))</f>
        <v>NOT DUE</v>
      </c>
      <c r="K8" s="31"/>
      <c r="L8" s="10"/>
    </row>
    <row r="9" spans="1:12" ht="25.5" x14ac:dyDescent="0.25">
      <c r="A9" s="9" t="s">
        <v>2332</v>
      </c>
      <c r="B9" s="31" t="s">
        <v>1584</v>
      </c>
      <c r="C9" s="31" t="s">
        <v>1847</v>
      </c>
      <c r="D9" s="20" t="s">
        <v>1566</v>
      </c>
      <c r="E9" s="7">
        <v>41565</v>
      </c>
      <c r="F9" s="7">
        <f>F8</f>
        <v>44547</v>
      </c>
      <c r="G9" s="13"/>
      <c r="H9" s="8">
        <f>EDATE(F9-1,1)</f>
        <v>44577</v>
      </c>
      <c r="I9" s="11">
        <f t="shared" ca="1" si="0"/>
        <v>14</v>
      </c>
      <c r="J9" s="9" t="str">
        <f t="shared" ca="1" si="1"/>
        <v>NOT DUE</v>
      </c>
      <c r="K9" s="31"/>
      <c r="L9" s="10"/>
    </row>
    <row r="10" spans="1:12" x14ac:dyDescent="0.25">
      <c r="A10" s="9" t="s">
        <v>2333</v>
      </c>
      <c r="B10" s="65" t="s">
        <v>2334</v>
      </c>
      <c r="C10" s="31" t="s">
        <v>1808</v>
      </c>
      <c r="D10" s="20" t="s">
        <v>1566</v>
      </c>
      <c r="E10" s="7">
        <v>41565</v>
      </c>
      <c r="F10" s="7">
        <f>F9</f>
        <v>44547</v>
      </c>
      <c r="G10" s="13"/>
      <c r="H10" s="8">
        <f>EDATE(F10-1,1)</f>
        <v>44577</v>
      </c>
      <c r="I10" s="11">
        <f t="shared" ca="1" si="0"/>
        <v>14</v>
      </c>
      <c r="J10" s="9" t="str">
        <f t="shared" ca="1" si="1"/>
        <v>NOT DUE</v>
      </c>
      <c r="K10" s="65"/>
      <c r="L10" s="65"/>
    </row>
    <row r="11" spans="1:12" x14ac:dyDescent="0.25">
      <c r="A11" s="9" t="s">
        <v>2335</v>
      </c>
      <c r="B11" s="65" t="s">
        <v>2336</v>
      </c>
      <c r="C11" s="31" t="s">
        <v>1808</v>
      </c>
      <c r="D11" s="20" t="s">
        <v>1566</v>
      </c>
      <c r="E11" s="7">
        <v>41565</v>
      </c>
      <c r="F11" s="7">
        <f>F10</f>
        <v>44547</v>
      </c>
      <c r="G11" s="13"/>
      <c r="H11" s="8">
        <f>EDATE(F11-1,1)</f>
        <v>44577</v>
      </c>
      <c r="I11" s="11">
        <f t="shared" ca="1" si="0"/>
        <v>14</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4" t="str">
        <f>C17</f>
        <v>LEO N. TAGPUNO</v>
      </c>
      <c r="F17" s="134"/>
      <c r="G17" s="134"/>
      <c r="I17" s="134" t="s">
        <v>3283</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E14" sqref="E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2337</v>
      </c>
      <c r="D3" s="133" t="s">
        <v>8</v>
      </c>
      <c r="E3" s="133"/>
      <c r="F3" s="3" t="s">
        <v>2431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44556</v>
      </c>
      <c r="G8" s="13"/>
      <c r="H8" s="8">
        <f>EDATE(F8-1,1)</f>
        <v>44586</v>
      </c>
      <c r="I8" s="11">
        <f ca="1">IF(ISBLANK(H8),"",H8-DATE(YEAR(NOW()),MONTH(NOW()),DAY(NOW())))</f>
        <v>23</v>
      </c>
      <c r="J8" s="9" t="str">
        <f ca="1">IF(I8="","",IF(I8&lt;0,"OVERDUE","NOT DUE"))</f>
        <v>NOT DUE</v>
      </c>
      <c r="K8" s="31"/>
      <c r="L8" s="10"/>
    </row>
    <row r="9" spans="1:12" ht="25.5" x14ac:dyDescent="0.25">
      <c r="A9" s="9" t="s">
        <v>2339</v>
      </c>
      <c r="B9" s="59" t="s">
        <v>1586</v>
      </c>
      <c r="C9" s="31" t="s">
        <v>2340</v>
      </c>
      <c r="D9" s="67" t="s">
        <v>1566</v>
      </c>
      <c r="E9" s="7">
        <v>41565</v>
      </c>
      <c r="F9" s="7">
        <f>F8</f>
        <v>44556</v>
      </c>
      <c r="G9" s="13"/>
      <c r="H9" s="8">
        <f>EDATE(F9-1,1)</f>
        <v>44586</v>
      </c>
      <c r="I9" s="11">
        <f ca="1">IF(ISBLANK(H9),"",H9-DATE(YEAR(NOW()),MONTH(NOW()),DAY(NOW())))</f>
        <v>23</v>
      </c>
      <c r="J9" s="9" t="str">
        <f ca="1">IF(I9="","",IF(I9&lt;0,"OVERDUE","NOT DUE"))</f>
        <v>NOT DUE</v>
      </c>
      <c r="K9" s="29"/>
      <c r="L9" s="10"/>
    </row>
    <row r="10" spans="1:12" ht="33" customHeight="1" x14ac:dyDescent="0.25">
      <c r="A10" s="9" t="s">
        <v>3190</v>
      </c>
      <c r="B10" s="59" t="s">
        <v>1586</v>
      </c>
      <c r="C10" s="31" t="s">
        <v>3189</v>
      </c>
      <c r="D10" s="67" t="s">
        <v>1566</v>
      </c>
      <c r="E10" s="7">
        <v>41565</v>
      </c>
      <c r="F10" s="7">
        <f>F9</f>
        <v>44556</v>
      </c>
      <c r="G10" s="13"/>
      <c r="H10" s="8">
        <f>EDATE(F10-1,1)</f>
        <v>44586</v>
      </c>
      <c r="I10" s="11">
        <f ca="1">IF(ISBLANK(H10),"",H10-DATE(YEAR(NOW()),MONTH(NOW()),DAY(NOW())))</f>
        <v>23</v>
      </c>
      <c r="J10" s="9" t="str">
        <f ca="1">IF(I10="","",IF(I10&lt;0,"OVERDUE","NOT DUE"))</f>
        <v>NOT DUE</v>
      </c>
      <c r="K10" s="29"/>
      <c r="L10" s="10"/>
    </row>
    <row r="11" spans="1:12" ht="31.5" customHeight="1" x14ac:dyDescent="0.25">
      <c r="A11" s="9" t="s">
        <v>3191</v>
      </c>
      <c r="B11" s="59" t="s">
        <v>1586</v>
      </c>
      <c r="C11" s="31" t="s">
        <v>3192</v>
      </c>
      <c r="D11" s="67" t="s">
        <v>1566</v>
      </c>
      <c r="E11" s="7">
        <v>41565</v>
      </c>
      <c r="F11" s="7">
        <f>F10</f>
        <v>44556</v>
      </c>
      <c r="G11" s="13"/>
      <c r="H11" s="8">
        <f>EDATE(F11-1,1)</f>
        <v>44586</v>
      </c>
      <c r="I11" s="11">
        <f ca="1">IF(ISBLANK(H11),"",H11-DATE(YEAR(NOW()),MONTH(NOW()),DAY(NOW())))</f>
        <v>23</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4" t="str">
        <f>C17</f>
        <v>LEO N. TAGPUNO</v>
      </c>
      <c r="F17" s="134"/>
      <c r="G17" s="134"/>
      <c r="I17" s="134" t="s">
        <v>3283</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C4"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1620</v>
      </c>
      <c r="D3" s="133" t="s">
        <v>8</v>
      </c>
      <c r="E3" s="133"/>
      <c r="F3" s="3" t="s">
        <v>2432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44556</v>
      </c>
      <c r="G8" s="13"/>
      <c r="H8" s="8">
        <f t="shared" ref="H8:H14" si="0">EDATE(F8-1,1)</f>
        <v>44586</v>
      </c>
      <c r="I8" s="11">
        <f t="shared" ref="I8" ca="1" si="1">IF(ISBLANK(H8),"",H8-DATE(YEAR(NOW()),MONTH(NOW()),DAY(NOW())))</f>
        <v>23</v>
      </c>
      <c r="J8" s="9" t="str">
        <f t="shared" ref="J8" ca="1" si="2">IF(I8="","",IF(I8&lt;0,"OVERDUE","NOT DUE"))</f>
        <v>NOT DUE</v>
      </c>
      <c r="K8" s="31"/>
      <c r="L8" s="10" t="s">
        <v>3246</v>
      </c>
    </row>
    <row r="9" spans="1:12" ht="38.25" x14ac:dyDescent="0.25">
      <c r="A9" s="9" t="s">
        <v>2259</v>
      </c>
      <c r="B9" s="31" t="s">
        <v>1599</v>
      </c>
      <c r="C9" s="31" t="s">
        <v>1849</v>
      </c>
      <c r="D9" s="20" t="s">
        <v>1566</v>
      </c>
      <c r="E9" s="7">
        <v>41662</v>
      </c>
      <c r="F9" s="7">
        <f>F8</f>
        <v>44556</v>
      </c>
      <c r="G9" s="13"/>
      <c r="H9" s="8">
        <f t="shared" si="0"/>
        <v>44586</v>
      </c>
      <c r="I9" s="11">
        <f t="shared" ref="I9:I15" ca="1" si="3">IF(ISBLANK(H9),"",H9-DATE(YEAR(NOW()),MONTH(NOW()),DAY(NOW())))</f>
        <v>23</v>
      </c>
      <c r="J9" s="9" t="str">
        <f t="shared" ref="J9:J15" ca="1" si="4">IF(I9="","",IF(I9&lt;0,"OVERDUE","NOT DUE"))</f>
        <v>NOT DUE</v>
      </c>
      <c r="K9" s="31"/>
      <c r="L9" s="10"/>
    </row>
    <row r="10" spans="1:12" x14ac:dyDescent="0.25">
      <c r="A10" s="9" t="s">
        <v>2260</v>
      </c>
      <c r="B10" s="31" t="s">
        <v>1600</v>
      </c>
      <c r="C10" s="31" t="s">
        <v>1810</v>
      </c>
      <c r="D10" s="20" t="s">
        <v>1566</v>
      </c>
      <c r="E10" s="7">
        <v>41662</v>
      </c>
      <c r="F10" s="7">
        <f>F8</f>
        <v>44556</v>
      </c>
      <c r="G10" s="13"/>
      <c r="H10" s="8">
        <f t="shared" si="0"/>
        <v>44586</v>
      </c>
      <c r="I10" s="11">
        <f t="shared" ca="1" si="3"/>
        <v>23</v>
      </c>
      <c r="J10" s="9" t="str">
        <f t="shared" ca="1" si="4"/>
        <v>NOT DUE</v>
      </c>
      <c r="K10" s="31"/>
      <c r="L10" s="10"/>
    </row>
    <row r="11" spans="1:12" ht="25.5" x14ac:dyDescent="0.25">
      <c r="A11" s="9" t="s">
        <v>2261</v>
      </c>
      <c r="B11" s="31" t="s">
        <v>1601</v>
      </c>
      <c r="C11" s="31" t="s">
        <v>1811</v>
      </c>
      <c r="D11" s="20" t="s">
        <v>1566</v>
      </c>
      <c r="E11" s="7">
        <v>41662</v>
      </c>
      <c r="F11" s="7">
        <f>F8</f>
        <v>44556</v>
      </c>
      <c r="G11" s="13"/>
      <c r="H11" s="8">
        <f t="shared" si="0"/>
        <v>44586</v>
      </c>
      <c r="I11" s="11">
        <f t="shared" ca="1" si="3"/>
        <v>23</v>
      </c>
      <c r="J11" s="9" t="str">
        <f t="shared" ca="1" si="4"/>
        <v>NOT DUE</v>
      </c>
      <c r="K11" s="31"/>
      <c r="L11" s="34"/>
    </row>
    <row r="12" spans="1:12" x14ac:dyDescent="0.25">
      <c r="A12" s="9" t="s">
        <v>2262</v>
      </c>
      <c r="B12" s="31" t="s">
        <v>1602</v>
      </c>
      <c r="C12" s="31" t="s">
        <v>393</v>
      </c>
      <c r="D12" s="20" t="s">
        <v>1566</v>
      </c>
      <c r="E12" s="7">
        <v>41662</v>
      </c>
      <c r="F12" s="7">
        <v>44556</v>
      </c>
      <c r="G12" s="13"/>
      <c r="H12" s="8">
        <f t="shared" si="0"/>
        <v>44586</v>
      </c>
      <c r="I12" s="11">
        <f t="shared" ca="1" si="3"/>
        <v>23</v>
      </c>
      <c r="J12" s="9" t="str">
        <f t="shared" ca="1" si="4"/>
        <v>NOT DUE</v>
      </c>
      <c r="K12" s="31"/>
      <c r="L12" s="10"/>
    </row>
    <row r="13" spans="1:12" ht="25.5" x14ac:dyDescent="0.25">
      <c r="A13" s="9" t="s">
        <v>2263</v>
      </c>
      <c r="B13" s="31" t="s">
        <v>1603</v>
      </c>
      <c r="C13" s="31" t="s">
        <v>1811</v>
      </c>
      <c r="D13" s="20" t="s">
        <v>1566</v>
      </c>
      <c r="E13" s="7">
        <v>41662</v>
      </c>
      <c r="F13" s="7">
        <f>F8</f>
        <v>44556</v>
      </c>
      <c r="G13" s="13"/>
      <c r="H13" s="8">
        <f t="shared" si="0"/>
        <v>44586</v>
      </c>
      <c r="I13" s="11">
        <f t="shared" ca="1" si="3"/>
        <v>23</v>
      </c>
      <c r="J13" s="9" t="str">
        <f t="shared" ca="1" si="4"/>
        <v>NOT DUE</v>
      </c>
      <c r="K13" s="31"/>
      <c r="L13" s="60" t="s">
        <v>2286</v>
      </c>
    </row>
    <row r="14" spans="1:12" x14ac:dyDescent="0.25">
      <c r="A14" s="9" t="s">
        <v>2264</v>
      </c>
      <c r="B14" s="31" t="s">
        <v>1604</v>
      </c>
      <c r="C14" s="31" t="s">
        <v>1810</v>
      </c>
      <c r="D14" s="20" t="s">
        <v>1566</v>
      </c>
      <c r="E14" s="7">
        <v>41662</v>
      </c>
      <c r="F14" s="7">
        <f>F8</f>
        <v>44556</v>
      </c>
      <c r="G14" s="13"/>
      <c r="H14" s="8">
        <f t="shared" si="0"/>
        <v>44586</v>
      </c>
      <c r="I14" s="11">
        <f t="shared" ca="1" si="3"/>
        <v>23</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714</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3273</v>
      </c>
      <c r="E21" s="134" t="s">
        <v>3271</v>
      </c>
      <c r="F21" s="134"/>
      <c r="G21" s="134"/>
      <c r="I21" s="134" t="s">
        <v>3283</v>
      </c>
      <c r="J21" s="134"/>
      <c r="K21" s="134"/>
    </row>
    <row r="22" spans="1:11" x14ac:dyDescent="0.25">
      <c r="A22" s="112"/>
      <c r="C22" s="117" t="s">
        <v>3234</v>
      </c>
      <c r="E22" s="135" t="s">
        <v>2456</v>
      </c>
      <c r="F22" s="135"/>
      <c r="G22" s="135"/>
      <c r="I22" s="136" t="s">
        <v>2807</v>
      </c>
      <c r="J22" s="136"/>
      <c r="K22" s="136"/>
    </row>
  </sheetData>
  <sheetProtection selectLockedCells="1"/>
  <mergeCells count="13">
    <mergeCell ref="E21:G21"/>
    <mergeCell ref="I21:K21"/>
    <mergeCell ref="E22:G22"/>
    <mergeCell ref="I22:K22"/>
    <mergeCell ref="A4:B4"/>
    <mergeCell ref="D4:E4"/>
    <mergeCell ref="A5:B5"/>
    <mergeCell ref="A1:B1"/>
    <mergeCell ref="D1:E1"/>
    <mergeCell ref="A2:B2"/>
    <mergeCell ref="D2:E2"/>
    <mergeCell ref="A3:B3"/>
    <mergeCell ref="D3:E3"/>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242</v>
      </c>
      <c r="D3" s="133" t="s">
        <v>8</v>
      </c>
      <c r="E3" s="133"/>
      <c r="F3" s="3" t="s">
        <v>243</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846</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110</v>
      </c>
      <c r="J9" s="9" t="str">
        <f t="shared" ca="1" si="1"/>
        <v>NOT DUE</v>
      </c>
      <c r="K9" s="14"/>
      <c r="L9" s="10"/>
    </row>
    <row r="10" spans="1:12" ht="25.5" x14ac:dyDescent="0.25">
      <c r="A10" s="9" t="s">
        <v>246</v>
      </c>
      <c r="B10" s="31" t="s">
        <v>33</v>
      </c>
      <c r="C10" s="31" t="s">
        <v>34</v>
      </c>
      <c r="D10" s="20" t="s">
        <v>2</v>
      </c>
      <c r="E10" s="7">
        <v>41662</v>
      </c>
      <c r="F10" s="7">
        <f>'No.4 Hatch Cover'!F10</f>
        <v>44547</v>
      </c>
      <c r="G10" s="13"/>
      <c r="H10" s="8">
        <f>EDATE(F10-1,1)</f>
        <v>44577</v>
      </c>
      <c r="I10" s="11">
        <f t="shared" ca="1" si="0"/>
        <v>14</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110</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110</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287</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287</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287</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287</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110</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110</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110</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110</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110</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110</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110</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110</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110</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110</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110</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110</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110</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110</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110</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110</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293</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293</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293</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109</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109</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109</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109</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258</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258</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258</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109</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109</v>
      </c>
      <c r="J44" s="9" t="str">
        <f t="shared" ca="1" si="1"/>
        <v>NOT DUE</v>
      </c>
      <c r="K44" s="14"/>
      <c r="L44" s="10"/>
    </row>
    <row r="45" spans="1:12" ht="24.95" customHeight="1" x14ac:dyDescent="0.25">
      <c r="A45" s="9" t="s">
        <v>3178</v>
      </c>
      <c r="B45" s="31" t="s">
        <v>2294</v>
      </c>
      <c r="C45" s="59" t="s">
        <v>2295</v>
      </c>
      <c r="D45" s="61" t="s">
        <v>594</v>
      </c>
      <c r="E45" s="7">
        <v>41565</v>
      </c>
      <c r="F45" s="7">
        <f>'No.4 Hatch Cover'!F45</f>
        <v>44561</v>
      </c>
      <c r="G45" s="13"/>
      <c r="H45" s="8">
        <f>DATE(YEAR(F45),MONTH(F45),DAY(F45)+7)</f>
        <v>44568</v>
      </c>
      <c r="I45" s="11">
        <f t="shared" ca="1" si="0"/>
        <v>5</v>
      </c>
      <c r="J45" s="9" t="str">
        <f t="shared" ca="1" si="1"/>
        <v>NOT DUE</v>
      </c>
      <c r="K45" s="29"/>
      <c r="L45" s="62"/>
    </row>
    <row r="46" spans="1:12" ht="24.95" customHeight="1" x14ac:dyDescent="0.25">
      <c r="A46" s="9" t="s">
        <v>3179</v>
      </c>
      <c r="B46" s="31" t="s">
        <v>2297</v>
      </c>
      <c r="C46" s="59" t="s">
        <v>2298</v>
      </c>
      <c r="D46" s="61" t="s">
        <v>594</v>
      </c>
      <c r="E46" s="7">
        <v>41565</v>
      </c>
      <c r="F46" s="7">
        <f>F45</f>
        <v>44561</v>
      </c>
      <c r="G46" s="13"/>
      <c r="H46" s="8">
        <f>DATE(YEAR(F46),MONTH(F46),DAY(F46)+7)</f>
        <v>44568</v>
      </c>
      <c r="I46" s="11">
        <f t="shared" ca="1" si="0"/>
        <v>5</v>
      </c>
      <c r="J46" s="9" t="str">
        <f t="shared" ca="1" si="1"/>
        <v>NOT DUE</v>
      </c>
      <c r="K46" s="29"/>
      <c r="L46" s="29"/>
    </row>
    <row r="47" spans="1:12" ht="25.5" x14ac:dyDescent="0.25">
      <c r="A47" s="9" t="s">
        <v>3180</v>
      </c>
      <c r="B47" s="31" t="s">
        <v>2300</v>
      </c>
      <c r="C47" s="59" t="s">
        <v>2298</v>
      </c>
      <c r="D47" s="61" t="s">
        <v>594</v>
      </c>
      <c r="E47" s="7">
        <v>41565</v>
      </c>
      <c r="F47" s="7">
        <f>F46</f>
        <v>44561</v>
      </c>
      <c r="G47" s="13"/>
      <c r="H47" s="8">
        <f>DATE(YEAR(F47),MONTH(F47),DAY(F47)+7)</f>
        <v>44568</v>
      </c>
      <c r="I47" s="11">
        <f t="shared" ca="1" si="0"/>
        <v>5</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4" t="str">
        <f>C53</f>
        <v>LEO N. TAGPUNO</v>
      </c>
      <c r="F53" s="134"/>
      <c r="G53" s="134"/>
      <c r="I53" s="134" t="s">
        <v>3283</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4" zoomScale="90" zoomScaleNormal="90" workbookViewId="0">
      <selection activeCell="L18" sqref="L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1619</v>
      </c>
      <c r="D3" s="133" t="s">
        <v>8</v>
      </c>
      <c r="E3" s="133"/>
      <c r="F3" s="3" t="s">
        <v>2433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44556</v>
      </c>
      <c r="G8" s="13"/>
      <c r="H8" s="8">
        <f t="shared" ref="H8:H23" si="0">EDATE(F8-1,1)</f>
        <v>44586</v>
      </c>
      <c r="I8" s="11">
        <f t="shared" ref="I8:I22" ca="1" si="1">IF(ISBLANK(H8),"",H8-DATE(YEAR(NOW()),MONTH(NOW()),DAY(NOW())))</f>
        <v>23</v>
      </c>
      <c r="J8" s="9" t="str">
        <f t="shared" ref="J8:J22" ca="1" si="2">IF(I8="","",IF(I8&lt;0,"OVERDUE","NOT DUE"))</f>
        <v>NOT DUE</v>
      </c>
      <c r="K8" s="31"/>
      <c r="L8" s="10" t="s">
        <v>3279</v>
      </c>
    </row>
    <row r="9" spans="1:12" ht="25.5" x14ac:dyDescent="0.25">
      <c r="A9" s="9" t="s">
        <v>2229</v>
      </c>
      <c r="B9" s="31" t="s">
        <v>1887</v>
      </c>
      <c r="C9" s="31" t="s">
        <v>1884</v>
      </c>
      <c r="D9" s="20" t="s">
        <v>1566</v>
      </c>
      <c r="E9" s="7">
        <v>41662</v>
      </c>
      <c r="F9" s="7">
        <f t="shared" ref="F9:F15" si="3">F8</f>
        <v>44556</v>
      </c>
      <c r="G9" s="13"/>
      <c r="H9" s="8">
        <f t="shared" si="0"/>
        <v>44586</v>
      </c>
      <c r="I9" s="11">
        <f t="shared" ca="1" si="1"/>
        <v>23</v>
      </c>
      <c r="J9" s="9" t="str">
        <f t="shared" ca="1" si="2"/>
        <v>NOT DUE</v>
      </c>
      <c r="K9" s="31"/>
      <c r="L9" s="10" t="s">
        <v>3280</v>
      </c>
    </row>
    <row r="10" spans="1:12" ht="25.5" x14ac:dyDescent="0.25">
      <c r="A10" s="9" t="s">
        <v>2230</v>
      </c>
      <c r="B10" s="31" t="s">
        <v>1606</v>
      </c>
      <c r="C10" s="31" t="s">
        <v>1894</v>
      </c>
      <c r="D10" s="20" t="s">
        <v>1566</v>
      </c>
      <c r="E10" s="7">
        <v>41662</v>
      </c>
      <c r="F10" s="7">
        <f t="shared" si="3"/>
        <v>44556</v>
      </c>
      <c r="G10" s="13"/>
      <c r="H10" s="8">
        <f t="shared" si="0"/>
        <v>44586</v>
      </c>
      <c r="I10" s="11">
        <f t="shared" ca="1" si="1"/>
        <v>23</v>
      </c>
      <c r="J10" s="9" t="str">
        <f t="shared" ca="1" si="2"/>
        <v>NOT DUE</v>
      </c>
      <c r="K10" s="31"/>
      <c r="L10" s="34" t="s">
        <v>3281</v>
      </c>
    </row>
    <row r="11" spans="1:12" ht="25.5" x14ac:dyDescent="0.25">
      <c r="A11" s="9" t="s">
        <v>2231</v>
      </c>
      <c r="B11" s="31" t="s">
        <v>1607</v>
      </c>
      <c r="C11" s="31" t="s">
        <v>1894</v>
      </c>
      <c r="D11" s="20" t="s">
        <v>1566</v>
      </c>
      <c r="E11" s="7">
        <v>41662</v>
      </c>
      <c r="F11" s="7">
        <f t="shared" si="3"/>
        <v>44556</v>
      </c>
      <c r="G11" s="13"/>
      <c r="H11" s="8">
        <f t="shared" si="0"/>
        <v>44586</v>
      </c>
      <c r="I11" s="11">
        <f t="shared" ca="1" si="1"/>
        <v>23</v>
      </c>
      <c r="J11" s="9" t="str">
        <f t="shared" ca="1" si="2"/>
        <v>NOT DUE</v>
      </c>
      <c r="K11" s="31"/>
      <c r="L11" s="110" t="s">
        <v>3303</v>
      </c>
    </row>
    <row r="12" spans="1:12" ht="25.5" x14ac:dyDescent="0.25">
      <c r="A12" s="9" t="s">
        <v>2232</v>
      </c>
      <c r="B12" s="31" t="s">
        <v>1608</v>
      </c>
      <c r="C12" s="31" t="s">
        <v>1894</v>
      </c>
      <c r="D12" s="20" t="s">
        <v>1566</v>
      </c>
      <c r="E12" s="7">
        <v>41662</v>
      </c>
      <c r="F12" s="7">
        <f t="shared" si="3"/>
        <v>44556</v>
      </c>
      <c r="G12" s="13"/>
      <c r="H12" s="8">
        <f t="shared" si="0"/>
        <v>44586</v>
      </c>
      <c r="I12" s="11">
        <f t="shared" ca="1" si="1"/>
        <v>23</v>
      </c>
      <c r="J12" s="9" t="str">
        <f t="shared" ca="1" si="2"/>
        <v>NOT DUE</v>
      </c>
      <c r="K12" s="31"/>
      <c r="L12" s="110" t="s">
        <v>3304</v>
      </c>
    </row>
    <row r="13" spans="1:12" ht="25.5" x14ac:dyDescent="0.25">
      <c r="A13" s="9" t="s">
        <v>2233</v>
      </c>
      <c r="B13" s="31" t="s">
        <v>1609</v>
      </c>
      <c r="C13" s="31" t="s">
        <v>1894</v>
      </c>
      <c r="D13" s="20" t="s">
        <v>1566</v>
      </c>
      <c r="E13" s="7">
        <v>41662</v>
      </c>
      <c r="F13" s="7">
        <f t="shared" si="3"/>
        <v>44556</v>
      </c>
      <c r="G13" s="13"/>
      <c r="H13" s="8">
        <f t="shared" si="0"/>
        <v>44586</v>
      </c>
      <c r="I13" s="11">
        <f t="shared" ca="1" si="1"/>
        <v>23</v>
      </c>
      <c r="J13" s="9" t="str">
        <f t="shared" ca="1" si="2"/>
        <v>NOT DUE</v>
      </c>
      <c r="K13" s="31"/>
      <c r="L13" s="10"/>
    </row>
    <row r="14" spans="1:12" x14ac:dyDescent="0.25">
      <c r="A14" s="9" t="s">
        <v>2234</v>
      </c>
      <c r="B14" s="31" t="s">
        <v>1610</v>
      </c>
      <c r="C14" s="31" t="s">
        <v>1812</v>
      </c>
      <c r="D14" s="20" t="s">
        <v>1566</v>
      </c>
      <c r="E14" s="7">
        <v>41662</v>
      </c>
      <c r="F14" s="7">
        <f t="shared" si="3"/>
        <v>44556</v>
      </c>
      <c r="G14" s="13"/>
      <c r="H14" s="8">
        <f t="shared" si="0"/>
        <v>44586</v>
      </c>
      <c r="I14" s="11">
        <f t="shared" ca="1" si="1"/>
        <v>23</v>
      </c>
      <c r="J14" s="9" t="str">
        <f t="shared" ca="1" si="2"/>
        <v>NOT DUE</v>
      </c>
      <c r="K14" s="31"/>
      <c r="L14" s="10"/>
    </row>
    <row r="15" spans="1:12" ht="25.5" x14ac:dyDescent="0.25">
      <c r="A15" s="9" t="s">
        <v>2235</v>
      </c>
      <c r="B15" s="31" t="s">
        <v>1611</v>
      </c>
      <c r="C15" s="31" t="s">
        <v>1894</v>
      </c>
      <c r="D15" s="20" t="s">
        <v>1566</v>
      </c>
      <c r="E15" s="7">
        <v>41662</v>
      </c>
      <c r="F15" s="7">
        <f t="shared" si="3"/>
        <v>44556</v>
      </c>
      <c r="G15" s="13"/>
      <c r="H15" s="8">
        <f t="shared" si="0"/>
        <v>44586</v>
      </c>
      <c r="I15" s="11">
        <f t="shared" ca="1" si="1"/>
        <v>23</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3275</v>
      </c>
      <c r="L16" s="10" t="s">
        <v>2228</v>
      </c>
    </row>
    <row r="17" spans="1:12" ht="25.5" x14ac:dyDescent="0.25">
      <c r="A17" s="9" t="s">
        <v>2237</v>
      </c>
      <c r="B17" s="31" t="s">
        <v>1613</v>
      </c>
      <c r="C17" s="31" t="s">
        <v>1894</v>
      </c>
      <c r="D17" s="20" t="s">
        <v>1566</v>
      </c>
      <c r="E17" s="7">
        <v>41662</v>
      </c>
      <c r="F17" s="7">
        <f>F15</f>
        <v>44556</v>
      </c>
      <c r="G17" s="13"/>
      <c r="H17" s="8">
        <f t="shared" si="0"/>
        <v>44586</v>
      </c>
      <c r="I17" s="11">
        <f t="shared" ca="1" si="1"/>
        <v>23</v>
      </c>
      <c r="J17" s="9" t="str">
        <f t="shared" ca="1" si="2"/>
        <v>NOT DUE</v>
      </c>
      <c r="K17" s="31"/>
      <c r="L17" s="10"/>
    </row>
    <row r="18" spans="1:12" ht="25.5" x14ac:dyDescent="0.25">
      <c r="A18" s="9" t="s">
        <v>2238</v>
      </c>
      <c r="B18" s="31" t="s">
        <v>1614</v>
      </c>
      <c r="C18" s="31" t="s">
        <v>1886</v>
      </c>
      <c r="D18" s="20" t="s">
        <v>1566</v>
      </c>
      <c r="E18" s="7">
        <v>41662</v>
      </c>
      <c r="F18" s="7">
        <f t="shared" ref="F18:F23" si="4">F17</f>
        <v>44556</v>
      </c>
      <c r="G18" s="13"/>
      <c r="H18" s="8">
        <f t="shared" si="0"/>
        <v>44586</v>
      </c>
      <c r="I18" s="11">
        <f t="shared" ca="1" si="1"/>
        <v>23</v>
      </c>
      <c r="J18" s="9" t="str">
        <f t="shared" ca="1" si="2"/>
        <v>NOT DUE</v>
      </c>
      <c r="K18" s="31"/>
      <c r="L18" s="10"/>
    </row>
    <row r="19" spans="1:12" ht="25.5" x14ac:dyDescent="0.25">
      <c r="A19" s="9" t="s">
        <v>2239</v>
      </c>
      <c r="B19" s="31" t="s">
        <v>1615</v>
      </c>
      <c r="C19" s="31" t="s">
        <v>1894</v>
      </c>
      <c r="D19" s="20" t="s">
        <v>1566</v>
      </c>
      <c r="E19" s="7">
        <v>41662</v>
      </c>
      <c r="F19" s="7">
        <f t="shared" si="4"/>
        <v>44556</v>
      </c>
      <c r="G19" s="13"/>
      <c r="H19" s="8">
        <f t="shared" si="0"/>
        <v>44586</v>
      </c>
      <c r="I19" s="11">
        <f t="shared" ca="1" si="1"/>
        <v>23</v>
      </c>
      <c r="J19" s="9" t="str">
        <f t="shared" ca="1" si="2"/>
        <v>NOT DUE</v>
      </c>
      <c r="K19" s="31"/>
      <c r="L19" s="10"/>
    </row>
    <row r="20" spans="1:12" ht="25.5" x14ac:dyDescent="0.25">
      <c r="A20" s="9" t="s">
        <v>2240</v>
      </c>
      <c r="B20" s="31" t="s">
        <v>1616</v>
      </c>
      <c r="C20" s="31" t="s">
        <v>1894</v>
      </c>
      <c r="D20" s="20" t="s">
        <v>1566</v>
      </c>
      <c r="E20" s="7">
        <v>41662</v>
      </c>
      <c r="F20" s="7">
        <f t="shared" si="4"/>
        <v>44556</v>
      </c>
      <c r="G20" s="13"/>
      <c r="H20" s="8">
        <f t="shared" si="0"/>
        <v>44586</v>
      </c>
      <c r="I20" s="11">
        <f t="shared" ca="1" si="1"/>
        <v>23</v>
      </c>
      <c r="J20" s="9" t="str">
        <f t="shared" ca="1" si="2"/>
        <v>NOT DUE</v>
      </c>
      <c r="K20" s="31"/>
      <c r="L20" s="10"/>
    </row>
    <row r="21" spans="1:12" ht="25.5" x14ac:dyDescent="0.25">
      <c r="A21" s="9" t="s">
        <v>2241</v>
      </c>
      <c r="B21" s="31" t="s">
        <v>1617</v>
      </c>
      <c r="C21" s="31" t="s">
        <v>1894</v>
      </c>
      <c r="D21" s="20" t="s">
        <v>1566</v>
      </c>
      <c r="E21" s="7">
        <v>41662</v>
      </c>
      <c r="F21" s="7">
        <f t="shared" si="4"/>
        <v>44556</v>
      </c>
      <c r="G21" s="13"/>
      <c r="H21" s="8">
        <f t="shared" si="0"/>
        <v>44586</v>
      </c>
      <c r="I21" s="11">
        <f t="shared" ca="1" si="1"/>
        <v>23</v>
      </c>
      <c r="J21" s="9" t="str">
        <f t="shared" ca="1" si="2"/>
        <v>NOT DUE</v>
      </c>
      <c r="K21" s="31"/>
      <c r="L21" s="10"/>
    </row>
    <row r="22" spans="1:12" ht="25.5" x14ac:dyDescent="0.25">
      <c r="A22" s="9" t="s">
        <v>2242</v>
      </c>
      <c r="B22" s="31" t="s">
        <v>1618</v>
      </c>
      <c r="C22" s="31" t="s">
        <v>1894</v>
      </c>
      <c r="D22" s="20" t="s">
        <v>1566</v>
      </c>
      <c r="E22" s="7">
        <v>41662</v>
      </c>
      <c r="F22" s="7">
        <f t="shared" si="4"/>
        <v>44556</v>
      </c>
      <c r="G22" s="13"/>
      <c r="H22" s="8">
        <f t="shared" si="0"/>
        <v>44586</v>
      </c>
      <c r="I22" s="11">
        <f t="shared" ca="1" si="1"/>
        <v>23</v>
      </c>
      <c r="J22" s="9" t="str">
        <f t="shared" ca="1" si="2"/>
        <v>NOT DUE</v>
      </c>
      <c r="K22" s="31"/>
      <c r="L22" s="34"/>
    </row>
    <row r="23" spans="1:12" ht="25.5" x14ac:dyDescent="0.25">
      <c r="A23" s="9" t="s">
        <v>2243</v>
      </c>
      <c r="B23" s="31" t="s">
        <v>1882</v>
      </c>
      <c r="C23" s="31" t="s">
        <v>1883</v>
      </c>
      <c r="D23" s="20" t="s">
        <v>1566</v>
      </c>
      <c r="E23" s="7">
        <v>41662</v>
      </c>
      <c r="F23" s="7">
        <f t="shared" si="4"/>
        <v>44556</v>
      </c>
      <c r="G23" s="13"/>
      <c r="H23" s="8">
        <f t="shared" si="0"/>
        <v>44586</v>
      </c>
      <c r="I23" s="11">
        <f t="shared" ref="I23" ca="1" si="5">IF(ISBLANK(H23),"",H23-DATE(YEAR(NOW()),MONTH(NOW()),DAY(NOW())))</f>
        <v>23</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4" t="str">
        <f>C29</f>
        <v>LEO N. TAGPUNO</v>
      </c>
      <c r="F29" s="134"/>
      <c r="G29" s="134"/>
      <c r="I29" s="134" t="s">
        <v>3283</v>
      </c>
      <c r="J29" s="134"/>
      <c r="K29" s="134"/>
    </row>
    <row r="30" spans="1:12" x14ac:dyDescent="0.25">
      <c r="A30" s="112"/>
      <c r="C30" s="117" t="s">
        <v>3234</v>
      </c>
      <c r="E30" s="135" t="s">
        <v>2456</v>
      </c>
      <c r="F30" s="135"/>
      <c r="G30" s="135"/>
      <c r="I30" s="136" t="s">
        <v>2807</v>
      </c>
      <c r="J30" s="136"/>
      <c r="K30" s="136"/>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1624</v>
      </c>
      <c r="D3" s="133" t="s">
        <v>8</v>
      </c>
      <c r="E3" s="133"/>
      <c r="F3" s="3" t="s">
        <v>2434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83</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83</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83</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83</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83</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4" t="str">
        <f>C18</f>
        <v>LEO N. TAGPUNO</v>
      </c>
      <c r="F18" s="134"/>
      <c r="G18" s="134"/>
      <c r="I18" s="134" t="s">
        <v>3283</v>
      </c>
      <c r="J18" s="134"/>
      <c r="K18" s="134"/>
    </row>
    <row r="19" spans="1:11" x14ac:dyDescent="0.25">
      <c r="A19" s="112"/>
      <c r="C19" s="117" t="s">
        <v>3234</v>
      </c>
      <c r="E19" s="135" t="s">
        <v>2456</v>
      </c>
      <c r="F19" s="135"/>
      <c r="G19" s="135"/>
      <c r="I19" s="136" t="s">
        <v>2807</v>
      </c>
      <c r="J19" s="136"/>
      <c r="K19" s="136"/>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1632</v>
      </c>
      <c r="D3" s="133" t="s">
        <v>8</v>
      </c>
      <c r="E3" s="133"/>
      <c r="F3" s="3" t="s">
        <v>2435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-141</v>
      </c>
      <c r="J8" s="9" t="str">
        <f t="shared" ref="J8" ca="1" si="1">IF(I8="","",IF(I8&lt;0,"OVERDUE","NOT DUE"))</f>
        <v>OVERDUE</v>
      </c>
      <c r="K8" s="31"/>
      <c r="L8" s="10" t="s">
        <v>3282</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-141</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2255</v>
      </c>
      <c r="D3" s="133" t="s">
        <v>8</v>
      </c>
      <c r="E3" s="133"/>
      <c r="F3" s="3" t="s">
        <v>2436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-69</v>
      </c>
      <c r="J8" s="9" t="str">
        <f t="shared" ref="J8:J9" ca="1" si="1">IF(I8="","",IF(I8&lt;0,"OVERDUE","NOT DUE"))</f>
        <v>OVERDUE</v>
      </c>
      <c r="K8" s="31"/>
      <c r="L8" s="10" t="s">
        <v>3282</v>
      </c>
    </row>
    <row r="9" spans="1:12" x14ac:dyDescent="0.25">
      <c r="A9" s="9" t="s">
        <v>2254</v>
      </c>
      <c r="B9" s="31" t="s">
        <v>1633</v>
      </c>
      <c r="C9" s="31" t="s">
        <v>1875</v>
      </c>
      <c r="D9" s="20" t="s">
        <v>1631</v>
      </c>
      <c r="E9" s="7">
        <v>41662</v>
      </c>
      <c r="F9" s="7">
        <v>44312</v>
      </c>
      <c r="G9" s="13"/>
      <c r="H9" s="8">
        <f>DATE(YEAR(F9),MONTH(F9)+6,DAY(F9)-1)</f>
        <v>44494</v>
      </c>
      <c r="I9" s="11">
        <f t="shared" ca="1" si="0"/>
        <v>-69</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53</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C1"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2342</v>
      </c>
      <c r="D3" s="133" t="s">
        <v>8</v>
      </c>
      <c r="E3" s="133"/>
      <c r="F3" s="3" t="s">
        <v>2437</v>
      </c>
    </row>
    <row r="4" spans="1:12" ht="18" customHeight="1" x14ac:dyDescent="0.25">
      <c r="A4" s="132" t="s">
        <v>21</v>
      </c>
      <c r="B4" s="132"/>
      <c r="C4" s="17" t="s">
        <v>2443</v>
      </c>
      <c r="D4" s="133" t="s">
        <v>9</v>
      </c>
      <c r="E4" s="133"/>
      <c r="F4" s="13"/>
    </row>
    <row r="5" spans="1:12" ht="18" customHeight="1" x14ac:dyDescent="0.25">
      <c r="A5" s="132" t="s">
        <v>22</v>
      </c>
      <c r="B5" s="132"/>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44556</v>
      </c>
      <c r="G8" s="13"/>
      <c r="H8" s="8">
        <f>EDATE(F8-1,1)</f>
        <v>44586</v>
      </c>
      <c r="I8" s="11">
        <f t="shared" ref="I8:I16" ca="1" si="0">IF(ISBLANK(H8),"",H8-DATE(YEAR(NOW()),MONTH(NOW()),DAY(NOW())))</f>
        <v>23</v>
      </c>
      <c r="J8" s="9" t="str">
        <f t="shared" ref="J8:J15" ca="1" si="1">IF(I8="","",IF(I8&lt;0,"OVERDUE","NOT DUE"))</f>
        <v>NOT DUE</v>
      </c>
      <c r="K8" s="31"/>
      <c r="L8" s="10" t="s">
        <v>2454</v>
      </c>
    </row>
    <row r="9" spans="1:12" x14ac:dyDescent="0.25">
      <c r="A9" s="9" t="s">
        <v>2346</v>
      </c>
      <c r="B9" s="31" t="s">
        <v>1678</v>
      </c>
      <c r="C9" s="31" t="s">
        <v>2347</v>
      </c>
      <c r="D9" s="20" t="s">
        <v>1677</v>
      </c>
      <c r="E9" s="7">
        <v>41565</v>
      </c>
      <c r="F9" s="7">
        <f>F8</f>
        <v>44556</v>
      </c>
      <c r="G9" s="13"/>
      <c r="H9" s="8">
        <f>EDATE(F9-1,1)</f>
        <v>44586</v>
      </c>
      <c r="I9" s="11">
        <f t="shared" ca="1" si="0"/>
        <v>23</v>
      </c>
      <c r="J9" s="9" t="str">
        <f t="shared" ca="1" si="1"/>
        <v>NOT DUE</v>
      </c>
      <c r="K9" s="31"/>
      <c r="L9" s="10"/>
    </row>
    <row r="10" spans="1:12" ht="25.5" x14ac:dyDescent="0.25">
      <c r="A10" s="9" t="s">
        <v>2348</v>
      </c>
      <c r="B10" s="31" t="s">
        <v>1669</v>
      </c>
      <c r="C10" s="31" t="s">
        <v>2349</v>
      </c>
      <c r="D10" s="20" t="s">
        <v>1677</v>
      </c>
      <c r="E10" s="7">
        <v>41565</v>
      </c>
      <c r="F10" s="7">
        <f>F8</f>
        <v>44556</v>
      </c>
      <c r="G10" s="13"/>
      <c r="H10" s="8">
        <f>EDATE(F10-1,1)</f>
        <v>44586</v>
      </c>
      <c r="I10" s="11">
        <f t="shared" ca="1" si="0"/>
        <v>23</v>
      </c>
      <c r="J10" s="9" t="str">
        <f t="shared" ca="1" si="1"/>
        <v>NOT DUE</v>
      </c>
      <c r="K10" s="31"/>
      <c r="L10" s="10"/>
    </row>
    <row r="11" spans="1:12" ht="25.5" x14ac:dyDescent="0.25">
      <c r="A11" s="9" t="s">
        <v>2350</v>
      </c>
      <c r="B11" s="31" t="s">
        <v>2351</v>
      </c>
      <c r="C11" s="31" t="s">
        <v>2352</v>
      </c>
      <c r="D11" s="20" t="s">
        <v>594</v>
      </c>
      <c r="E11" s="7">
        <v>41565</v>
      </c>
      <c r="F11" s="7">
        <v>44562</v>
      </c>
      <c r="G11" s="13"/>
      <c r="H11" s="8">
        <f>DATE(YEAR(F11),MONTH(F11),DAY(F11)+7)</f>
        <v>44569</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44556</v>
      </c>
      <c r="G12" s="13"/>
      <c r="H12" s="8">
        <f>EDATE(F12-1,1)</f>
        <v>44586</v>
      </c>
      <c r="I12" s="11">
        <f t="shared" ca="1" si="0"/>
        <v>23</v>
      </c>
      <c r="J12" s="9" t="str">
        <f t="shared" ca="1" si="1"/>
        <v>NOT DUE</v>
      </c>
      <c r="K12" s="31"/>
      <c r="L12" s="10"/>
    </row>
    <row r="13" spans="1:12" ht="25.5" x14ac:dyDescent="0.25">
      <c r="A13" s="9" t="s">
        <v>2356</v>
      </c>
      <c r="B13" s="31" t="s">
        <v>2357</v>
      </c>
      <c r="C13" s="31" t="s">
        <v>2355</v>
      </c>
      <c r="D13" s="20" t="s">
        <v>1677</v>
      </c>
      <c r="E13" s="7">
        <v>41565</v>
      </c>
      <c r="F13" s="7">
        <f>F8</f>
        <v>44556</v>
      </c>
      <c r="G13" s="13"/>
      <c r="H13" s="8">
        <f>EDATE(F13-1,1)</f>
        <v>44586</v>
      </c>
      <c r="I13" s="11">
        <f t="shared" ca="1" si="0"/>
        <v>23</v>
      </c>
      <c r="J13" s="9" t="str">
        <f t="shared" ca="1" si="1"/>
        <v>NOT DUE</v>
      </c>
      <c r="K13" s="31"/>
      <c r="L13" s="10"/>
    </row>
    <row r="14" spans="1:12" x14ac:dyDescent="0.25">
      <c r="A14" s="9" t="s">
        <v>2358</v>
      </c>
      <c r="B14" s="31" t="s">
        <v>2359</v>
      </c>
      <c r="C14" s="31" t="s">
        <v>2360</v>
      </c>
      <c r="D14" s="20" t="s">
        <v>1677</v>
      </c>
      <c r="E14" s="7">
        <v>41565</v>
      </c>
      <c r="F14" s="7">
        <f>F8</f>
        <v>44556</v>
      </c>
      <c r="G14" s="13"/>
      <c r="H14" s="8">
        <f>EDATE(F14-1,1)</f>
        <v>44586</v>
      </c>
      <c r="I14" s="11">
        <f t="shared" ca="1" si="0"/>
        <v>23</v>
      </c>
      <c r="J14" s="9" t="str">
        <f t="shared" ca="1" si="1"/>
        <v>NOT DUE</v>
      </c>
      <c r="K14" s="31"/>
      <c r="L14" s="10"/>
    </row>
    <row r="15" spans="1:12" ht="25.5" x14ac:dyDescent="0.25">
      <c r="A15" s="9" t="s">
        <v>2361</v>
      </c>
      <c r="B15" s="31" t="s">
        <v>2362</v>
      </c>
      <c r="C15" s="31" t="s">
        <v>2363</v>
      </c>
      <c r="D15" s="20" t="s">
        <v>594</v>
      </c>
      <c r="E15" s="7">
        <v>41565</v>
      </c>
      <c r="F15" s="7">
        <f>F11</f>
        <v>44562</v>
      </c>
      <c r="G15" s="13"/>
      <c r="H15" s="8">
        <f>DATE(YEAR(F15),MONTH(F15),DAY(F15)+7)</f>
        <v>44569</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44212</v>
      </c>
      <c r="G16" s="13"/>
      <c r="H16" s="8">
        <f>DATE(YEAR(F16)+1,MONTH(F16),DAY(F16)-1)</f>
        <v>44576</v>
      </c>
      <c r="I16" s="11">
        <f t="shared" ca="1" si="0"/>
        <v>13</v>
      </c>
      <c r="J16" s="9" t="str">
        <f ca="1">IF(I16="","",IF(I16&lt;0,"OVERDUE","NOT DUE"))</f>
        <v>NOT DUE</v>
      </c>
      <c r="K16" s="31"/>
      <c r="L16" s="34" t="s">
        <v>3293</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4" t="s">
        <v>3271</v>
      </c>
      <c r="F22" s="134"/>
      <c r="G22" s="134"/>
      <c r="I22" s="134" t="s">
        <v>3283</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4" zoomScale="90" zoomScaleNormal="9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1664</v>
      </c>
      <c r="D3" s="133" t="s">
        <v>8</v>
      </c>
      <c r="E3" s="133"/>
      <c r="F3" s="3" t="s">
        <v>2438</v>
      </c>
    </row>
    <row r="4" spans="1:12" ht="18" customHeight="1" x14ac:dyDescent="0.25">
      <c r="A4" s="132" t="s">
        <v>21</v>
      </c>
      <c r="B4" s="132"/>
      <c r="C4" s="17" t="s">
        <v>2283</v>
      </c>
      <c r="D4" s="133" t="s">
        <v>9</v>
      </c>
      <c r="E4" s="133"/>
      <c r="F4" s="13"/>
    </row>
    <row r="5" spans="1:12" ht="18" customHeight="1" x14ac:dyDescent="0.25">
      <c r="A5" s="132" t="s">
        <v>22</v>
      </c>
      <c r="B5" s="132"/>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44556</v>
      </c>
      <c r="G8" s="13"/>
      <c r="H8" s="8">
        <f t="shared" ref="H8:H22" si="0">EDATE(F8-1,1)</f>
        <v>44586</v>
      </c>
      <c r="I8" s="11">
        <f t="shared" ref="I8" ca="1" si="1">IF(ISBLANK(H8),"",H8-DATE(YEAR(NOW()),MONTH(NOW()),DAY(NOW())))</f>
        <v>23</v>
      </c>
      <c r="J8" s="9" t="str">
        <f t="shared" ref="J8" ca="1" si="2">IF(I8="","",IF(I8&lt;0,"OVERDUE","NOT DUE"))</f>
        <v>NOT DUE</v>
      </c>
      <c r="K8" s="31"/>
      <c r="L8" s="70" t="s">
        <v>3216</v>
      </c>
    </row>
    <row r="9" spans="1:12" x14ac:dyDescent="0.25">
      <c r="A9" s="9" t="s">
        <v>2221</v>
      </c>
      <c r="B9" s="31" t="s">
        <v>1666</v>
      </c>
      <c r="C9" s="31" t="s">
        <v>1813</v>
      </c>
      <c r="D9" s="20" t="s">
        <v>1677</v>
      </c>
      <c r="E9" s="7">
        <v>41662</v>
      </c>
      <c r="F9" s="7">
        <f>F8</f>
        <v>44556</v>
      </c>
      <c r="G9" s="13"/>
      <c r="H9" s="8">
        <f t="shared" si="0"/>
        <v>44586</v>
      </c>
      <c r="I9" s="11">
        <f t="shared" ref="I9:I22" ca="1" si="3">IF(ISBLANK(H9),"",H9-DATE(YEAR(NOW()),MONTH(NOW()),DAY(NOW())))</f>
        <v>23</v>
      </c>
      <c r="J9" s="9" t="str">
        <f t="shared" ref="J9:J22" ca="1" si="4">IF(I9="","",IF(I9&lt;0,"OVERDUE","NOT DUE"))</f>
        <v>NOT DUE</v>
      </c>
      <c r="K9" s="31"/>
      <c r="L9" s="70" t="s">
        <v>3260</v>
      </c>
    </row>
    <row r="10" spans="1:12" x14ac:dyDescent="0.25">
      <c r="A10" s="9" t="s">
        <v>2222</v>
      </c>
      <c r="B10" s="31" t="s">
        <v>1667</v>
      </c>
      <c r="C10" s="31" t="s">
        <v>1813</v>
      </c>
      <c r="D10" s="20" t="s">
        <v>1677</v>
      </c>
      <c r="E10" s="7">
        <v>41662</v>
      </c>
      <c r="F10" s="7">
        <f>F8</f>
        <v>44556</v>
      </c>
      <c r="G10" s="13"/>
      <c r="H10" s="8">
        <f t="shared" si="0"/>
        <v>44586</v>
      </c>
      <c r="I10" s="11">
        <f t="shared" ca="1" si="3"/>
        <v>23</v>
      </c>
      <c r="J10" s="9" t="str">
        <f t="shared" ca="1" si="4"/>
        <v>NOT DUE</v>
      </c>
      <c r="K10" s="31"/>
      <c r="L10" s="70" t="s">
        <v>3223</v>
      </c>
    </row>
    <row r="11" spans="1:12" x14ac:dyDescent="0.25">
      <c r="A11" s="9" t="s">
        <v>2223</v>
      </c>
      <c r="B11" s="31" t="s">
        <v>1678</v>
      </c>
      <c r="C11" s="31" t="s">
        <v>1818</v>
      </c>
      <c r="D11" s="20" t="s">
        <v>1677</v>
      </c>
      <c r="E11" s="7">
        <v>41662</v>
      </c>
      <c r="F11" s="7">
        <f>F8</f>
        <v>44556</v>
      </c>
      <c r="G11" s="13"/>
      <c r="H11" s="8">
        <f t="shared" si="0"/>
        <v>44586</v>
      </c>
      <c r="I11" s="11">
        <f t="shared" ca="1" si="3"/>
        <v>23</v>
      </c>
      <c r="J11" s="9" t="str">
        <f t="shared" ca="1" si="4"/>
        <v>NOT DUE</v>
      </c>
      <c r="K11" s="31"/>
      <c r="L11" s="70"/>
    </row>
    <row r="12" spans="1:12" x14ac:dyDescent="0.25">
      <c r="A12" s="9" t="s">
        <v>2224</v>
      </c>
      <c r="B12" s="31" t="s">
        <v>1638</v>
      </c>
      <c r="C12" s="31" t="s">
        <v>1813</v>
      </c>
      <c r="D12" s="20" t="s">
        <v>1677</v>
      </c>
      <c r="E12" s="7">
        <v>41662</v>
      </c>
      <c r="F12" s="7">
        <f>F8</f>
        <v>44556</v>
      </c>
      <c r="G12" s="13"/>
      <c r="H12" s="8">
        <f t="shared" si="0"/>
        <v>44586</v>
      </c>
      <c r="I12" s="11">
        <f t="shared" ca="1" si="3"/>
        <v>23</v>
      </c>
      <c r="J12" s="9" t="str">
        <f t="shared" ca="1" si="4"/>
        <v>NOT DUE</v>
      </c>
      <c r="K12" s="31"/>
      <c r="L12" s="70" t="s">
        <v>3224</v>
      </c>
    </row>
    <row r="13" spans="1:12" x14ac:dyDescent="0.25">
      <c r="A13" s="9" t="s">
        <v>2225</v>
      </c>
      <c r="B13" s="31" t="s">
        <v>1668</v>
      </c>
      <c r="C13" s="31" t="s">
        <v>1818</v>
      </c>
      <c r="D13" s="20" t="s">
        <v>1677</v>
      </c>
      <c r="E13" s="7">
        <v>41662</v>
      </c>
      <c r="F13" s="7">
        <f>F8</f>
        <v>44556</v>
      </c>
      <c r="G13" s="13"/>
      <c r="H13" s="8">
        <f t="shared" si="0"/>
        <v>44586</v>
      </c>
      <c r="I13" s="11">
        <f t="shared" ca="1" si="3"/>
        <v>23</v>
      </c>
      <c r="J13" s="9" t="str">
        <f t="shared" ca="1" si="4"/>
        <v>NOT DUE</v>
      </c>
      <c r="K13" s="31"/>
      <c r="L13" s="70"/>
    </row>
    <row r="14" spans="1:12" ht="25.5" x14ac:dyDescent="0.25">
      <c r="A14" s="9" t="s">
        <v>2226</v>
      </c>
      <c r="B14" s="31" t="s">
        <v>1669</v>
      </c>
      <c r="C14" s="31" t="s">
        <v>1817</v>
      </c>
      <c r="D14" s="20" t="s">
        <v>1677</v>
      </c>
      <c r="E14" s="7">
        <v>41662</v>
      </c>
      <c r="F14" s="7">
        <f>F8</f>
        <v>44556</v>
      </c>
      <c r="G14" s="13"/>
      <c r="H14" s="8">
        <f t="shared" si="0"/>
        <v>44586</v>
      </c>
      <c r="I14" s="11">
        <f t="shared" ca="1" si="3"/>
        <v>23</v>
      </c>
      <c r="J14" s="9" t="str">
        <f t="shared" ca="1" si="4"/>
        <v>NOT DUE</v>
      </c>
      <c r="K14" s="31"/>
      <c r="L14" s="70"/>
    </row>
    <row r="15" spans="1:12" ht="44.25" customHeight="1" x14ac:dyDescent="0.25">
      <c r="A15" s="9" t="s">
        <v>2265</v>
      </c>
      <c r="B15" s="31" t="s">
        <v>1670</v>
      </c>
      <c r="C15" s="31" t="s">
        <v>1816</v>
      </c>
      <c r="D15" s="20" t="s">
        <v>1677</v>
      </c>
      <c r="E15" s="7">
        <v>41662</v>
      </c>
      <c r="F15" s="7">
        <f>F8</f>
        <v>44556</v>
      </c>
      <c r="G15" s="13"/>
      <c r="H15" s="8">
        <f t="shared" si="0"/>
        <v>44586</v>
      </c>
      <c r="I15" s="11">
        <f t="shared" ca="1" si="3"/>
        <v>23</v>
      </c>
      <c r="J15" s="9" t="str">
        <f t="shared" ca="1" si="4"/>
        <v>NOT DUE</v>
      </c>
      <c r="K15" s="31"/>
      <c r="L15" s="70"/>
    </row>
    <row r="16" spans="1:12" ht="25.5" x14ac:dyDescent="0.25">
      <c r="A16" s="9" t="s">
        <v>2266</v>
      </c>
      <c r="B16" s="31" t="s">
        <v>1671</v>
      </c>
      <c r="C16" s="31" t="s">
        <v>1815</v>
      </c>
      <c r="D16" s="20" t="s">
        <v>1677</v>
      </c>
      <c r="E16" s="7">
        <v>41662</v>
      </c>
      <c r="F16" s="7">
        <f>F8</f>
        <v>44556</v>
      </c>
      <c r="G16" s="13"/>
      <c r="H16" s="8">
        <f t="shared" si="0"/>
        <v>44586</v>
      </c>
      <c r="I16" s="11">
        <f t="shared" ca="1" si="3"/>
        <v>23</v>
      </c>
      <c r="J16" s="9" t="str">
        <f t="shared" ca="1" si="4"/>
        <v>NOT DUE</v>
      </c>
      <c r="K16" s="31"/>
      <c r="L16" s="70"/>
    </row>
    <row r="17" spans="1:12" ht="25.5" x14ac:dyDescent="0.25">
      <c r="A17" s="9" t="s">
        <v>2267</v>
      </c>
      <c r="B17" s="31" t="s">
        <v>1672</v>
      </c>
      <c r="C17" s="31" t="s">
        <v>1815</v>
      </c>
      <c r="D17" s="20" t="s">
        <v>1677</v>
      </c>
      <c r="E17" s="7">
        <v>41662</v>
      </c>
      <c r="F17" s="7">
        <f>F8</f>
        <v>44556</v>
      </c>
      <c r="G17" s="13"/>
      <c r="H17" s="8">
        <f t="shared" si="0"/>
        <v>44586</v>
      </c>
      <c r="I17" s="11">
        <f t="shared" ca="1" si="3"/>
        <v>23</v>
      </c>
      <c r="J17" s="9" t="str">
        <f t="shared" ca="1" si="4"/>
        <v>NOT DUE</v>
      </c>
      <c r="K17" s="31"/>
      <c r="L17" s="70"/>
    </row>
    <row r="18" spans="1:12" ht="25.5" x14ac:dyDescent="0.25">
      <c r="A18" s="9" t="s">
        <v>2268</v>
      </c>
      <c r="B18" s="31" t="s">
        <v>1673</v>
      </c>
      <c r="C18" s="31" t="s">
        <v>1819</v>
      </c>
      <c r="D18" s="20" t="s">
        <v>1677</v>
      </c>
      <c r="E18" s="7">
        <v>41662</v>
      </c>
      <c r="F18" s="7">
        <f>F8</f>
        <v>44556</v>
      </c>
      <c r="G18" s="13"/>
      <c r="H18" s="8">
        <f t="shared" si="0"/>
        <v>44586</v>
      </c>
      <c r="I18" s="11">
        <f t="shared" ca="1" si="3"/>
        <v>23</v>
      </c>
      <c r="J18" s="9" t="str">
        <f t="shared" ca="1" si="4"/>
        <v>NOT DUE</v>
      </c>
      <c r="K18" s="31"/>
      <c r="L18" s="70"/>
    </row>
    <row r="19" spans="1:12" x14ac:dyDescent="0.25">
      <c r="A19" s="9" t="s">
        <v>2269</v>
      </c>
      <c r="B19" s="31" t="s">
        <v>1674</v>
      </c>
      <c r="C19" s="31" t="s">
        <v>1818</v>
      </c>
      <c r="D19" s="20" t="s">
        <v>1677</v>
      </c>
      <c r="E19" s="7">
        <v>41662</v>
      </c>
      <c r="F19" s="7">
        <f>F8</f>
        <v>44556</v>
      </c>
      <c r="G19" s="13"/>
      <c r="H19" s="8">
        <f t="shared" si="0"/>
        <v>44586</v>
      </c>
      <c r="I19" s="11">
        <f t="shared" ca="1" si="3"/>
        <v>23</v>
      </c>
      <c r="J19" s="9" t="str">
        <f t="shared" ca="1" si="4"/>
        <v>NOT DUE</v>
      </c>
      <c r="K19" s="31"/>
      <c r="L19" s="70"/>
    </row>
    <row r="20" spans="1:12" ht="25.5" x14ac:dyDescent="0.25">
      <c r="A20" s="9" t="s">
        <v>2270</v>
      </c>
      <c r="B20" s="31" t="s">
        <v>1675</v>
      </c>
      <c r="C20" s="31" t="s">
        <v>1814</v>
      </c>
      <c r="D20" s="20" t="s">
        <v>1677</v>
      </c>
      <c r="E20" s="7">
        <v>41662</v>
      </c>
      <c r="F20" s="7">
        <f>F8</f>
        <v>44556</v>
      </c>
      <c r="G20" s="13"/>
      <c r="H20" s="8">
        <f t="shared" si="0"/>
        <v>44586</v>
      </c>
      <c r="I20" s="11">
        <f t="shared" ca="1" si="3"/>
        <v>23</v>
      </c>
      <c r="J20" s="9" t="str">
        <f t="shared" ca="1" si="4"/>
        <v>NOT DUE</v>
      </c>
      <c r="K20" s="31"/>
      <c r="L20" s="70"/>
    </row>
    <row r="21" spans="1:12" ht="25.5" x14ac:dyDescent="0.25">
      <c r="A21" s="9" t="s">
        <v>2271</v>
      </c>
      <c r="B21" s="31" t="s">
        <v>1676</v>
      </c>
      <c r="C21" s="31" t="s">
        <v>1820</v>
      </c>
      <c r="D21" s="20" t="s">
        <v>1677</v>
      </c>
      <c r="E21" s="7">
        <v>41662</v>
      </c>
      <c r="F21" s="7">
        <f>F8</f>
        <v>44556</v>
      </c>
      <c r="G21" s="13"/>
      <c r="H21" s="8">
        <f t="shared" si="0"/>
        <v>44586</v>
      </c>
      <c r="I21" s="11">
        <f t="shared" ca="1" si="3"/>
        <v>23</v>
      </c>
      <c r="J21" s="9" t="str">
        <f t="shared" ca="1" si="4"/>
        <v>NOT DUE</v>
      </c>
      <c r="K21" s="31"/>
      <c r="L21" s="70"/>
    </row>
    <row r="22" spans="1:12" ht="27" customHeight="1" x14ac:dyDescent="0.25">
      <c r="A22" s="9" t="s">
        <v>2272</v>
      </c>
      <c r="B22" s="31" t="s">
        <v>1604</v>
      </c>
      <c r="C22" s="31" t="s">
        <v>1810</v>
      </c>
      <c r="D22" s="20" t="s">
        <v>1677</v>
      </c>
      <c r="E22" s="7">
        <v>41662</v>
      </c>
      <c r="F22" s="7">
        <f>F8</f>
        <v>44556</v>
      </c>
      <c r="G22" s="13"/>
      <c r="H22" s="8">
        <f t="shared" si="0"/>
        <v>44586</v>
      </c>
      <c r="I22" s="11">
        <f t="shared" ca="1" si="3"/>
        <v>23</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357</v>
      </c>
      <c r="J23" s="9" t="str">
        <f t="shared" ref="J23" ca="1" si="6">IF(I23="","",IF(I23&lt;0,"OVERDUE","NOT DUE"))</f>
        <v>NOT DUE</v>
      </c>
      <c r="K23" s="31"/>
      <c r="L23" s="70" t="s">
        <v>3250</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4" t="str">
        <f>Rescueboat!E22</f>
        <v>LEO N. TAGPUNO</v>
      </c>
      <c r="F29" s="134"/>
      <c r="G29" s="134"/>
      <c r="I29" s="134" t="s">
        <v>3283</v>
      </c>
      <c r="J29" s="134"/>
      <c r="K29" s="134"/>
    </row>
    <row r="30" spans="1:12" x14ac:dyDescent="0.25">
      <c r="A30" s="112"/>
      <c r="C30" s="117" t="s">
        <v>3234</v>
      </c>
      <c r="E30" s="135" t="s">
        <v>2456</v>
      </c>
      <c r="F30" s="135"/>
      <c r="G30" s="135"/>
      <c r="I30" s="136" t="s">
        <v>2807</v>
      </c>
      <c r="J30" s="136"/>
      <c r="K30" s="136"/>
    </row>
    <row r="31" spans="1:12" x14ac:dyDescent="0.25">
      <c r="A31" s="112"/>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1876</v>
      </c>
      <c r="D3" s="133" t="s">
        <v>8</v>
      </c>
      <c r="E3" s="133"/>
      <c r="F3" s="3" t="s">
        <v>2439</v>
      </c>
    </row>
    <row r="4" spans="1:12" ht="18" customHeight="1" x14ac:dyDescent="0.25">
      <c r="A4" s="132" t="s">
        <v>21</v>
      </c>
      <c r="B4" s="132"/>
      <c r="C4" s="17"/>
      <c r="D4" s="133" t="s">
        <v>9</v>
      </c>
      <c r="E4" s="133"/>
      <c r="F4" s="13"/>
    </row>
    <row r="5" spans="1:12" ht="18" customHeight="1" x14ac:dyDescent="0.25">
      <c r="A5" s="132" t="s">
        <v>22</v>
      </c>
      <c r="B5" s="132"/>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44556</v>
      </c>
      <c r="G8" s="7"/>
      <c r="H8" s="8">
        <f>EDATE(F8-1,1)</f>
        <v>44586</v>
      </c>
      <c r="I8" s="11">
        <f t="shared" ref="I8" ca="1" si="0">IF(ISBLANK(H8),"",H8-DATE(YEAR(NOW()),MONTH(NOW()),DAY(NOW())))</f>
        <v>23</v>
      </c>
      <c r="J8" s="9" t="str">
        <f t="shared" ref="J8" ca="1" si="1">IF(I8="","",IF(I8&lt;0,"OVERDUE","NOT DUE"))</f>
        <v>NOT DUE</v>
      </c>
      <c r="K8" s="31"/>
      <c r="L8" s="70"/>
    </row>
    <row r="9" spans="1:12" x14ac:dyDescent="0.25">
      <c r="A9" s="9" t="s">
        <v>2276</v>
      </c>
      <c r="B9" s="31" t="s">
        <v>2277</v>
      </c>
      <c r="C9" s="31" t="s">
        <v>2278</v>
      </c>
      <c r="D9" s="20" t="s">
        <v>1677</v>
      </c>
      <c r="E9" s="7">
        <v>41662</v>
      </c>
      <c r="F9" s="7">
        <v>44556</v>
      </c>
      <c r="G9" s="7"/>
      <c r="H9" s="8">
        <f>EDATE(F9-1,1)</f>
        <v>44586</v>
      </c>
      <c r="I9" s="11">
        <f t="shared" ref="I9" ca="1" si="2">IF(ISBLANK(H9),"",H9-DATE(YEAR(NOW()),MONTH(NOW()),DAY(NOW())))</f>
        <v>23</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3272</v>
      </c>
      <c r="E15" s="134" t="str">
        <f>'Freefall Lifeboat'!E29:G29</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topLeftCell="A10"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2365</v>
      </c>
      <c r="D3" s="133" t="s">
        <v>8</v>
      </c>
      <c r="E3" s="133"/>
      <c r="F3" s="3" t="s">
        <v>2440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1933</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1933</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351</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1770</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717</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333</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1492</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666</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1401</v>
      </c>
      <c r="J16" s="9" t="str">
        <f t="shared" ca="1" si="5"/>
        <v>NOT DUE</v>
      </c>
      <c r="K16" s="31"/>
      <c r="L16" s="70" t="s">
        <v>3287</v>
      </c>
    </row>
    <row r="17" spans="1:12" x14ac:dyDescent="0.25">
      <c r="A17" s="9" t="s">
        <v>2381</v>
      </c>
      <c r="B17" s="31" t="s">
        <v>2382</v>
      </c>
      <c r="C17" s="31" t="s">
        <v>2414</v>
      </c>
      <c r="D17" s="20" t="s">
        <v>2399</v>
      </c>
      <c r="E17" s="7">
        <v>41662</v>
      </c>
      <c r="F17" s="7">
        <v>44504</v>
      </c>
      <c r="G17" s="13"/>
      <c r="H17" s="8">
        <f>DATE(YEAR(F17)+4,MONTH(F17),DAY(F17)-1)</f>
        <v>45964</v>
      </c>
      <c r="I17" s="11">
        <f t="shared" ca="1" si="4"/>
        <v>1401</v>
      </c>
      <c r="J17" s="9" t="str">
        <f t="shared" ca="1" si="5"/>
        <v>NOT DUE</v>
      </c>
      <c r="K17" s="31"/>
      <c r="L17" s="70" t="s">
        <v>3287</v>
      </c>
    </row>
    <row r="18" spans="1:12" x14ac:dyDescent="0.25">
      <c r="A18" s="9" t="s">
        <v>2383</v>
      </c>
      <c r="B18" s="31" t="s">
        <v>2384</v>
      </c>
      <c r="C18" s="31" t="s">
        <v>2414</v>
      </c>
      <c r="D18" s="20" t="s">
        <v>2400</v>
      </c>
      <c r="E18" s="7">
        <v>41662</v>
      </c>
      <c r="F18" s="7">
        <v>44508</v>
      </c>
      <c r="G18" s="13"/>
      <c r="H18" s="8">
        <f>DATE(YEAR(F18)+3,MONTH(F18),DAY(F18)-1)</f>
        <v>45603</v>
      </c>
      <c r="I18" s="11">
        <f t="shared" ca="1" si="4"/>
        <v>1040</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375</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375</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1040</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404</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1995</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1933</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4" t="str">
        <f>'Water Test Kit'!E15:G15</f>
        <v>LEO N. TAGPUNO</v>
      </c>
      <c r="F30" s="134"/>
      <c r="G30" s="134"/>
      <c r="I30" s="134" t="s">
        <v>3283</v>
      </c>
      <c r="J30" s="134"/>
      <c r="K30" s="134"/>
    </row>
    <row r="31" spans="1:12" x14ac:dyDescent="0.25">
      <c r="A31" s="112"/>
      <c r="C31" s="117" t="s">
        <v>3234</v>
      </c>
      <c r="E31" s="135" t="s">
        <v>2456</v>
      </c>
      <c r="F31" s="135"/>
      <c r="G31" s="135"/>
      <c r="I31" s="136" t="s">
        <v>2807</v>
      </c>
      <c r="J31" s="136"/>
      <c r="K31" s="136"/>
    </row>
    <row r="32" spans="1:12" x14ac:dyDescent="0.25">
      <c r="A32" s="112"/>
    </row>
  </sheetData>
  <sheetProtection selectLockedCells="1"/>
  <mergeCells count="13">
    <mergeCell ref="E30:G30"/>
    <mergeCell ref="I30:K30"/>
    <mergeCell ref="E31:G31"/>
    <mergeCell ref="I31:K31"/>
    <mergeCell ref="A4:B4"/>
    <mergeCell ref="D4:E4"/>
    <mergeCell ref="A5:B5"/>
    <mergeCell ref="A1:B1"/>
    <mergeCell ref="D1:E1"/>
    <mergeCell ref="A2:B2"/>
    <mergeCell ref="D2:E2"/>
    <mergeCell ref="A3:B3"/>
    <mergeCell ref="D3:E3"/>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2774</v>
      </c>
      <c r="D3" s="133" t="s">
        <v>8</v>
      </c>
      <c r="E3" s="133"/>
      <c r="F3" s="3" t="s">
        <v>2815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44561</v>
      </c>
      <c r="G8" s="7"/>
      <c r="H8" s="8">
        <f>EDATE(F8-1,1)</f>
        <v>44591</v>
      </c>
      <c r="I8" s="11">
        <f ca="1">IF(ISBLANK(H8),"",H8-DATE(YEAR(NOW()),MONTH(NOW()),DAY(NOW())))</f>
        <v>28</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4" t="str">
        <f>' Battery Monitoring'!E30:G30</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90"/>
      <c r="D19" s="80"/>
      <c r="E19" s="89"/>
      <c r="H19" s="88"/>
    </row>
    <row r="20" spans="1:8" x14ac:dyDescent="0.25">
      <c r="B20" s="23"/>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abSelected="1"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2826</v>
      </c>
      <c r="D3" s="133" t="s">
        <v>8</v>
      </c>
      <c r="E3" s="133"/>
      <c r="F3" s="3" t="s">
        <v>2825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56</v>
      </c>
      <c r="J8" s="9" t="str">
        <f ca="1">IF(I8="","",IF(I8&lt;0,"OVERDUE","NOT DUE"))</f>
        <v>NOT DUE</v>
      </c>
      <c r="K8" s="31"/>
      <c r="L8" s="130" t="s">
        <v>3286</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56</v>
      </c>
      <c r="J9" s="9" t="str">
        <f ca="1">IF(I9="","",IF(I9&lt;0,"OVERDUE","NOT DUE"))</f>
        <v>NOT DUE</v>
      </c>
      <c r="K9" s="31"/>
      <c r="L9" s="130" t="s">
        <v>3305</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56</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4" t="str">
        <f>'Drinking Water Tank'!C16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v>
      </c>
      <c r="D3" s="133" t="s">
        <v>8</v>
      </c>
      <c r="E3" s="133"/>
      <c r="F3" s="3" t="s">
        <v>281</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846</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110</v>
      </c>
      <c r="J9" s="9" t="str">
        <f t="shared" ca="1" si="1"/>
        <v>NOT DUE</v>
      </c>
      <c r="K9" s="14"/>
      <c r="L9" s="10"/>
    </row>
    <row r="10" spans="1:12" ht="25.5" x14ac:dyDescent="0.25">
      <c r="A10" s="9" t="s">
        <v>284</v>
      </c>
      <c r="B10" s="31" t="s">
        <v>33</v>
      </c>
      <c r="C10" s="31" t="s">
        <v>34</v>
      </c>
      <c r="D10" s="20" t="s">
        <v>2</v>
      </c>
      <c r="E10" s="7">
        <v>41662</v>
      </c>
      <c r="F10" s="7">
        <f>'No.5 Hatch Cover'!F10</f>
        <v>44547</v>
      </c>
      <c r="G10" s="13"/>
      <c r="H10" s="8">
        <f>EDATE(F10-1,1)</f>
        <v>44577</v>
      </c>
      <c r="I10" s="11">
        <f t="shared" ca="1" si="0"/>
        <v>14</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110</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110</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287</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287</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287</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287</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110</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110</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110</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110</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110</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110</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110</v>
      </c>
      <c r="J23" s="9" t="str">
        <f t="shared" ca="1" si="1"/>
        <v>NOT DUE</v>
      </c>
      <c r="K23" s="14"/>
      <c r="L23" s="10" t="s">
        <v>3258</v>
      </c>
    </row>
    <row r="24" spans="1:12" x14ac:dyDescent="0.25">
      <c r="A24" s="9" t="s">
        <v>298</v>
      </c>
      <c r="B24" s="31" t="s">
        <v>51</v>
      </c>
      <c r="C24" s="31" t="s">
        <v>57</v>
      </c>
      <c r="D24" s="20" t="s">
        <v>88</v>
      </c>
      <c r="E24" s="7">
        <v>41662</v>
      </c>
      <c r="F24" s="7">
        <f>'No.5 Hatch Cover'!F24</f>
        <v>44309</v>
      </c>
      <c r="G24" s="13"/>
      <c r="H24" s="8">
        <f t="shared" si="2"/>
        <v>44673</v>
      </c>
      <c r="I24" s="11">
        <f t="shared" ca="1" si="0"/>
        <v>110</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110</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110</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110</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110</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110</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110</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110</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110</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293</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293</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293</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109</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109</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109</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109</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258</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258</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258</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109</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109</v>
      </c>
      <c r="J44" s="9" t="str">
        <f t="shared" ca="1" si="1"/>
        <v>NOT DUE</v>
      </c>
      <c r="K44" s="14"/>
      <c r="L44" s="10"/>
    </row>
    <row r="45" spans="1:12" x14ac:dyDescent="0.25">
      <c r="A45" s="9" t="s">
        <v>3182</v>
      </c>
      <c r="B45" s="31" t="s">
        <v>2294</v>
      </c>
      <c r="C45" s="59" t="s">
        <v>2295</v>
      </c>
      <c r="D45" s="61" t="s">
        <v>594</v>
      </c>
      <c r="E45" s="7">
        <v>41565</v>
      </c>
      <c r="F45" s="7">
        <f>'No.5 Hatch Cover'!F45</f>
        <v>44561</v>
      </c>
      <c r="G45" s="13"/>
      <c r="H45" s="8">
        <f>DATE(YEAR(F45),MONTH(F45),DAY(F45)+7)</f>
        <v>44568</v>
      </c>
      <c r="I45" s="11">
        <f t="shared" ca="1" si="0"/>
        <v>5</v>
      </c>
      <c r="J45" s="9" t="str">
        <f t="shared" ca="1" si="1"/>
        <v>NOT DUE</v>
      </c>
      <c r="K45" s="29"/>
      <c r="L45" s="62"/>
    </row>
    <row r="46" spans="1:12" x14ac:dyDescent="0.25">
      <c r="A46" s="9" t="s">
        <v>3183</v>
      </c>
      <c r="B46" s="31" t="s">
        <v>2297</v>
      </c>
      <c r="C46" s="59" t="s">
        <v>2298</v>
      </c>
      <c r="D46" s="61" t="s">
        <v>594</v>
      </c>
      <c r="E46" s="7">
        <v>41565</v>
      </c>
      <c r="F46" s="7">
        <f>F45</f>
        <v>44561</v>
      </c>
      <c r="G46" s="13"/>
      <c r="H46" s="8">
        <f>DATE(YEAR(F46),MONTH(F46),DAY(F46)+7)</f>
        <v>44568</v>
      </c>
      <c r="I46" s="11">
        <f t="shared" ca="1" si="0"/>
        <v>5</v>
      </c>
      <c r="J46" s="9" t="str">
        <f t="shared" ca="1" si="1"/>
        <v>NOT DUE</v>
      </c>
      <c r="K46" s="29"/>
      <c r="L46" s="29"/>
    </row>
    <row r="47" spans="1:12" ht="25.5" x14ac:dyDescent="0.25">
      <c r="A47" s="9" t="s">
        <v>3184</v>
      </c>
      <c r="B47" s="31" t="s">
        <v>2300</v>
      </c>
      <c r="C47" s="59" t="s">
        <v>2298</v>
      </c>
      <c r="D47" s="61" t="s">
        <v>594</v>
      </c>
      <c r="E47" s="7">
        <v>41565</v>
      </c>
      <c r="F47" s="7">
        <f>F46</f>
        <v>44561</v>
      </c>
      <c r="G47" s="13"/>
      <c r="H47" s="8">
        <f>DATE(YEAR(F47),MONTH(F47),DAY(F47)+7)</f>
        <v>44568</v>
      </c>
      <c r="I47" s="11">
        <f t="shared" ca="1" si="0"/>
        <v>5</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4" t="str">
        <f>C53</f>
        <v>LEO N. TAGPUNO</v>
      </c>
      <c r="F53" s="134"/>
      <c r="G53" s="134"/>
      <c r="I53" s="134" t="s">
        <v>3283</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18" sqref="L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2776</v>
      </c>
      <c r="D3" s="133" t="s">
        <v>8</v>
      </c>
      <c r="E3" s="133"/>
      <c r="F3" s="3" t="s">
        <v>2832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44558</v>
      </c>
      <c r="G8" s="13"/>
      <c r="H8" s="8">
        <f>EDATE(F8-1,1)</f>
        <v>44588</v>
      </c>
      <c r="I8" s="11">
        <f ca="1">IF(ISBLANK(H8),"",H8-DATE(YEAR(NOW()),MONTH(NOW()),DAY(NOW())))</f>
        <v>25</v>
      </c>
      <c r="J8" s="9" t="str">
        <f ca="1">IF(I8="","",IF(I8&lt;0,"OVERDUE","NOT DUE"))</f>
        <v>NOT DUE</v>
      </c>
      <c r="K8" s="31"/>
      <c r="L8" s="111" t="s">
        <v>3306</v>
      </c>
    </row>
    <row r="9" spans="1:12" x14ac:dyDescent="0.25">
      <c r="A9" s="9" t="s">
        <v>2829</v>
      </c>
      <c r="B9" s="31" t="s">
        <v>2828</v>
      </c>
      <c r="C9" s="31" t="s">
        <v>2827</v>
      </c>
      <c r="D9" s="20" t="s">
        <v>1677</v>
      </c>
      <c r="E9" s="106">
        <v>41662</v>
      </c>
      <c r="F9" s="7">
        <f>F8</f>
        <v>44558</v>
      </c>
      <c r="G9" s="13"/>
      <c r="H9" s="8">
        <f>EDATE(F9-1,1)</f>
        <v>44588</v>
      </c>
      <c r="I9" s="11">
        <f ca="1">IF(ISBLANK(H9),"",H9-DATE(YEAR(NOW()),MONTH(NOW()),DAY(NOW())))</f>
        <v>25</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2777</v>
      </c>
      <c r="D3" s="133" t="s">
        <v>8</v>
      </c>
      <c r="E3" s="133"/>
      <c r="F3" s="3" t="s">
        <v>2835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82</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2778</v>
      </c>
      <c r="D3" s="133" t="s">
        <v>8</v>
      </c>
      <c r="E3" s="133"/>
      <c r="F3" s="3" t="s">
        <v>2840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44548</v>
      </c>
      <c r="G8" s="13"/>
      <c r="H8" s="8">
        <f>DATE(YEAR(F8),MONTH(F8)+2,DAY(F8)-1)</f>
        <v>44609</v>
      </c>
      <c r="I8" s="11">
        <f ca="1">IF(ISBLANK(H8),"",H8-DATE(YEAR(NOW()),MONTH(NOW()),DAY(NOW())))</f>
        <v>46</v>
      </c>
      <c r="J8" s="9" t="str">
        <f ca="1">IF(I8="","",IF(I8&lt;0,"OVERDUE","NOT DUE"))</f>
        <v>NOT DUE</v>
      </c>
      <c r="K8" s="31"/>
      <c r="L8" s="70"/>
    </row>
    <row r="9" spans="1:12" x14ac:dyDescent="0.25">
      <c r="A9" s="9" t="s">
        <v>2837</v>
      </c>
      <c r="B9" s="31" t="s">
        <v>2828</v>
      </c>
      <c r="C9" s="31" t="s">
        <v>2836</v>
      </c>
      <c r="D9" s="20" t="s">
        <v>431</v>
      </c>
      <c r="E9" s="106">
        <v>41662</v>
      </c>
      <c r="F9" s="7">
        <f>F8</f>
        <v>44548</v>
      </c>
      <c r="G9" s="13"/>
      <c r="H9" s="8">
        <f>DATE(YEAR(F9),MONTH(F9)+2,DAY(F9)-1)</f>
        <v>44609</v>
      </c>
      <c r="I9" s="11">
        <f ca="1">IF(ISBLANK(H9),"",H9-DATE(YEAR(NOW()),MONTH(NOW()),DAY(NOW())))</f>
        <v>46</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4" workbookViewId="0">
      <selection activeCell="D22" sqref="D22: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2779</v>
      </c>
      <c r="D3" s="133" t="s">
        <v>8</v>
      </c>
      <c r="E3" s="133"/>
      <c r="F3" s="3" t="s">
        <v>2850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44530</v>
      </c>
      <c r="G8" s="7"/>
      <c r="H8" s="8">
        <f>EDATE(F8-1,1)</f>
        <v>44559</v>
      </c>
      <c r="I8" s="11">
        <f ca="1">IF(ISBLANK(H8),"",H8-DATE(YEAR(NOW()),MONTH(NOW()),DAY(NOW())))</f>
        <v>-4</v>
      </c>
      <c r="J8" s="9" t="str">
        <f ca="1">IF(I8="","",IF(I8&lt;0,"OVERDUE","NOT DUE"))</f>
        <v>OVERDUE</v>
      </c>
      <c r="K8" s="31"/>
      <c r="L8" s="70" t="s">
        <v>2811</v>
      </c>
    </row>
    <row r="9" spans="1:12" ht="25.5" x14ac:dyDescent="0.25">
      <c r="A9" s="9" t="s">
        <v>2847</v>
      </c>
      <c r="B9" s="31" t="s">
        <v>2846</v>
      </c>
      <c r="C9" s="31" t="s">
        <v>2845</v>
      </c>
      <c r="D9" s="20" t="s">
        <v>1677</v>
      </c>
      <c r="E9" s="106">
        <v>41662</v>
      </c>
      <c r="F9" s="7">
        <v>44530</v>
      </c>
      <c r="G9" s="7"/>
      <c r="H9" s="8">
        <f>EDATE(F9-1,1)</f>
        <v>44559</v>
      </c>
      <c r="I9" s="11">
        <f ca="1">IF(ISBLANK(H9),"",H9-DATE(YEAR(NOW()),MONTH(NOW()),DAY(NOW())))</f>
        <v>-4</v>
      </c>
      <c r="J9" s="9" t="str">
        <f ca="1">IF(I9="","",IF(I9&lt;0,"OVERDUE","NOT DUE"))</f>
        <v>OVERDUE</v>
      </c>
      <c r="K9" s="31"/>
      <c r="L9" s="70" t="s">
        <v>2844</v>
      </c>
    </row>
    <row r="10" spans="1:12" x14ac:dyDescent="0.25">
      <c r="A10" s="9" t="s">
        <v>2843</v>
      </c>
      <c r="B10" s="31" t="s">
        <v>2828</v>
      </c>
      <c r="C10" s="31" t="s">
        <v>2842</v>
      </c>
      <c r="D10" s="20" t="s">
        <v>1677</v>
      </c>
      <c r="E10" s="106">
        <v>41662</v>
      </c>
      <c r="F10" s="7">
        <v>44530</v>
      </c>
      <c r="G10" s="7"/>
      <c r="H10" s="8">
        <f>EDATE(F10-1,1)</f>
        <v>44559</v>
      </c>
      <c r="I10" s="11">
        <f ca="1">IF(ISBLANK(H10),"",H10-DATE(YEAR(NOW()),MONTH(NOW()),DAY(NOW())))</f>
        <v>-4</v>
      </c>
      <c r="J10" s="9" t="str">
        <f ca="1">IF(I10="","",IF(I10&lt;0,"OVERDUE","NOT DUE"))</f>
        <v>OVERDUE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4" t="str">
        <f>'Suez Light and Davit  '!C15</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90"/>
      <c r="D20" s="80"/>
      <c r="E20" s="89"/>
      <c r="H20" s="88"/>
    </row>
    <row r="21" spans="1:11" x14ac:dyDescent="0.25">
      <c r="B21" s="23"/>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2780</v>
      </c>
      <c r="D3" s="133" t="s">
        <v>8</v>
      </c>
      <c r="E3" s="133"/>
      <c r="F3" s="3" t="s">
        <v>2855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82</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82</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2781</v>
      </c>
      <c r="D3" s="133" t="s">
        <v>8</v>
      </c>
      <c r="E3" s="133"/>
      <c r="F3" s="3" t="s">
        <v>2864</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44559</v>
      </c>
      <c r="G8" s="13"/>
      <c r="H8" s="8">
        <f>EDATE(F8-1,1)</f>
        <v>44589</v>
      </c>
      <c r="I8" s="11">
        <f ca="1">IF(ISBLANK(H8),"",H8-DATE(YEAR(NOW()),MONTH(NOW()),DAY(NOW())))</f>
        <v>26</v>
      </c>
      <c r="J8" s="9" t="str">
        <f ca="1">IF(I8="","",IF(I8&lt;0,"OVERDUE","NOT DUE"))</f>
        <v>NOT DUE</v>
      </c>
      <c r="K8" s="31"/>
      <c r="L8" s="70" t="s">
        <v>3231</v>
      </c>
    </row>
    <row r="9" spans="1:12" x14ac:dyDescent="0.25">
      <c r="A9" s="9" t="s">
        <v>2861</v>
      </c>
      <c r="B9" s="31" t="s">
        <v>2828</v>
      </c>
      <c r="C9" s="31" t="s">
        <v>2860</v>
      </c>
      <c r="D9" s="20" t="s">
        <v>1677</v>
      </c>
      <c r="E9" s="106">
        <v>41662</v>
      </c>
      <c r="F9" s="7">
        <f>F8</f>
        <v>44559</v>
      </c>
      <c r="G9" s="13"/>
      <c r="H9" s="8">
        <f>EDATE(F9-1,1)</f>
        <v>44589</v>
      </c>
      <c r="I9" s="11">
        <f ca="1">IF(ISBLANK(H9),"",H9-DATE(YEAR(NOW()),MONTH(NOW()),DAY(NOW())))</f>
        <v>26</v>
      </c>
      <c r="J9" s="9" t="str">
        <f ca="1">IF(I9="","",IF(I9&lt;0,"OVERDUE","NOT DUE"))</f>
        <v>NOT DUE</v>
      </c>
      <c r="K9" s="31"/>
      <c r="L9" s="70" t="s">
        <v>2859</v>
      </c>
    </row>
    <row r="10" spans="1:12" ht="36" x14ac:dyDescent="0.25">
      <c r="A10" s="9" t="s">
        <v>2858</v>
      </c>
      <c r="B10" s="31" t="s">
        <v>2857</v>
      </c>
      <c r="C10" s="31" t="s">
        <v>2856</v>
      </c>
      <c r="D10" s="20" t="s">
        <v>1677</v>
      </c>
      <c r="E10" s="7">
        <v>43677</v>
      </c>
      <c r="F10" s="7">
        <f>F8</f>
        <v>44559</v>
      </c>
      <c r="G10" s="13"/>
      <c r="H10" s="8">
        <f>EDATE(F10-1,1)</f>
        <v>44589</v>
      </c>
      <c r="I10" s="11">
        <f ca="1">IF(ISBLANK(H10),"",H10-DATE(YEAR(NOW()),MONTH(NOW()),DAY(NOW())))</f>
        <v>26</v>
      </c>
      <c r="J10" s="9" t="str">
        <f ca="1">IF(I10="","",IF(I10&lt;0,"OVERDUE","NOT DUE"))</f>
        <v>NOT DUE</v>
      </c>
      <c r="K10" s="31"/>
      <c r="L10" s="70" t="s">
        <v>3274</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3273</v>
      </c>
      <c r="E16" s="134" t="str">
        <f>'Miscellaneous Davit'!C15</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8"/>
      <c r="D20" s="80"/>
      <c r="E20" s="89"/>
      <c r="H20" s="88"/>
    </row>
    <row r="21" spans="1:11" x14ac:dyDescent="0.25">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2782</v>
      </c>
      <c r="D3" s="133" t="s">
        <v>8</v>
      </c>
      <c r="E3" s="133"/>
      <c r="F3" s="3" t="s">
        <v>2872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44556</v>
      </c>
      <c r="G8" s="13"/>
      <c r="H8" s="8">
        <f>EDATE(F8-1,1)</f>
        <v>44586</v>
      </c>
      <c r="I8" s="11">
        <f ca="1">IF(ISBLANK(H8),"",H8-DATE(YEAR(NOW()),MONTH(NOW()),DAY(NOW())))</f>
        <v>23</v>
      </c>
      <c r="J8" s="9" t="str">
        <f ca="1">IF(I8="","",IF(I8&lt;0,"OVERDUE","NOT DUE"))</f>
        <v>NOT DUE</v>
      </c>
      <c r="K8" s="31"/>
      <c r="L8" s="70" t="s">
        <v>3278</v>
      </c>
    </row>
    <row r="9" spans="1:12" x14ac:dyDescent="0.25">
      <c r="A9" s="9" t="s">
        <v>2869</v>
      </c>
      <c r="B9" s="31" t="s">
        <v>2828</v>
      </c>
      <c r="C9" s="31" t="s">
        <v>2868</v>
      </c>
      <c r="D9" s="20" t="s">
        <v>1677</v>
      </c>
      <c r="E9" s="106">
        <v>41662</v>
      </c>
      <c r="F9" s="7">
        <f>F8</f>
        <v>44556</v>
      </c>
      <c r="G9" s="13"/>
      <c r="H9" s="8">
        <f>EDATE(F9-1,1)</f>
        <v>44586</v>
      </c>
      <c r="I9" s="11">
        <f ca="1">IF(ISBLANK(H9),"",H9-DATE(YEAR(NOW()),MONTH(NOW()),DAY(NOW())))</f>
        <v>23</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87</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2879</v>
      </c>
      <c r="D3" s="133" t="s">
        <v>8</v>
      </c>
      <c r="E3" s="133"/>
      <c r="F3" s="3" t="s">
        <v>2878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44556</v>
      </c>
      <c r="G8" s="13"/>
      <c r="H8" s="8">
        <f>EDATE(F8-1,1)</f>
        <v>44586</v>
      </c>
      <c r="I8" s="11">
        <f ca="1">IF(ISBLANK(H8),"",H8-DATE(YEAR(NOW()),MONTH(NOW()),DAY(NOW())))</f>
        <v>23</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44556</v>
      </c>
      <c r="G9" s="13"/>
      <c r="H9" s="8">
        <f>EDATE(F9-1,1)</f>
        <v>44586</v>
      </c>
      <c r="I9" s="11">
        <f ca="1">IF(ISBLANK(H9),"",H9-DATE(YEAR(NOW()),MONTH(NOW()),DAY(NOW())))</f>
        <v>23</v>
      </c>
      <c r="J9" s="9" t="str">
        <f ca="1">IF(I9="","",IF(I9&lt;0,"OVERDUE","NOT DUE"))</f>
        <v>NOT DUE</v>
      </c>
      <c r="K9" s="31"/>
      <c r="L9" s="125"/>
    </row>
    <row r="10" spans="1:12" ht="25.5" x14ac:dyDescent="0.25">
      <c r="A10" s="9" t="s">
        <v>2873</v>
      </c>
      <c r="B10" s="31" t="s">
        <v>2866</v>
      </c>
      <c r="C10" s="31" t="s">
        <v>2865</v>
      </c>
      <c r="D10" s="20" t="s">
        <v>378</v>
      </c>
      <c r="E10" s="106">
        <v>41662</v>
      </c>
      <c r="F10" s="7">
        <f>F9</f>
        <v>44556</v>
      </c>
      <c r="G10" s="13"/>
      <c r="H10" s="8">
        <f>DATE(YEAR(F10),MONTH(F10)+3,DAY(F10)-1)</f>
        <v>44645</v>
      </c>
      <c r="I10" s="11">
        <f ca="1">IF(ISBLANK(H10),"",H10-DATE(YEAR(NOW()),MONTH(NOW()),DAY(NOW())))</f>
        <v>82</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4" t="str">
        <f>C16</f>
        <v>LEO N. TAGPUNO</v>
      </c>
      <c r="F16" s="134"/>
      <c r="G16" s="134"/>
      <c r="I16" s="134" t="s">
        <v>3283</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2892</v>
      </c>
      <c r="D3" s="133" t="s">
        <v>8</v>
      </c>
      <c r="E3" s="133"/>
      <c r="F3" s="3" t="s">
        <v>2891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44556</v>
      </c>
      <c r="G8" s="13"/>
      <c r="H8" s="8">
        <f t="shared" ref="H8:H15" si="0">EDATE(F8-1,1)</f>
        <v>44586</v>
      </c>
      <c r="I8" s="11">
        <f t="shared" ref="I8:I15" ca="1" si="1">IF(ISBLANK(H8),"",H8-DATE(YEAR(NOW()),MONTH(NOW()),DAY(NOW())))</f>
        <v>23</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44556</v>
      </c>
      <c r="G9" s="13"/>
      <c r="H9" s="8">
        <f t="shared" si="0"/>
        <v>44586</v>
      </c>
      <c r="I9" s="11">
        <f t="shared" ca="1" si="1"/>
        <v>23</v>
      </c>
      <c r="J9" s="9" t="str">
        <f t="shared" ca="1" si="2"/>
        <v>NOT DUE</v>
      </c>
      <c r="K9" s="31"/>
      <c r="L9" s="10"/>
    </row>
    <row r="10" spans="1:12" ht="25.5" x14ac:dyDescent="0.25">
      <c r="A10" s="9" t="s">
        <v>2886</v>
      </c>
      <c r="B10" s="31" t="s">
        <v>1583</v>
      </c>
      <c r="C10" s="31" t="s">
        <v>1846</v>
      </c>
      <c r="D10" s="20" t="s">
        <v>1566</v>
      </c>
      <c r="E10" s="7">
        <v>41662</v>
      </c>
      <c r="F10" s="7">
        <f t="shared" si="3"/>
        <v>44556</v>
      </c>
      <c r="G10" s="13"/>
      <c r="H10" s="8">
        <f t="shared" si="0"/>
        <v>44586</v>
      </c>
      <c r="I10" s="11">
        <f t="shared" ca="1" si="1"/>
        <v>23</v>
      </c>
      <c r="J10" s="9" t="str">
        <f t="shared" ca="1" si="2"/>
        <v>NOT DUE</v>
      </c>
      <c r="K10" s="31"/>
      <c r="L10" s="10"/>
    </row>
    <row r="11" spans="1:12" ht="25.5" x14ac:dyDescent="0.25">
      <c r="A11" s="9" t="s">
        <v>2885</v>
      </c>
      <c r="B11" s="31" t="s">
        <v>1584</v>
      </c>
      <c r="C11" s="31" t="s">
        <v>1847</v>
      </c>
      <c r="D11" s="20" t="s">
        <v>1566</v>
      </c>
      <c r="E11" s="7">
        <v>41662</v>
      </c>
      <c r="F11" s="7">
        <f t="shared" si="3"/>
        <v>44556</v>
      </c>
      <c r="G11" s="13"/>
      <c r="H11" s="8">
        <f t="shared" si="0"/>
        <v>44586</v>
      </c>
      <c r="I11" s="11">
        <f t="shared" ca="1" si="1"/>
        <v>23</v>
      </c>
      <c r="J11" s="9" t="str">
        <f t="shared" ca="1" si="2"/>
        <v>NOT DUE</v>
      </c>
      <c r="K11" s="31"/>
      <c r="L11" s="10"/>
    </row>
    <row r="12" spans="1:12" ht="25.5" x14ac:dyDescent="0.25">
      <c r="A12" s="9" t="s">
        <v>2884</v>
      </c>
      <c r="B12" s="31" t="s">
        <v>1585</v>
      </c>
      <c r="C12" s="31" t="s">
        <v>1847</v>
      </c>
      <c r="D12" s="20" t="s">
        <v>1566</v>
      </c>
      <c r="E12" s="7">
        <v>41662</v>
      </c>
      <c r="F12" s="7">
        <f t="shared" si="3"/>
        <v>44556</v>
      </c>
      <c r="G12" s="13"/>
      <c r="H12" s="8">
        <f t="shared" si="0"/>
        <v>44586</v>
      </c>
      <c r="I12" s="11">
        <f t="shared" ca="1" si="1"/>
        <v>23</v>
      </c>
      <c r="J12" s="9" t="str">
        <f t="shared" ca="1" si="2"/>
        <v>NOT DUE</v>
      </c>
      <c r="K12" s="31"/>
      <c r="L12" s="10"/>
    </row>
    <row r="13" spans="1:12" x14ac:dyDescent="0.25">
      <c r="A13" s="9" t="s">
        <v>2883</v>
      </c>
      <c r="B13" s="31" t="s">
        <v>1586</v>
      </c>
      <c r="C13" s="31" t="s">
        <v>1808</v>
      </c>
      <c r="D13" s="20" t="s">
        <v>1566</v>
      </c>
      <c r="E13" s="7">
        <v>41662</v>
      </c>
      <c r="F13" s="7">
        <f t="shared" si="3"/>
        <v>44556</v>
      </c>
      <c r="G13" s="13"/>
      <c r="H13" s="8">
        <f t="shared" si="0"/>
        <v>44586</v>
      </c>
      <c r="I13" s="11">
        <f t="shared" ca="1" si="1"/>
        <v>23</v>
      </c>
      <c r="J13" s="9" t="str">
        <f t="shared" ca="1" si="2"/>
        <v>NOT DUE</v>
      </c>
      <c r="K13" s="31"/>
      <c r="L13" s="10"/>
    </row>
    <row r="14" spans="1:12" ht="25.5" x14ac:dyDescent="0.25">
      <c r="A14" s="9" t="s">
        <v>2882</v>
      </c>
      <c r="B14" s="31" t="s">
        <v>1587</v>
      </c>
      <c r="C14" s="31" t="s">
        <v>1847</v>
      </c>
      <c r="D14" s="20" t="s">
        <v>1566</v>
      </c>
      <c r="E14" s="7">
        <v>41662</v>
      </c>
      <c r="F14" s="7">
        <f t="shared" si="3"/>
        <v>44556</v>
      </c>
      <c r="G14" s="13"/>
      <c r="H14" s="8">
        <f t="shared" si="0"/>
        <v>44586</v>
      </c>
      <c r="I14" s="11">
        <f t="shared" ca="1" si="1"/>
        <v>23</v>
      </c>
      <c r="J14" s="9" t="str">
        <f t="shared" ca="1" si="2"/>
        <v>NOT DUE</v>
      </c>
      <c r="K14" s="31"/>
      <c r="L14" s="10"/>
    </row>
    <row r="15" spans="1:12" ht="25.5" x14ac:dyDescent="0.25">
      <c r="A15" s="9" t="s">
        <v>2881</v>
      </c>
      <c r="B15" s="31" t="s">
        <v>2880</v>
      </c>
      <c r="C15" s="31" t="s">
        <v>1809</v>
      </c>
      <c r="D15" s="20" t="s">
        <v>1566</v>
      </c>
      <c r="E15" s="7">
        <v>41662</v>
      </c>
      <c r="F15" s="7">
        <f t="shared" si="3"/>
        <v>44556</v>
      </c>
      <c r="G15" s="13"/>
      <c r="H15" s="8">
        <f t="shared" si="0"/>
        <v>44586</v>
      </c>
      <c r="I15" s="11">
        <f t="shared" ca="1" si="1"/>
        <v>23</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4" t="str">
        <f>C21</f>
        <v>LEO N. TAGPUNO</v>
      </c>
      <c r="F21" s="134"/>
      <c r="G21" s="134"/>
      <c r="I21" s="134" t="s">
        <v>3283</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23"/>
      <c r="C24" s="80"/>
    </row>
    <row r="25" spans="1:11" x14ac:dyDescent="0.25">
      <c r="B25" s="89"/>
      <c r="D25" s="80"/>
      <c r="E25" s="89"/>
      <c r="H25" s="88"/>
    </row>
    <row r="26" spans="1:11" x14ac:dyDescent="0.25">
      <c r="B26" s="80"/>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2785</v>
      </c>
      <c r="D3" s="133" t="s">
        <v>8</v>
      </c>
      <c r="E3" s="133"/>
      <c r="F3" s="3" t="s">
        <v>2898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56</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56</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4" t="str">
        <f>C15</f>
        <v>LEO N. TAGPUNO</v>
      </c>
      <c r="F15" s="134"/>
      <c r="G15" s="134"/>
      <c r="I15" s="134" t="s">
        <v>3283</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89"/>
      <c r="D18" s="80"/>
      <c r="E18" s="89"/>
      <c r="H18" s="88"/>
    </row>
    <row r="19" spans="1:8" x14ac:dyDescent="0.25">
      <c r="B19" s="80"/>
      <c r="D19" s="80"/>
      <c r="E19" s="80"/>
      <c r="G19" s="136"/>
      <c r="H19" s="136"/>
    </row>
  </sheetData>
  <mergeCells count="14">
    <mergeCell ref="I15:K15"/>
    <mergeCell ref="E16:G16"/>
    <mergeCell ref="I16:K16"/>
    <mergeCell ref="A4:B4"/>
    <mergeCell ref="D4:E4"/>
    <mergeCell ref="A5:B5"/>
    <mergeCell ref="G19:H19"/>
    <mergeCell ref="A1:B1"/>
    <mergeCell ref="D1:E1"/>
    <mergeCell ref="A2:B2"/>
    <mergeCell ref="D2:E2"/>
    <mergeCell ref="A3:B3"/>
    <mergeCell ref="D3:E3"/>
    <mergeCell ref="E15:G1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2022-01-02T07:38:18Z</dcterms:modified>
</cp:coreProperties>
</file>