
<file path=[Content_Types].xml><?xml version="1.0" encoding="utf-8"?>
<Types xmlns="http://schemas.openxmlformats.org/package/2006/content-types">
  <Default Extension="bin" ContentType="application/vnd.openxmlformats-officedocument.spreadsheetml.printerSettings"/>
  <Default Extension="png" ContentType="image/png"/>
  <Default Extension="emf" ContentType="image/x-emf"/>
  <Default Extension="jpeg" ContentType="image/jpeg"/>
  <Default Extension="rels" ContentType="application/vnd.openxmlformats-package.relationships+xml"/>
  <Default Extension="xml" ContentType="application/xml"/>
  <Default Extension="wdp" ContentType="image/vnd.ms-photo"/>
  <Default Extension="GIF" ContentType="image/gif"/>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drawings/drawing35.xml" ContentType="application/vnd.openxmlformats-officedocument.drawing+xml"/>
  <Override PartName="/xl/drawings/drawing36.xml" ContentType="application/vnd.openxmlformats-officedocument.drawing+xml"/>
  <Override PartName="/xl/drawings/drawing37.xml" ContentType="application/vnd.openxmlformats-officedocument.drawing+xml"/>
  <Override PartName="/xl/drawings/drawing38.xml" ContentType="application/vnd.openxmlformats-officedocument.drawing+xml"/>
  <Override PartName="/xl/drawings/drawing39.xml" ContentType="application/vnd.openxmlformats-officedocument.drawing+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drawings/drawing43.xml" ContentType="application/vnd.openxmlformats-officedocument.drawing+xml"/>
  <Override PartName="/xl/drawings/drawing44.xml" ContentType="application/vnd.openxmlformats-officedocument.drawing+xml"/>
  <Override PartName="/xl/drawings/drawing45.xml" ContentType="application/vnd.openxmlformats-officedocument.drawing+xml"/>
  <Override PartName="/xl/drawings/drawing46.xml" ContentType="application/vnd.openxmlformats-officedocument.drawing+xml"/>
  <Override PartName="/xl/drawings/drawing47.xml" ContentType="application/vnd.openxmlformats-officedocument.drawing+xml"/>
  <Override PartName="/xl/drawings/drawing48.xml" ContentType="application/vnd.openxmlformats-officedocument.drawing+xml"/>
  <Override PartName="/xl/drawings/drawing49.xml" ContentType="application/vnd.openxmlformats-officedocument.drawing+xml"/>
  <Override PartName="/xl/drawings/drawing50.xml" ContentType="application/vnd.openxmlformats-officedocument.drawing+xml"/>
  <Override PartName="/xl/drawings/drawing51.xml" ContentType="application/vnd.openxmlformats-officedocument.drawing+xml"/>
  <Override PartName="/xl/drawings/drawing52.xml" ContentType="application/vnd.openxmlformats-officedocument.drawing+xml"/>
  <Override PartName="/xl/drawings/drawing53.xml" ContentType="application/vnd.openxmlformats-officedocument.drawing+xml"/>
  <Override PartName="/xl/drawings/drawing54.xml" ContentType="application/vnd.openxmlformats-officedocument.drawing+xml"/>
  <Override PartName="/xl/drawings/drawing55.xml" ContentType="application/vnd.openxmlformats-officedocument.drawing+xml"/>
  <Override PartName="/xl/drawings/drawing56.xml" ContentType="application/vnd.openxmlformats-officedocument.drawing+xml"/>
  <Override PartName="/xl/drawings/drawing57.xml" ContentType="application/vnd.openxmlformats-officedocument.drawing+xml"/>
  <Override PartName="/xl/drawings/drawing58.xml" ContentType="application/vnd.openxmlformats-officedocument.drawing+xml"/>
  <Override PartName="/xl/drawings/drawing59.xml" ContentType="application/vnd.openxmlformats-officedocument.drawing+xml"/>
  <Override PartName="/xl/drawings/drawing60.xml" ContentType="application/vnd.openxmlformats-officedocument.drawing+xml"/>
  <Override PartName="/xl/drawings/drawing61.xml" ContentType="application/vnd.openxmlformats-officedocument.drawing+xml"/>
  <Override PartName="/xl/drawings/drawing62.xml" ContentType="application/vnd.openxmlformats-officedocument.drawing+xml"/>
  <Override PartName="/xl/drawings/drawing63.xml" ContentType="application/vnd.openxmlformats-officedocument.drawing+xml"/>
  <Override PartName="/xl/drawings/drawing64.xml" ContentType="application/vnd.openxmlformats-officedocument.drawing+xml"/>
  <Override PartName="/xl/drawings/drawing65.xml" ContentType="application/vnd.openxmlformats-officedocument.drawing+xml"/>
  <Override PartName="/xl/drawings/drawing66.xml" ContentType="application/vnd.openxmlformats-officedocument.drawing+xml"/>
  <Override PartName="/xl/drawings/drawing67.xml" ContentType="application/vnd.openxmlformats-officedocument.drawing+xml"/>
  <Override PartName="/xl/drawings/drawing68.xml" ContentType="application/vnd.openxmlformats-officedocument.drawing+xml"/>
  <Override PartName="/xl/drawings/drawing69.xml" ContentType="application/vnd.openxmlformats-officedocument.drawing+xml"/>
  <Override PartName="/xl/drawings/drawing70.xml" ContentType="application/vnd.openxmlformats-officedocument.drawing+xml"/>
  <Override PartName="/xl/drawings/drawing71.xml" ContentType="application/vnd.openxmlformats-officedocument.drawing+xml"/>
  <Override PartName="/xl/drawings/drawing72.xml" ContentType="application/vnd.openxmlformats-officedocument.drawing+xml"/>
  <Override PartName="/xl/drawings/drawing73.xml" ContentType="application/vnd.openxmlformats-officedocument.drawing+xml"/>
  <Override PartName="/xl/drawings/drawing74.xml" ContentType="application/vnd.openxmlformats-officedocument.drawing+xml"/>
  <Override PartName="/xl/drawings/drawing75.xml" ContentType="application/vnd.openxmlformats-officedocument.drawing+xml"/>
  <Override PartName="/xl/drawings/drawing76.xml" ContentType="application/vnd.openxmlformats-officedocument.drawing+xml"/>
  <Override PartName="/xl/drawings/drawing77.xml" ContentType="application/vnd.openxmlformats-officedocument.drawing+xml"/>
  <Override PartName="/xl/drawings/drawing78.xml" ContentType="application/vnd.openxmlformats-officedocument.drawing+xml"/>
  <Override PartName="/xl/drawings/drawing79.xml" ContentType="application/vnd.openxmlformats-officedocument.drawing+xml"/>
  <Override PartName="/xl/drawings/drawing80.xml" ContentType="application/vnd.openxmlformats-officedocument.drawing+xml"/>
  <Override PartName="/xl/drawings/drawing81.xml" ContentType="application/vnd.openxmlformats-officedocument.drawing+xml"/>
  <Override PartName="/xl/drawings/drawing82.xml" ContentType="application/vnd.openxmlformats-officedocument.drawing+xml"/>
  <Override PartName="/xl/drawings/drawing83.xml" ContentType="application/vnd.openxmlformats-officedocument.drawing+xml"/>
  <Override PartName="/xl/drawings/drawing84.xml" ContentType="application/vnd.openxmlformats-officedocument.drawing+xml"/>
  <Override PartName="/xl/drawings/drawing85.xml" ContentType="application/vnd.openxmlformats-officedocument.drawing+xml"/>
  <Override PartName="/xl/drawings/drawing86.xml" ContentType="application/vnd.openxmlformats-officedocument.drawing+xml"/>
  <Override PartName="/xl/drawings/drawing87.xml" ContentType="application/vnd.openxmlformats-officedocument.drawing+xml"/>
  <Override PartName="/xl/drawings/drawing88.xml" ContentType="application/vnd.openxmlformats-officedocument.drawing+xml"/>
  <Override PartName="/xl/drawings/drawing89.xml" ContentType="application/vnd.openxmlformats-officedocument.drawing+xml"/>
  <Override PartName="/xl/drawings/drawing90.xml" ContentType="application/vnd.openxmlformats-officedocument.drawing+xml"/>
  <Override PartName="/xl/drawings/drawing91.xml" ContentType="application/vnd.openxmlformats-officedocument.drawing+xml"/>
  <Override PartName="/xl/drawings/drawing92.xml" ContentType="application/vnd.openxmlformats-officedocument.drawing+xml"/>
  <Override PartName="/xl/drawings/drawing93.xml" ContentType="application/vnd.openxmlformats-officedocument.drawing+xml"/>
  <Override PartName="/xl/drawings/drawing94.xml" ContentType="application/vnd.openxmlformats-officedocument.drawing+xml"/>
  <Override PartName="/xl/drawings/drawing95.xml" ContentType="application/vnd.openxmlformats-officedocument.drawing+xml"/>
  <Override PartName="/xl/drawings/drawing96.xml" ContentType="application/vnd.openxmlformats-officedocument.drawing+xml"/>
  <Override PartName="/xl/drawings/drawing97.xml" ContentType="application/vnd.openxmlformats-officedocument.drawing+xml"/>
  <Override PartName="/xl/drawings/drawing98.xml" ContentType="application/vnd.openxmlformats-officedocument.drawing+xml"/>
  <Override PartName="/xl/drawings/drawing99.xml" ContentType="application/vnd.openxmlformats-officedocument.drawing+xml"/>
  <Override PartName="/xl/drawings/drawing100.xml" ContentType="application/vnd.openxmlformats-officedocument.drawing+xml"/>
  <Override PartName="/xl/drawings/drawing101.xml" ContentType="application/vnd.openxmlformats-officedocument.drawing+xml"/>
  <Override PartName="/xl/drawings/drawing102.xml" ContentType="application/vnd.openxmlformats-officedocument.drawing+xml"/>
  <Override PartName="/xl/drawings/drawing103.xml" ContentType="application/vnd.openxmlformats-officedocument.drawing+xml"/>
  <Override PartName="/xl/drawings/drawing104.xml" ContentType="application/vnd.openxmlformats-officedocument.drawing+xml"/>
  <Override PartName="/xl/drawings/drawing105.xml" ContentType="application/vnd.openxmlformats-officedocument.drawing+xml"/>
  <Override PartName="/xl/drawings/drawing106.xml" ContentType="application/vnd.openxmlformats-officedocument.drawing+xml"/>
  <Override PartName="/xl/drawings/drawing107.xml" ContentType="application/vnd.openxmlformats-officedocument.drawing+xml"/>
  <Override PartName="/xl/drawings/drawing108.xml" ContentType="application/vnd.openxmlformats-officedocument.drawing+xml"/>
  <Override PartName="/xl/drawings/drawing109.xml" ContentType="application/vnd.openxmlformats-officedocument.drawing+xml"/>
  <Override PartName="/xl/drawings/drawing110.xml" ContentType="application/vnd.openxmlformats-officedocument.drawing+xml"/>
  <Override PartName="/xl/drawings/drawing111.xml" ContentType="application/vnd.openxmlformats-officedocument.drawing+xml"/>
  <Override PartName="/xl/drawings/drawing112.xml" ContentType="application/vnd.openxmlformats-officedocument.drawing+xml"/>
  <Override PartName="/xl/drawings/drawing113.xml" ContentType="application/vnd.openxmlformats-officedocument.drawing+xml"/>
  <Override PartName="/xl/drawings/drawing114.xml" ContentType="application/vnd.openxmlformats-officedocument.drawing+xml"/>
  <Override PartName="/xl/drawings/drawing115.xml" ContentType="application/vnd.openxmlformats-officedocument.drawing+xml"/>
  <Override PartName="/xl/drawings/drawing116.xml" ContentType="application/vnd.openxmlformats-officedocument.drawing+xml"/>
  <Override PartName="/xl/drawings/drawing117.xml" ContentType="application/vnd.openxmlformats-officedocument.drawing+xml"/>
  <Override PartName="/xl/drawings/drawing11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0" yWindow="0" windowWidth="12015" windowHeight="9660" tabRatio="795" activeTab="35"/>
  </bookViews>
  <sheets>
    <sheet name="Main Menu" sheetId="66" r:id="rId1"/>
    <sheet name="HC Emergcy Equipment" sheetId="60" r:id="rId2"/>
    <sheet name="Hatch Cover" sheetId="25" r:id="rId3"/>
    <sheet name="No.1 Hatch Cover" sheetId="32" r:id="rId4"/>
    <sheet name="No.2 Hatch Cover" sheetId="33" r:id="rId5"/>
    <sheet name="No.3 Hatch Cover" sheetId="34" r:id="rId6"/>
    <sheet name="No.4 Hatch Cover" sheetId="35" r:id="rId7"/>
    <sheet name="No.5 Hatch Cover" sheetId="36" r:id="rId8"/>
    <sheet name="No.6 Hatch Cover" sheetId="37" r:id="rId9"/>
    <sheet name="No.7 Hatch Cover" sheetId="38" r:id="rId10"/>
    <sheet name="No.1 Sanitary Space Exhaust Fan" sheetId="39" r:id="rId11"/>
    <sheet name="No.2 Sanitary Space Exhaust Fan" sheetId="40" r:id="rId12"/>
    <sheet name="Galley Exhaust Fan" sheetId="41" r:id="rId13"/>
    <sheet name="Steer Gear Rm. Exhaust Fan" sheetId="42" r:id="rId14"/>
    <sheet name="Axial Flow Fan for Pipe Passage" sheetId="49" r:id="rId15"/>
    <sheet name="Starbd Side Pilot Ladder Assist" sheetId="43" r:id="rId16"/>
    <sheet name="Port Side Pilot Ladder Assist" sheetId="44" r:id="rId17"/>
    <sheet name="Starboard Side Acc. Ladder" sheetId="45" r:id="rId18"/>
    <sheet name="Port Side Acc. Ladder" sheetId="46" r:id="rId19"/>
    <sheet name="Provision Crane" sheetId="47" r:id="rId20"/>
    <sheet name="4T Hose and Suez Hose Davit" sheetId="48" r:id="rId21"/>
    <sheet name="0.5 Ton Hose Davit" sheetId="61" r:id="rId22"/>
    <sheet name="CO2 Fire Extinguishing System" sheetId="50" r:id="rId23"/>
    <sheet name="Windlass Starboard Side" sheetId="51" r:id="rId24"/>
    <sheet name="Windlass Port Side" sheetId="52" r:id="rId25"/>
    <sheet name="Moor. Winch - Fore Star. Side" sheetId="53" r:id="rId26"/>
    <sheet name="Moor. Winch - Fore Port Side" sheetId="54" r:id="rId27"/>
    <sheet name="Moor. Winch - Hold 1 and 2" sheetId="55" r:id="rId28"/>
    <sheet name="Moor. Winch - Hold 6 and 7" sheetId="56" r:id="rId29"/>
    <sheet name="Moor. Winch - Aft Star. Side" sheetId="58" r:id="rId30"/>
    <sheet name="Moor. Winch - Aft Port Side" sheetId="59" r:id="rId31"/>
    <sheet name="Galley Equipments" sheetId="63" r:id="rId32"/>
    <sheet name="Water Ingress Alarm System" sheetId="64" r:id="rId33"/>
    <sheet name="Auto Pilot" sheetId="65" r:id="rId34"/>
    <sheet name="Multi Gas Detector" sheetId="68" r:id="rId35"/>
    <sheet name="Navigational Equipment" sheetId="69" r:id="rId36"/>
    <sheet name="Radio Equipment" sheetId="71" r:id="rId37"/>
    <sheet name="Life Saving Apparatus" sheetId="73" r:id="rId38"/>
    <sheet name="Firefighting Equipments" sheetId="74" r:id="rId39"/>
    <sheet name="No. 1 Cargo Hold " sheetId="72" r:id="rId40"/>
    <sheet name="No. 2 Cargo Hold" sheetId="96" r:id="rId41"/>
    <sheet name="No. 3 Cargo Hold" sheetId="97" r:id="rId42"/>
    <sheet name="No. 4 Cargo Hold" sheetId="98" r:id="rId43"/>
    <sheet name="No. 5 Cargo Hold" sheetId="99" r:id="rId44"/>
    <sheet name="No. 6 Cargo Hold" sheetId="100" r:id="rId45"/>
    <sheet name="No. 7 Cargo Hold" sheetId="101" r:id="rId46"/>
    <sheet name="NO. 1 Ballast Tank PS" sheetId="70" r:id="rId47"/>
    <sheet name="NO.1 Ballast Tank SS" sheetId="102" r:id="rId48"/>
    <sheet name="No.2 Ballast Tank PS" sheetId="103" r:id="rId49"/>
    <sheet name="No. 2 Ballast Tank SS" sheetId="104" r:id="rId50"/>
    <sheet name="No. 3 Ballast Tank PS" sheetId="105" r:id="rId51"/>
    <sheet name="NO. 3 Ballast Tank SS" sheetId="106" r:id="rId52"/>
    <sheet name="NO. 4 Ballast Tank PS" sheetId="109" r:id="rId53"/>
    <sheet name="NO. 4 Ballast Tank SS" sheetId="110" r:id="rId54"/>
    <sheet name="NO. 5 Ballast Tank PS " sheetId="111" r:id="rId55"/>
    <sheet name="NO. 5 Ballast Tank SS " sheetId="112" r:id="rId56"/>
    <sheet name="Forepeak Tank" sheetId="107" r:id="rId57"/>
    <sheet name="Aft peak Tank" sheetId="108" r:id="rId58"/>
    <sheet name="No.1 FO Storage Tank PS" sheetId="113" r:id="rId59"/>
    <sheet name="No.1 FO Storage Tank SS" sheetId="114" r:id="rId60"/>
    <sheet name="No.2 FO Storage Tank PS" sheetId="115" r:id="rId61"/>
    <sheet name="No.2 FO Storage Tank SS" sheetId="116" r:id="rId62"/>
    <sheet name="No.3 FO Storage Tank PS " sheetId="117" r:id="rId63"/>
    <sheet name="No.3 FO Storage Tank SS" sheetId="118" r:id="rId64"/>
    <sheet name="Air vents Ballast tanks" sheetId="79" r:id="rId65"/>
    <sheet name="Air Vents Fuel tanks" sheetId="77" r:id="rId66"/>
    <sheet name="Air Vents FW tanks" sheetId="78" r:id="rId67"/>
    <sheet name="Ventilation System Cargo holds" sheetId="76" r:id="rId68"/>
    <sheet name="Ventilation System Accomm.." sheetId="82" r:id="rId69"/>
    <sheet name="Ventilation System Engine Room" sheetId="81" r:id="rId70"/>
    <sheet name="Ventilation System Storerooms" sheetId="80" r:id="rId71"/>
    <sheet name="Sounding Pipes" sheetId="86" r:id="rId72"/>
    <sheet name="Forecastle" sheetId="85" r:id="rId73"/>
    <sheet name="Anchor" sheetId="84" r:id="rId74"/>
    <sheet name="Mooring ropes" sheetId="89" r:id="rId75"/>
    <sheet name="Boat Davits" sheetId="88" r:id="rId76"/>
    <sheet name="Accommodation" sheetId="87" r:id="rId77"/>
    <sheet name="Superstructure" sheetId="92" r:id="rId78"/>
    <sheet name="Fresh Water tank" sheetId="91" r:id="rId79"/>
    <sheet name="Drinking Water Tank" sheetId="90" r:id="rId80"/>
    <sheet name="Rescueboat " sheetId="94" r:id="rId81"/>
    <sheet name="Freefall Lifeboat" sheetId="93" r:id="rId82"/>
    <sheet name="Water test Kit" sheetId="95" r:id="rId83"/>
    <sheet name="Battery Monitoring" sheetId="75" r:id="rId84"/>
    <sheet name="Garbage Compactor " sheetId="138" r:id="rId85"/>
    <sheet name="Antennas " sheetId="139" r:id="rId86"/>
    <sheet name="Hull Exterior " sheetId="140" r:id="rId87"/>
    <sheet name="Water Sprinkler" sheetId="141" r:id="rId88"/>
    <sheet name="Ship Markings" sheetId="142" r:id="rId89"/>
    <sheet name="Suez Light and Davit " sheetId="143" r:id="rId90"/>
    <sheet name="Hospital Room" sheetId="144" r:id="rId91"/>
    <sheet name="Miscellaneous Davit" sheetId="145" r:id="rId92"/>
    <sheet name="Computers and Printers " sheetId="146" r:id="rId93"/>
    <sheet name="Recreational Equipment" sheetId="147" r:id="rId94"/>
    <sheet name="Washing Machines and Dryers" sheetId="148" r:id="rId95"/>
    <sheet name="Aft Deck " sheetId="149" r:id="rId96"/>
    <sheet name="Main Deck Lifelines" sheetId="150" r:id="rId97"/>
    <sheet name="Bollard, Chock, Roller Fair " sheetId="151" r:id="rId98"/>
    <sheet name="Pipelines (Main Deck) " sheetId="152" r:id="rId99"/>
    <sheet name="Containment Boxes" sheetId="153" r:id="rId100"/>
    <sheet name="Duct Trunks" sheetId="154" r:id="rId101"/>
    <sheet name="Furnitures and Cabinets " sheetId="155" r:id="rId102"/>
    <sheet name="Helicopter Equipment " sheetId="156" r:id="rId103"/>
    <sheet name="Fire Station " sheetId="157" r:id="rId104"/>
    <sheet name="Fire Locker " sheetId="158" r:id="rId105"/>
    <sheet name="SOPEP Equipment " sheetId="159" r:id="rId106"/>
    <sheet name="IMO Symbols " sheetId="160" r:id="rId107"/>
    <sheet name="Provision Chamber" sheetId="161" r:id="rId108"/>
    <sheet name="Fire Doors" sheetId="162" r:id="rId109"/>
    <sheet name="BA Compressor " sheetId="163" r:id="rId110"/>
    <sheet name="Fireline on Deck" sheetId="122" r:id="rId111"/>
    <sheet name="Electrical Line on Deck" sheetId="124" r:id="rId112"/>
    <sheet name="F.W. and Compress Air Line" sheetId="123" r:id="rId113"/>
    <sheet name="Hydraulic Lines" sheetId="126" r:id="rId114"/>
    <sheet name="Cont Valves for Ballast &amp; Bilge" sheetId="125" r:id="rId115"/>
    <sheet name="BWMS" sheetId="128" r:id="rId116"/>
    <sheet name="Pilot Ladders" sheetId="120" r:id="rId117"/>
    <sheet name="Dewatering System" sheetId="121" r:id="rId118"/>
    <sheet name="Loose Lifting Gear" sheetId="164" r:id="rId119"/>
  </sheets>
  <externalReferences>
    <externalReference r:id="rId120"/>
    <externalReference r:id="rId121"/>
    <externalReference r:id="rId122"/>
    <externalReference r:id="rId123"/>
  </externalReferences>
  <definedNames>
    <definedName name="_xlnm._FilterDatabase" localSheetId="38" hidden="1">'Firefighting Equipments'!$A$7:$L$209</definedName>
    <definedName name="_xlnm._FilterDatabase" localSheetId="1" hidden="1">'HC Emergcy Equipment'!$A$1:$F$5</definedName>
    <definedName name="_xlnm._FilterDatabase" localSheetId="0" hidden="1">'Main Menu'!$A$1:$C$120</definedName>
    <definedName name="_xlnm._FilterDatabase" localSheetId="3" hidden="1">'No.1 Hatch Cover'!$B$49:$D$50</definedName>
    <definedName name="_xlnm.Print_Area" localSheetId="1">'HC Emergcy Equipment'!$A$1:$M$13</definedName>
    <definedName name="_xlnm.Print_Area" localSheetId="0">'Main Menu'!$A$1:$B$85</definedName>
  </definedNames>
  <calcPr calcId="15251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46" i="59" l="1"/>
  <c r="F45" i="59"/>
  <c r="F37" i="59"/>
  <c r="F36" i="59"/>
  <c r="F35" i="59"/>
  <c r="F34" i="59"/>
  <c r="F15" i="59"/>
  <c r="F14" i="59"/>
  <c r="F13" i="59"/>
  <c r="F12" i="59"/>
  <c r="F11" i="59"/>
  <c r="F10" i="59"/>
  <c r="F9" i="59"/>
  <c r="F46" i="58"/>
  <c r="F45" i="58"/>
  <c r="F37" i="58"/>
  <c r="F36" i="58"/>
  <c r="F35" i="58"/>
  <c r="F34" i="58"/>
  <c r="F15" i="58"/>
  <c r="F14" i="58"/>
  <c r="F13" i="58"/>
  <c r="F12" i="58"/>
  <c r="F11" i="58"/>
  <c r="F10" i="58"/>
  <c r="F9" i="58"/>
  <c r="F46" i="56"/>
  <c r="F45" i="56"/>
  <c r="F37" i="56"/>
  <c r="F36" i="56"/>
  <c r="F35" i="56"/>
  <c r="F34" i="56"/>
  <c r="F15" i="56"/>
  <c r="F14" i="56"/>
  <c r="F13" i="56"/>
  <c r="F12" i="56"/>
  <c r="F11" i="56"/>
  <c r="F10" i="56"/>
  <c r="F9" i="56"/>
  <c r="F46" i="55"/>
  <c r="F45" i="55"/>
  <c r="F37" i="55"/>
  <c r="F36" i="55"/>
  <c r="F35" i="55"/>
  <c r="F34" i="55"/>
  <c r="F15" i="55"/>
  <c r="F14" i="55"/>
  <c r="F13" i="55"/>
  <c r="F12" i="55"/>
  <c r="F11" i="55"/>
  <c r="F10" i="55"/>
  <c r="F9" i="55"/>
  <c r="F46" i="54"/>
  <c r="F45" i="54"/>
  <c r="F37" i="54"/>
  <c r="F36" i="54"/>
  <c r="F35" i="54"/>
  <c r="F34" i="54"/>
  <c r="F15" i="54"/>
  <c r="F14" i="54"/>
  <c r="F13" i="54"/>
  <c r="F12" i="54"/>
  <c r="F11" i="54"/>
  <c r="F10" i="54"/>
  <c r="F9" i="54"/>
  <c r="F46" i="53"/>
  <c r="F45" i="53"/>
  <c r="F37" i="53"/>
  <c r="F36" i="53"/>
  <c r="F35" i="53"/>
  <c r="F34" i="53"/>
  <c r="F15" i="53"/>
  <c r="F14" i="53"/>
  <c r="F13" i="53"/>
  <c r="F12" i="53"/>
  <c r="F11" i="53"/>
  <c r="F10" i="53"/>
  <c r="F9" i="53"/>
  <c r="F49" i="52"/>
  <c r="F48" i="52"/>
  <c r="F47" i="52"/>
  <c r="F39" i="52"/>
  <c r="F38" i="52"/>
  <c r="F37" i="52"/>
  <c r="F36" i="52"/>
  <c r="F13" i="52"/>
  <c r="F12" i="52"/>
  <c r="F11" i="52"/>
  <c r="F10" i="52"/>
  <c r="F9" i="52"/>
  <c r="F49" i="51"/>
  <c r="F48" i="51"/>
  <c r="F47" i="51"/>
  <c r="F39" i="51"/>
  <c r="F38" i="51"/>
  <c r="F37" i="51"/>
  <c r="F36" i="51"/>
  <c r="F13" i="51"/>
  <c r="F12" i="51"/>
  <c r="F11" i="51"/>
  <c r="F10" i="51"/>
  <c r="F9" i="51"/>
  <c r="F9" i="150" l="1"/>
  <c r="F9" i="145"/>
  <c r="F9" i="125" l="1"/>
  <c r="F12" i="121" l="1"/>
  <c r="F11" i="121"/>
  <c r="F10" i="121"/>
  <c r="F9" i="121"/>
  <c r="F10" i="162"/>
  <c r="F9" i="162"/>
  <c r="F11" i="161"/>
  <c r="F10" i="161"/>
  <c r="F9" i="161"/>
  <c r="F10" i="155"/>
  <c r="F9" i="155"/>
  <c r="F10" i="153"/>
  <c r="F10" i="152"/>
  <c r="F9" i="152"/>
  <c r="F11" i="151"/>
  <c r="F10" i="151"/>
  <c r="F9" i="151"/>
  <c r="F15" i="149"/>
  <c r="F14" i="149"/>
  <c r="F13" i="149"/>
  <c r="F12" i="149"/>
  <c r="F11" i="149"/>
  <c r="F10" i="149"/>
  <c r="F9" i="149"/>
  <c r="F9" i="148"/>
  <c r="F9" i="147"/>
  <c r="F9" i="138"/>
  <c r="F23" i="87"/>
  <c r="F22" i="87"/>
  <c r="F21" i="87"/>
  <c r="F20" i="87"/>
  <c r="F19" i="87"/>
  <c r="F18" i="87"/>
  <c r="F17" i="87"/>
  <c r="F16" i="87"/>
  <c r="F15" i="87"/>
  <c r="F14" i="87"/>
  <c r="F13" i="87"/>
  <c r="F12" i="87"/>
  <c r="F11" i="87"/>
  <c r="F10" i="87"/>
  <c r="F9" i="87"/>
  <c r="F15" i="81"/>
  <c r="F14" i="81"/>
  <c r="F12" i="81"/>
  <c r="F11" i="81"/>
  <c r="F9" i="81"/>
  <c r="F16" i="63"/>
  <c r="F15" i="63"/>
  <c r="F12" i="63"/>
  <c r="F11" i="63"/>
  <c r="F9" i="143" l="1"/>
  <c r="F10" i="140"/>
  <c r="F9" i="140"/>
  <c r="F14" i="88"/>
  <c r="F13" i="88"/>
  <c r="F12" i="88"/>
  <c r="F11" i="88"/>
  <c r="F10" i="88"/>
  <c r="F9" i="88"/>
  <c r="F11" i="89"/>
  <c r="F10" i="89"/>
  <c r="F9" i="89"/>
  <c r="F21" i="85"/>
  <c r="F19" i="85"/>
  <c r="F18" i="85"/>
  <c r="F17" i="85"/>
  <c r="F16" i="85"/>
  <c r="F15" i="85"/>
  <c r="F14" i="85"/>
  <c r="F13" i="85"/>
  <c r="F12" i="85"/>
  <c r="F11" i="85"/>
  <c r="F10" i="85"/>
  <c r="F9" i="85"/>
  <c r="F19" i="101" l="1"/>
  <c r="F18" i="101"/>
  <c r="F17" i="101"/>
  <c r="F16" i="101"/>
  <c r="F15" i="101"/>
  <c r="F14" i="101"/>
  <c r="F13" i="101"/>
  <c r="F12" i="101"/>
  <c r="F11" i="101"/>
  <c r="F10" i="101"/>
  <c r="F9" i="101"/>
  <c r="F19" i="100"/>
  <c r="F18" i="100"/>
  <c r="F17" i="100"/>
  <c r="F16" i="100"/>
  <c r="F15" i="100"/>
  <c r="F14" i="100"/>
  <c r="F13" i="100"/>
  <c r="F12" i="100"/>
  <c r="F11" i="100"/>
  <c r="F10" i="100"/>
  <c r="F9" i="100"/>
  <c r="F19" i="99"/>
  <c r="F18" i="99"/>
  <c r="F17" i="99"/>
  <c r="F16" i="99"/>
  <c r="F15" i="99"/>
  <c r="F14" i="99"/>
  <c r="F13" i="99"/>
  <c r="F12" i="99"/>
  <c r="F11" i="99"/>
  <c r="F10" i="99"/>
  <c r="F9" i="99"/>
  <c r="F19" i="98"/>
  <c r="F18" i="98"/>
  <c r="F17" i="98"/>
  <c r="F16" i="98"/>
  <c r="F15" i="98"/>
  <c r="F14" i="98"/>
  <c r="F13" i="98"/>
  <c r="F12" i="98"/>
  <c r="F11" i="98"/>
  <c r="F10" i="98"/>
  <c r="F9" i="98"/>
  <c r="F19" i="97"/>
  <c r="F18" i="97"/>
  <c r="F17" i="97"/>
  <c r="F16" i="97"/>
  <c r="F15" i="97"/>
  <c r="F14" i="97"/>
  <c r="F13" i="97"/>
  <c r="F12" i="97"/>
  <c r="F11" i="97"/>
  <c r="F10" i="97"/>
  <c r="F9" i="97"/>
  <c r="F19" i="96"/>
  <c r="F18" i="96"/>
  <c r="F17" i="96"/>
  <c r="F16" i="96"/>
  <c r="F15" i="96"/>
  <c r="F14" i="96"/>
  <c r="F13" i="96"/>
  <c r="F12" i="96"/>
  <c r="F11" i="96"/>
  <c r="F10" i="96"/>
  <c r="F9" i="96"/>
  <c r="F19" i="72"/>
  <c r="F18" i="72"/>
  <c r="F17" i="72"/>
  <c r="F16" i="72"/>
  <c r="F15" i="72"/>
  <c r="F14" i="72"/>
  <c r="F13" i="72"/>
  <c r="F12" i="72"/>
  <c r="F11" i="72"/>
  <c r="F10" i="72"/>
  <c r="F9" i="72"/>
  <c r="F11" i="128" l="1"/>
  <c r="F10" i="128"/>
  <c r="F9" i="128"/>
  <c r="F17" i="84"/>
  <c r="F16" i="84"/>
  <c r="F15" i="84"/>
  <c r="F14" i="84"/>
  <c r="F13" i="84"/>
  <c r="F12" i="84"/>
  <c r="F11" i="84"/>
  <c r="F10" i="84"/>
  <c r="F9" i="84"/>
  <c r="F15" i="164" l="1"/>
  <c r="F14" i="164"/>
  <c r="F13" i="164"/>
  <c r="F12" i="164"/>
  <c r="F11" i="164"/>
  <c r="F10" i="164"/>
  <c r="F9" i="164"/>
  <c r="F10" i="68"/>
  <c r="C17" i="163" l="1"/>
  <c r="H9" i="156"/>
  <c r="H19" i="100" l="1"/>
  <c r="I19" i="100" s="1"/>
  <c r="J19" i="100" s="1"/>
  <c r="H18" i="100"/>
  <c r="I18" i="100" s="1"/>
  <c r="J18" i="100" s="1"/>
  <c r="H17" i="100"/>
  <c r="I17" i="100" s="1"/>
  <c r="J17" i="100" s="1"/>
  <c r="H16" i="100"/>
  <c r="I16" i="100" s="1"/>
  <c r="J16" i="100" s="1"/>
  <c r="H15" i="100"/>
  <c r="I15" i="100" s="1"/>
  <c r="J15" i="100" s="1"/>
  <c r="H14" i="100"/>
  <c r="I14" i="100" s="1"/>
  <c r="J14" i="100" s="1"/>
  <c r="H13" i="100"/>
  <c r="I13" i="100" s="1"/>
  <c r="J13" i="100" s="1"/>
  <c r="H12" i="100"/>
  <c r="I12" i="100" s="1"/>
  <c r="J12" i="100" s="1"/>
  <c r="H11" i="100"/>
  <c r="I11" i="100" s="1"/>
  <c r="J11" i="100" s="1"/>
  <c r="H10" i="100"/>
  <c r="I10" i="100" s="1"/>
  <c r="J10" i="100" s="1"/>
  <c r="H9" i="100"/>
  <c r="I9" i="100" s="1"/>
  <c r="J9" i="100" s="1"/>
  <c r="H8" i="100"/>
  <c r="I8" i="100" s="1"/>
  <c r="J8" i="100" s="1"/>
  <c r="F5" i="25" l="1"/>
  <c r="F5" i="32" s="1"/>
  <c r="F5" i="33" s="1"/>
  <c r="F5" i="34" s="1"/>
  <c r="F5" i="35" s="1"/>
  <c r="F5" i="36" s="1"/>
  <c r="F5" i="37" s="1"/>
  <c r="F5" i="38" s="1"/>
  <c r="F5" i="39" s="1"/>
  <c r="F5" i="40" s="1"/>
  <c r="F5" i="41" s="1"/>
  <c r="F5" i="42" s="1"/>
  <c r="F5" i="49" s="1"/>
  <c r="F5" i="43" s="1"/>
  <c r="F5" i="44" s="1"/>
  <c r="F5" i="45" s="1"/>
  <c r="F5" i="46" s="1"/>
  <c r="F5" i="47" s="1"/>
  <c r="F5" i="48" s="1"/>
  <c r="F5" i="61" s="1"/>
  <c r="F5" i="50" s="1"/>
  <c r="F5" i="51" s="1"/>
  <c r="F5" i="52" s="1"/>
  <c r="F5" i="53" s="1"/>
  <c r="F5" i="54" s="1"/>
  <c r="F5" i="55" s="1"/>
  <c r="F5" i="56" s="1"/>
  <c r="F5" i="58" s="1"/>
  <c r="F5" i="59" s="1"/>
  <c r="F5" i="63" s="1"/>
  <c r="F5" i="64" s="1"/>
  <c r="F5" i="65" s="1"/>
  <c r="F5" i="68" s="1"/>
  <c r="F5" i="69" s="1"/>
  <c r="F5" i="71" s="1"/>
  <c r="F5" i="73" l="1"/>
  <c r="F5" i="74" s="1"/>
  <c r="F5" i="72" s="1"/>
  <c r="F5" i="96" s="1"/>
  <c r="F5" i="97" s="1"/>
  <c r="F5" i="98" s="1"/>
  <c r="F5" i="99" s="1"/>
  <c r="F5" i="100" s="1"/>
  <c r="F5" i="101" s="1"/>
  <c r="F5" i="70" s="1"/>
  <c r="F5" i="102" s="1"/>
  <c r="F5" i="103" s="1"/>
  <c r="F5" i="104" s="1"/>
  <c r="F5" i="105" s="1"/>
  <c r="F5" i="106" s="1"/>
  <c r="F5" i="109" s="1"/>
  <c r="F5" i="110" s="1"/>
  <c r="F5" i="111" s="1"/>
  <c r="F5" i="112" s="1"/>
  <c r="F5" i="107" s="1"/>
  <c r="F5" i="108" s="1"/>
  <c r="F5" i="113" s="1"/>
  <c r="F5" i="114" s="1"/>
  <c r="F5" i="115" s="1"/>
  <c r="F5" i="116" s="1"/>
  <c r="F5" i="117" s="1"/>
  <c r="F5" i="118" s="1"/>
  <c r="F5" i="79" s="1"/>
  <c r="F5" i="77" s="1"/>
  <c r="F5" i="78" s="1"/>
  <c r="F5" i="76" s="1"/>
  <c r="F5" i="82" s="1"/>
  <c r="F5" i="81" s="1"/>
  <c r="F5" i="80" s="1"/>
  <c r="F5" i="86" s="1"/>
  <c r="F5" i="85" s="1"/>
  <c r="F5" i="84" s="1"/>
  <c r="F5" i="89" s="1"/>
  <c r="F5" i="88" s="1"/>
  <c r="F5" i="87" s="1"/>
  <c r="F5" i="92" s="1"/>
  <c r="F5" i="91" s="1"/>
  <c r="F5" i="90" s="1"/>
  <c r="F5" i="94" s="1"/>
  <c r="F5" i="93" s="1"/>
  <c r="F5" i="95" s="1"/>
  <c r="F5" i="75" s="1"/>
  <c r="F5" i="138" s="1"/>
  <c r="F5" i="139" s="1"/>
  <c r="F5" i="140" s="1"/>
  <c r="F5" i="141" s="1"/>
  <c r="F5" i="142" s="1"/>
  <c r="F5" i="143" s="1"/>
  <c r="F5" i="144" s="1"/>
  <c r="F5" i="145" s="1"/>
  <c r="F5" i="146" s="1"/>
  <c r="F5" i="147" s="1"/>
  <c r="F5" i="148" s="1"/>
  <c r="F5" i="149" s="1"/>
  <c r="F5" i="150" s="1"/>
  <c r="F5" i="151" s="1"/>
  <c r="F5" i="152" s="1"/>
  <c r="F5" i="153" s="1"/>
  <c r="F5" i="154" s="1"/>
  <c r="F5" i="155" s="1"/>
  <c r="F5" i="156" s="1"/>
  <c r="F5" i="157" s="1"/>
  <c r="F5" i="158" s="1"/>
  <c r="F5" i="159" s="1"/>
  <c r="F5" i="160" s="1"/>
  <c r="F5" i="161" s="1"/>
  <c r="F5" i="162" s="1"/>
  <c r="F5" i="163" s="1"/>
  <c r="F5" i="122" s="1"/>
  <c r="F5" i="124" s="1"/>
  <c r="F5" i="123" s="1"/>
  <c r="F5" i="126" s="1"/>
  <c r="F5" i="125" s="1"/>
  <c r="F5" i="128" s="1"/>
  <c r="F5" i="120" s="1"/>
  <c r="F5" i="121" s="1"/>
  <c r="F5" i="164" s="1"/>
  <c r="H9" i="65"/>
  <c r="C23" i="49" l="1"/>
  <c r="C24" i="42"/>
  <c r="C24" i="41"/>
  <c r="C23" i="40"/>
  <c r="C24" i="39"/>
  <c r="C51" i="38"/>
  <c r="C50" i="37"/>
  <c r="C50" i="36"/>
  <c r="C50" i="35"/>
  <c r="C50" i="34"/>
  <c r="C50" i="33"/>
  <c r="C51" i="32"/>
  <c r="C17" i="25"/>
  <c r="E5" i="164" l="1"/>
  <c r="E5" i="121"/>
  <c r="E5" i="120"/>
  <c r="E5" i="128"/>
  <c r="E5" i="125"/>
  <c r="E5" i="126"/>
  <c r="E5" i="123"/>
  <c r="E5" i="124"/>
  <c r="E5" i="122"/>
  <c r="E5" i="163"/>
  <c r="E5" i="162"/>
  <c r="E5" i="161"/>
  <c r="E5" i="160"/>
  <c r="E5" i="159"/>
  <c r="E5" i="158"/>
  <c r="E5" i="157"/>
  <c r="E5" i="156"/>
  <c r="E5" i="155"/>
  <c r="E5" i="154"/>
  <c r="E5" i="153"/>
  <c r="E5" i="152"/>
  <c r="E5" i="151"/>
  <c r="E5" i="150"/>
  <c r="E5" i="149"/>
  <c r="E5" i="148"/>
  <c r="E5" i="147"/>
  <c r="E5" i="146"/>
  <c r="E5" i="145"/>
  <c r="E5" i="144"/>
  <c r="E5" i="143"/>
  <c r="E5" i="142"/>
  <c r="E5" i="141"/>
  <c r="E5" i="140"/>
  <c r="E5" i="139"/>
  <c r="E5" i="138"/>
  <c r="E5" i="75"/>
  <c r="E5" i="95"/>
  <c r="E5" i="93"/>
  <c r="E5" i="94"/>
  <c r="E5" i="90"/>
  <c r="E5" i="91"/>
  <c r="E5" i="92"/>
  <c r="E5" i="87"/>
  <c r="E5" i="88"/>
  <c r="E5" i="89"/>
  <c r="E5" i="84"/>
  <c r="E5" i="85"/>
  <c r="E5" i="86"/>
  <c r="E5" i="80"/>
  <c r="E5" i="81"/>
  <c r="E5" i="82"/>
  <c r="E5" i="76"/>
  <c r="E5" i="78"/>
  <c r="E5" i="77"/>
  <c r="E5" i="79"/>
  <c r="E5" i="118"/>
  <c r="E5" i="117"/>
  <c r="E5" i="116"/>
  <c r="E5" i="115"/>
  <c r="E5" i="114"/>
  <c r="E5" i="113"/>
  <c r="E5" i="108"/>
  <c r="E5" i="107"/>
  <c r="E5" i="112"/>
  <c r="E5" i="111"/>
  <c r="E5" i="110"/>
  <c r="E5" i="109"/>
  <c r="E5" i="106"/>
  <c r="E5" i="105"/>
  <c r="E5" i="104"/>
  <c r="E5" i="103"/>
  <c r="E5" i="102"/>
  <c r="E5" i="70"/>
  <c r="E5" i="101"/>
  <c r="E5" i="100"/>
  <c r="E5" i="99"/>
  <c r="E5" i="98"/>
  <c r="E5" i="97"/>
  <c r="E5" i="96"/>
  <c r="E5" i="72"/>
  <c r="E5" i="74"/>
  <c r="E5" i="73"/>
  <c r="E5" i="71"/>
  <c r="E5" i="69"/>
  <c r="E5" i="68"/>
  <c r="E5" i="65"/>
  <c r="E5" i="64"/>
  <c r="E5" i="63"/>
  <c r="E5" i="59"/>
  <c r="E5" i="58"/>
  <c r="E5" i="56"/>
  <c r="E5" i="55"/>
  <c r="E5" i="54"/>
  <c r="E5" i="53"/>
  <c r="E5" i="52"/>
  <c r="E5" i="51"/>
  <c r="E5" i="50"/>
  <c r="E5" i="61"/>
  <c r="E5" i="48"/>
  <c r="E5" i="47"/>
  <c r="E5" i="46"/>
  <c r="E5" i="45"/>
  <c r="E5" i="44"/>
  <c r="E5" i="43"/>
  <c r="E5" i="49"/>
  <c r="E5" i="42"/>
  <c r="E5" i="41"/>
  <c r="E5" i="40"/>
  <c r="E5" i="39"/>
  <c r="E5" i="38"/>
  <c r="E5" i="37"/>
  <c r="E5" i="36"/>
  <c r="E5" i="35"/>
  <c r="E5" i="34"/>
  <c r="E5" i="33"/>
  <c r="E5" i="32"/>
  <c r="E5" i="25"/>
  <c r="E5" i="60"/>
  <c r="H9" i="143" l="1"/>
  <c r="H8" i="143"/>
  <c r="F10" i="63"/>
  <c r="F14" i="63" l="1"/>
  <c r="H9" i="141" l="1"/>
  <c r="H8" i="63" l="1"/>
  <c r="H8" i="42" l="1"/>
  <c r="H8" i="120" l="1"/>
  <c r="H8" i="68" l="1"/>
  <c r="H10" i="32" l="1"/>
  <c r="H23" i="75" l="1"/>
  <c r="H20" i="75"/>
  <c r="H19" i="75"/>
  <c r="H13" i="75"/>
  <c r="H10" i="75"/>
  <c r="H16" i="75" l="1"/>
  <c r="H8" i="104" l="1"/>
  <c r="H9" i="104"/>
  <c r="I9" i="104" s="1"/>
  <c r="H10" i="104"/>
  <c r="H11" i="104"/>
  <c r="I11" i="104" s="1"/>
  <c r="H12" i="104"/>
  <c r="H13" i="104"/>
  <c r="I13" i="104" s="1"/>
  <c r="H14" i="104"/>
  <c r="I14" i="104" s="1"/>
  <c r="H15" i="104"/>
  <c r="I15" i="104" s="1"/>
  <c r="H16" i="104"/>
  <c r="I8" i="104"/>
  <c r="I10" i="104"/>
  <c r="I12" i="104"/>
  <c r="I16" i="104"/>
  <c r="H8" i="140" l="1"/>
  <c r="H9" i="140"/>
  <c r="H10" i="140"/>
  <c r="H9" i="74" l="1"/>
  <c r="I9" i="90" l="1"/>
  <c r="H8" i="90"/>
  <c r="H9" i="90"/>
  <c r="H14" i="48" l="1"/>
  <c r="H8" i="148" l="1"/>
  <c r="I8" i="148" s="1"/>
  <c r="H9" i="148"/>
  <c r="I9" i="148" s="1"/>
  <c r="H8" i="139" l="1"/>
  <c r="I8" i="139" s="1"/>
  <c r="H13" i="71" l="1"/>
  <c r="H8" i="71"/>
  <c r="H10" i="71"/>
  <c r="I13" i="71" l="1"/>
  <c r="J13" i="71" s="1"/>
  <c r="H20" i="71" l="1"/>
  <c r="H17" i="71"/>
  <c r="H11" i="71"/>
  <c r="G17" i="61" l="1"/>
  <c r="F30" i="74" l="1"/>
  <c r="H9" i="144" l="1"/>
  <c r="H10" i="144"/>
  <c r="H8" i="144"/>
  <c r="H8" i="147"/>
  <c r="H8" i="145"/>
  <c r="C22" i="118" l="1"/>
  <c r="C22" i="117"/>
  <c r="C22" i="116"/>
  <c r="C22" i="115"/>
  <c r="C22" i="114"/>
  <c r="C22" i="113"/>
  <c r="H15" i="164" l="1"/>
  <c r="H14" i="164"/>
  <c r="H13" i="164"/>
  <c r="H12" i="164"/>
  <c r="H11" i="164"/>
  <c r="H10" i="164"/>
  <c r="H9" i="164"/>
  <c r="H8" i="164"/>
  <c r="H12" i="121"/>
  <c r="H11" i="121"/>
  <c r="H10" i="121"/>
  <c r="H9" i="121"/>
  <c r="H8" i="121"/>
  <c r="H10" i="120"/>
  <c r="I10" i="120" s="1"/>
  <c r="H9" i="120"/>
  <c r="I9" i="120" s="1"/>
  <c r="H11" i="128"/>
  <c r="H10" i="128"/>
  <c r="H9" i="128"/>
  <c r="H8" i="128"/>
  <c r="H12" i="128"/>
  <c r="H9" i="125"/>
  <c r="H8" i="125"/>
  <c r="H9" i="126"/>
  <c r="H8" i="126"/>
  <c r="H13" i="123"/>
  <c r="H12" i="123"/>
  <c r="H11" i="123"/>
  <c r="H10" i="123"/>
  <c r="H9" i="123"/>
  <c r="H8" i="123"/>
  <c r="H11" i="124"/>
  <c r="H10" i="124"/>
  <c r="H9" i="124"/>
  <c r="H8" i="124"/>
  <c r="H10" i="122"/>
  <c r="H9" i="122"/>
  <c r="H8" i="122"/>
  <c r="H11" i="163"/>
  <c r="H10" i="163"/>
  <c r="H9" i="163"/>
  <c r="H8" i="163"/>
  <c r="H10" i="162"/>
  <c r="H9" i="162"/>
  <c r="H8" i="162"/>
  <c r="H11" i="161"/>
  <c r="H10" i="161"/>
  <c r="H9" i="161"/>
  <c r="H8" i="161"/>
  <c r="H8" i="160"/>
  <c r="H8" i="159"/>
  <c r="H11" i="158"/>
  <c r="H15" i="158"/>
  <c r="H14" i="158"/>
  <c r="H13" i="158"/>
  <c r="H12" i="158"/>
  <c r="H8" i="158"/>
  <c r="H9" i="158"/>
  <c r="H10" i="158"/>
  <c r="H10" i="157"/>
  <c r="H9" i="157"/>
  <c r="H16" i="157"/>
  <c r="H24" i="157"/>
  <c r="H23" i="157"/>
  <c r="H22" i="157"/>
  <c r="H21" i="157"/>
  <c r="H20" i="157"/>
  <c r="H19" i="157"/>
  <c r="H18" i="157"/>
  <c r="H17" i="157"/>
  <c r="H15" i="157"/>
  <c r="H14" i="157"/>
  <c r="H13" i="157"/>
  <c r="H12" i="157"/>
  <c r="H8" i="157"/>
  <c r="H11" i="157"/>
  <c r="H20" i="156"/>
  <c r="H17" i="156"/>
  <c r="H11" i="156"/>
  <c r="H19" i="156"/>
  <c r="H16" i="156"/>
  <c r="H10" i="156"/>
  <c r="H15" i="156"/>
  <c r="H14" i="156"/>
  <c r="H13" i="156"/>
  <c r="H12" i="156"/>
  <c r="H8" i="156"/>
  <c r="H10" i="155"/>
  <c r="H9" i="155"/>
  <c r="H8" i="155"/>
  <c r="H8" i="154"/>
  <c r="H9" i="154"/>
  <c r="H9" i="153"/>
  <c r="H10" i="153"/>
  <c r="H8" i="153"/>
  <c r="H10" i="152"/>
  <c r="H9" i="152"/>
  <c r="H8" i="152"/>
  <c r="H11" i="151"/>
  <c r="H10" i="151"/>
  <c r="H9" i="151"/>
  <c r="H8" i="151"/>
  <c r="H9" i="150"/>
  <c r="H8" i="150"/>
  <c r="H15" i="149"/>
  <c r="H14" i="149"/>
  <c r="H13" i="149"/>
  <c r="H12" i="149"/>
  <c r="H11" i="149"/>
  <c r="H10" i="149"/>
  <c r="H9" i="149"/>
  <c r="H8" i="149"/>
  <c r="H10" i="148"/>
  <c r="H10" i="147"/>
  <c r="H9" i="147"/>
  <c r="H10" i="146"/>
  <c r="H9" i="146"/>
  <c r="H8" i="146"/>
  <c r="H9" i="145"/>
  <c r="H8" i="142"/>
  <c r="H8" i="141"/>
  <c r="H9" i="138"/>
  <c r="H8" i="138"/>
  <c r="H21" i="75"/>
  <c r="H22" i="75"/>
  <c r="H18" i="75"/>
  <c r="H14" i="75"/>
  <c r="H15" i="75"/>
  <c r="H12" i="75"/>
  <c r="H11" i="75"/>
  <c r="H24" i="75"/>
  <c r="H17" i="75"/>
  <c r="H9" i="75"/>
  <c r="H8" i="75"/>
  <c r="H9" i="95"/>
  <c r="H8" i="95"/>
  <c r="H22" i="93"/>
  <c r="H21" i="93"/>
  <c r="H20" i="93"/>
  <c r="H19" i="93"/>
  <c r="H18" i="93"/>
  <c r="H17" i="93"/>
  <c r="H16" i="93"/>
  <c r="H15" i="93"/>
  <c r="H14" i="93"/>
  <c r="H13" i="93"/>
  <c r="H12" i="93"/>
  <c r="H11" i="93"/>
  <c r="H10" i="93"/>
  <c r="H9" i="93"/>
  <c r="H8" i="93"/>
  <c r="H23" i="93"/>
  <c r="H15" i="94"/>
  <c r="H11" i="94"/>
  <c r="H14" i="94"/>
  <c r="H13" i="94"/>
  <c r="H12" i="94"/>
  <c r="H10" i="94"/>
  <c r="H9" i="94"/>
  <c r="H8" i="94"/>
  <c r="H16" i="94"/>
  <c r="I10" i="90"/>
  <c r="I8" i="90"/>
  <c r="H9" i="91"/>
  <c r="H8" i="91"/>
  <c r="H12" i="92"/>
  <c r="H11" i="92"/>
  <c r="H10" i="92"/>
  <c r="H9" i="92"/>
  <c r="H8" i="92"/>
  <c r="H23" i="87"/>
  <c r="H22" i="87"/>
  <c r="H21" i="87"/>
  <c r="H20" i="87"/>
  <c r="H19" i="87"/>
  <c r="H18" i="87"/>
  <c r="H17" i="87"/>
  <c r="H16" i="87"/>
  <c r="H15" i="87"/>
  <c r="H14" i="87"/>
  <c r="H13" i="87"/>
  <c r="H12" i="87"/>
  <c r="H11" i="87"/>
  <c r="H10" i="87"/>
  <c r="H9" i="87"/>
  <c r="H8" i="87"/>
  <c r="H15" i="88"/>
  <c r="H14" i="88"/>
  <c r="H13" i="88"/>
  <c r="H12" i="88"/>
  <c r="H11" i="88"/>
  <c r="H10" i="88"/>
  <c r="H9" i="88"/>
  <c r="H8" i="88"/>
  <c r="H11" i="89"/>
  <c r="H10" i="89"/>
  <c r="H9" i="89"/>
  <c r="H8" i="89"/>
  <c r="H17" i="84"/>
  <c r="H16" i="84"/>
  <c r="H15" i="84"/>
  <c r="H14" i="84"/>
  <c r="H13" i="84"/>
  <c r="H12" i="84"/>
  <c r="H11" i="84"/>
  <c r="H10" i="84"/>
  <c r="H9" i="84"/>
  <c r="H8" i="84"/>
  <c r="H20" i="85"/>
  <c r="I20" i="85" s="1"/>
  <c r="H21" i="85"/>
  <c r="H19" i="85"/>
  <c r="H18" i="85"/>
  <c r="H17" i="85"/>
  <c r="H16" i="85"/>
  <c r="H15" i="85"/>
  <c r="H14" i="85"/>
  <c r="H13" i="85"/>
  <c r="H12" i="85"/>
  <c r="H11" i="85"/>
  <c r="H10" i="85"/>
  <c r="H9" i="85"/>
  <c r="H8" i="85"/>
  <c r="H8" i="86"/>
  <c r="H8" i="80"/>
  <c r="H16" i="81"/>
  <c r="H13" i="81"/>
  <c r="H10" i="81"/>
  <c r="H15" i="81"/>
  <c r="H14" i="81"/>
  <c r="H12" i="81"/>
  <c r="H11" i="81"/>
  <c r="H9" i="81"/>
  <c r="H8" i="81"/>
  <c r="H8" i="82"/>
  <c r="H8" i="76"/>
  <c r="H8" i="78"/>
  <c r="H8" i="77"/>
  <c r="H8" i="79"/>
  <c r="H16" i="118"/>
  <c r="H15" i="118"/>
  <c r="H14" i="118"/>
  <c r="H13" i="118"/>
  <c r="H12" i="118"/>
  <c r="H11" i="118"/>
  <c r="H10" i="118"/>
  <c r="H9" i="118"/>
  <c r="H8" i="118"/>
  <c r="H16" i="117"/>
  <c r="H15" i="117"/>
  <c r="H14" i="117"/>
  <c r="H13" i="117"/>
  <c r="H12" i="117"/>
  <c r="H11" i="117"/>
  <c r="H10" i="117"/>
  <c r="H9" i="117"/>
  <c r="H8" i="117"/>
  <c r="H16" i="116"/>
  <c r="H15" i="116"/>
  <c r="H14" i="116"/>
  <c r="H13" i="116"/>
  <c r="H12" i="116"/>
  <c r="H11" i="116"/>
  <c r="H10" i="116"/>
  <c r="H9" i="116"/>
  <c r="H8" i="116"/>
  <c r="H16" i="115"/>
  <c r="H15" i="115"/>
  <c r="H14" i="115"/>
  <c r="H13" i="115"/>
  <c r="H12" i="115"/>
  <c r="H11" i="115"/>
  <c r="H10" i="115"/>
  <c r="H9" i="115"/>
  <c r="H8" i="115"/>
  <c r="H16" i="114"/>
  <c r="H15" i="114"/>
  <c r="H14" i="114"/>
  <c r="H13" i="114"/>
  <c r="H12" i="114"/>
  <c r="H11" i="114"/>
  <c r="H10" i="114"/>
  <c r="H9" i="114"/>
  <c r="H8" i="114"/>
  <c r="H16" i="113"/>
  <c r="H15" i="113"/>
  <c r="H14" i="113"/>
  <c r="H13" i="113"/>
  <c r="H12" i="113"/>
  <c r="H11" i="113"/>
  <c r="H10" i="113"/>
  <c r="H9" i="113"/>
  <c r="H8" i="113"/>
  <c r="H16" i="108"/>
  <c r="H15" i="108"/>
  <c r="H14" i="108"/>
  <c r="H13" i="108"/>
  <c r="H12" i="108"/>
  <c r="H11" i="108"/>
  <c r="H10" i="108"/>
  <c r="H9" i="108"/>
  <c r="H8" i="108"/>
  <c r="H16" i="107"/>
  <c r="H15" i="107"/>
  <c r="H14" i="107"/>
  <c r="H13" i="107"/>
  <c r="H12" i="107"/>
  <c r="H11" i="107"/>
  <c r="H10" i="107"/>
  <c r="H9" i="107"/>
  <c r="H8" i="107"/>
  <c r="H16" i="112"/>
  <c r="H15" i="112"/>
  <c r="H14" i="112"/>
  <c r="H13" i="112"/>
  <c r="H12" i="112"/>
  <c r="H11" i="112"/>
  <c r="H10" i="112"/>
  <c r="H9" i="112"/>
  <c r="H8" i="112"/>
  <c r="H16" i="111"/>
  <c r="H15" i="111"/>
  <c r="H14" i="111"/>
  <c r="H13" i="111"/>
  <c r="H12" i="111"/>
  <c r="H11" i="111"/>
  <c r="H10" i="111"/>
  <c r="H9" i="111"/>
  <c r="H8" i="111"/>
  <c r="H16" i="110"/>
  <c r="H15" i="110"/>
  <c r="H14" i="110"/>
  <c r="H13" i="110"/>
  <c r="H12" i="110"/>
  <c r="H11" i="110"/>
  <c r="H10" i="110"/>
  <c r="H9" i="110"/>
  <c r="H8" i="110"/>
  <c r="H16" i="109"/>
  <c r="H15" i="109"/>
  <c r="H14" i="109"/>
  <c r="H13" i="109"/>
  <c r="H12" i="109"/>
  <c r="H11" i="109"/>
  <c r="H10" i="109"/>
  <c r="H9" i="109"/>
  <c r="H8" i="109"/>
  <c r="H16" i="106"/>
  <c r="H15" i="106"/>
  <c r="H14" i="106"/>
  <c r="H13" i="106"/>
  <c r="H12" i="106"/>
  <c r="H11" i="106"/>
  <c r="H10" i="106"/>
  <c r="H9" i="106"/>
  <c r="H8" i="106"/>
  <c r="H16" i="105"/>
  <c r="H15" i="105"/>
  <c r="H14" i="105"/>
  <c r="H13" i="105"/>
  <c r="H12" i="105"/>
  <c r="H11" i="105"/>
  <c r="H10" i="105"/>
  <c r="H9" i="105"/>
  <c r="H8" i="105"/>
  <c r="H16" i="103"/>
  <c r="H15" i="103"/>
  <c r="H14" i="103"/>
  <c r="H13" i="103"/>
  <c r="H12" i="103"/>
  <c r="H11" i="103"/>
  <c r="H10" i="103"/>
  <c r="H9" i="103"/>
  <c r="H8" i="103"/>
  <c r="H16" i="102"/>
  <c r="H15" i="102"/>
  <c r="H14" i="102"/>
  <c r="H13" i="102"/>
  <c r="H12" i="102"/>
  <c r="H11" i="102"/>
  <c r="H10" i="102"/>
  <c r="H9" i="102"/>
  <c r="H8" i="102"/>
  <c r="H16" i="70"/>
  <c r="H15" i="70"/>
  <c r="H14" i="70"/>
  <c r="H13" i="70"/>
  <c r="H12" i="70"/>
  <c r="H11" i="70"/>
  <c r="H10" i="70"/>
  <c r="H9" i="70"/>
  <c r="H8" i="70"/>
  <c r="H19" i="101"/>
  <c r="H18" i="101"/>
  <c r="H17" i="101"/>
  <c r="H16" i="101"/>
  <c r="H15" i="101"/>
  <c r="H14" i="101"/>
  <c r="H13" i="101"/>
  <c r="H12" i="101"/>
  <c r="H11" i="101"/>
  <c r="H10" i="101"/>
  <c r="H9" i="101"/>
  <c r="H8" i="101"/>
  <c r="H19" i="99"/>
  <c r="H18" i="99"/>
  <c r="H17" i="99"/>
  <c r="H16" i="99"/>
  <c r="H15" i="99"/>
  <c r="H14" i="99"/>
  <c r="H13" i="99"/>
  <c r="H12" i="99"/>
  <c r="H11" i="99"/>
  <c r="H10" i="99"/>
  <c r="H9" i="99"/>
  <c r="H8" i="99"/>
  <c r="H19" i="98"/>
  <c r="H18" i="98"/>
  <c r="H17" i="98"/>
  <c r="H16" i="98"/>
  <c r="H15" i="98"/>
  <c r="H14" i="98"/>
  <c r="H13" i="98"/>
  <c r="H12" i="98"/>
  <c r="H11" i="98"/>
  <c r="H10" i="98"/>
  <c r="H9" i="98"/>
  <c r="H8" i="98"/>
  <c r="H19" i="97"/>
  <c r="H18" i="97"/>
  <c r="H17" i="97"/>
  <c r="H16" i="97"/>
  <c r="H15" i="97"/>
  <c r="H14" i="97"/>
  <c r="H13" i="97"/>
  <c r="H12" i="97"/>
  <c r="H11" i="97"/>
  <c r="H10" i="97"/>
  <c r="H9" i="97"/>
  <c r="H8" i="97"/>
  <c r="H19" i="96"/>
  <c r="H18" i="96"/>
  <c r="H17" i="96"/>
  <c r="H16" i="96"/>
  <c r="H15" i="96"/>
  <c r="H14" i="96"/>
  <c r="H13" i="96"/>
  <c r="H12" i="96"/>
  <c r="H11" i="96"/>
  <c r="H10" i="96"/>
  <c r="H9" i="96"/>
  <c r="H8" i="96"/>
  <c r="H19" i="72"/>
  <c r="H18" i="72"/>
  <c r="H17" i="72"/>
  <c r="H16" i="72"/>
  <c r="H15" i="72"/>
  <c r="H14" i="72"/>
  <c r="H13" i="72"/>
  <c r="H12" i="72"/>
  <c r="H11" i="72"/>
  <c r="H10" i="72"/>
  <c r="H9" i="72"/>
  <c r="H8" i="72"/>
  <c r="H209" i="74"/>
  <c r="H208" i="74"/>
  <c r="H206" i="74"/>
  <c r="H205" i="74"/>
  <c r="H203" i="74"/>
  <c r="H202" i="74"/>
  <c r="H200" i="74"/>
  <c r="H199" i="74"/>
  <c r="H197" i="74"/>
  <c r="H196" i="74"/>
  <c r="H194" i="74"/>
  <c r="H193" i="74"/>
  <c r="H191" i="74"/>
  <c r="H190" i="74"/>
  <c r="H188" i="74"/>
  <c r="H187" i="74"/>
  <c r="H185" i="74"/>
  <c r="H184" i="74"/>
  <c r="H182" i="74"/>
  <c r="H181" i="74"/>
  <c r="H179" i="74"/>
  <c r="H178" i="74"/>
  <c r="H176" i="74"/>
  <c r="H175" i="74"/>
  <c r="H173" i="74"/>
  <c r="H172" i="74"/>
  <c r="H170" i="74"/>
  <c r="H169" i="74"/>
  <c r="H167" i="74"/>
  <c r="H166" i="74"/>
  <c r="H164" i="74"/>
  <c r="H163" i="74"/>
  <c r="H161" i="74"/>
  <c r="H160" i="74"/>
  <c r="H158" i="74"/>
  <c r="H157" i="74"/>
  <c r="H155" i="74"/>
  <c r="H154" i="74"/>
  <c r="H152" i="74"/>
  <c r="H151" i="74"/>
  <c r="H149" i="74"/>
  <c r="H148" i="74"/>
  <c r="H146" i="74"/>
  <c r="H145" i="74"/>
  <c r="H143" i="74"/>
  <c r="H142" i="74"/>
  <c r="H140" i="74"/>
  <c r="H139" i="74"/>
  <c r="H137" i="74"/>
  <c r="H136" i="74"/>
  <c r="H134" i="74"/>
  <c r="H133" i="74"/>
  <c r="H131" i="74"/>
  <c r="H130" i="74"/>
  <c r="H128" i="74"/>
  <c r="H127" i="74"/>
  <c r="H125" i="74"/>
  <c r="H124" i="74"/>
  <c r="H122" i="74"/>
  <c r="H121" i="74"/>
  <c r="H119" i="74"/>
  <c r="H118" i="74"/>
  <c r="H116" i="74"/>
  <c r="H115" i="74"/>
  <c r="H113" i="74"/>
  <c r="H112" i="74"/>
  <c r="H110" i="74"/>
  <c r="H109" i="74"/>
  <c r="H107" i="74"/>
  <c r="H106" i="74"/>
  <c r="H104" i="74"/>
  <c r="H103" i="74"/>
  <c r="H101" i="74"/>
  <c r="H100" i="74"/>
  <c r="H98" i="74"/>
  <c r="H97" i="74"/>
  <c r="H95" i="74"/>
  <c r="H94" i="74"/>
  <c r="H92" i="74"/>
  <c r="H91" i="74"/>
  <c r="H89" i="74"/>
  <c r="H88" i="74"/>
  <c r="H86" i="74"/>
  <c r="H85" i="74"/>
  <c r="H83" i="74"/>
  <c r="H82" i="74"/>
  <c r="H80" i="74"/>
  <c r="H79" i="74"/>
  <c r="H77" i="74"/>
  <c r="H76" i="74"/>
  <c r="H74" i="74"/>
  <c r="H73" i="74"/>
  <c r="H71" i="74"/>
  <c r="H70" i="74"/>
  <c r="H68" i="74"/>
  <c r="H67" i="74"/>
  <c r="H65" i="74"/>
  <c r="H64" i="74"/>
  <c r="H62" i="74"/>
  <c r="H61" i="74"/>
  <c r="H59" i="74"/>
  <c r="H58" i="74"/>
  <c r="H56" i="74"/>
  <c r="H55" i="74"/>
  <c r="H53" i="74"/>
  <c r="H52" i="74"/>
  <c r="H50" i="74"/>
  <c r="H49" i="74"/>
  <c r="H47" i="74"/>
  <c r="H46" i="74"/>
  <c r="H44" i="74"/>
  <c r="H43" i="74"/>
  <c r="H41" i="74"/>
  <c r="H40" i="74"/>
  <c r="H38" i="74"/>
  <c r="H37" i="74"/>
  <c r="H35" i="74"/>
  <c r="H34" i="74"/>
  <c r="H17" i="74"/>
  <c r="H11" i="74"/>
  <c r="H29" i="74"/>
  <c r="H32" i="74"/>
  <c r="H31" i="74"/>
  <c r="H28" i="74"/>
  <c r="H26" i="74"/>
  <c r="H10" i="74"/>
  <c r="H24" i="74"/>
  <c r="H23" i="74"/>
  <c r="H27" i="74"/>
  <c r="H25" i="74"/>
  <c r="H22" i="74"/>
  <c r="H21" i="74"/>
  <c r="H20" i="74"/>
  <c r="H19" i="74"/>
  <c r="H18" i="74"/>
  <c r="H16" i="74"/>
  <c r="H15" i="74"/>
  <c r="H14" i="74"/>
  <c r="H13" i="74"/>
  <c r="H12" i="74"/>
  <c r="H8" i="74"/>
  <c r="H11" i="73"/>
  <c r="H9" i="73"/>
  <c r="H19" i="73"/>
  <c r="H18" i="73"/>
  <c r="H17" i="73"/>
  <c r="H16" i="73"/>
  <c r="H15" i="73"/>
  <c r="H14" i="73"/>
  <c r="H13" i="73"/>
  <c r="H12" i="73"/>
  <c r="H10" i="73"/>
  <c r="H8" i="73"/>
  <c r="H26" i="71"/>
  <c r="H25" i="71"/>
  <c r="H24" i="71"/>
  <c r="H23" i="71"/>
  <c r="H21" i="71"/>
  <c r="H19" i="71"/>
  <c r="H18" i="71"/>
  <c r="H15" i="71"/>
  <c r="H27" i="71"/>
  <c r="H22" i="71"/>
  <c r="H16" i="71"/>
  <c r="H12" i="71"/>
  <c r="H9" i="71"/>
  <c r="H14" i="71"/>
  <c r="H9" i="69"/>
  <c r="H8" i="69"/>
  <c r="H19" i="69"/>
  <c r="H18" i="69"/>
  <c r="H17" i="69"/>
  <c r="H16" i="69"/>
  <c r="H15" i="69"/>
  <c r="H14" i="69"/>
  <c r="H13" i="69"/>
  <c r="H12" i="69"/>
  <c r="H11" i="69"/>
  <c r="H33" i="69"/>
  <c r="H32" i="69"/>
  <c r="H31" i="69"/>
  <c r="H30" i="69"/>
  <c r="H29" i="69"/>
  <c r="H28" i="69"/>
  <c r="H27" i="69"/>
  <c r="H26" i="69"/>
  <c r="H25" i="69"/>
  <c r="H24" i="69"/>
  <c r="H23" i="69"/>
  <c r="H22" i="69"/>
  <c r="H21" i="69"/>
  <c r="H38" i="69"/>
  <c r="H37" i="69"/>
  <c r="H36" i="69"/>
  <c r="H35" i="69"/>
  <c r="H34" i="69"/>
  <c r="H46" i="69"/>
  <c r="H45" i="69"/>
  <c r="H44" i="69"/>
  <c r="H43" i="69"/>
  <c r="H42" i="69"/>
  <c r="H41" i="69"/>
  <c r="H40" i="69"/>
  <c r="H39" i="69"/>
  <c r="H20" i="69"/>
  <c r="H10" i="69"/>
  <c r="H11" i="68"/>
  <c r="H9" i="68"/>
  <c r="H10" i="68"/>
  <c r="H29" i="65"/>
  <c r="H12" i="65"/>
  <c r="H42" i="65"/>
  <c r="H32" i="65"/>
  <c r="H27" i="65"/>
  <c r="H26" i="65"/>
  <c r="H25" i="65"/>
  <c r="H24" i="65"/>
  <c r="H23" i="65"/>
  <c r="H11" i="65"/>
  <c r="H41" i="65"/>
  <c r="H37" i="65"/>
  <c r="H36" i="65"/>
  <c r="H35" i="65"/>
  <c r="H34" i="65"/>
  <c r="H33" i="65"/>
  <c r="H31" i="65"/>
  <c r="H28" i="65"/>
  <c r="H17" i="65"/>
  <c r="H16" i="65"/>
  <c r="H15" i="65"/>
  <c r="H14" i="65"/>
  <c r="H13" i="65"/>
  <c r="H10" i="65"/>
  <c r="H40" i="65"/>
  <c r="H39" i="65"/>
  <c r="H38" i="65"/>
  <c r="H30" i="65"/>
  <c r="H22" i="65"/>
  <c r="H21" i="65"/>
  <c r="H20" i="65"/>
  <c r="H19" i="65"/>
  <c r="H18" i="65"/>
  <c r="H8" i="65"/>
  <c r="H18" i="64"/>
  <c r="H17" i="64"/>
  <c r="H16" i="64"/>
  <c r="H15" i="64"/>
  <c r="H14" i="64"/>
  <c r="H13" i="64"/>
  <c r="H12" i="64"/>
  <c r="H11" i="64"/>
  <c r="H10" i="64"/>
  <c r="H9" i="64"/>
  <c r="H8" i="64"/>
  <c r="H16" i="63"/>
  <c r="H15" i="63"/>
  <c r="H12" i="63"/>
  <c r="H11" i="63"/>
  <c r="H9" i="63"/>
  <c r="H13" i="63"/>
  <c r="H14" i="63"/>
  <c r="H10" i="63"/>
  <c r="H46" i="59"/>
  <c r="H45" i="59"/>
  <c r="H44" i="59"/>
  <c r="H43" i="59"/>
  <c r="H42" i="59"/>
  <c r="H41" i="59"/>
  <c r="H40" i="59"/>
  <c r="H39" i="59"/>
  <c r="H38" i="59"/>
  <c r="H37" i="59"/>
  <c r="H36" i="59"/>
  <c r="H35" i="59"/>
  <c r="H34" i="59"/>
  <c r="H33" i="59"/>
  <c r="H32" i="59"/>
  <c r="H31" i="59"/>
  <c r="H30" i="59"/>
  <c r="H29" i="59"/>
  <c r="H28" i="59"/>
  <c r="H27" i="59"/>
  <c r="H26" i="59"/>
  <c r="H25" i="59"/>
  <c r="H24" i="59"/>
  <c r="H23" i="59"/>
  <c r="H22" i="59"/>
  <c r="H21" i="59"/>
  <c r="H20" i="59"/>
  <c r="H19" i="59"/>
  <c r="H18" i="59"/>
  <c r="H17" i="59"/>
  <c r="H16" i="59"/>
  <c r="H15" i="59"/>
  <c r="H14" i="59"/>
  <c r="H13" i="59"/>
  <c r="H12" i="59"/>
  <c r="H11" i="59"/>
  <c r="H10" i="59"/>
  <c r="H9" i="59"/>
  <c r="H8" i="59"/>
  <c r="H46" i="58"/>
  <c r="H45" i="58"/>
  <c r="H44" i="58"/>
  <c r="H43" i="58"/>
  <c r="H42" i="58"/>
  <c r="H41" i="58"/>
  <c r="H40" i="58"/>
  <c r="H39" i="58"/>
  <c r="H38" i="58"/>
  <c r="H37" i="58"/>
  <c r="H36" i="58"/>
  <c r="H35" i="58"/>
  <c r="H34" i="58"/>
  <c r="H33" i="58"/>
  <c r="H32" i="58"/>
  <c r="H31" i="58"/>
  <c r="H30" i="58"/>
  <c r="H29" i="58"/>
  <c r="H28" i="58"/>
  <c r="H27" i="58"/>
  <c r="H26" i="58"/>
  <c r="H25" i="58"/>
  <c r="H24" i="58"/>
  <c r="H23" i="58"/>
  <c r="H22" i="58"/>
  <c r="H21" i="58"/>
  <c r="H20" i="58"/>
  <c r="H19" i="58"/>
  <c r="H18" i="58"/>
  <c r="H17" i="58"/>
  <c r="H16" i="58"/>
  <c r="H15" i="58"/>
  <c r="H14" i="58"/>
  <c r="H13" i="58"/>
  <c r="H12" i="58"/>
  <c r="H11" i="58"/>
  <c r="H10" i="58"/>
  <c r="H9" i="58"/>
  <c r="H8" i="58"/>
  <c r="H46" i="56"/>
  <c r="H45" i="56"/>
  <c r="H44" i="56"/>
  <c r="H43" i="56"/>
  <c r="H42" i="56"/>
  <c r="H41" i="56"/>
  <c r="H40" i="56"/>
  <c r="H39" i="56"/>
  <c r="H38" i="56"/>
  <c r="H37" i="56"/>
  <c r="H36" i="56"/>
  <c r="H35" i="56"/>
  <c r="H34" i="56"/>
  <c r="H33" i="56"/>
  <c r="H32" i="56"/>
  <c r="H31" i="56"/>
  <c r="H30" i="56"/>
  <c r="H29" i="56"/>
  <c r="H28" i="56"/>
  <c r="H27" i="56"/>
  <c r="H26" i="56"/>
  <c r="H25" i="56"/>
  <c r="H24" i="56"/>
  <c r="H23" i="56"/>
  <c r="H22" i="56"/>
  <c r="H21" i="56"/>
  <c r="H20" i="56"/>
  <c r="H19" i="56"/>
  <c r="H18" i="56"/>
  <c r="H17" i="56"/>
  <c r="H16" i="56"/>
  <c r="H15" i="56"/>
  <c r="H14" i="56"/>
  <c r="H13" i="56"/>
  <c r="H12" i="56"/>
  <c r="H11" i="56"/>
  <c r="H10" i="56"/>
  <c r="H9" i="56"/>
  <c r="H8" i="56"/>
  <c r="H46" i="55"/>
  <c r="H45" i="55"/>
  <c r="H44" i="55"/>
  <c r="H43" i="55"/>
  <c r="H42" i="55"/>
  <c r="H41" i="55"/>
  <c r="H40" i="55"/>
  <c r="H39" i="55"/>
  <c r="H38" i="55"/>
  <c r="H37" i="55"/>
  <c r="H36" i="55"/>
  <c r="H35" i="55"/>
  <c r="H34" i="55"/>
  <c r="H33" i="55"/>
  <c r="H32" i="55"/>
  <c r="H31" i="55"/>
  <c r="H30" i="55"/>
  <c r="H29" i="55"/>
  <c r="H28" i="55"/>
  <c r="H27" i="55"/>
  <c r="H26" i="55"/>
  <c r="H25" i="55"/>
  <c r="H24" i="55"/>
  <c r="H23" i="55"/>
  <c r="H22" i="55"/>
  <c r="H21" i="55"/>
  <c r="H20" i="55"/>
  <c r="H19" i="55"/>
  <c r="H18" i="55"/>
  <c r="H17" i="55"/>
  <c r="H16" i="55"/>
  <c r="H15" i="55"/>
  <c r="H14" i="55"/>
  <c r="H13" i="55"/>
  <c r="H12" i="55"/>
  <c r="H11" i="55"/>
  <c r="H10" i="55"/>
  <c r="H9" i="55"/>
  <c r="H8" i="55"/>
  <c r="H46" i="54"/>
  <c r="H45" i="54"/>
  <c r="H44" i="54"/>
  <c r="H43" i="54"/>
  <c r="H42" i="54"/>
  <c r="H41" i="54"/>
  <c r="H40" i="54"/>
  <c r="H39" i="54"/>
  <c r="H38" i="54"/>
  <c r="H37" i="54"/>
  <c r="H36" i="54"/>
  <c r="H35" i="54"/>
  <c r="H34" i="54"/>
  <c r="H33" i="54"/>
  <c r="H32" i="54"/>
  <c r="H31" i="54"/>
  <c r="H30" i="54"/>
  <c r="H29" i="54"/>
  <c r="H28" i="54"/>
  <c r="H27" i="54"/>
  <c r="H26" i="54"/>
  <c r="H25" i="54"/>
  <c r="H24" i="54"/>
  <c r="H23" i="54"/>
  <c r="H22" i="54"/>
  <c r="H21" i="54"/>
  <c r="H20" i="54"/>
  <c r="H19" i="54"/>
  <c r="H18" i="54"/>
  <c r="H17" i="54"/>
  <c r="H16" i="54"/>
  <c r="H15" i="54"/>
  <c r="H14" i="54"/>
  <c r="H13" i="54"/>
  <c r="H12" i="54"/>
  <c r="H11" i="54"/>
  <c r="H10" i="54"/>
  <c r="H9" i="54"/>
  <c r="H8" i="54"/>
  <c r="H27" i="53"/>
  <c r="H26" i="53"/>
  <c r="H25" i="53"/>
  <c r="H24" i="53"/>
  <c r="H23" i="53"/>
  <c r="H22" i="53"/>
  <c r="H33" i="53"/>
  <c r="H32" i="53"/>
  <c r="H31" i="53"/>
  <c r="H28" i="53"/>
  <c r="H16" i="53"/>
  <c r="H21" i="53"/>
  <c r="H20" i="53"/>
  <c r="H19" i="53"/>
  <c r="H18" i="53"/>
  <c r="H17" i="53"/>
  <c r="H30" i="53"/>
  <c r="H29" i="53"/>
  <c r="H44" i="53"/>
  <c r="H43" i="53"/>
  <c r="H42" i="53"/>
  <c r="H41" i="53"/>
  <c r="H40" i="53"/>
  <c r="H39" i="53"/>
  <c r="H38" i="53"/>
  <c r="H46" i="53"/>
  <c r="H45" i="53"/>
  <c r="H37" i="53"/>
  <c r="H36" i="53"/>
  <c r="H35" i="53"/>
  <c r="H34" i="53"/>
  <c r="H15" i="53"/>
  <c r="H14" i="53"/>
  <c r="H13" i="53"/>
  <c r="H12" i="53"/>
  <c r="H11" i="53"/>
  <c r="H10" i="53"/>
  <c r="H9" i="53"/>
  <c r="H8" i="53"/>
  <c r="H49" i="52"/>
  <c r="H48" i="52"/>
  <c r="H47" i="52"/>
  <c r="H46" i="52"/>
  <c r="H45" i="52"/>
  <c r="H44" i="52"/>
  <c r="H43" i="52"/>
  <c r="H42" i="52"/>
  <c r="H41" i="52"/>
  <c r="H40" i="52"/>
  <c r="H39" i="52"/>
  <c r="H38" i="52"/>
  <c r="H37" i="52"/>
  <c r="H36" i="52"/>
  <c r="H35" i="52"/>
  <c r="H34" i="52"/>
  <c r="H33" i="52"/>
  <c r="H32" i="52"/>
  <c r="H31" i="52"/>
  <c r="H30" i="52"/>
  <c r="H29" i="52"/>
  <c r="H28" i="52"/>
  <c r="H27" i="52"/>
  <c r="H26" i="52"/>
  <c r="H25" i="52"/>
  <c r="H24" i="52"/>
  <c r="H23" i="52"/>
  <c r="H22" i="52"/>
  <c r="H21" i="52"/>
  <c r="H20" i="52"/>
  <c r="H19" i="52"/>
  <c r="H18" i="52"/>
  <c r="H17" i="52"/>
  <c r="H16" i="52"/>
  <c r="H15" i="52"/>
  <c r="H14" i="52"/>
  <c r="H13" i="52"/>
  <c r="H12" i="52"/>
  <c r="H11" i="52"/>
  <c r="H10" i="52"/>
  <c r="H9" i="52"/>
  <c r="H8" i="52"/>
  <c r="H29" i="51"/>
  <c r="H28" i="51"/>
  <c r="H27" i="51"/>
  <c r="H26" i="51"/>
  <c r="H25" i="51"/>
  <c r="H24" i="51"/>
  <c r="H35" i="51"/>
  <c r="H34" i="51"/>
  <c r="H33" i="51"/>
  <c r="H30" i="51"/>
  <c r="H17" i="51"/>
  <c r="H16" i="51"/>
  <c r="H15" i="51"/>
  <c r="H14" i="51"/>
  <c r="I14" i="51" s="1"/>
  <c r="H23" i="51"/>
  <c r="H22" i="51"/>
  <c r="H21" i="51"/>
  <c r="H20" i="51"/>
  <c r="H19" i="51"/>
  <c r="H18" i="51"/>
  <c r="H32" i="51"/>
  <c r="H31" i="51"/>
  <c r="H46" i="51"/>
  <c r="H45" i="51"/>
  <c r="H44" i="51"/>
  <c r="H43" i="51"/>
  <c r="H42" i="51"/>
  <c r="H41" i="51"/>
  <c r="H40" i="51"/>
  <c r="H49" i="51"/>
  <c r="H48" i="51"/>
  <c r="H47" i="51"/>
  <c r="H39" i="51"/>
  <c r="H38" i="51"/>
  <c r="H37" i="51"/>
  <c r="H36" i="51"/>
  <c r="H13" i="51"/>
  <c r="H12" i="51"/>
  <c r="H11" i="51"/>
  <c r="H10" i="51"/>
  <c r="H9" i="51"/>
  <c r="H8" i="51"/>
  <c r="H8" i="50"/>
  <c r="H9" i="50"/>
  <c r="H12" i="61"/>
  <c r="H11" i="61"/>
  <c r="H10" i="61"/>
  <c r="H9" i="61"/>
  <c r="H8" i="61"/>
  <c r="H55" i="48"/>
  <c r="H54" i="48"/>
  <c r="H53" i="48"/>
  <c r="H52" i="48"/>
  <c r="H51" i="48"/>
  <c r="H50" i="48"/>
  <c r="H49" i="48"/>
  <c r="H48" i="48"/>
  <c r="H47" i="48"/>
  <c r="H46" i="48"/>
  <c r="H45" i="48"/>
  <c r="H44" i="48"/>
  <c r="H43" i="48"/>
  <c r="H42" i="48"/>
  <c r="H41" i="48"/>
  <c r="H40" i="48"/>
  <c r="H39" i="48"/>
  <c r="H38" i="48"/>
  <c r="H37" i="48"/>
  <c r="H36" i="48"/>
  <c r="H35" i="48"/>
  <c r="H34" i="48"/>
  <c r="H33" i="48"/>
  <c r="H32" i="48"/>
  <c r="H31" i="48"/>
  <c r="H30" i="48"/>
  <c r="H29" i="48"/>
  <c r="H28" i="48"/>
  <c r="H27" i="48"/>
  <c r="H26" i="48"/>
  <c r="H25" i="48"/>
  <c r="H24" i="48"/>
  <c r="H23" i="48"/>
  <c r="H22" i="48"/>
  <c r="H21" i="48"/>
  <c r="H20" i="48"/>
  <c r="H19" i="48"/>
  <c r="H18" i="48"/>
  <c r="H17" i="48"/>
  <c r="H16" i="48"/>
  <c r="H15" i="48"/>
  <c r="H13" i="48"/>
  <c r="H12" i="48"/>
  <c r="H11" i="48"/>
  <c r="I11" i="48" s="1"/>
  <c r="H10" i="48"/>
  <c r="H9" i="48"/>
  <c r="H8" i="48"/>
  <c r="I8" i="48" s="1"/>
  <c r="H50" i="47"/>
  <c r="H48" i="47"/>
  <c r="H44" i="47"/>
  <c r="H42" i="47"/>
  <c r="H33" i="47"/>
  <c r="H19" i="47"/>
  <c r="H17" i="47"/>
  <c r="H22" i="47"/>
  <c r="H40" i="47"/>
  <c r="H46" i="47"/>
  <c r="H54" i="47"/>
  <c r="H53" i="47"/>
  <c r="H52" i="47"/>
  <c r="H55" i="47"/>
  <c r="H38" i="47"/>
  <c r="H24" i="47"/>
  <c r="H15" i="47"/>
  <c r="H12" i="47"/>
  <c r="H51" i="47"/>
  <c r="H49" i="47"/>
  <c r="H47" i="47"/>
  <c r="H45" i="47"/>
  <c r="H43" i="47"/>
  <c r="H41" i="47"/>
  <c r="H39" i="47"/>
  <c r="H37" i="47"/>
  <c r="H36" i="47"/>
  <c r="H35" i="47"/>
  <c r="H34" i="47"/>
  <c r="H32" i="47"/>
  <c r="H31" i="47"/>
  <c r="H30" i="47"/>
  <c r="H29" i="47"/>
  <c r="H28" i="47"/>
  <c r="H27" i="47"/>
  <c r="H26" i="47"/>
  <c r="H25" i="47"/>
  <c r="H23" i="47"/>
  <c r="H20" i="47"/>
  <c r="H16" i="47"/>
  <c r="H10" i="47"/>
  <c r="H21" i="47"/>
  <c r="H18" i="47"/>
  <c r="H9" i="47"/>
  <c r="H14" i="47"/>
  <c r="H13" i="47"/>
  <c r="H11" i="47"/>
  <c r="H8" i="47"/>
  <c r="I8" i="47" s="1"/>
  <c r="H45" i="46"/>
  <c r="H44" i="46"/>
  <c r="H43" i="46"/>
  <c r="H42" i="46"/>
  <c r="H41" i="46"/>
  <c r="H40" i="46"/>
  <c r="H39" i="46"/>
  <c r="H38" i="46"/>
  <c r="H37" i="46"/>
  <c r="H36" i="46"/>
  <c r="H35" i="46"/>
  <c r="H34" i="46"/>
  <c r="H33" i="46"/>
  <c r="H32" i="46"/>
  <c r="H31" i="46"/>
  <c r="H30" i="46"/>
  <c r="H29" i="46"/>
  <c r="H28" i="46"/>
  <c r="H27" i="46"/>
  <c r="H26" i="46"/>
  <c r="H25" i="46"/>
  <c r="H24" i="46"/>
  <c r="H23" i="46"/>
  <c r="H22" i="46"/>
  <c r="H21" i="46"/>
  <c r="H20" i="46"/>
  <c r="H19" i="46"/>
  <c r="H18" i="46"/>
  <c r="H17" i="46"/>
  <c r="H16" i="46"/>
  <c r="H15" i="46"/>
  <c r="H14" i="46"/>
  <c r="H13" i="46"/>
  <c r="H12" i="46"/>
  <c r="H11" i="46"/>
  <c r="H10" i="46"/>
  <c r="H9" i="46"/>
  <c r="H8" i="46"/>
  <c r="H45" i="45"/>
  <c r="H29" i="45"/>
  <c r="H27" i="45"/>
  <c r="H44" i="45"/>
  <c r="H42" i="45"/>
  <c r="H28" i="45"/>
  <c r="H26" i="45"/>
  <c r="H25" i="45"/>
  <c r="H22" i="45"/>
  <c r="H19" i="45"/>
  <c r="H15" i="45"/>
  <c r="H13" i="45"/>
  <c r="H12" i="45"/>
  <c r="H9" i="45"/>
  <c r="H43" i="45"/>
  <c r="H41" i="45"/>
  <c r="H40" i="45"/>
  <c r="H39" i="45"/>
  <c r="H38" i="45"/>
  <c r="H37" i="45"/>
  <c r="H36" i="45"/>
  <c r="H35" i="45"/>
  <c r="H34" i="45"/>
  <c r="H33" i="45"/>
  <c r="H32" i="45"/>
  <c r="H31" i="45"/>
  <c r="H30" i="45"/>
  <c r="H24" i="45"/>
  <c r="H23" i="45"/>
  <c r="H21" i="45"/>
  <c r="H20" i="45"/>
  <c r="H18" i="45"/>
  <c r="H17" i="45"/>
  <c r="H16" i="45"/>
  <c r="H14" i="45"/>
  <c r="H11" i="45"/>
  <c r="H10" i="45"/>
  <c r="H8" i="45"/>
  <c r="H35" i="44"/>
  <c r="H34" i="44"/>
  <c r="H33" i="44"/>
  <c r="H32" i="44"/>
  <c r="H31" i="44"/>
  <c r="H30" i="44"/>
  <c r="H29" i="44"/>
  <c r="H28" i="44"/>
  <c r="H27" i="44"/>
  <c r="H26" i="44"/>
  <c r="H25" i="44"/>
  <c r="H24" i="44"/>
  <c r="H23" i="44"/>
  <c r="H22" i="44"/>
  <c r="H21" i="44"/>
  <c r="H20" i="44"/>
  <c r="H19" i="44"/>
  <c r="H18" i="44"/>
  <c r="H17" i="44"/>
  <c r="H16" i="44"/>
  <c r="H15" i="44"/>
  <c r="H14" i="44"/>
  <c r="H13" i="44"/>
  <c r="H12" i="44"/>
  <c r="H11" i="44"/>
  <c r="H10" i="44"/>
  <c r="H9" i="44"/>
  <c r="H8" i="44"/>
  <c r="H34" i="43"/>
  <c r="H35" i="43"/>
  <c r="H31" i="43"/>
  <c r="H26" i="43"/>
  <c r="H27" i="43"/>
  <c r="H28" i="43"/>
  <c r="H29" i="43"/>
  <c r="H19" i="43"/>
  <c r="H20" i="43"/>
  <c r="H21" i="43"/>
  <c r="H22" i="43"/>
  <c r="H23" i="43"/>
  <c r="H24" i="43"/>
  <c r="H25" i="43"/>
  <c r="H18" i="43"/>
  <c r="H17" i="43"/>
  <c r="H16" i="43"/>
  <c r="H15" i="43"/>
  <c r="H14" i="43"/>
  <c r="H13" i="43"/>
  <c r="H12" i="43"/>
  <c r="H11" i="43"/>
  <c r="H10" i="43"/>
  <c r="H9" i="43"/>
  <c r="H33" i="43"/>
  <c r="H32" i="43"/>
  <c r="H30" i="43"/>
  <c r="H8" i="43"/>
  <c r="H17" i="49"/>
  <c r="H16" i="49"/>
  <c r="H15" i="49"/>
  <c r="H14" i="49"/>
  <c r="H13" i="49"/>
  <c r="H12" i="49"/>
  <c r="H11" i="49"/>
  <c r="H10" i="49"/>
  <c r="H9" i="49"/>
  <c r="H8" i="49"/>
  <c r="H17" i="42"/>
  <c r="H16" i="42"/>
  <c r="H15" i="42"/>
  <c r="H14" i="42"/>
  <c r="H13" i="42"/>
  <c r="H12" i="42"/>
  <c r="H11" i="42"/>
  <c r="H10" i="42"/>
  <c r="H9" i="42"/>
  <c r="H17" i="41"/>
  <c r="H16" i="41"/>
  <c r="H15" i="41"/>
  <c r="H14" i="41"/>
  <c r="H13" i="41"/>
  <c r="H12" i="41"/>
  <c r="H11" i="41"/>
  <c r="H10" i="41"/>
  <c r="H9" i="41"/>
  <c r="H8" i="41"/>
  <c r="H17" i="40"/>
  <c r="H16" i="40"/>
  <c r="H15" i="40"/>
  <c r="H14" i="40"/>
  <c r="H13" i="40"/>
  <c r="H12" i="40"/>
  <c r="H11" i="40"/>
  <c r="H10" i="40"/>
  <c r="H9" i="40"/>
  <c r="H8" i="40"/>
  <c r="H17" i="39"/>
  <c r="H16" i="39"/>
  <c r="H15" i="39"/>
  <c r="H14" i="39"/>
  <c r="H13" i="39"/>
  <c r="H12" i="39"/>
  <c r="H11" i="39"/>
  <c r="H10" i="39"/>
  <c r="H9" i="39"/>
  <c r="H8" i="39"/>
  <c r="H44" i="38"/>
  <c r="H43" i="38"/>
  <c r="H42" i="38"/>
  <c r="H41" i="38"/>
  <c r="H40" i="38"/>
  <c r="H39" i="38"/>
  <c r="H38" i="38"/>
  <c r="H37" i="38"/>
  <c r="H36" i="38"/>
  <c r="H35" i="38"/>
  <c r="H34" i="38"/>
  <c r="H33" i="38"/>
  <c r="H32" i="38"/>
  <c r="H31" i="38"/>
  <c r="H30" i="38"/>
  <c r="H29" i="38"/>
  <c r="H28" i="38"/>
  <c r="H27" i="38"/>
  <c r="H26" i="38"/>
  <c r="H25" i="38"/>
  <c r="H24" i="38"/>
  <c r="H23" i="38"/>
  <c r="H22" i="38"/>
  <c r="H21" i="38"/>
  <c r="H20" i="38"/>
  <c r="H19" i="38"/>
  <c r="H18" i="38"/>
  <c r="H17" i="38"/>
  <c r="H16" i="38"/>
  <c r="H15" i="38"/>
  <c r="H14" i="38"/>
  <c r="H13" i="38"/>
  <c r="H12" i="38"/>
  <c r="H11" i="38"/>
  <c r="H10" i="38"/>
  <c r="H9" i="38"/>
  <c r="H8" i="38"/>
  <c r="H44" i="37"/>
  <c r="H43" i="37"/>
  <c r="H42" i="37"/>
  <c r="H41" i="37"/>
  <c r="H40" i="37"/>
  <c r="H39" i="37"/>
  <c r="H38" i="37"/>
  <c r="H37" i="37"/>
  <c r="H36" i="37"/>
  <c r="H35" i="37"/>
  <c r="H34" i="37"/>
  <c r="H33" i="37"/>
  <c r="H32" i="37"/>
  <c r="H31" i="37"/>
  <c r="H30" i="37"/>
  <c r="H29" i="37"/>
  <c r="H28" i="37"/>
  <c r="H27" i="37"/>
  <c r="H26" i="37"/>
  <c r="H25" i="37"/>
  <c r="H24" i="37"/>
  <c r="H23" i="37"/>
  <c r="H22" i="37"/>
  <c r="H21" i="37"/>
  <c r="H20" i="37"/>
  <c r="H19" i="37"/>
  <c r="H18" i="37"/>
  <c r="H17" i="37"/>
  <c r="H16" i="37"/>
  <c r="H15" i="37"/>
  <c r="H14" i="37"/>
  <c r="H13" i="37"/>
  <c r="H12" i="37"/>
  <c r="H11" i="37"/>
  <c r="H10" i="37"/>
  <c r="H9" i="37"/>
  <c r="H8" i="37"/>
  <c r="H44" i="36"/>
  <c r="H43" i="36"/>
  <c r="H42" i="36"/>
  <c r="H41" i="36"/>
  <c r="H40" i="36"/>
  <c r="H39" i="36"/>
  <c r="H38" i="36"/>
  <c r="H37" i="36"/>
  <c r="H36" i="36"/>
  <c r="H35" i="36"/>
  <c r="H34" i="36"/>
  <c r="H33" i="36"/>
  <c r="H32" i="36"/>
  <c r="H31" i="36"/>
  <c r="H30" i="36"/>
  <c r="H29" i="36"/>
  <c r="H28" i="36"/>
  <c r="H27" i="36"/>
  <c r="H26" i="36"/>
  <c r="H25" i="36"/>
  <c r="H24" i="36"/>
  <c r="H23" i="36"/>
  <c r="H22" i="36"/>
  <c r="H21" i="36"/>
  <c r="H20" i="36"/>
  <c r="H19" i="36"/>
  <c r="H18" i="36"/>
  <c r="H17" i="36"/>
  <c r="H16" i="36"/>
  <c r="H15" i="36"/>
  <c r="H14" i="36"/>
  <c r="H13" i="36"/>
  <c r="H12" i="36"/>
  <c r="H11" i="36"/>
  <c r="H10" i="36"/>
  <c r="H9" i="36"/>
  <c r="H8" i="36"/>
  <c r="H44" i="35"/>
  <c r="H43" i="35"/>
  <c r="H42" i="35"/>
  <c r="H41" i="35"/>
  <c r="H40" i="35"/>
  <c r="H39" i="35"/>
  <c r="H38" i="35"/>
  <c r="H37" i="35"/>
  <c r="H36" i="35"/>
  <c r="H35" i="35"/>
  <c r="H34" i="35"/>
  <c r="H33" i="35"/>
  <c r="H32" i="35"/>
  <c r="H31" i="35"/>
  <c r="H30" i="35"/>
  <c r="H29" i="35"/>
  <c r="H28" i="35"/>
  <c r="H27" i="35"/>
  <c r="H26" i="35"/>
  <c r="H25" i="35"/>
  <c r="H24" i="35"/>
  <c r="H23" i="35"/>
  <c r="H22" i="35"/>
  <c r="H21" i="35"/>
  <c r="H20" i="35"/>
  <c r="H19" i="35"/>
  <c r="H18" i="35"/>
  <c r="H17" i="35"/>
  <c r="H16" i="35"/>
  <c r="H15" i="35"/>
  <c r="H14" i="35"/>
  <c r="H13" i="35"/>
  <c r="H12" i="35"/>
  <c r="H11" i="35"/>
  <c r="H10" i="35"/>
  <c r="H9" i="35"/>
  <c r="H8" i="35"/>
  <c r="H44" i="34"/>
  <c r="H43" i="34"/>
  <c r="H42" i="34"/>
  <c r="H41" i="34"/>
  <c r="H40" i="34"/>
  <c r="H39" i="34"/>
  <c r="H38" i="34"/>
  <c r="H37" i="34"/>
  <c r="H36" i="34"/>
  <c r="H35" i="34"/>
  <c r="H34" i="34"/>
  <c r="H33" i="34"/>
  <c r="H32" i="34"/>
  <c r="H31" i="34"/>
  <c r="H30" i="34"/>
  <c r="H29" i="34"/>
  <c r="H28" i="34"/>
  <c r="H27" i="34"/>
  <c r="H26" i="34"/>
  <c r="H25" i="34"/>
  <c r="H24" i="34"/>
  <c r="H23" i="34"/>
  <c r="H22" i="34"/>
  <c r="H21" i="34"/>
  <c r="H20" i="34"/>
  <c r="H19" i="34"/>
  <c r="H18" i="34"/>
  <c r="H17" i="34"/>
  <c r="H16" i="34"/>
  <c r="H15" i="34"/>
  <c r="H14" i="34"/>
  <c r="H13" i="34"/>
  <c r="H12" i="34"/>
  <c r="H11" i="34"/>
  <c r="H10" i="34"/>
  <c r="H9" i="34"/>
  <c r="H8" i="34"/>
  <c r="H44" i="33"/>
  <c r="H43" i="33"/>
  <c r="H42" i="33"/>
  <c r="H41" i="33"/>
  <c r="H40" i="33"/>
  <c r="H39" i="33"/>
  <c r="H38" i="33"/>
  <c r="H37" i="33"/>
  <c r="H36" i="33"/>
  <c r="H35" i="33"/>
  <c r="H34" i="33"/>
  <c r="H33" i="33"/>
  <c r="H32" i="33"/>
  <c r="H31" i="33"/>
  <c r="H30" i="33"/>
  <c r="H29" i="33"/>
  <c r="H28" i="33"/>
  <c r="H27" i="33"/>
  <c r="H26" i="33"/>
  <c r="H25" i="33"/>
  <c r="H24" i="33"/>
  <c r="H23" i="33"/>
  <c r="H22" i="33"/>
  <c r="H21" i="33"/>
  <c r="H20" i="33"/>
  <c r="H19" i="33"/>
  <c r="H18" i="33"/>
  <c r="H17" i="33"/>
  <c r="H16" i="33"/>
  <c r="H15" i="33"/>
  <c r="H14" i="33"/>
  <c r="H13" i="33"/>
  <c r="H12" i="33"/>
  <c r="H11" i="33"/>
  <c r="H10" i="33"/>
  <c r="H9" i="33"/>
  <c r="H8" i="33"/>
  <c r="H9" i="32"/>
  <c r="H30" i="32"/>
  <c r="H29" i="32"/>
  <c r="H28" i="32"/>
  <c r="H27" i="32"/>
  <c r="H26" i="32"/>
  <c r="H25" i="32"/>
  <c r="H24" i="32"/>
  <c r="H23" i="32"/>
  <c r="H22" i="32"/>
  <c r="H21" i="32"/>
  <c r="H20" i="32"/>
  <c r="H19" i="32"/>
  <c r="H18" i="32"/>
  <c r="H17" i="32"/>
  <c r="H16" i="32"/>
  <c r="H15" i="32"/>
  <c r="H14" i="32"/>
  <c r="H13" i="32"/>
  <c r="H12" i="32"/>
  <c r="H11" i="32"/>
  <c r="H44" i="32"/>
  <c r="H43" i="32"/>
  <c r="H42" i="32"/>
  <c r="H41" i="32"/>
  <c r="H40" i="32"/>
  <c r="H39" i="32"/>
  <c r="H38" i="32"/>
  <c r="H37" i="32"/>
  <c r="H36" i="32"/>
  <c r="H35" i="32"/>
  <c r="H34" i="32"/>
  <c r="H33" i="32"/>
  <c r="H32" i="32"/>
  <c r="H8" i="32"/>
  <c r="H31" i="32"/>
  <c r="H8" i="25"/>
  <c r="H9" i="60"/>
  <c r="H8" i="60"/>
  <c r="C15" i="50" l="1"/>
  <c r="C14" i="50"/>
  <c r="G15" i="140" l="1"/>
  <c r="G14" i="142"/>
  <c r="G14" i="143"/>
  <c r="G15" i="144"/>
  <c r="C14" i="143" l="1"/>
  <c r="C14" i="142"/>
  <c r="C15" i="140" l="1"/>
  <c r="C15" i="146" l="1"/>
  <c r="H18" i="156" l="1"/>
  <c r="C50" i="46"/>
  <c r="C22" i="40"/>
  <c r="C49" i="37"/>
  <c r="C49" i="36"/>
  <c r="C49" i="35"/>
  <c r="C49" i="34"/>
  <c r="C49" i="33"/>
  <c r="H22" i="156" l="1"/>
  <c r="H21" i="156"/>
  <c r="G20" i="164"/>
  <c r="C20" i="164"/>
  <c r="G17" i="121"/>
  <c r="C17" i="121"/>
  <c r="G15" i="120"/>
  <c r="C15" i="120"/>
  <c r="G17" i="128"/>
  <c r="C18" i="128"/>
  <c r="C17" i="128"/>
  <c r="C15" i="125"/>
  <c r="G14" i="125"/>
  <c r="C14" i="125"/>
  <c r="G14" i="126"/>
  <c r="C14" i="126"/>
  <c r="G18" i="123"/>
  <c r="C18" i="123"/>
  <c r="G16" i="124"/>
  <c r="C16" i="124"/>
  <c r="G15" i="122"/>
  <c r="C15" i="122"/>
  <c r="G15" i="162"/>
  <c r="C15" i="162"/>
  <c r="G16" i="161"/>
  <c r="C17" i="161"/>
  <c r="C16" i="161"/>
  <c r="G13" i="159"/>
  <c r="C13" i="159"/>
  <c r="G15" i="155"/>
  <c r="C15" i="155"/>
  <c r="G14" i="154"/>
  <c r="C14" i="154"/>
  <c r="G15" i="153"/>
  <c r="C15" i="153"/>
  <c r="G15" i="152"/>
  <c r="C15" i="152"/>
  <c r="G16" i="151"/>
  <c r="C16" i="151"/>
  <c r="G14" i="150"/>
  <c r="C14" i="150"/>
  <c r="G20" i="149"/>
  <c r="C20" i="149"/>
  <c r="C16" i="148"/>
  <c r="G15" i="148"/>
  <c r="C15" i="148"/>
  <c r="G15" i="147"/>
  <c r="C15" i="147"/>
  <c r="G14" i="145"/>
  <c r="C14" i="145"/>
  <c r="C15" i="143"/>
  <c r="D15" i="144"/>
  <c r="C15" i="144"/>
  <c r="G14" i="139"/>
  <c r="D14" i="139"/>
  <c r="C14" i="139"/>
  <c r="G14" i="138"/>
  <c r="C14" i="138"/>
  <c r="H31" i="75"/>
  <c r="E31" i="75"/>
  <c r="C31" i="75"/>
  <c r="C32" i="75"/>
  <c r="G14" i="95"/>
  <c r="D14" i="95"/>
  <c r="C14" i="95"/>
  <c r="G15" i="90"/>
  <c r="C15" i="90"/>
  <c r="G14" i="91"/>
  <c r="C14" i="91"/>
  <c r="G17" i="92"/>
  <c r="C17" i="92"/>
  <c r="G28" i="87"/>
  <c r="C28" i="87"/>
  <c r="G20" i="88"/>
  <c r="C20" i="88"/>
  <c r="G16" i="89"/>
  <c r="C16" i="89"/>
  <c r="G22" i="84"/>
  <c r="C22" i="84"/>
  <c r="G26" i="85"/>
  <c r="C26" i="85"/>
  <c r="G13" i="86"/>
  <c r="C13" i="86"/>
  <c r="G13" i="80"/>
  <c r="C13" i="80"/>
  <c r="G21" i="81"/>
  <c r="C21" i="81"/>
  <c r="G13" i="82"/>
  <c r="C13" i="82"/>
  <c r="G13" i="76"/>
  <c r="C13" i="76"/>
  <c r="C14" i="77"/>
  <c r="G13" i="77"/>
  <c r="C13" i="77"/>
  <c r="G13" i="78"/>
  <c r="C13" i="78"/>
  <c r="G13" i="79"/>
  <c r="C13" i="79"/>
  <c r="C23" i="118"/>
  <c r="G22" i="118"/>
  <c r="C23" i="117"/>
  <c r="G22" i="117"/>
  <c r="C23" i="116"/>
  <c r="G22" i="116"/>
  <c r="C23" i="115"/>
  <c r="G22" i="115"/>
  <c r="C23" i="114"/>
  <c r="G22" i="114"/>
  <c r="G22" i="113"/>
  <c r="C23" i="113"/>
  <c r="G22" i="108"/>
  <c r="C22" i="108"/>
  <c r="G22" i="107"/>
  <c r="C22" i="107"/>
  <c r="G22" i="112"/>
  <c r="C22" i="112"/>
  <c r="G22" i="111"/>
  <c r="C22" i="111"/>
  <c r="G22" i="110"/>
  <c r="C22" i="110"/>
  <c r="G22" i="109"/>
  <c r="C22" i="109"/>
  <c r="G22" i="106"/>
  <c r="C22" i="106"/>
  <c r="G22" i="105"/>
  <c r="C22" i="105"/>
  <c r="G22" i="104"/>
  <c r="C22" i="104"/>
  <c r="G22" i="103"/>
  <c r="C22" i="103"/>
  <c r="G22" i="102"/>
  <c r="C22" i="102"/>
  <c r="G22" i="70"/>
  <c r="C22" i="70"/>
  <c r="G24" i="101"/>
  <c r="C24" i="101"/>
  <c r="G24" i="100"/>
  <c r="C24" i="100"/>
  <c r="G24" i="99"/>
  <c r="C24" i="99"/>
  <c r="G24" i="98"/>
  <c r="C24" i="98"/>
  <c r="G24" i="97"/>
  <c r="C24" i="97"/>
  <c r="G24" i="96"/>
  <c r="C24" i="96"/>
  <c r="G24" i="72"/>
  <c r="C24" i="72"/>
  <c r="G32" i="71"/>
  <c r="D32" i="71"/>
  <c r="C32" i="71"/>
  <c r="G52" i="69"/>
  <c r="D52" i="69"/>
  <c r="C52" i="69"/>
  <c r="D47" i="65"/>
  <c r="G17" i="68"/>
  <c r="C17" i="68"/>
  <c r="G47" i="65"/>
  <c r="C47" i="65"/>
  <c r="G23" i="64"/>
  <c r="C23" i="64"/>
  <c r="G21" i="63"/>
  <c r="C22" i="63"/>
  <c r="C21" i="63"/>
  <c r="C52" i="59"/>
  <c r="G51" i="59"/>
  <c r="C51" i="59"/>
  <c r="C52" i="58"/>
  <c r="G51" i="58"/>
  <c r="C51" i="58"/>
  <c r="C52" i="56"/>
  <c r="G51" i="56"/>
  <c r="C51" i="56"/>
  <c r="C52" i="55"/>
  <c r="G51" i="55"/>
  <c r="C51" i="55"/>
  <c r="C52" i="54"/>
  <c r="G51" i="54"/>
  <c r="C51" i="54"/>
  <c r="G51" i="53"/>
  <c r="C52" i="53"/>
  <c r="C51" i="53"/>
  <c r="C55" i="52"/>
  <c r="G54" i="52"/>
  <c r="C54" i="52"/>
  <c r="G54" i="51"/>
  <c r="C55" i="51"/>
  <c r="C54" i="51"/>
  <c r="G17" i="163"/>
  <c r="C18" i="163"/>
  <c r="G14" i="160"/>
  <c r="C15" i="160"/>
  <c r="C14" i="160"/>
  <c r="G20" i="158"/>
  <c r="C21" i="158"/>
  <c r="C20" i="158"/>
  <c r="G29" i="157"/>
  <c r="C30" i="157"/>
  <c r="C29" i="157"/>
  <c r="G27" i="156"/>
  <c r="C28" i="156"/>
  <c r="C27" i="156"/>
  <c r="G15" i="146"/>
  <c r="C16" i="146"/>
  <c r="G14" i="141"/>
  <c r="C15" i="141"/>
  <c r="C14" i="141"/>
  <c r="G28" i="93"/>
  <c r="C29" i="93"/>
  <c r="C28" i="93"/>
  <c r="G21" i="94"/>
  <c r="C22" i="94"/>
  <c r="C21" i="94"/>
  <c r="G214" i="74"/>
  <c r="C215" i="74"/>
  <c r="C214" i="74"/>
  <c r="G24" i="73"/>
  <c r="C25" i="73"/>
  <c r="C24" i="73"/>
  <c r="G14" i="50"/>
  <c r="C17" i="61"/>
  <c r="C61" i="48"/>
  <c r="G60" i="48"/>
  <c r="C60" i="48"/>
  <c r="G60" i="47"/>
  <c r="C61" i="47"/>
  <c r="C60" i="47"/>
  <c r="C51" i="46"/>
  <c r="G50" i="46"/>
  <c r="G51" i="45"/>
  <c r="C52" i="45"/>
  <c r="C51" i="45"/>
  <c r="C40" i="66"/>
  <c r="G40" i="44"/>
  <c r="C40" i="44"/>
  <c r="G40" i="43"/>
  <c r="C40" i="43"/>
  <c r="C22" i="49"/>
  <c r="G22" i="49"/>
  <c r="G23" i="42"/>
  <c r="C23" i="42"/>
  <c r="G23" i="41"/>
  <c r="C23" i="41"/>
  <c r="G22" i="40"/>
  <c r="G23" i="39"/>
  <c r="C23" i="39"/>
  <c r="G50" i="38"/>
  <c r="C50" i="38"/>
  <c r="G49" i="37"/>
  <c r="G49" i="36"/>
  <c r="G49" i="35"/>
  <c r="G49" i="34"/>
  <c r="G49" i="33"/>
  <c r="G50" i="32"/>
  <c r="C50" i="32"/>
  <c r="G16" i="25"/>
  <c r="C16" i="25"/>
  <c r="G13" i="60"/>
  <c r="C13" i="60"/>
  <c r="F36" i="74" l="1"/>
  <c r="F33" i="74"/>
  <c r="H33" i="74" s="1"/>
  <c r="F39" i="74" l="1"/>
  <c r="H39" i="74" s="1"/>
  <c r="H36" i="74"/>
  <c r="C22" i="81"/>
  <c r="I31" i="32"/>
  <c r="J31" i="32" s="1"/>
  <c r="I31" i="33"/>
  <c r="J31" i="33" s="1"/>
  <c r="I31" i="34"/>
  <c r="J31" i="34" s="1"/>
  <c r="I31" i="35"/>
  <c r="J31" i="35" s="1"/>
  <c r="I31" i="36"/>
  <c r="J31" i="36" s="1"/>
  <c r="I31" i="37"/>
  <c r="J31" i="37" s="1"/>
  <c r="I31" i="38"/>
  <c r="J31" i="38" s="1"/>
  <c r="I15" i="164" l="1"/>
  <c r="J15" i="164" s="1"/>
  <c r="I14" i="164"/>
  <c r="J14" i="164" s="1"/>
  <c r="I13" i="164"/>
  <c r="J13" i="164" s="1"/>
  <c r="I12" i="164"/>
  <c r="J12" i="164" s="1"/>
  <c r="I11" i="164"/>
  <c r="J11" i="164" s="1"/>
  <c r="I10" i="164"/>
  <c r="J10" i="164" s="1"/>
  <c r="I9" i="164"/>
  <c r="J9" i="164" s="1"/>
  <c r="I8" i="164"/>
  <c r="J8" i="164" s="1"/>
  <c r="F2" i="164"/>
  <c r="C2" i="164"/>
  <c r="F1" i="164"/>
  <c r="I11" i="89"/>
  <c r="J11" i="89" s="1"/>
  <c r="I10" i="89"/>
  <c r="J10" i="89" s="1"/>
  <c r="I16" i="118" l="1"/>
  <c r="J16" i="118" s="1"/>
  <c r="I15" i="118"/>
  <c r="J15" i="118" s="1"/>
  <c r="I14" i="118"/>
  <c r="J14" i="118" s="1"/>
  <c r="I13" i="118"/>
  <c r="J13" i="118" s="1"/>
  <c r="I12" i="118"/>
  <c r="J12" i="118" s="1"/>
  <c r="I11" i="118"/>
  <c r="J11" i="118" s="1"/>
  <c r="I10" i="118"/>
  <c r="J10" i="118" s="1"/>
  <c r="I9" i="118"/>
  <c r="J9" i="118" s="1"/>
  <c r="I8" i="118"/>
  <c r="J8" i="118" s="1"/>
  <c r="I16" i="117"/>
  <c r="J16" i="117" s="1"/>
  <c r="I15" i="117"/>
  <c r="J15" i="117" s="1"/>
  <c r="I14" i="117"/>
  <c r="J14" i="117" s="1"/>
  <c r="I13" i="117"/>
  <c r="J13" i="117" s="1"/>
  <c r="I12" i="117"/>
  <c r="J12" i="117" s="1"/>
  <c r="I11" i="117"/>
  <c r="J11" i="117" s="1"/>
  <c r="I10" i="117"/>
  <c r="J10" i="117" s="1"/>
  <c r="I9" i="117"/>
  <c r="J9" i="117" s="1"/>
  <c r="I8" i="117"/>
  <c r="J8" i="117" s="1"/>
  <c r="I16" i="116"/>
  <c r="J16" i="116" s="1"/>
  <c r="I15" i="116"/>
  <c r="J15" i="116" s="1"/>
  <c r="I14" i="116"/>
  <c r="J14" i="116" s="1"/>
  <c r="I13" i="116"/>
  <c r="J13" i="116" s="1"/>
  <c r="I12" i="116"/>
  <c r="J12" i="116" s="1"/>
  <c r="I11" i="116"/>
  <c r="J11" i="116" s="1"/>
  <c r="I10" i="116"/>
  <c r="J10" i="116" s="1"/>
  <c r="I9" i="116"/>
  <c r="J9" i="116" s="1"/>
  <c r="I8" i="116"/>
  <c r="J8" i="116" s="1"/>
  <c r="I16" i="115"/>
  <c r="J16" i="115" s="1"/>
  <c r="I15" i="115"/>
  <c r="J15" i="115" s="1"/>
  <c r="I14" i="115"/>
  <c r="J14" i="115" s="1"/>
  <c r="I13" i="115"/>
  <c r="J13" i="115" s="1"/>
  <c r="I12" i="115"/>
  <c r="J12" i="115" s="1"/>
  <c r="I11" i="115"/>
  <c r="J11" i="115" s="1"/>
  <c r="I10" i="115"/>
  <c r="J10" i="115" s="1"/>
  <c r="I9" i="115"/>
  <c r="J9" i="115" s="1"/>
  <c r="I8" i="115"/>
  <c r="J8" i="115" s="1"/>
  <c r="I16" i="114"/>
  <c r="J16" i="114" s="1"/>
  <c r="I15" i="114"/>
  <c r="J15" i="114" s="1"/>
  <c r="I14" i="114"/>
  <c r="J14" i="114" s="1"/>
  <c r="I13" i="114"/>
  <c r="J13" i="114" s="1"/>
  <c r="I12" i="114"/>
  <c r="J12" i="114" s="1"/>
  <c r="I11" i="114"/>
  <c r="J11" i="114" s="1"/>
  <c r="I10" i="114"/>
  <c r="J10" i="114" s="1"/>
  <c r="I9" i="114"/>
  <c r="J9" i="114" s="1"/>
  <c r="I8" i="114"/>
  <c r="J8" i="114" s="1"/>
  <c r="I16" i="113"/>
  <c r="J16" i="113" s="1"/>
  <c r="I15" i="113"/>
  <c r="J15" i="113" s="1"/>
  <c r="I14" i="113"/>
  <c r="J14" i="113" s="1"/>
  <c r="I13" i="113"/>
  <c r="J13" i="113" s="1"/>
  <c r="I12" i="113"/>
  <c r="J12" i="113" s="1"/>
  <c r="I11" i="113"/>
  <c r="J11" i="113" s="1"/>
  <c r="I10" i="113"/>
  <c r="J10" i="113" s="1"/>
  <c r="I9" i="113"/>
  <c r="J9" i="113" s="1"/>
  <c r="I25" i="71" l="1"/>
  <c r="J25" i="71" s="1"/>
  <c r="I19" i="101" l="1"/>
  <c r="J19" i="101" s="1"/>
  <c r="I19" i="99"/>
  <c r="J19" i="99" s="1"/>
  <c r="I19" i="98"/>
  <c r="J19" i="98" s="1"/>
  <c r="I19" i="97"/>
  <c r="J19" i="97" s="1"/>
  <c r="I19" i="96"/>
  <c r="J19" i="96" s="1"/>
  <c r="I19" i="72"/>
  <c r="J19" i="72" s="1"/>
  <c r="F1" i="163" l="1"/>
  <c r="C2" i="163"/>
  <c r="F2" i="163"/>
  <c r="I8" i="163"/>
  <c r="J8" i="163" s="1"/>
  <c r="I9" i="163"/>
  <c r="J9" i="163" s="1"/>
  <c r="I10" i="163"/>
  <c r="J10" i="163" s="1"/>
  <c r="I11" i="163"/>
  <c r="J11" i="163" s="1"/>
  <c r="J12" i="163"/>
  <c r="F1" i="162"/>
  <c r="C2" i="162"/>
  <c r="F2" i="162"/>
  <c r="I8" i="162"/>
  <c r="J8" i="162" s="1"/>
  <c r="I9" i="162"/>
  <c r="J9" i="162" s="1"/>
  <c r="I10" i="162"/>
  <c r="J10" i="162" s="1"/>
  <c r="F1" i="161"/>
  <c r="C2" i="161"/>
  <c r="F2" i="161"/>
  <c r="I8" i="161"/>
  <c r="J8" i="161" s="1"/>
  <c r="I9" i="161"/>
  <c r="J9" i="161" s="1"/>
  <c r="I10" i="161"/>
  <c r="J10" i="161" s="1"/>
  <c r="I11" i="161"/>
  <c r="J11" i="161" s="1"/>
  <c r="F1" i="160"/>
  <c r="C2" i="160"/>
  <c r="F2" i="160"/>
  <c r="I8" i="160"/>
  <c r="J8" i="160" s="1"/>
  <c r="F1" i="159"/>
  <c r="C2" i="159"/>
  <c r="F2" i="159"/>
  <c r="I8" i="159"/>
  <c r="J8" i="159" s="1"/>
  <c r="F1" i="158"/>
  <c r="C2" i="158"/>
  <c r="F2" i="158"/>
  <c r="I8" i="158"/>
  <c r="J8" i="158" s="1"/>
  <c r="I9" i="158"/>
  <c r="J9" i="158" s="1"/>
  <c r="I10" i="158"/>
  <c r="J10" i="158" s="1"/>
  <c r="I11" i="158"/>
  <c r="J11" i="158" s="1"/>
  <c r="I12" i="158"/>
  <c r="J12" i="158" s="1"/>
  <c r="I13" i="158"/>
  <c r="J13" i="158" s="1"/>
  <c r="I14" i="158"/>
  <c r="J14" i="158" s="1"/>
  <c r="I15" i="158"/>
  <c r="J15" i="158" s="1"/>
  <c r="F1" i="157"/>
  <c r="C2" i="157"/>
  <c r="F2" i="157"/>
  <c r="I8" i="157"/>
  <c r="J8" i="157" s="1"/>
  <c r="I9" i="157"/>
  <c r="J9" i="157" s="1"/>
  <c r="I10" i="157"/>
  <c r="J10" i="157" s="1"/>
  <c r="I11" i="157"/>
  <c r="J11" i="157" s="1"/>
  <c r="I12" i="157"/>
  <c r="J12" i="157" s="1"/>
  <c r="I13" i="157"/>
  <c r="J13" i="157" s="1"/>
  <c r="I14" i="157"/>
  <c r="J14" i="157" s="1"/>
  <c r="I15" i="157"/>
  <c r="J15" i="157" s="1"/>
  <c r="I16" i="157"/>
  <c r="J16" i="157" s="1"/>
  <c r="I17" i="157"/>
  <c r="J17" i="157" s="1"/>
  <c r="I18" i="157"/>
  <c r="J18" i="157" s="1"/>
  <c r="I19" i="157"/>
  <c r="J19" i="157" s="1"/>
  <c r="I20" i="157"/>
  <c r="J20" i="157" s="1"/>
  <c r="I21" i="157"/>
  <c r="J21" i="157" s="1"/>
  <c r="I22" i="157"/>
  <c r="J22" i="157" s="1"/>
  <c r="I23" i="157"/>
  <c r="J23" i="157" s="1"/>
  <c r="I24" i="157"/>
  <c r="J24" i="157" s="1"/>
  <c r="F1" i="156"/>
  <c r="C2" i="156"/>
  <c r="F2" i="156"/>
  <c r="I8" i="156"/>
  <c r="J8" i="156" s="1"/>
  <c r="I9" i="156"/>
  <c r="J9" i="156" s="1"/>
  <c r="I10" i="156"/>
  <c r="J10" i="156" s="1"/>
  <c r="I11" i="156"/>
  <c r="J11" i="156" s="1"/>
  <c r="I12" i="156"/>
  <c r="J12" i="156" s="1"/>
  <c r="I13" i="156"/>
  <c r="J13" i="156" s="1"/>
  <c r="I14" i="156"/>
  <c r="J14" i="156" s="1"/>
  <c r="I15" i="156"/>
  <c r="J15" i="156" s="1"/>
  <c r="I16" i="156"/>
  <c r="J16" i="156" s="1"/>
  <c r="I17" i="156"/>
  <c r="J17" i="156" s="1"/>
  <c r="I18" i="156"/>
  <c r="J18" i="156" s="1"/>
  <c r="I19" i="156"/>
  <c r="J19" i="156" s="1"/>
  <c r="I20" i="156"/>
  <c r="J20" i="156" s="1"/>
  <c r="I21" i="156"/>
  <c r="J21" i="156" s="1"/>
  <c r="I22" i="156"/>
  <c r="J22" i="156" s="1"/>
  <c r="F1" i="155"/>
  <c r="C2" i="155"/>
  <c r="F2" i="155"/>
  <c r="I8" i="155"/>
  <c r="J8" i="155" s="1"/>
  <c r="I9" i="155"/>
  <c r="J9" i="155" s="1"/>
  <c r="I10" i="155"/>
  <c r="J10" i="155" s="1"/>
  <c r="F1" i="154"/>
  <c r="C2" i="154"/>
  <c r="F2" i="154"/>
  <c r="I8" i="154"/>
  <c r="J8" i="154" s="1"/>
  <c r="I9" i="154"/>
  <c r="J9" i="154" s="1"/>
  <c r="F1" i="153"/>
  <c r="C2" i="153"/>
  <c r="F2" i="153"/>
  <c r="I8" i="153"/>
  <c r="J8" i="153" s="1"/>
  <c r="I9" i="153"/>
  <c r="J9" i="153" s="1"/>
  <c r="I10" i="153"/>
  <c r="J10" i="153" s="1"/>
  <c r="F1" i="152"/>
  <c r="C2" i="152"/>
  <c r="F2" i="152"/>
  <c r="I8" i="152"/>
  <c r="J8" i="152" s="1"/>
  <c r="I9" i="152"/>
  <c r="J9" i="152" s="1"/>
  <c r="I10" i="152"/>
  <c r="J10" i="152" s="1"/>
  <c r="F1" i="151"/>
  <c r="C2" i="151"/>
  <c r="F2" i="151"/>
  <c r="I8" i="151"/>
  <c r="J8" i="151" s="1"/>
  <c r="I9" i="151"/>
  <c r="J9" i="151" s="1"/>
  <c r="I10" i="151"/>
  <c r="J10" i="151" s="1"/>
  <c r="I11" i="151"/>
  <c r="J11" i="151" s="1"/>
  <c r="F1" i="150"/>
  <c r="C2" i="150"/>
  <c r="F2" i="150"/>
  <c r="I8" i="150"/>
  <c r="J8" i="150" s="1"/>
  <c r="I9" i="150"/>
  <c r="J9" i="150" s="1"/>
  <c r="F1" i="149"/>
  <c r="C2" i="149"/>
  <c r="F2" i="149"/>
  <c r="I8" i="149"/>
  <c r="J8" i="149" s="1"/>
  <c r="I9" i="149"/>
  <c r="J9" i="149" s="1"/>
  <c r="I10" i="149"/>
  <c r="J10" i="149" s="1"/>
  <c r="I11" i="149"/>
  <c r="J11" i="149" s="1"/>
  <c r="I12" i="149"/>
  <c r="J12" i="149" s="1"/>
  <c r="I13" i="149"/>
  <c r="J13" i="149" s="1"/>
  <c r="I14" i="149"/>
  <c r="J14" i="149" s="1"/>
  <c r="I15" i="149"/>
  <c r="J15" i="149" s="1"/>
  <c r="F1" i="148"/>
  <c r="C2" i="148"/>
  <c r="F2" i="148"/>
  <c r="J8" i="148"/>
  <c r="J9" i="148"/>
  <c r="I10" i="148"/>
  <c r="J10" i="148" s="1"/>
  <c r="F1" i="147"/>
  <c r="C2" i="147"/>
  <c r="F2" i="147"/>
  <c r="I8" i="147"/>
  <c r="J8" i="147" s="1"/>
  <c r="I9" i="147"/>
  <c r="J9" i="147" s="1"/>
  <c r="I10" i="147"/>
  <c r="J10" i="147" s="1"/>
  <c r="F1" i="146"/>
  <c r="C2" i="146"/>
  <c r="F2" i="146"/>
  <c r="I8" i="146"/>
  <c r="J8" i="146" s="1"/>
  <c r="I9" i="146"/>
  <c r="J9" i="146" s="1"/>
  <c r="I10" i="146"/>
  <c r="J10" i="146" s="1"/>
  <c r="F1" i="145"/>
  <c r="C2" i="145"/>
  <c r="F2" i="145"/>
  <c r="I8" i="145"/>
  <c r="J8" i="145" s="1"/>
  <c r="I9" i="145"/>
  <c r="J9" i="145" s="1"/>
  <c r="F1" i="144"/>
  <c r="C2" i="144"/>
  <c r="F2" i="144"/>
  <c r="I8" i="144"/>
  <c r="J8" i="144" s="1"/>
  <c r="I9" i="144"/>
  <c r="J9" i="144" s="1"/>
  <c r="I10" i="144"/>
  <c r="J10" i="144" s="1"/>
  <c r="F1" i="143"/>
  <c r="C2" i="143"/>
  <c r="F2" i="143"/>
  <c r="I8" i="143"/>
  <c r="J8" i="143" s="1"/>
  <c r="I9" i="143"/>
  <c r="J9" i="143" s="1"/>
  <c r="F1" i="142"/>
  <c r="C2" i="142"/>
  <c r="F2" i="142"/>
  <c r="I8" i="142"/>
  <c r="J8" i="142" s="1"/>
  <c r="F1" i="141"/>
  <c r="C2" i="141"/>
  <c r="F2" i="141"/>
  <c r="I8" i="141"/>
  <c r="J8" i="141" s="1"/>
  <c r="I9" i="141"/>
  <c r="J9" i="141" s="1"/>
  <c r="F1" i="140"/>
  <c r="C2" i="140"/>
  <c r="F2" i="140"/>
  <c r="I8" i="140"/>
  <c r="J8" i="140" s="1"/>
  <c r="I9" i="140"/>
  <c r="J9" i="140" s="1"/>
  <c r="I10" i="140"/>
  <c r="J10" i="140" s="1"/>
  <c r="F1" i="139"/>
  <c r="C2" i="139"/>
  <c r="F2" i="139"/>
  <c r="J8" i="139"/>
  <c r="F1" i="138"/>
  <c r="C2" i="138"/>
  <c r="F2" i="138"/>
  <c r="I8" i="138"/>
  <c r="J8" i="138" s="1"/>
  <c r="I9" i="138"/>
  <c r="J9" i="138" s="1"/>
  <c r="I21" i="85" l="1"/>
  <c r="J21" i="85" s="1"/>
  <c r="J20" i="85" l="1"/>
  <c r="I11" i="128" l="1"/>
  <c r="J11" i="128" s="1"/>
  <c r="I10" i="128"/>
  <c r="J10" i="128" s="1"/>
  <c r="I9" i="128"/>
  <c r="J9" i="128" s="1"/>
  <c r="I8" i="128"/>
  <c r="J8" i="128" s="1"/>
  <c r="I12" i="128"/>
  <c r="J12" i="128" s="1"/>
  <c r="C1" i="128"/>
  <c r="F1" i="128" s="1"/>
  <c r="I9" i="126"/>
  <c r="J9" i="126" s="1"/>
  <c r="I8" i="126"/>
  <c r="J8" i="126" s="1"/>
  <c r="C1" i="126"/>
  <c r="F1" i="126" s="1"/>
  <c r="I9" i="125"/>
  <c r="J9" i="125" s="1"/>
  <c r="I8" i="125"/>
  <c r="J8" i="125" s="1"/>
  <c r="C1" i="125"/>
  <c r="F1" i="125" s="1"/>
  <c r="I12" i="123"/>
  <c r="J12" i="123" s="1"/>
  <c r="I11" i="123"/>
  <c r="J11" i="123" s="1"/>
  <c r="I10" i="123"/>
  <c r="J10" i="123" s="1"/>
  <c r="I10" i="124"/>
  <c r="J10" i="124" s="1"/>
  <c r="I11" i="124"/>
  <c r="J11" i="124" s="1"/>
  <c r="I9" i="124"/>
  <c r="J9" i="124" s="1"/>
  <c r="I8" i="124"/>
  <c r="J8" i="124" s="1"/>
  <c r="C1" i="124"/>
  <c r="C2" i="124" s="1"/>
  <c r="I13" i="123"/>
  <c r="J13" i="123" s="1"/>
  <c r="I9" i="123"/>
  <c r="J9" i="123" s="1"/>
  <c r="I8" i="123"/>
  <c r="J8" i="123" s="1"/>
  <c r="C1" i="123"/>
  <c r="F1" i="123" s="1"/>
  <c r="I8" i="122"/>
  <c r="J8" i="122" s="1"/>
  <c r="I10" i="122"/>
  <c r="J10" i="122" s="1"/>
  <c r="C1" i="122"/>
  <c r="F1" i="122" s="1"/>
  <c r="I12" i="121"/>
  <c r="J12" i="121" s="1"/>
  <c r="I11" i="121"/>
  <c r="J11" i="121" s="1"/>
  <c r="I10" i="121"/>
  <c r="J10" i="121" s="1"/>
  <c r="I9" i="121"/>
  <c r="J9" i="121" s="1"/>
  <c r="I8" i="121"/>
  <c r="J8" i="121" s="1"/>
  <c r="F2" i="121"/>
  <c r="C2" i="121"/>
  <c r="F1" i="121"/>
  <c r="J10" i="120"/>
  <c r="J9" i="120"/>
  <c r="I8" i="120"/>
  <c r="J8" i="120" s="1"/>
  <c r="I19" i="85"/>
  <c r="J19" i="85" s="1"/>
  <c r="C1" i="120"/>
  <c r="F1" i="120" s="1"/>
  <c r="F2" i="124" l="1"/>
  <c r="F2" i="126"/>
  <c r="F2" i="120"/>
  <c r="F1" i="124"/>
  <c r="C2" i="125"/>
  <c r="F2" i="125"/>
  <c r="C2" i="126"/>
  <c r="C2" i="128"/>
  <c r="F2" i="128"/>
  <c r="F2" i="123"/>
  <c r="C2" i="123"/>
  <c r="C2" i="122"/>
  <c r="F2" i="122"/>
  <c r="C2" i="120"/>
  <c r="F2" i="118"/>
  <c r="C2" i="118"/>
  <c r="F1" i="118"/>
  <c r="F2" i="117"/>
  <c r="C2" i="117"/>
  <c r="F1" i="117"/>
  <c r="F2" i="116"/>
  <c r="C2" i="116"/>
  <c r="F1" i="116"/>
  <c r="F2" i="115"/>
  <c r="C2" i="115"/>
  <c r="F1" i="115"/>
  <c r="F2" i="114"/>
  <c r="C2" i="114"/>
  <c r="F1" i="114"/>
  <c r="I8" i="113"/>
  <c r="J8" i="113" s="1"/>
  <c r="F2" i="113"/>
  <c r="C2" i="113"/>
  <c r="F1" i="113"/>
  <c r="I16" i="112" l="1"/>
  <c r="J16" i="112" s="1"/>
  <c r="I15" i="112"/>
  <c r="J15" i="112" s="1"/>
  <c r="I14" i="112"/>
  <c r="J14" i="112" s="1"/>
  <c r="I13" i="112"/>
  <c r="J13" i="112" s="1"/>
  <c r="I12" i="112"/>
  <c r="J12" i="112" s="1"/>
  <c r="I11" i="112"/>
  <c r="J11" i="112" s="1"/>
  <c r="I10" i="112"/>
  <c r="J10" i="112" s="1"/>
  <c r="I9" i="112"/>
  <c r="J9" i="112" s="1"/>
  <c r="I8" i="112"/>
  <c r="J8" i="112" s="1"/>
  <c r="F2" i="112"/>
  <c r="C2" i="112"/>
  <c r="F1" i="112"/>
  <c r="I16" i="111"/>
  <c r="J16" i="111" s="1"/>
  <c r="I15" i="111"/>
  <c r="J15" i="111" s="1"/>
  <c r="I14" i="111"/>
  <c r="J14" i="111" s="1"/>
  <c r="I13" i="111"/>
  <c r="J13" i="111" s="1"/>
  <c r="I12" i="111"/>
  <c r="J12" i="111" s="1"/>
  <c r="I11" i="111"/>
  <c r="J11" i="111" s="1"/>
  <c r="I10" i="111"/>
  <c r="J10" i="111" s="1"/>
  <c r="I9" i="111"/>
  <c r="J9" i="111" s="1"/>
  <c r="I8" i="111"/>
  <c r="J8" i="111" s="1"/>
  <c r="F2" i="111"/>
  <c r="C2" i="111"/>
  <c r="F1" i="111"/>
  <c r="I16" i="110"/>
  <c r="J16" i="110" s="1"/>
  <c r="I15" i="110"/>
  <c r="J15" i="110" s="1"/>
  <c r="I14" i="110"/>
  <c r="J14" i="110" s="1"/>
  <c r="I13" i="110"/>
  <c r="J13" i="110" s="1"/>
  <c r="I12" i="110"/>
  <c r="J12" i="110" s="1"/>
  <c r="I11" i="110"/>
  <c r="J11" i="110" s="1"/>
  <c r="I10" i="110"/>
  <c r="J10" i="110" s="1"/>
  <c r="I9" i="110"/>
  <c r="J9" i="110" s="1"/>
  <c r="I8" i="110"/>
  <c r="J8" i="110" s="1"/>
  <c r="F2" i="110"/>
  <c r="C2" i="110"/>
  <c r="F1" i="110"/>
  <c r="I16" i="109"/>
  <c r="J16" i="109" s="1"/>
  <c r="I15" i="109"/>
  <c r="J15" i="109" s="1"/>
  <c r="I14" i="109"/>
  <c r="J14" i="109" s="1"/>
  <c r="I13" i="109"/>
  <c r="J13" i="109" s="1"/>
  <c r="I12" i="109"/>
  <c r="J12" i="109" s="1"/>
  <c r="I11" i="109"/>
  <c r="J11" i="109" s="1"/>
  <c r="I10" i="109"/>
  <c r="J10" i="109" s="1"/>
  <c r="I9" i="109"/>
  <c r="J9" i="109" s="1"/>
  <c r="I8" i="109"/>
  <c r="J8" i="109" s="1"/>
  <c r="F2" i="109"/>
  <c r="C2" i="109"/>
  <c r="F1" i="109"/>
  <c r="I16" i="108" l="1"/>
  <c r="J16" i="108" s="1"/>
  <c r="I15" i="108"/>
  <c r="J15" i="108" s="1"/>
  <c r="I14" i="108"/>
  <c r="J14" i="108" s="1"/>
  <c r="I13" i="108"/>
  <c r="J13" i="108" s="1"/>
  <c r="I12" i="108"/>
  <c r="J12" i="108" s="1"/>
  <c r="I11" i="108"/>
  <c r="J11" i="108" s="1"/>
  <c r="I10" i="108"/>
  <c r="J10" i="108" s="1"/>
  <c r="I9" i="108"/>
  <c r="J9" i="108" s="1"/>
  <c r="I8" i="108"/>
  <c r="J8" i="108" s="1"/>
  <c r="F2" i="108"/>
  <c r="C2" i="108"/>
  <c r="F1" i="108"/>
  <c r="I16" i="107"/>
  <c r="J16" i="107" s="1"/>
  <c r="I15" i="107"/>
  <c r="J15" i="107" s="1"/>
  <c r="I14" i="107"/>
  <c r="J14" i="107" s="1"/>
  <c r="I13" i="107"/>
  <c r="J13" i="107" s="1"/>
  <c r="I12" i="107"/>
  <c r="J12" i="107" s="1"/>
  <c r="I11" i="107"/>
  <c r="J11" i="107" s="1"/>
  <c r="I10" i="107"/>
  <c r="J10" i="107" s="1"/>
  <c r="I9" i="107"/>
  <c r="J9" i="107" s="1"/>
  <c r="I8" i="107"/>
  <c r="J8" i="107" s="1"/>
  <c r="F2" i="107"/>
  <c r="C2" i="107"/>
  <c r="F1" i="107"/>
  <c r="I16" i="106"/>
  <c r="J16" i="106" s="1"/>
  <c r="I15" i="106"/>
  <c r="J15" i="106" s="1"/>
  <c r="I14" i="106"/>
  <c r="J14" i="106" s="1"/>
  <c r="I13" i="106"/>
  <c r="J13" i="106" s="1"/>
  <c r="I12" i="106"/>
  <c r="J12" i="106" s="1"/>
  <c r="I11" i="106"/>
  <c r="J11" i="106" s="1"/>
  <c r="I10" i="106"/>
  <c r="J10" i="106" s="1"/>
  <c r="I9" i="106"/>
  <c r="J9" i="106" s="1"/>
  <c r="I8" i="106"/>
  <c r="J8" i="106" s="1"/>
  <c r="F2" i="106"/>
  <c r="C2" i="106"/>
  <c r="F1" i="106"/>
  <c r="I16" i="105"/>
  <c r="J16" i="105" s="1"/>
  <c r="I15" i="105"/>
  <c r="J15" i="105" s="1"/>
  <c r="I14" i="105"/>
  <c r="J14" i="105" s="1"/>
  <c r="I13" i="105"/>
  <c r="J13" i="105" s="1"/>
  <c r="I12" i="105"/>
  <c r="J12" i="105" s="1"/>
  <c r="I11" i="105"/>
  <c r="J11" i="105" s="1"/>
  <c r="I10" i="105"/>
  <c r="J10" i="105" s="1"/>
  <c r="I9" i="105"/>
  <c r="J9" i="105" s="1"/>
  <c r="I8" i="105"/>
  <c r="J8" i="105" s="1"/>
  <c r="F2" i="105"/>
  <c r="C2" i="105"/>
  <c r="F1" i="105"/>
  <c r="J16" i="104"/>
  <c r="J15" i="104"/>
  <c r="J14" i="104"/>
  <c r="J13" i="104"/>
  <c r="J12" i="104"/>
  <c r="J11" i="104"/>
  <c r="J10" i="104"/>
  <c r="J9" i="104"/>
  <c r="J8" i="104"/>
  <c r="F2" i="104"/>
  <c r="C2" i="104"/>
  <c r="F1" i="104"/>
  <c r="J17" i="103"/>
  <c r="I16" i="103"/>
  <c r="J16" i="103" s="1"/>
  <c r="I15" i="103"/>
  <c r="J15" i="103" s="1"/>
  <c r="I14" i="103"/>
  <c r="J14" i="103" s="1"/>
  <c r="I13" i="103"/>
  <c r="J13" i="103" s="1"/>
  <c r="I12" i="103"/>
  <c r="J12" i="103" s="1"/>
  <c r="I11" i="103"/>
  <c r="J11" i="103" s="1"/>
  <c r="I10" i="103"/>
  <c r="J10" i="103" s="1"/>
  <c r="I9" i="103"/>
  <c r="J9" i="103" s="1"/>
  <c r="I8" i="103"/>
  <c r="J8" i="103" s="1"/>
  <c r="F2" i="103"/>
  <c r="C2" i="103"/>
  <c r="F1" i="103"/>
  <c r="J17" i="102"/>
  <c r="I16" i="102"/>
  <c r="J16" i="102" s="1"/>
  <c r="I15" i="102"/>
  <c r="J15" i="102" s="1"/>
  <c r="I14" i="102"/>
  <c r="J14" i="102" s="1"/>
  <c r="I13" i="102"/>
  <c r="J13" i="102" s="1"/>
  <c r="I12" i="102"/>
  <c r="J12" i="102" s="1"/>
  <c r="I11" i="102"/>
  <c r="J11" i="102" s="1"/>
  <c r="I10" i="102"/>
  <c r="J10" i="102" s="1"/>
  <c r="I9" i="102"/>
  <c r="J9" i="102" s="1"/>
  <c r="I8" i="102"/>
  <c r="J8" i="102" s="1"/>
  <c r="F2" i="102"/>
  <c r="C2" i="102"/>
  <c r="F1" i="102"/>
  <c r="I18" i="101"/>
  <c r="J18" i="101" s="1"/>
  <c r="I17" i="101"/>
  <c r="J17" i="101" s="1"/>
  <c r="I16" i="101"/>
  <c r="J16" i="101" s="1"/>
  <c r="I15" i="101"/>
  <c r="J15" i="101" s="1"/>
  <c r="I14" i="101"/>
  <c r="J14" i="101" s="1"/>
  <c r="I13" i="101"/>
  <c r="J13" i="101" s="1"/>
  <c r="I12" i="101"/>
  <c r="J12" i="101" s="1"/>
  <c r="I11" i="101"/>
  <c r="J11" i="101" s="1"/>
  <c r="I10" i="101"/>
  <c r="J10" i="101" s="1"/>
  <c r="I9" i="101"/>
  <c r="J9" i="101" s="1"/>
  <c r="I8" i="101"/>
  <c r="J8" i="101" s="1"/>
  <c r="F2" i="101"/>
  <c r="C2" i="101"/>
  <c r="F1" i="101"/>
  <c r="F2" i="100"/>
  <c r="C2" i="100"/>
  <c r="F1" i="100"/>
  <c r="I18" i="99"/>
  <c r="J18" i="99" s="1"/>
  <c r="I17" i="99"/>
  <c r="J17" i="99" s="1"/>
  <c r="I16" i="99"/>
  <c r="J16" i="99" s="1"/>
  <c r="I15" i="99"/>
  <c r="J15" i="99" s="1"/>
  <c r="I14" i="99"/>
  <c r="J14" i="99" s="1"/>
  <c r="I13" i="99"/>
  <c r="J13" i="99" s="1"/>
  <c r="I12" i="99"/>
  <c r="J12" i="99" s="1"/>
  <c r="I11" i="99"/>
  <c r="J11" i="99" s="1"/>
  <c r="I10" i="99"/>
  <c r="J10" i="99" s="1"/>
  <c r="I9" i="99"/>
  <c r="J9" i="99" s="1"/>
  <c r="I8" i="99"/>
  <c r="J8" i="99" s="1"/>
  <c r="F2" i="99"/>
  <c r="C2" i="99"/>
  <c r="F1" i="99"/>
  <c r="I18" i="98"/>
  <c r="J18" i="98" s="1"/>
  <c r="I17" i="98"/>
  <c r="J17" i="98" s="1"/>
  <c r="I16" i="98"/>
  <c r="J16" i="98" s="1"/>
  <c r="I15" i="98"/>
  <c r="J15" i="98" s="1"/>
  <c r="I14" i="98"/>
  <c r="J14" i="98" s="1"/>
  <c r="I13" i="98"/>
  <c r="J13" i="98" s="1"/>
  <c r="I12" i="98"/>
  <c r="J12" i="98" s="1"/>
  <c r="I11" i="98"/>
  <c r="J11" i="98" s="1"/>
  <c r="I10" i="98"/>
  <c r="J10" i="98" s="1"/>
  <c r="I9" i="98"/>
  <c r="J9" i="98" s="1"/>
  <c r="I8" i="98"/>
  <c r="J8" i="98" s="1"/>
  <c r="F2" i="98"/>
  <c r="C2" i="98"/>
  <c r="F1" i="98"/>
  <c r="I18" i="97"/>
  <c r="J18" i="97" s="1"/>
  <c r="I17" i="97"/>
  <c r="J17" i="97" s="1"/>
  <c r="I16" i="97"/>
  <c r="J16" i="97" s="1"/>
  <c r="I15" i="97"/>
  <c r="J15" i="97" s="1"/>
  <c r="I14" i="97"/>
  <c r="J14" i="97" s="1"/>
  <c r="I13" i="97"/>
  <c r="J13" i="97" s="1"/>
  <c r="I12" i="97"/>
  <c r="J12" i="97" s="1"/>
  <c r="I11" i="97"/>
  <c r="J11" i="97" s="1"/>
  <c r="I10" i="97"/>
  <c r="J10" i="97" s="1"/>
  <c r="I9" i="97"/>
  <c r="J9" i="97" s="1"/>
  <c r="I8" i="97"/>
  <c r="J8" i="97" s="1"/>
  <c r="F2" i="97"/>
  <c r="C2" i="97"/>
  <c r="F1" i="97"/>
  <c r="I18" i="96"/>
  <c r="J18" i="96" s="1"/>
  <c r="I17" i="96"/>
  <c r="J17" i="96" s="1"/>
  <c r="I16" i="96"/>
  <c r="J16" i="96" s="1"/>
  <c r="I15" i="96"/>
  <c r="J15" i="96" s="1"/>
  <c r="I14" i="96"/>
  <c r="J14" i="96" s="1"/>
  <c r="I13" i="96"/>
  <c r="J13" i="96" s="1"/>
  <c r="I12" i="96"/>
  <c r="J12" i="96" s="1"/>
  <c r="I11" i="96"/>
  <c r="J11" i="96" s="1"/>
  <c r="I10" i="96"/>
  <c r="J10" i="96" s="1"/>
  <c r="I9" i="96"/>
  <c r="J9" i="96" s="1"/>
  <c r="I8" i="96"/>
  <c r="J8" i="96" s="1"/>
  <c r="F2" i="96"/>
  <c r="C2" i="96"/>
  <c r="F1" i="96"/>
  <c r="I39" i="69" l="1"/>
  <c r="J39" i="69" s="1"/>
  <c r="F42" i="74" l="1"/>
  <c r="H42" i="74" s="1"/>
  <c r="H30" i="74" l="1"/>
  <c r="F48" i="74"/>
  <c r="F51" i="74" l="1"/>
  <c r="H48" i="74"/>
  <c r="F45" i="74"/>
  <c r="H45" i="74" s="1"/>
  <c r="F54" i="74" l="1"/>
  <c r="H51" i="74"/>
  <c r="I51" i="74" s="1"/>
  <c r="J51" i="74" s="1"/>
  <c r="I24" i="75"/>
  <c r="J24" i="75" s="1"/>
  <c r="I23" i="75"/>
  <c r="J23" i="75" s="1"/>
  <c r="I22" i="75"/>
  <c r="J22" i="75" s="1"/>
  <c r="I21" i="75"/>
  <c r="I20" i="75"/>
  <c r="J20" i="75" s="1"/>
  <c r="I19" i="75"/>
  <c r="J19" i="75" s="1"/>
  <c r="I18" i="75"/>
  <c r="J18" i="75" s="1"/>
  <c r="I17" i="75"/>
  <c r="J17" i="75" s="1"/>
  <c r="I16" i="75"/>
  <c r="J16" i="75" s="1"/>
  <c r="I15" i="75"/>
  <c r="J15" i="75" s="1"/>
  <c r="I14" i="75"/>
  <c r="J14" i="75" s="1"/>
  <c r="I13" i="75"/>
  <c r="J13" i="75" s="1"/>
  <c r="I12" i="75"/>
  <c r="J12" i="75" s="1"/>
  <c r="I11" i="75"/>
  <c r="J11" i="75" s="1"/>
  <c r="I10" i="75"/>
  <c r="J10" i="75" s="1"/>
  <c r="I9" i="75"/>
  <c r="J9" i="75" s="1"/>
  <c r="I8" i="75"/>
  <c r="J8" i="75" s="1"/>
  <c r="F2" i="75"/>
  <c r="C2" i="75"/>
  <c r="F1" i="75"/>
  <c r="I9" i="95"/>
  <c r="J9" i="95" s="1"/>
  <c r="I8" i="95"/>
  <c r="J8" i="95" s="1"/>
  <c r="F2" i="95"/>
  <c r="C2" i="95"/>
  <c r="F1" i="95"/>
  <c r="I23" i="93"/>
  <c r="J23" i="93" s="1"/>
  <c r="I22" i="93"/>
  <c r="J22" i="93" s="1"/>
  <c r="I21" i="93"/>
  <c r="J21" i="93" s="1"/>
  <c r="I20" i="93"/>
  <c r="J20" i="93" s="1"/>
  <c r="I19" i="93"/>
  <c r="J19" i="93" s="1"/>
  <c r="I18" i="93"/>
  <c r="J18" i="93" s="1"/>
  <c r="I17" i="93"/>
  <c r="J17" i="93" s="1"/>
  <c r="I16" i="93"/>
  <c r="J16" i="93" s="1"/>
  <c r="I15" i="93"/>
  <c r="J15" i="93" s="1"/>
  <c r="I14" i="93"/>
  <c r="J14" i="93" s="1"/>
  <c r="I13" i="93"/>
  <c r="J13" i="93" s="1"/>
  <c r="I12" i="93"/>
  <c r="J12" i="93" s="1"/>
  <c r="I11" i="93"/>
  <c r="J11" i="93" s="1"/>
  <c r="I10" i="93"/>
  <c r="J10" i="93" s="1"/>
  <c r="I9" i="93"/>
  <c r="J9" i="93" s="1"/>
  <c r="I8" i="93"/>
  <c r="J8" i="93" s="1"/>
  <c r="F2" i="93"/>
  <c r="C2" i="93"/>
  <c r="F1" i="93"/>
  <c r="I16" i="94"/>
  <c r="J16" i="94" s="1"/>
  <c r="I15" i="94"/>
  <c r="J15" i="94" s="1"/>
  <c r="I14" i="94"/>
  <c r="J14" i="94" s="1"/>
  <c r="I13" i="94"/>
  <c r="J13" i="94" s="1"/>
  <c r="I12" i="94"/>
  <c r="J12" i="94" s="1"/>
  <c r="I11" i="94"/>
  <c r="J11" i="94" s="1"/>
  <c r="I10" i="94"/>
  <c r="J10" i="94" s="1"/>
  <c r="I9" i="94"/>
  <c r="J9" i="94" s="1"/>
  <c r="I8" i="94"/>
  <c r="J8" i="94" s="1"/>
  <c r="F2" i="94"/>
  <c r="C2" i="94"/>
  <c r="F1" i="94"/>
  <c r="H10" i="90"/>
  <c r="J10" i="90" s="1"/>
  <c r="J9" i="90"/>
  <c r="J8" i="90"/>
  <c r="F2" i="90"/>
  <c r="C2" i="90"/>
  <c r="F1" i="90"/>
  <c r="I9" i="91"/>
  <c r="J9" i="91" s="1"/>
  <c r="I8" i="91"/>
  <c r="J8" i="91" s="1"/>
  <c r="F2" i="91"/>
  <c r="C2" i="91"/>
  <c r="F1" i="91"/>
  <c r="I12" i="92"/>
  <c r="J12" i="92" s="1"/>
  <c r="I11" i="92"/>
  <c r="J11" i="92" s="1"/>
  <c r="I10" i="92"/>
  <c r="J10" i="92" s="1"/>
  <c r="I9" i="92"/>
  <c r="J9" i="92" s="1"/>
  <c r="I8" i="92"/>
  <c r="J8" i="92" s="1"/>
  <c r="F2" i="92"/>
  <c r="C2" i="92"/>
  <c r="F1" i="92"/>
  <c r="I23" i="87"/>
  <c r="J23" i="87" s="1"/>
  <c r="I22" i="87"/>
  <c r="J22" i="87" s="1"/>
  <c r="I21" i="87"/>
  <c r="J21" i="87" s="1"/>
  <c r="I20" i="87"/>
  <c r="J20" i="87" s="1"/>
  <c r="I19" i="87"/>
  <c r="J19" i="87" s="1"/>
  <c r="I18" i="87"/>
  <c r="J18" i="87" s="1"/>
  <c r="I17" i="87"/>
  <c r="J17" i="87" s="1"/>
  <c r="I16" i="87"/>
  <c r="J16" i="87" s="1"/>
  <c r="I15" i="87"/>
  <c r="J15" i="87" s="1"/>
  <c r="I14" i="87"/>
  <c r="J14" i="87" s="1"/>
  <c r="I13" i="87"/>
  <c r="J13" i="87" s="1"/>
  <c r="I12" i="87"/>
  <c r="J12" i="87" s="1"/>
  <c r="I11" i="87"/>
  <c r="J11" i="87" s="1"/>
  <c r="I10" i="87"/>
  <c r="J10" i="87" s="1"/>
  <c r="I9" i="87"/>
  <c r="J9" i="87" s="1"/>
  <c r="I8" i="87"/>
  <c r="J8" i="87" s="1"/>
  <c r="F2" i="87"/>
  <c r="C2" i="87"/>
  <c r="F1" i="87"/>
  <c r="I15" i="88"/>
  <c r="J15" i="88" s="1"/>
  <c r="I14" i="88"/>
  <c r="J14" i="88" s="1"/>
  <c r="I13" i="88"/>
  <c r="J13" i="88" s="1"/>
  <c r="I12" i="88"/>
  <c r="J12" i="88" s="1"/>
  <c r="I11" i="88"/>
  <c r="J11" i="88" s="1"/>
  <c r="I10" i="88"/>
  <c r="J10" i="88" s="1"/>
  <c r="I9" i="88"/>
  <c r="J9" i="88" s="1"/>
  <c r="I8" i="88"/>
  <c r="J8" i="88" s="1"/>
  <c r="F2" i="88"/>
  <c r="C2" i="88"/>
  <c r="F1" i="88"/>
  <c r="I9" i="89"/>
  <c r="J9" i="89" s="1"/>
  <c r="I8" i="89"/>
  <c r="J8" i="89" s="1"/>
  <c r="F2" i="89"/>
  <c r="C2" i="89"/>
  <c r="F1" i="89"/>
  <c r="I17" i="84"/>
  <c r="J17" i="84" s="1"/>
  <c r="I16" i="84"/>
  <c r="J16" i="84" s="1"/>
  <c r="I15" i="84"/>
  <c r="J15" i="84" s="1"/>
  <c r="I14" i="84"/>
  <c r="J14" i="84" s="1"/>
  <c r="I13" i="84"/>
  <c r="J13" i="84" s="1"/>
  <c r="I12" i="84"/>
  <c r="J12" i="84" s="1"/>
  <c r="I11" i="84"/>
  <c r="J11" i="84" s="1"/>
  <c r="I10" i="84"/>
  <c r="J10" i="84" s="1"/>
  <c r="I9" i="84"/>
  <c r="J9" i="84" s="1"/>
  <c r="I8" i="84"/>
  <c r="J8" i="84" s="1"/>
  <c r="F2" i="84"/>
  <c r="C2" i="84"/>
  <c r="F1" i="84"/>
  <c r="I18" i="85"/>
  <c r="J18" i="85" s="1"/>
  <c r="I17" i="85"/>
  <c r="J17" i="85" s="1"/>
  <c r="I16" i="85"/>
  <c r="J16" i="85" s="1"/>
  <c r="I15" i="85"/>
  <c r="J15" i="85" s="1"/>
  <c r="I14" i="85"/>
  <c r="J14" i="85" s="1"/>
  <c r="I13" i="85"/>
  <c r="J13" i="85" s="1"/>
  <c r="I12" i="85"/>
  <c r="J12" i="85" s="1"/>
  <c r="I11" i="85"/>
  <c r="J11" i="85" s="1"/>
  <c r="I10" i="85"/>
  <c r="J10" i="85" s="1"/>
  <c r="I9" i="85"/>
  <c r="J9" i="85" s="1"/>
  <c r="I8" i="85"/>
  <c r="J8" i="85" s="1"/>
  <c r="F2" i="85"/>
  <c r="C2" i="85"/>
  <c r="F1" i="85"/>
  <c r="I8" i="86"/>
  <c r="J8" i="86" s="1"/>
  <c r="F2" i="86"/>
  <c r="C2" i="86"/>
  <c r="F1" i="86"/>
  <c r="I8" i="80"/>
  <c r="J8" i="80" s="1"/>
  <c r="F2" i="80"/>
  <c r="F1" i="80"/>
  <c r="I16" i="81"/>
  <c r="J16" i="81" s="1"/>
  <c r="I15" i="81"/>
  <c r="J15" i="81" s="1"/>
  <c r="I14" i="81"/>
  <c r="J14" i="81" s="1"/>
  <c r="I13" i="81"/>
  <c r="J13" i="81" s="1"/>
  <c r="I12" i="81"/>
  <c r="J12" i="81" s="1"/>
  <c r="I11" i="81"/>
  <c r="J11" i="81" s="1"/>
  <c r="I10" i="81"/>
  <c r="J10" i="81" s="1"/>
  <c r="I9" i="81"/>
  <c r="J9" i="81" s="1"/>
  <c r="I8" i="81"/>
  <c r="J8" i="81" s="1"/>
  <c r="F2" i="81"/>
  <c r="C2" i="81"/>
  <c r="F1" i="81"/>
  <c r="I8" i="82"/>
  <c r="J8" i="82" s="1"/>
  <c r="F2" i="82"/>
  <c r="C2" i="82"/>
  <c r="F1" i="82"/>
  <c r="I8" i="76"/>
  <c r="J8" i="76" s="1"/>
  <c r="F2" i="76"/>
  <c r="C2" i="76"/>
  <c r="F1" i="76"/>
  <c r="I8" i="78"/>
  <c r="J8" i="78" s="1"/>
  <c r="F2" i="78"/>
  <c r="C2" i="78"/>
  <c r="F1" i="78"/>
  <c r="I8" i="77"/>
  <c r="J8" i="77" s="1"/>
  <c r="F2" i="77"/>
  <c r="C2" i="77"/>
  <c r="F1" i="77"/>
  <c r="I8" i="79"/>
  <c r="J8" i="79" s="1"/>
  <c r="F2" i="79"/>
  <c r="C2" i="79"/>
  <c r="F1" i="79"/>
  <c r="J17" i="70"/>
  <c r="I16" i="70"/>
  <c r="J16" i="70" s="1"/>
  <c r="I15" i="70"/>
  <c r="J15" i="70" s="1"/>
  <c r="I14" i="70"/>
  <c r="J14" i="70" s="1"/>
  <c r="I13" i="70"/>
  <c r="J13" i="70" s="1"/>
  <c r="I12" i="70"/>
  <c r="J12" i="70" s="1"/>
  <c r="I11" i="70"/>
  <c r="J11" i="70" s="1"/>
  <c r="I10" i="70"/>
  <c r="J10" i="70" s="1"/>
  <c r="I9" i="70"/>
  <c r="J9" i="70" s="1"/>
  <c r="I8" i="70"/>
  <c r="J8" i="70" s="1"/>
  <c r="F2" i="70"/>
  <c r="C2" i="70"/>
  <c r="F1" i="70"/>
  <c r="I18" i="72"/>
  <c r="J18" i="72" s="1"/>
  <c r="I17" i="72"/>
  <c r="J17" i="72" s="1"/>
  <c r="I16" i="72"/>
  <c r="J16" i="72" s="1"/>
  <c r="I15" i="72"/>
  <c r="J15" i="72" s="1"/>
  <c r="I14" i="72"/>
  <c r="J14" i="72" s="1"/>
  <c r="I13" i="72"/>
  <c r="J13" i="72" s="1"/>
  <c r="I12" i="72"/>
  <c r="J12" i="72" s="1"/>
  <c r="I11" i="72"/>
  <c r="J11" i="72" s="1"/>
  <c r="I10" i="72"/>
  <c r="J10" i="72" s="1"/>
  <c r="I9" i="72"/>
  <c r="J9" i="72" s="1"/>
  <c r="I8" i="72"/>
  <c r="J8" i="72" s="1"/>
  <c r="F2" i="72"/>
  <c r="C2" i="72"/>
  <c r="F1" i="72"/>
  <c r="I209" i="74"/>
  <c r="J209" i="74" s="1"/>
  <c r="I208" i="74"/>
  <c r="J208" i="74" s="1"/>
  <c r="I206" i="74"/>
  <c r="J206" i="74" s="1"/>
  <c r="I205" i="74"/>
  <c r="J205" i="74" s="1"/>
  <c r="I203" i="74"/>
  <c r="J203" i="74" s="1"/>
  <c r="I202" i="74"/>
  <c r="J202" i="74" s="1"/>
  <c r="I200" i="74"/>
  <c r="J200" i="74" s="1"/>
  <c r="I199" i="74"/>
  <c r="J199" i="74" s="1"/>
  <c r="I197" i="74"/>
  <c r="J197" i="74" s="1"/>
  <c r="I196" i="74"/>
  <c r="J196" i="74" s="1"/>
  <c r="I194" i="74"/>
  <c r="J194" i="74" s="1"/>
  <c r="I193" i="74"/>
  <c r="J193" i="74" s="1"/>
  <c r="I191" i="74"/>
  <c r="J191" i="74" s="1"/>
  <c r="I190" i="74"/>
  <c r="J190" i="74" s="1"/>
  <c r="I188" i="74"/>
  <c r="J188" i="74" s="1"/>
  <c r="I187" i="74"/>
  <c r="J187" i="74" s="1"/>
  <c r="I185" i="74"/>
  <c r="J185" i="74" s="1"/>
  <c r="I184" i="74"/>
  <c r="J184" i="74" s="1"/>
  <c r="I182" i="74"/>
  <c r="J182" i="74" s="1"/>
  <c r="I181" i="74"/>
  <c r="J181" i="74" s="1"/>
  <c r="I179" i="74"/>
  <c r="J179" i="74" s="1"/>
  <c r="I178" i="74"/>
  <c r="J178" i="74" s="1"/>
  <c r="I176" i="74"/>
  <c r="J176" i="74" s="1"/>
  <c r="I175" i="74"/>
  <c r="J175" i="74" s="1"/>
  <c r="I173" i="74"/>
  <c r="J173" i="74" s="1"/>
  <c r="I172" i="74"/>
  <c r="J172" i="74" s="1"/>
  <c r="I170" i="74"/>
  <c r="J170" i="74" s="1"/>
  <c r="I169" i="74"/>
  <c r="J169" i="74" s="1"/>
  <c r="I167" i="74"/>
  <c r="J167" i="74" s="1"/>
  <c r="I166" i="74"/>
  <c r="J166" i="74" s="1"/>
  <c r="I164" i="74"/>
  <c r="J164" i="74" s="1"/>
  <c r="I163" i="74"/>
  <c r="J163" i="74" s="1"/>
  <c r="I161" i="74"/>
  <c r="J161" i="74" s="1"/>
  <c r="I160" i="74"/>
  <c r="J160" i="74" s="1"/>
  <c r="I158" i="74"/>
  <c r="J158" i="74" s="1"/>
  <c r="I157" i="74"/>
  <c r="J157" i="74" s="1"/>
  <c r="I155" i="74"/>
  <c r="J155" i="74" s="1"/>
  <c r="I154" i="74"/>
  <c r="J154" i="74" s="1"/>
  <c r="I152" i="74"/>
  <c r="J152" i="74" s="1"/>
  <c r="I151" i="74"/>
  <c r="J151" i="74" s="1"/>
  <c r="I149" i="74"/>
  <c r="J149" i="74" s="1"/>
  <c r="I148" i="74"/>
  <c r="J148" i="74" s="1"/>
  <c r="I146" i="74"/>
  <c r="J146" i="74" s="1"/>
  <c r="I145" i="74"/>
  <c r="J145" i="74" s="1"/>
  <c r="I143" i="74"/>
  <c r="J143" i="74" s="1"/>
  <c r="I142" i="74"/>
  <c r="J142" i="74" s="1"/>
  <c r="I140" i="74"/>
  <c r="J140" i="74" s="1"/>
  <c r="I139" i="74"/>
  <c r="J139" i="74" s="1"/>
  <c r="I137" i="74"/>
  <c r="J137" i="74" s="1"/>
  <c r="I136" i="74"/>
  <c r="J136" i="74" s="1"/>
  <c r="I134" i="74"/>
  <c r="J134" i="74" s="1"/>
  <c r="I133" i="74"/>
  <c r="J133" i="74" s="1"/>
  <c r="I131" i="74"/>
  <c r="J131" i="74" s="1"/>
  <c r="I130" i="74"/>
  <c r="J130" i="74" s="1"/>
  <c r="I128" i="74"/>
  <c r="J128" i="74" s="1"/>
  <c r="I127" i="74"/>
  <c r="J127" i="74" s="1"/>
  <c r="I125" i="74"/>
  <c r="J125" i="74" s="1"/>
  <c r="I124" i="74"/>
  <c r="J124" i="74" s="1"/>
  <c r="I122" i="74"/>
  <c r="J122" i="74" s="1"/>
  <c r="I121" i="74"/>
  <c r="J121" i="74" s="1"/>
  <c r="I119" i="74"/>
  <c r="J119" i="74" s="1"/>
  <c r="I118" i="74"/>
  <c r="J118" i="74" s="1"/>
  <c r="I116" i="74"/>
  <c r="J116" i="74" s="1"/>
  <c r="I115" i="74"/>
  <c r="J115" i="74" s="1"/>
  <c r="I113" i="74"/>
  <c r="J113" i="74" s="1"/>
  <c r="I112" i="74"/>
  <c r="J112" i="74" s="1"/>
  <c r="I110" i="74"/>
  <c r="J110" i="74" s="1"/>
  <c r="I109" i="74"/>
  <c r="J109" i="74" s="1"/>
  <c r="I107" i="74"/>
  <c r="J107" i="74" s="1"/>
  <c r="I106" i="74"/>
  <c r="J106" i="74" s="1"/>
  <c r="I104" i="74"/>
  <c r="J104" i="74" s="1"/>
  <c r="I103" i="74"/>
  <c r="J103" i="74" s="1"/>
  <c r="I101" i="74"/>
  <c r="J101" i="74" s="1"/>
  <c r="I100" i="74"/>
  <c r="J100" i="74" s="1"/>
  <c r="I98" i="74"/>
  <c r="J98" i="74" s="1"/>
  <c r="I97" i="74"/>
  <c r="I95" i="74"/>
  <c r="J95" i="74" s="1"/>
  <c r="I94" i="74"/>
  <c r="J94" i="74" s="1"/>
  <c r="I92" i="74"/>
  <c r="J92" i="74" s="1"/>
  <c r="I91" i="74"/>
  <c r="J91" i="74" s="1"/>
  <c r="I89" i="74"/>
  <c r="J89" i="74" s="1"/>
  <c r="I88" i="74"/>
  <c r="J88" i="74" s="1"/>
  <c r="I86" i="74"/>
  <c r="J86" i="74" s="1"/>
  <c r="I85" i="74"/>
  <c r="J85" i="74" s="1"/>
  <c r="I83" i="74"/>
  <c r="J83" i="74" s="1"/>
  <c r="I82" i="74"/>
  <c r="J82" i="74" s="1"/>
  <c r="I80" i="74"/>
  <c r="J80" i="74" s="1"/>
  <c r="I79" i="74"/>
  <c r="J79" i="74" s="1"/>
  <c r="I77" i="74"/>
  <c r="J77" i="74" s="1"/>
  <c r="I76" i="74"/>
  <c r="J76" i="74" s="1"/>
  <c r="I74" i="74"/>
  <c r="J74" i="74" s="1"/>
  <c r="I73" i="74"/>
  <c r="J73" i="74" s="1"/>
  <c r="I71" i="74"/>
  <c r="J71" i="74" s="1"/>
  <c r="I70" i="74"/>
  <c r="J70" i="74" s="1"/>
  <c r="I68" i="74"/>
  <c r="J68" i="74" s="1"/>
  <c r="I67" i="74"/>
  <c r="J67" i="74" s="1"/>
  <c r="I65" i="74"/>
  <c r="J65" i="74" s="1"/>
  <c r="I64" i="74"/>
  <c r="J64" i="74" s="1"/>
  <c r="I62" i="74"/>
  <c r="J62" i="74" s="1"/>
  <c r="I61" i="74"/>
  <c r="J61" i="74" s="1"/>
  <c r="I59" i="74"/>
  <c r="J59" i="74" s="1"/>
  <c r="I58" i="74"/>
  <c r="J58" i="74" s="1"/>
  <c r="I56" i="74"/>
  <c r="J56" i="74" s="1"/>
  <c r="I55" i="74"/>
  <c r="J55" i="74" s="1"/>
  <c r="I53" i="74"/>
  <c r="J53" i="74" s="1"/>
  <c r="I52" i="74"/>
  <c r="J52" i="74" s="1"/>
  <c r="I50" i="74"/>
  <c r="J50" i="74" s="1"/>
  <c r="I49" i="74"/>
  <c r="J49" i="74" s="1"/>
  <c r="I48" i="74"/>
  <c r="J48" i="74" s="1"/>
  <c r="I47" i="74"/>
  <c r="J47" i="74" s="1"/>
  <c r="I46" i="74"/>
  <c r="J46" i="74" s="1"/>
  <c r="I45" i="74"/>
  <c r="J45" i="74" s="1"/>
  <c r="I44" i="74"/>
  <c r="J44" i="74" s="1"/>
  <c r="I43" i="74"/>
  <c r="J43" i="74" s="1"/>
  <c r="I42" i="74"/>
  <c r="J42" i="74" s="1"/>
  <c r="I41" i="74"/>
  <c r="J41" i="74" s="1"/>
  <c r="I40" i="74"/>
  <c r="J40" i="74" s="1"/>
  <c r="I39" i="74"/>
  <c r="J39" i="74" s="1"/>
  <c r="I38" i="74"/>
  <c r="J38" i="74" s="1"/>
  <c r="I37" i="74"/>
  <c r="J37" i="74" s="1"/>
  <c r="I36" i="74"/>
  <c r="J36" i="74" s="1"/>
  <c r="I35" i="74"/>
  <c r="J35" i="74" s="1"/>
  <c r="I34" i="74"/>
  <c r="J34" i="74" s="1"/>
  <c r="I33" i="74"/>
  <c r="J33" i="74" s="1"/>
  <c r="I32" i="74"/>
  <c r="J32" i="74" s="1"/>
  <c r="I31" i="74"/>
  <c r="J31" i="74" s="1"/>
  <c r="I30" i="74"/>
  <c r="J30" i="74" s="1"/>
  <c r="I29" i="74"/>
  <c r="J29" i="74" s="1"/>
  <c r="I28" i="74"/>
  <c r="J28" i="74" s="1"/>
  <c r="I27" i="74"/>
  <c r="J27" i="74" s="1"/>
  <c r="I26" i="74"/>
  <c r="J26" i="74" s="1"/>
  <c r="I25" i="74"/>
  <c r="J25" i="74" s="1"/>
  <c r="I24" i="74"/>
  <c r="J24" i="74" s="1"/>
  <c r="I23" i="74"/>
  <c r="J23" i="74" s="1"/>
  <c r="I22" i="74"/>
  <c r="J22" i="74" s="1"/>
  <c r="I21" i="74"/>
  <c r="J21" i="74" s="1"/>
  <c r="I20" i="74"/>
  <c r="J20" i="74" s="1"/>
  <c r="I19" i="74"/>
  <c r="J19" i="74" s="1"/>
  <c r="I18" i="74"/>
  <c r="J18" i="74" s="1"/>
  <c r="I17" i="74"/>
  <c r="J17" i="74" s="1"/>
  <c r="I16" i="74"/>
  <c r="J16" i="74" s="1"/>
  <c r="I15" i="74"/>
  <c r="J15" i="74" s="1"/>
  <c r="I14" i="74"/>
  <c r="J14" i="74" s="1"/>
  <c r="I13" i="74"/>
  <c r="J13" i="74" s="1"/>
  <c r="I12" i="74"/>
  <c r="J12" i="74" s="1"/>
  <c r="I11" i="74"/>
  <c r="J11" i="74" s="1"/>
  <c r="I10" i="74"/>
  <c r="J10" i="74" s="1"/>
  <c r="I9" i="74"/>
  <c r="J9" i="74" s="1"/>
  <c r="I8" i="74"/>
  <c r="J8" i="74" s="1"/>
  <c r="F2" i="74"/>
  <c r="C2" i="74"/>
  <c r="F1" i="74"/>
  <c r="I19" i="73"/>
  <c r="J19" i="73" s="1"/>
  <c r="I18" i="73"/>
  <c r="J18" i="73" s="1"/>
  <c r="I17" i="73"/>
  <c r="J17" i="73" s="1"/>
  <c r="I16" i="73"/>
  <c r="J16" i="73" s="1"/>
  <c r="I15" i="73"/>
  <c r="J15" i="73" s="1"/>
  <c r="I14" i="73"/>
  <c r="J14" i="73" s="1"/>
  <c r="I13" i="73"/>
  <c r="J13" i="73" s="1"/>
  <c r="I12" i="73"/>
  <c r="J12" i="73" s="1"/>
  <c r="I11" i="73"/>
  <c r="J11" i="73" s="1"/>
  <c r="I10" i="73"/>
  <c r="J10" i="73" s="1"/>
  <c r="I9" i="73"/>
  <c r="J9" i="73" s="1"/>
  <c r="I8" i="73"/>
  <c r="J8" i="73" s="1"/>
  <c r="F2" i="73"/>
  <c r="C2" i="73"/>
  <c r="F1" i="73"/>
  <c r="I27" i="71"/>
  <c r="J27" i="71" s="1"/>
  <c r="I26" i="71"/>
  <c r="J26" i="71" s="1"/>
  <c r="I24" i="71"/>
  <c r="J24" i="71" s="1"/>
  <c r="I23" i="71"/>
  <c r="J23" i="71" s="1"/>
  <c r="I22" i="71"/>
  <c r="J22" i="71" s="1"/>
  <c r="I21" i="71"/>
  <c r="J21" i="71" s="1"/>
  <c r="I20" i="71"/>
  <c r="J20" i="71" s="1"/>
  <c r="I19" i="71"/>
  <c r="J19" i="71" s="1"/>
  <c r="I18" i="71"/>
  <c r="J18" i="71" s="1"/>
  <c r="I17" i="71"/>
  <c r="J17" i="71" s="1"/>
  <c r="I16" i="71"/>
  <c r="J16" i="71" s="1"/>
  <c r="I15" i="71"/>
  <c r="J15" i="71" s="1"/>
  <c r="I14" i="71"/>
  <c r="J14" i="71" s="1"/>
  <c r="I12" i="71"/>
  <c r="J12" i="71" s="1"/>
  <c r="I11" i="71"/>
  <c r="J11" i="71" s="1"/>
  <c r="I10" i="71"/>
  <c r="J10" i="71" s="1"/>
  <c r="I9" i="71"/>
  <c r="J9" i="71" s="1"/>
  <c r="I8" i="71"/>
  <c r="J8" i="71" s="1"/>
  <c r="F2" i="71"/>
  <c r="C2" i="71"/>
  <c r="F1" i="71"/>
  <c r="I46" i="69"/>
  <c r="J46" i="69" s="1"/>
  <c r="I45" i="69"/>
  <c r="J45" i="69" s="1"/>
  <c r="I44" i="69"/>
  <c r="J44" i="69" s="1"/>
  <c r="I43" i="69"/>
  <c r="J43" i="69" s="1"/>
  <c r="I42" i="69"/>
  <c r="J42" i="69" s="1"/>
  <c r="I41" i="69"/>
  <c r="J41" i="69" s="1"/>
  <c r="I40" i="69"/>
  <c r="J40" i="69" s="1"/>
  <c r="I38" i="69"/>
  <c r="J38" i="69" s="1"/>
  <c r="I37" i="69"/>
  <c r="J37" i="69" s="1"/>
  <c r="I36" i="69"/>
  <c r="J36" i="69" s="1"/>
  <c r="I35" i="69"/>
  <c r="J35" i="69" s="1"/>
  <c r="I34" i="69"/>
  <c r="J34" i="69" s="1"/>
  <c r="I33" i="69"/>
  <c r="J33" i="69" s="1"/>
  <c r="I32" i="69"/>
  <c r="J32" i="69" s="1"/>
  <c r="I31" i="69"/>
  <c r="J31" i="69" s="1"/>
  <c r="I30" i="69"/>
  <c r="J30" i="69" s="1"/>
  <c r="I29" i="69"/>
  <c r="J29" i="69" s="1"/>
  <c r="I28" i="69"/>
  <c r="J28" i="69" s="1"/>
  <c r="I27" i="69"/>
  <c r="J27" i="69" s="1"/>
  <c r="I26" i="69"/>
  <c r="J26" i="69" s="1"/>
  <c r="I25" i="69"/>
  <c r="J25" i="69" s="1"/>
  <c r="I24" i="69"/>
  <c r="J24" i="69" s="1"/>
  <c r="I23" i="69"/>
  <c r="J23" i="69" s="1"/>
  <c r="I22" i="69"/>
  <c r="J22" i="69" s="1"/>
  <c r="I21" i="69"/>
  <c r="J21" i="69" s="1"/>
  <c r="I20" i="69"/>
  <c r="J20" i="69" s="1"/>
  <c r="I19" i="69"/>
  <c r="J19" i="69" s="1"/>
  <c r="I18" i="69"/>
  <c r="J18" i="69" s="1"/>
  <c r="I17" i="69"/>
  <c r="J17" i="69" s="1"/>
  <c r="I16" i="69"/>
  <c r="J16" i="69" s="1"/>
  <c r="I15" i="69"/>
  <c r="J15" i="69" s="1"/>
  <c r="I14" i="69"/>
  <c r="J14" i="69" s="1"/>
  <c r="I13" i="69"/>
  <c r="J13" i="69" s="1"/>
  <c r="I12" i="69"/>
  <c r="J12" i="69" s="1"/>
  <c r="I11" i="69"/>
  <c r="J11" i="69" s="1"/>
  <c r="I10" i="69"/>
  <c r="J10" i="69" s="1"/>
  <c r="I9" i="69"/>
  <c r="J9" i="69" s="1"/>
  <c r="I8" i="69"/>
  <c r="J8" i="69" s="1"/>
  <c r="F2" i="69"/>
  <c r="C2" i="69"/>
  <c r="F1" i="69"/>
  <c r="I11" i="68"/>
  <c r="J11" i="68" s="1"/>
  <c r="I10" i="68"/>
  <c r="J10" i="68" s="1"/>
  <c r="I9" i="68"/>
  <c r="J9" i="68" s="1"/>
  <c r="I8" i="68"/>
  <c r="J8" i="68" s="1"/>
  <c r="F2" i="68"/>
  <c r="C2" i="68"/>
  <c r="F1" i="68"/>
  <c r="F57" i="74" l="1"/>
  <c r="H54" i="74"/>
  <c r="I54" i="74" s="1"/>
  <c r="J54" i="74" s="1"/>
  <c r="I8" i="50"/>
  <c r="I9" i="50"/>
  <c r="F60" i="74" l="1"/>
  <c r="H57" i="74"/>
  <c r="I57" i="74" s="1"/>
  <c r="J57" i="74" s="1"/>
  <c r="C1" i="65"/>
  <c r="C1" i="64"/>
  <c r="C1" i="63"/>
  <c r="C1" i="59"/>
  <c r="C1" i="58"/>
  <c r="C1" i="56"/>
  <c r="C1" i="55"/>
  <c r="C1" i="54"/>
  <c r="C1" i="53"/>
  <c r="C1" i="52"/>
  <c r="C1" i="51"/>
  <c r="C1" i="50"/>
  <c r="C1" i="61"/>
  <c r="C1" i="48"/>
  <c r="C1" i="47"/>
  <c r="C1" i="46"/>
  <c r="C1" i="45"/>
  <c r="C1" i="44"/>
  <c r="C1" i="43"/>
  <c r="C1" i="49"/>
  <c r="C1" i="42"/>
  <c r="C1" i="41"/>
  <c r="C1" i="40"/>
  <c r="C1" i="39"/>
  <c r="C1" i="38"/>
  <c r="C1" i="37"/>
  <c r="C1" i="36"/>
  <c r="C1" i="35"/>
  <c r="C1" i="34"/>
  <c r="C1" i="33"/>
  <c r="C1" i="32"/>
  <c r="C1" i="25"/>
  <c r="F63" i="74" l="1"/>
  <c r="H60" i="74"/>
  <c r="I60" i="74" s="1"/>
  <c r="J60" i="74" s="1"/>
  <c r="I41" i="65"/>
  <c r="J41" i="65" s="1"/>
  <c r="I40" i="65"/>
  <c r="J40" i="65" s="1"/>
  <c r="I39" i="65"/>
  <c r="J39" i="65" s="1"/>
  <c r="I38" i="65"/>
  <c r="J38" i="65" s="1"/>
  <c r="I34" i="65"/>
  <c r="J34" i="65" s="1"/>
  <c r="I35" i="65"/>
  <c r="J35" i="65" s="1"/>
  <c r="I36" i="65"/>
  <c r="J36" i="65" s="1"/>
  <c r="I37" i="65"/>
  <c r="J37" i="65" s="1"/>
  <c r="I33" i="65"/>
  <c r="J33" i="65" s="1"/>
  <c r="I32" i="65"/>
  <c r="J32" i="65" s="1"/>
  <c r="I31" i="65"/>
  <c r="J31" i="65" s="1"/>
  <c r="I30" i="65"/>
  <c r="J30" i="65" s="1"/>
  <c r="I29" i="65"/>
  <c r="J29" i="65" s="1"/>
  <c r="I28" i="65"/>
  <c r="J28" i="65" s="1"/>
  <c r="I27" i="65"/>
  <c r="J27" i="65" s="1"/>
  <c r="I26" i="65"/>
  <c r="J26" i="65" s="1"/>
  <c r="I24" i="65"/>
  <c r="J24" i="65" s="1"/>
  <c r="I23" i="65"/>
  <c r="J23" i="65" s="1"/>
  <c r="I22" i="65"/>
  <c r="J22" i="65" s="1"/>
  <c r="I20" i="65"/>
  <c r="J20" i="65" s="1"/>
  <c r="I19" i="65"/>
  <c r="J19" i="65" s="1"/>
  <c r="I18" i="65"/>
  <c r="J18" i="65" s="1"/>
  <c r="I14" i="65"/>
  <c r="J14" i="65" s="1"/>
  <c r="I15" i="65"/>
  <c r="J15" i="65" s="1"/>
  <c r="I16" i="65"/>
  <c r="J16" i="65" s="1"/>
  <c r="I17" i="65"/>
  <c r="J17" i="65" s="1"/>
  <c r="I13" i="65"/>
  <c r="J13" i="65" s="1"/>
  <c r="I12" i="65"/>
  <c r="J12" i="65" s="1"/>
  <c r="I11" i="65"/>
  <c r="J11" i="65" s="1"/>
  <c r="I10" i="65"/>
  <c r="J10" i="65" s="1"/>
  <c r="I9" i="65"/>
  <c r="J9" i="65" s="1"/>
  <c r="I8" i="65"/>
  <c r="J8" i="65" s="1"/>
  <c r="I42" i="65"/>
  <c r="J42" i="65" s="1"/>
  <c r="I25" i="65"/>
  <c r="J25" i="65" s="1"/>
  <c r="I21" i="65"/>
  <c r="J21" i="65" s="1"/>
  <c r="F2" i="65"/>
  <c r="C2" i="65"/>
  <c r="F1" i="65"/>
  <c r="I10" i="64"/>
  <c r="J10" i="64" s="1"/>
  <c r="I18" i="64"/>
  <c r="J18" i="64" s="1"/>
  <c r="I8" i="64"/>
  <c r="J8" i="64" s="1"/>
  <c r="I9" i="64"/>
  <c r="J9" i="64" s="1"/>
  <c r="F2" i="64"/>
  <c r="C2" i="64"/>
  <c r="F1" i="64"/>
  <c r="I14" i="63"/>
  <c r="J14" i="63" s="1"/>
  <c r="I13" i="63"/>
  <c r="J13" i="63" s="1"/>
  <c r="I16" i="63"/>
  <c r="J16" i="63" s="1"/>
  <c r="I15" i="63"/>
  <c r="J15" i="63" s="1"/>
  <c r="I12" i="63"/>
  <c r="J12" i="63" s="1"/>
  <c r="I11" i="63"/>
  <c r="J11" i="63" s="1"/>
  <c r="I10" i="63"/>
  <c r="J10" i="63" s="1"/>
  <c r="I9" i="63"/>
  <c r="J9" i="63" s="1"/>
  <c r="I8" i="63"/>
  <c r="J8" i="63" s="1"/>
  <c r="F2" i="63"/>
  <c r="C2" i="63"/>
  <c r="F1" i="63"/>
  <c r="I9" i="61"/>
  <c r="J9" i="61" s="1"/>
  <c r="I10" i="61"/>
  <c r="J10" i="61" s="1"/>
  <c r="I11" i="61"/>
  <c r="J11" i="61" s="1"/>
  <c r="I12" i="61"/>
  <c r="J12" i="61" s="1"/>
  <c r="I8" i="61"/>
  <c r="J8" i="61" s="1"/>
  <c r="F2" i="61"/>
  <c r="C2" i="61"/>
  <c r="F1" i="61"/>
  <c r="I9" i="60"/>
  <c r="J9" i="60" s="1"/>
  <c r="I8" i="60"/>
  <c r="J8" i="60" s="1"/>
  <c r="F2" i="60"/>
  <c r="C2" i="60"/>
  <c r="F1" i="60"/>
  <c r="I46" i="59"/>
  <c r="J46" i="59" s="1"/>
  <c r="I45" i="59"/>
  <c r="J45" i="59" s="1"/>
  <c r="I44" i="59"/>
  <c r="J44" i="59" s="1"/>
  <c r="I43" i="59"/>
  <c r="J43" i="59" s="1"/>
  <c r="I42" i="59"/>
  <c r="J42" i="59" s="1"/>
  <c r="I41" i="59"/>
  <c r="J41" i="59" s="1"/>
  <c r="I40" i="59"/>
  <c r="J40" i="59" s="1"/>
  <c r="I39" i="59"/>
  <c r="J39" i="59" s="1"/>
  <c r="I38" i="59"/>
  <c r="J38" i="59" s="1"/>
  <c r="I37" i="59"/>
  <c r="J37" i="59" s="1"/>
  <c r="I36" i="59"/>
  <c r="J36" i="59" s="1"/>
  <c r="I35" i="59"/>
  <c r="J35" i="59" s="1"/>
  <c r="I34" i="59"/>
  <c r="J34" i="59" s="1"/>
  <c r="I33" i="59"/>
  <c r="J33" i="59" s="1"/>
  <c r="I32" i="59"/>
  <c r="J32" i="59" s="1"/>
  <c r="I31" i="59"/>
  <c r="J31" i="59" s="1"/>
  <c r="I30" i="59"/>
  <c r="J30" i="59" s="1"/>
  <c r="I29" i="59"/>
  <c r="J29" i="59" s="1"/>
  <c r="I28" i="59"/>
  <c r="J28" i="59" s="1"/>
  <c r="I27" i="59"/>
  <c r="J27" i="59" s="1"/>
  <c r="I26" i="59"/>
  <c r="J26" i="59" s="1"/>
  <c r="I25" i="59"/>
  <c r="J25" i="59" s="1"/>
  <c r="I24" i="59"/>
  <c r="J24" i="59" s="1"/>
  <c r="I23" i="59"/>
  <c r="J23" i="59" s="1"/>
  <c r="I22" i="59"/>
  <c r="J22" i="59" s="1"/>
  <c r="I21" i="59"/>
  <c r="J21" i="59" s="1"/>
  <c r="I20" i="59"/>
  <c r="J20" i="59" s="1"/>
  <c r="I19" i="59"/>
  <c r="J19" i="59" s="1"/>
  <c r="I18" i="59"/>
  <c r="J18" i="59" s="1"/>
  <c r="I17" i="59"/>
  <c r="J17" i="59" s="1"/>
  <c r="I16" i="59"/>
  <c r="J16" i="59" s="1"/>
  <c r="I15" i="59"/>
  <c r="J15" i="59" s="1"/>
  <c r="I14" i="59"/>
  <c r="J14" i="59" s="1"/>
  <c r="I13" i="59"/>
  <c r="J13" i="59" s="1"/>
  <c r="I12" i="59"/>
  <c r="J12" i="59" s="1"/>
  <c r="I11" i="59"/>
  <c r="J11" i="59" s="1"/>
  <c r="I10" i="59"/>
  <c r="J10" i="59" s="1"/>
  <c r="I9" i="59"/>
  <c r="J9" i="59" s="1"/>
  <c r="I8" i="59"/>
  <c r="J8" i="59" s="1"/>
  <c r="F2" i="59"/>
  <c r="C2" i="59"/>
  <c r="F1" i="59"/>
  <c r="I46" i="58"/>
  <c r="J46" i="58" s="1"/>
  <c r="I45" i="58"/>
  <c r="J45" i="58" s="1"/>
  <c r="I44" i="58"/>
  <c r="J44" i="58" s="1"/>
  <c r="I43" i="58"/>
  <c r="J43" i="58" s="1"/>
  <c r="I42" i="58"/>
  <c r="J42" i="58" s="1"/>
  <c r="I41" i="58"/>
  <c r="J41" i="58" s="1"/>
  <c r="I40" i="58"/>
  <c r="J40" i="58" s="1"/>
  <c r="I39" i="58"/>
  <c r="J39" i="58" s="1"/>
  <c r="I38" i="58"/>
  <c r="J38" i="58" s="1"/>
  <c r="I37" i="58"/>
  <c r="J37" i="58" s="1"/>
  <c r="I36" i="58"/>
  <c r="J36" i="58" s="1"/>
  <c r="I35" i="58"/>
  <c r="J35" i="58" s="1"/>
  <c r="I34" i="58"/>
  <c r="J34" i="58" s="1"/>
  <c r="I33" i="58"/>
  <c r="J33" i="58" s="1"/>
  <c r="I32" i="58"/>
  <c r="J32" i="58" s="1"/>
  <c r="I31" i="58"/>
  <c r="J31" i="58" s="1"/>
  <c r="I30" i="58"/>
  <c r="J30" i="58" s="1"/>
  <c r="I29" i="58"/>
  <c r="J29" i="58" s="1"/>
  <c r="I28" i="58"/>
  <c r="J28" i="58" s="1"/>
  <c r="I27" i="58"/>
  <c r="J27" i="58" s="1"/>
  <c r="I26" i="58"/>
  <c r="J26" i="58" s="1"/>
  <c r="I25" i="58"/>
  <c r="J25" i="58" s="1"/>
  <c r="I24" i="58"/>
  <c r="J24" i="58" s="1"/>
  <c r="I23" i="58"/>
  <c r="J23" i="58" s="1"/>
  <c r="I22" i="58"/>
  <c r="J22" i="58" s="1"/>
  <c r="I21" i="58"/>
  <c r="J21" i="58" s="1"/>
  <c r="I20" i="58"/>
  <c r="J20" i="58" s="1"/>
  <c r="I19" i="58"/>
  <c r="J19" i="58" s="1"/>
  <c r="I18" i="58"/>
  <c r="J18" i="58" s="1"/>
  <c r="I17" i="58"/>
  <c r="J17" i="58" s="1"/>
  <c r="I16" i="58"/>
  <c r="J16" i="58" s="1"/>
  <c r="I15" i="58"/>
  <c r="J15" i="58" s="1"/>
  <c r="I14" i="58"/>
  <c r="J14" i="58" s="1"/>
  <c r="I13" i="58"/>
  <c r="J13" i="58" s="1"/>
  <c r="I12" i="58"/>
  <c r="J12" i="58" s="1"/>
  <c r="I11" i="58"/>
  <c r="J11" i="58" s="1"/>
  <c r="I10" i="58"/>
  <c r="J10" i="58" s="1"/>
  <c r="I9" i="58"/>
  <c r="J9" i="58" s="1"/>
  <c r="I8" i="58"/>
  <c r="J8" i="58" s="1"/>
  <c r="F2" i="58"/>
  <c r="C2" i="58"/>
  <c r="F1" i="58"/>
  <c r="I46" i="56"/>
  <c r="J46" i="56" s="1"/>
  <c r="I45" i="56"/>
  <c r="J45" i="56" s="1"/>
  <c r="I44" i="56"/>
  <c r="J44" i="56" s="1"/>
  <c r="I43" i="56"/>
  <c r="J43" i="56" s="1"/>
  <c r="I42" i="56"/>
  <c r="J42" i="56" s="1"/>
  <c r="I41" i="56"/>
  <c r="J41" i="56" s="1"/>
  <c r="I40" i="56"/>
  <c r="J40" i="56" s="1"/>
  <c r="I39" i="56"/>
  <c r="J39" i="56" s="1"/>
  <c r="I38" i="56"/>
  <c r="J38" i="56" s="1"/>
  <c r="I37" i="56"/>
  <c r="J37" i="56" s="1"/>
  <c r="I36" i="56"/>
  <c r="J36" i="56" s="1"/>
  <c r="I35" i="56"/>
  <c r="J35" i="56" s="1"/>
  <c r="I34" i="56"/>
  <c r="J34" i="56" s="1"/>
  <c r="I33" i="56"/>
  <c r="J33" i="56" s="1"/>
  <c r="I32" i="56"/>
  <c r="J32" i="56" s="1"/>
  <c r="I31" i="56"/>
  <c r="J31" i="56" s="1"/>
  <c r="I30" i="56"/>
  <c r="J30" i="56" s="1"/>
  <c r="I29" i="56"/>
  <c r="J29" i="56" s="1"/>
  <c r="I28" i="56"/>
  <c r="J28" i="56" s="1"/>
  <c r="I27" i="56"/>
  <c r="J27" i="56" s="1"/>
  <c r="I26" i="56"/>
  <c r="J26" i="56" s="1"/>
  <c r="I25" i="56"/>
  <c r="J25" i="56" s="1"/>
  <c r="I24" i="56"/>
  <c r="J24" i="56" s="1"/>
  <c r="I23" i="56"/>
  <c r="J23" i="56" s="1"/>
  <c r="I22" i="56"/>
  <c r="J22" i="56" s="1"/>
  <c r="I21" i="56"/>
  <c r="J21" i="56" s="1"/>
  <c r="I20" i="56"/>
  <c r="J20" i="56" s="1"/>
  <c r="I19" i="56"/>
  <c r="J19" i="56" s="1"/>
  <c r="I18" i="56"/>
  <c r="J18" i="56" s="1"/>
  <c r="I17" i="56"/>
  <c r="J17" i="56" s="1"/>
  <c r="I16" i="56"/>
  <c r="J16" i="56" s="1"/>
  <c r="I15" i="56"/>
  <c r="J15" i="56" s="1"/>
  <c r="I14" i="56"/>
  <c r="J14" i="56" s="1"/>
  <c r="I13" i="56"/>
  <c r="J13" i="56" s="1"/>
  <c r="I12" i="56"/>
  <c r="J12" i="56" s="1"/>
  <c r="I11" i="56"/>
  <c r="J11" i="56" s="1"/>
  <c r="I10" i="56"/>
  <c r="J10" i="56" s="1"/>
  <c r="I9" i="56"/>
  <c r="J9" i="56" s="1"/>
  <c r="I8" i="56"/>
  <c r="J8" i="56" s="1"/>
  <c r="F2" i="56"/>
  <c r="C2" i="56"/>
  <c r="F1" i="56"/>
  <c r="I46" i="55"/>
  <c r="J46" i="55" s="1"/>
  <c r="I45" i="55"/>
  <c r="J45" i="55" s="1"/>
  <c r="I44" i="55"/>
  <c r="J44" i="55" s="1"/>
  <c r="I43" i="55"/>
  <c r="J43" i="55" s="1"/>
  <c r="I42" i="55"/>
  <c r="J42" i="55" s="1"/>
  <c r="I41" i="55"/>
  <c r="J41" i="55" s="1"/>
  <c r="I40" i="55"/>
  <c r="J40" i="55" s="1"/>
  <c r="I39" i="55"/>
  <c r="J39" i="55" s="1"/>
  <c r="I38" i="55"/>
  <c r="J38" i="55" s="1"/>
  <c r="I37" i="55"/>
  <c r="J37" i="55" s="1"/>
  <c r="I36" i="55"/>
  <c r="J36" i="55" s="1"/>
  <c r="I35" i="55"/>
  <c r="J35" i="55" s="1"/>
  <c r="I34" i="55"/>
  <c r="J34" i="55" s="1"/>
  <c r="I33" i="55"/>
  <c r="J33" i="55" s="1"/>
  <c r="I32" i="55"/>
  <c r="J32" i="55" s="1"/>
  <c r="I31" i="55"/>
  <c r="J31" i="55" s="1"/>
  <c r="I30" i="55"/>
  <c r="J30" i="55" s="1"/>
  <c r="I29" i="55"/>
  <c r="J29" i="55" s="1"/>
  <c r="I28" i="55"/>
  <c r="J28" i="55" s="1"/>
  <c r="I27" i="55"/>
  <c r="J27" i="55" s="1"/>
  <c r="I26" i="55"/>
  <c r="J26" i="55" s="1"/>
  <c r="I25" i="55"/>
  <c r="J25" i="55" s="1"/>
  <c r="I24" i="55"/>
  <c r="J24" i="55" s="1"/>
  <c r="I23" i="55"/>
  <c r="J23" i="55" s="1"/>
  <c r="I22" i="55"/>
  <c r="J22" i="55" s="1"/>
  <c r="I21" i="55"/>
  <c r="J21" i="55" s="1"/>
  <c r="I20" i="55"/>
  <c r="J20" i="55" s="1"/>
  <c r="I19" i="55"/>
  <c r="J19" i="55" s="1"/>
  <c r="I18" i="55"/>
  <c r="J18" i="55" s="1"/>
  <c r="I17" i="55"/>
  <c r="J17" i="55" s="1"/>
  <c r="I16" i="55"/>
  <c r="J16" i="55" s="1"/>
  <c r="I15" i="55"/>
  <c r="J15" i="55" s="1"/>
  <c r="I14" i="55"/>
  <c r="J14" i="55" s="1"/>
  <c r="I13" i="55"/>
  <c r="J13" i="55" s="1"/>
  <c r="I12" i="55"/>
  <c r="J12" i="55" s="1"/>
  <c r="I11" i="55"/>
  <c r="J11" i="55" s="1"/>
  <c r="I10" i="55"/>
  <c r="J10" i="55" s="1"/>
  <c r="I9" i="55"/>
  <c r="J9" i="55" s="1"/>
  <c r="I8" i="55"/>
  <c r="J8" i="55" s="1"/>
  <c r="F2" i="55"/>
  <c r="C2" i="55"/>
  <c r="F1" i="55"/>
  <c r="I46" i="54"/>
  <c r="J46" i="54" s="1"/>
  <c r="I45" i="54"/>
  <c r="J45" i="54" s="1"/>
  <c r="I44" i="54"/>
  <c r="J44" i="54" s="1"/>
  <c r="I43" i="54"/>
  <c r="J43" i="54" s="1"/>
  <c r="I42" i="54"/>
  <c r="J42" i="54" s="1"/>
  <c r="I41" i="54"/>
  <c r="J41" i="54" s="1"/>
  <c r="I40" i="54"/>
  <c r="J40" i="54" s="1"/>
  <c r="I39" i="54"/>
  <c r="J39" i="54" s="1"/>
  <c r="I38" i="54"/>
  <c r="J38" i="54" s="1"/>
  <c r="I37" i="54"/>
  <c r="J37" i="54" s="1"/>
  <c r="I36" i="54"/>
  <c r="J36" i="54" s="1"/>
  <c r="I35" i="54"/>
  <c r="J35" i="54" s="1"/>
  <c r="I34" i="54"/>
  <c r="J34" i="54" s="1"/>
  <c r="I33" i="54"/>
  <c r="J33" i="54" s="1"/>
  <c r="I32" i="54"/>
  <c r="J32" i="54" s="1"/>
  <c r="I31" i="54"/>
  <c r="J31" i="54" s="1"/>
  <c r="I30" i="54"/>
  <c r="J30" i="54" s="1"/>
  <c r="I29" i="54"/>
  <c r="J29" i="54" s="1"/>
  <c r="I28" i="54"/>
  <c r="J28" i="54" s="1"/>
  <c r="I27" i="54"/>
  <c r="J27" i="54" s="1"/>
  <c r="I26" i="54"/>
  <c r="J26" i="54" s="1"/>
  <c r="I25" i="54"/>
  <c r="J25" i="54" s="1"/>
  <c r="I24" i="54"/>
  <c r="J24" i="54" s="1"/>
  <c r="I23" i="54"/>
  <c r="J23" i="54" s="1"/>
  <c r="I22" i="54"/>
  <c r="J22" i="54" s="1"/>
  <c r="I21" i="54"/>
  <c r="J21" i="54" s="1"/>
  <c r="I20" i="54"/>
  <c r="J20" i="54" s="1"/>
  <c r="I19" i="54"/>
  <c r="J19" i="54" s="1"/>
  <c r="I18" i="54"/>
  <c r="J18" i="54" s="1"/>
  <c r="I17" i="54"/>
  <c r="J17" i="54" s="1"/>
  <c r="I16" i="54"/>
  <c r="J16" i="54" s="1"/>
  <c r="I15" i="54"/>
  <c r="J15" i="54" s="1"/>
  <c r="I14" i="54"/>
  <c r="J14" i="54" s="1"/>
  <c r="I13" i="54"/>
  <c r="J13" i="54" s="1"/>
  <c r="I12" i="54"/>
  <c r="J12" i="54" s="1"/>
  <c r="I11" i="54"/>
  <c r="J11" i="54" s="1"/>
  <c r="I10" i="54"/>
  <c r="J10" i="54" s="1"/>
  <c r="I9" i="54"/>
  <c r="J9" i="54" s="1"/>
  <c r="I8" i="54"/>
  <c r="J8" i="54" s="1"/>
  <c r="F2" i="54"/>
  <c r="C2" i="54"/>
  <c r="F1" i="54"/>
  <c r="I46" i="53"/>
  <c r="J46" i="53" s="1"/>
  <c r="I32" i="53"/>
  <c r="J32" i="53" s="1"/>
  <c r="I31" i="53"/>
  <c r="J31" i="53" s="1"/>
  <c r="I30" i="53"/>
  <c r="J30" i="53" s="1"/>
  <c r="I29" i="53"/>
  <c r="J29" i="53" s="1"/>
  <c r="I22" i="53"/>
  <c r="J22" i="53" s="1"/>
  <c r="I23" i="53"/>
  <c r="J23" i="53" s="1"/>
  <c r="I18" i="53"/>
  <c r="J18" i="53" s="1"/>
  <c r="I19" i="53"/>
  <c r="J19" i="53" s="1"/>
  <c r="I21" i="53"/>
  <c r="J21" i="53" s="1"/>
  <c r="I17" i="53"/>
  <c r="J17" i="53" s="1"/>
  <c r="I9" i="53"/>
  <c r="J9" i="53" s="1"/>
  <c r="I10" i="53"/>
  <c r="J10" i="53" s="1"/>
  <c r="I11" i="53"/>
  <c r="J11" i="53" s="1"/>
  <c r="I12" i="53"/>
  <c r="J12" i="53" s="1"/>
  <c r="I13" i="53"/>
  <c r="J13" i="53" s="1"/>
  <c r="I14" i="53"/>
  <c r="J14" i="53" s="1"/>
  <c r="I15" i="53"/>
  <c r="J15" i="53" s="1"/>
  <c r="I45" i="53"/>
  <c r="J45" i="53" s="1"/>
  <c r="I44" i="53"/>
  <c r="J44" i="53" s="1"/>
  <c r="I43" i="53"/>
  <c r="J43" i="53" s="1"/>
  <c r="I42" i="53"/>
  <c r="J42" i="53" s="1"/>
  <c r="I41" i="53"/>
  <c r="J41" i="53" s="1"/>
  <c r="I40" i="53"/>
  <c r="J40" i="53" s="1"/>
  <c r="I39" i="53"/>
  <c r="J39" i="53" s="1"/>
  <c r="I38" i="53"/>
  <c r="J38" i="53" s="1"/>
  <c r="I37" i="53"/>
  <c r="J37" i="53" s="1"/>
  <c r="I36" i="53"/>
  <c r="J36" i="53" s="1"/>
  <c r="I35" i="53"/>
  <c r="J35" i="53" s="1"/>
  <c r="I34" i="53"/>
  <c r="J34" i="53" s="1"/>
  <c r="I33" i="53"/>
  <c r="J33" i="53" s="1"/>
  <c r="I28" i="53"/>
  <c r="J28" i="53" s="1"/>
  <c r="I27" i="53"/>
  <c r="J27" i="53" s="1"/>
  <c r="I26" i="53"/>
  <c r="J26" i="53" s="1"/>
  <c r="I25" i="53"/>
  <c r="J25" i="53" s="1"/>
  <c r="I24" i="53"/>
  <c r="J24" i="53" s="1"/>
  <c r="I20" i="53"/>
  <c r="J20" i="53" s="1"/>
  <c r="I16" i="53"/>
  <c r="J16" i="53" s="1"/>
  <c r="I8" i="53"/>
  <c r="J8" i="53" s="1"/>
  <c r="F2" i="53"/>
  <c r="C2" i="53"/>
  <c r="F1" i="53"/>
  <c r="I49" i="52"/>
  <c r="J49" i="52" s="1"/>
  <c r="I48" i="52"/>
  <c r="J48" i="52" s="1"/>
  <c r="I47" i="52"/>
  <c r="J47" i="52" s="1"/>
  <c r="I46" i="52"/>
  <c r="J46" i="52" s="1"/>
  <c r="I45" i="52"/>
  <c r="J45" i="52" s="1"/>
  <c r="I44" i="52"/>
  <c r="J44" i="52" s="1"/>
  <c r="I43" i="52"/>
  <c r="J43" i="52" s="1"/>
  <c r="I42" i="52"/>
  <c r="J42" i="52" s="1"/>
  <c r="I41" i="52"/>
  <c r="J41" i="52" s="1"/>
  <c r="I40" i="52"/>
  <c r="J40" i="52" s="1"/>
  <c r="I39" i="52"/>
  <c r="J39" i="52" s="1"/>
  <c r="I38" i="52"/>
  <c r="J38" i="52" s="1"/>
  <c r="I37" i="52"/>
  <c r="J37" i="52" s="1"/>
  <c r="I36" i="52"/>
  <c r="J36" i="52" s="1"/>
  <c r="I35" i="52"/>
  <c r="J35" i="52" s="1"/>
  <c r="I34" i="52"/>
  <c r="J34" i="52" s="1"/>
  <c r="I33" i="52"/>
  <c r="J33" i="52" s="1"/>
  <c r="I32" i="52"/>
  <c r="J32" i="52" s="1"/>
  <c r="I31" i="52"/>
  <c r="J31" i="52" s="1"/>
  <c r="I30" i="52"/>
  <c r="J30" i="52" s="1"/>
  <c r="I29" i="52"/>
  <c r="J29" i="52" s="1"/>
  <c r="I28" i="52"/>
  <c r="J28" i="52" s="1"/>
  <c r="I27" i="52"/>
  <c r="J27" i="52" s="1"/>
  <c r="I26" i="52"/>
  <c r="J26" i="52" s="1"/>
  <c r="I25" i="52"/>
  <c r="J25" i="52" s="1"/>
  <c r="I24" i="52"/>
  <c r="J24" i="52" s="1"/>
  <c r="I23" i="52"/>
  <c r="J23" i="52" s="1"/>
  <c r="I22" i="52"/>
  <c r="J22" i="52" s="1"/>
  <c r="I21" i="52"/>
  <c r="J21" i="52" s="1"/>
  <c r="I20" i="52"/>
  <c r="J20" i="52" s="1"/>
  <c r="I19" i="52"/>
  <c r="J19" i="52" s="1"/>
  <c r="I18" i="52"/>
  <c r="J18" i="52" s="1"/>
  <c r="I17" i="52"/>
  <c r="J17" i="52" s="1"/>
  <c r="I16" i="52"/>
  <c r="J16" i="52" s="1"/>
  <c r="I15" i="52"/>
  <c r="J15" i="52" s="1"/>
  <c r="I14" i="52"/>
  <c r="J14" i="52" s="1"/>
  <c r="I13" i="52"/>
  <c r="J13" i="52" s="1"/>
  <c r="I12" i="52"/>
  <c r="J12" i="52" s="1"/>
  <c r="I11" i="52"/>
  <c r="J11" i="52" s="1"/>
  <c r="I10" i="52"/>
  <c r="J10" i="52" s="1"/>
  <c r="I9" i="52"/>
  <c r="J9" i="52" s="1"/>
  <c r="I8" i="52"/>
  <c r="J8" i="52" s="1"/>
  <c r="F2" i="52"/>
  <c r="C2" i="52"/>
  <c r="F1" i="52"/>
  <c r="I46" i="51"/>
  <c r="J46" i="51" s="1"/>
  <c r="I45" i="51"/>
  <c r="J45" i="51" s="1"/>
  <c r="I44" i="51"/>
  <c r="J44" i="51" s="1"/>
  <c r="I43" i="51"/>
  <c r="J43" i="51" s="1"/>
  <c r="I42" i="51"/>
  <c r="J42" i="51" s="1"/>
  <c r="I41" i="51"/>
  <c r="J41" i="51" s="1"/>
  <c r="I40" i="51"/>
  <c r="J40" i="51" s="1"/>
  <c r="I32" i="51"/>
  <c r="J32" i="51" s="1"/>
  <c r="I31" i="51"/>
  <c r="J31" i="51" s="1"/>
  <c r="I18" i="51"/>
  <c r="J18" i="51" s="1"/>
  <c r="I34" i="51"/>
  <c r="J34" i="51" s="1"/>
  <c r="I33" i="51"/>
  <c r="J33" i="51" s="1"/>
  <c r="I29" i="51"/>
  <c r="J29" i="51" s="1"/>
  <c r="I28" i="51"/>
  <c r="J28" i="51" s="1"/>
  <c r="I27" i="51"/>
  <c r="J27" i="51" s="1"/>
  <c r="I26" i="51"/>
  <c r="J26" i="51" s="1"/>
  <c r="I24" i="51"/>
  <c r="J24" i="51" s="1"/>
  <c r="I30" i="51"/>
  <c r="J30" i="51" s="1"/>
  <c r="I17" i="51"/>
  <c r="J17" i="51" s="1"/>
  <c r="I16" i="51"/>
  <c r="J16" i="51" s="1"/>
  <c r="I15" i="51"/>
  <c r="J15" i="51" s="1"/>
  <c r="J14" i="51"/>
  <c r="I49" i="51"/>
  <c r="J49" i="51" s="1"/>
  <c r="I48" i="51"/>
  <c r="J48" i="51" s="1"/>
  <c r="I47" i="51"/>
  <c r="J47" i="51" s="1"/>
  <c r="I39" i="51"/>
  <c r="J39" i="51" s="1"/>
  <c r="I38" i="51"/>
  <c r="J38" i="51" s="1"/>
  <c r="I37" i="51"/>
  <c r="J37" i="51" s="1"/>
  <c r="I36" i="51"/>
  <c r="J36" i="51" s="1"/>
  <c r="I9" i="51"/>
  <c r="J9" i="51" s="1"/>
  <c r="I10" i="51"/>
  <c r="J10" i="51" s="1"/>
  <c r="I11" i="51"/>
  <c r="J11" i="51" s="1"/>
  <c r="I12" i="51"/>
  <c r="J12" i="51" s="1"/>
  <c r="I13" i="51"/>
  <c r="J13" i="51" s="1"/>
  <c r="I19" i="51"/>
  <c r="J19" i="51" s="1"/>
  <c r="I20" i="51"/>
  <c r="J20" i="51" s="1"/>
  <c r="I21" i="51"/>
  <c r="J21" i="51" s="1"/>
  <c r="I22" i="51"/>
  <c r="J22" i="51" s="1"/>
  <c r="I23" i="51"/>
  <c r="J23" i="51" s="1"/>
  <c r="I25" i="51"/>
  <c r="J25" i="51" s="1"/>
  <c r="I35" i="51"/>
  <c r="J35" i="51" s="1"/>
  <c r="I8" i="51"/>
  <c r="J8" i="51" s="1"/>
  <c r="F2" i="51"/>
  <c r="C2" i="51"/>
  <c r="F1" i="51"/>
  <c r="J9" i="50"/>
  <c r="J8" i="50"/>
  <c r="F2" i="50"/>
  <c r="C2" i="50"/>
  <c r="F1" i="50"/>
  <c r="I8" i="39"/>
  <c r="J8" i="39" s="1"/>
  <c r="I8" i="40"/>
  <c r="J8" i="40" s="1"/>
  <c r="I8" i="41"/>
  <c r="J8" i="41" s="1"/>
  <c r="I8" i="42"/>
  <c r="J8" i="42" s="1"/>
  <c r="I8" i="49"/>
  <c r="J8" i="49" s="1"/>
  <c r="I17" i="49"/>
  <c r="J17" i="49" s="1"/>
  <c r="I16" i="49"/>
  <c r="J16" i="49" s="1"/>
  <c r="I15" i="49"/>
  <c r="J15" i="49" s="1"/>
  <c r="I14" i="49"/>
  <c r="J14" i="49" s="1"/>
  <c r="I13" i="49"/>
  <c r="J13" i="49" s="1"/>
  <c r="I12" i="49"/>
  <c r="J12" i="49" s="1"/>
  <c r="I11" i="49"/>
  <c r="J11" i="49" s="1"/>
  <c r="I10" i="49"/>
  <c r="J10" i="49" s="1"/>
  <c r="I9" i="49"/>
  <c r="J9" i="49" s="1"/>
  <c r="F2" i="49"/>
  <c r="C2" i="49"/>
  <c r="F1" i="49"/>
  <c r="I55" i="48"/>
  <c r="J55" i="48" s="1"/>
  <c r="I54" i="48"/>
  <c r="J54" i="48" s="1"/>
  <c r="I53" i="48"/>
  <c r="J53" i="48" s="1"/>
  <c r="I52" i="48"/>
  <c r="J52" i="48" s="1"/>
  <c r="I51" i="48"/>
  <c r="J51" i="48" s="1"/>
  <c r="I50" i="48"/>
  <c r="J50" i="48" s="1"/>
  <c r="I49" i="48"/>
  <c r="J49" i="48" s="1"/>
  <c r="I48" i="48"/>
  <c r="J48" i="48" s="1"/>
  <c r="I47" i="48"/>
  <c r="J47" i="48" s="1"/>
  <c r="I46" i="48"/>
  <c r="J46" i="48" s="1"/>
  <c r="I45" i="48"/>
  <c r="J45" i="48" s="1"/>
  <c r="I44" i="48"/>
  <c r="J44" i="48" s="1"/>
  <c r="I43" i="48"/>
  <c r="J43" i="48" s="1"/>
  <c r="I42" i="48"/>
  <c r="J42" i="48" s="1"/>
  <c r="I41" i="48"/>
  <c r="J41" i="48" s="1"/>
  <c r="I40" i="48"/>
  <c r="J40" i="48" s="1"/>
  <c r="I39" i="48"/>
  <c r="J39" i="48" s="1"/>
  <c r="I38" i="48"/>
  <c r="J38" i="48" s="1"/>
  <c r="I37" i="48"/>
  <c r="J37" i="48" s="1"/>
  <c r="I36" i="48"/>
  <c r="J36" i="48" s="1"/>
  <c r="I35" i="48"/>
  <c r="J35" i="48" s="1"/>
  <c r="I34" i="48"/>
  <c r="J34" i="48" s="1"/>
  <c r="I33" i="48"/>
  <c r="J33" i="48" s="1"/>
  <c r="I32" i="48"/>
  <c r="J32" i="48" s="1"/>
  <c r="I31" i="48"/>
  <c r="J31" i="48" s="1"/>
  <c r="I30" i="48"/>
  <c r="J30" i="48" s="1"/>
  <c r="I29" i="48"/>
  <c r="J29" i="48" s="1"/>
  <c r="I28" i="48"/>
  <c r="J28" i="48" s="1"/>
  <c r="I27" i="48"/>
  <c r="J27" i="48" s="1"/>
  <c r="I26" i="48"/>
  <c r="J26" i="48" s="1"/>
  <c r="I25" i="48"/>
  <c r="J25" i="48" s="1"/>
  <c r="I24" i="48"/>
  <c r="J24" i="48" s="1"/>
  <c r="I23" i="48"/>
  <c r="J23" i="48" s="1"/>
  <c r="I22" i="48"/>
  <c r="J22" i="48" s="1"/>
  <c r="I21" i="48"/>
  <c r="J21" i="48" s="1"/>
  <c r="I20" i="48"/>
  <c r="J20" i="48" s="1"/>
  <c r="I19" i="48"/>
  <c r="J19" i="48" s="1"/>
  <c r="I18" i="48"/>
  <c r="J18" i="48" s="1"/>
  <c r="I17" i="48"/>
  <c r="J17" i="48" s="1"/>
  <c r="I16" i="48"/>
  <c r="J16" i="48" s="1"/>
  <c r="I15" i="48"/>
  <c r="J15" i="48" s="1"/>
  <c r="I14" i="48"/>
  <c r="J14" i="48" s="1"/>
  <c r="I13" i="48"/>
  <c r="J13" i="48" s="1"/>
  <c r="I12" i="48"/>
  <c r="J12" i="48" s="1"/>
  <c r="J11" i="48"/>
  <c r="I10" i="48"/>
  <c r="J10" i="48" s="1"/>
  <c r="I9" i="48"/>
  <c r="J9" i="48" s="1"/>
  <c r="J8" i="48"/>
  <c r="F2" i="48"/>
  <c r="C2" i="48"/>
  <c r="F1" i="48"/>
  <c r="I40" i="47"/>
  <c r="J40" i="47" s="1"/>
  <c r="I46" i="47"/>
  <c r="J46" i="47" s="1"/>
  <c r="I38" i="47"/>
  <c r="J38" i="47" s="1"/>
  <c r="I24" i="47"/>
  <c r="J24" i="47" s="1"/>
  <c r="I22" i="47"/>
  <c r="J22" i="47" s="1"/>
  <c r="I21" i="47"/>
  <c r="J21" i="47" s="1"/>
  <c r="I19" i="47"/>
  <c r="J19" i="47" s="1"/>
  <c r="I18" i="47"/>
  <c r="J18" i="47" s="1"/>
  <c r="I17" i="47"/>
  <c r="J17" i="47" s="1"/>
  <c r="I15" i="47"/>
  <c r="J15" i="47" s="1"/>
  <c r="I14" i="47"/>
  <c r="J14" i="47" s="1"/>
  <c r="I13" i="47"/>
  <c r="J13" i="47" s="1"/>
  <c r="I12" i="47"/>
  <c r="J12" i="47" s="1"/>
  <c r="I11" i="47"/>
  <c r="J11" i="47" s="1"/>
  <c r="I33" i="47"/>
  <c r="J33" i="47" s="1"/>
  <c r="I42" i="47"/>
  <c r="J42" i="47" s="1"/>
  <c r="I44" i="47"/>
  <c r="J44" i="47" s="1"/>
  <c r="I48" i="47"/>
  <c r="J48" i="47" s="1"/>
  <c r="I50" i="47"/>
  <c r="J50" i="47" s="1"/>
  <c r="I53" i="47"/>
  <c r="J53" i="47" s="1"/>
  <c r="I54" i="47"/>
  <c r="J54" i="47" s="1"/>
  <c r="I55" i="47"/>
  <c r="J55" i="47" s="1"/>
  <c r="I52" i="47"/>
  <c r="J52" i="47" s="1"/>
  <c r="I51" i="47"/>
  <c r="J51" i="47" s="1"/>
  <c r="I49" i="47"/>
  <c r="J49" i="47" s="1"/>
  <c r="I47" i="47"/>
  <c r="J47" i="47" s="1"/>
  <c r="I45" i="47"/>
  <c r="J45" i="47" s="1"/>
  <c r="I43" i="47"/>
  <c r="J43" i="47" s="1"/>
  <c r="I41" i="47"/>
  <c r="J41" i="47" s="1"/>
  <c r="I39" i="47"/>
  <c r="J39" i="47" s="1"/>
  <c r="I37" i="47"/>
  <c r="J37" i="47" s="1"/>
  <c r="I36" i="47"/>
  <c r="J36" i="47" s="1"/>
  <c r="I35" i="47"/>
  <c r="J35" i="47" s="1"/>
  <c r="I34" i="47"/>
  <c r="J34" i="47" s="1"/>
  <c r="I32" i="47"/>
  <c r="J32" i="47" s="1"/>
  <c r="I31" i="47"/>
  <c r="J31" i="47" s="1"/>
  <c r="I30" i="47"/>
  <c r="J30" i="47" s="1"/>
  <c r="I29" i="47"/>
  <c r="J29" i="47" s="1"/>
  <c r="I28" i="47"/>
  <c r="J28" i="47" s="1"/>
  <c r="I27" i="47"/>
  <c r="J27" i="47" s="1"/>
  <c r="I26" i="47"/>
  <c r="J26" i="47" s="1"/>
  <c r="I25" i="47"/>
  <c r="J25" i="47" s="1"/>
  <c r="I20" i="47"/>
  <c r="J20" i="47" s="1"/>
  <c r="I16" i="47"/>
  <c r="J16" i="47" s="1"/>
  <c r="I9" i="47"/>
  <c r="J9" i="47" s="1"/>
  <c r="J8" i="47"/>
  <c r="I23" i="47"/>
  <c r="J23" i="47" s="1"/>
  <c r="I10" i="47"/>
  <c r="J10" i="47" s="1"/>
  <c r="F2" i="47"/>
  <c r="C2" i="47"/>
  <c r="F1" i="47"/>
  <c r="I45" i="46"/>
  <c r="J45" i="46" s="1"/>
  <c r="I44" i="46"/>
  <c r="J44" i="46" s="1"/>
  <c r="I43" i="46"/>
  <c r="J43" i="46" s="1"/>
  <c r="I42" i="46"/>
  <c r="J42" i="46" s="1"/>
  <c r="I41" i="46"/>
  <c r="J41" i="46" s="1"/>
  <c r="I40" i="46"/>
  <c r="J40" i="46" s="1"/>
  <c r="I39" i="46"/>
  <c r="J39" i="46" s="1"/>
  <c r="I38" i="46"/>
  <c r="J38" i="46" s="1"/>
  <c r="I37" i="46"/>
  <c r="J37" i="46" s="1"/>
  <c r="I36" i="46"/>
  <c r="J36" i="46" s="1"/>
  <c r="I35" i="46"/>
  <c r="J35" i="46" s="1"/>
  <c r="I34" i="46"/>
  <c r="J34" i="46" s="1"/>
  <c r="I33" i="46"/>
  <c r="J33" i="46" s="1"/>
  <c r="I32" i="46"/>
  <c r="J32" i="46" s="1"/>
  <c r="I31" i="46"/>
  <c r="J31" i="46" s="1"/>
  <c r="I30" i="46"/>
  <c r="J30" i="46" s="1"/>
  <c r="I29" i="46"/>
  <c r="J29" i="46" s="1"/>
  <c r="I28" i="46"/>
  <c r="J28" i="46" s="1"/>
  <c r="I27" i="46"/>
  <c r="J27" i="46" s="1"/>
  <c r="I26" i="46"/>
  <c r="J26" i="46" s="1"/>
  <c r="I25" i="46"/>
  <c r="J25" i="46" s="1"/>
  <c r="I24" i="46"/>
  <c r="J24" i="46" s="1"/>
  <c r="I23" i="46"/>
  <c r="J23" i="46" s="1"/>
  <c r="I22" i="46"/>
  <c r="J22" i="46" s="1"/>
  <c r="I21" i="46"/>
  <c r="J21" i="46" s="1"/>
  <c r="I20" i="46"/>
  <c r="J20" i="46" s="1"/>
  <c r="I19" i="46"/>
  <c r="J19" i="46" s="1"/>
  <c r="I18" i="46"/>
  <c r="J18" i="46" s="1"/>
  <c r="I17" i="46"/>
  <c r="J17" i="46" s="1"/>
  <c r="I16" i="46"/>
  <c r="J16" i="46" s="1"/>
  <c r="I15" i="46"/>
  <c r="J15" i="46" s="1"/>
  <c r="I14" i="46"/>
  <c r="J14" i="46" s="1"/>
  <c r="I13" i="46"/>
  <c r="J13" i="46" s="1"/>
  <c r="I12" i="46"/>
  <c r="J12" i="46" s="1"/>
  <c r="I11" i="46"/>
  <c r="J11" i="46" s="1"/>
  <c r="I10" i="46"/>
  <c r="J10" i="46" s="1"/>
  <c r="I9" i="46"/>
  <c r="J9" i="46" s="1"/>
  <c r="I8" i="46"/>
  <c r="J8" i="46" s="1"/>
  <c r="F2" i="46"/>
  <c r="C2" i="46"/>
  <c r="F1" i="46"/>
  <c r="I27" i="45"/>
  <c r="J27" i="45" s="1"/>
  <c r="I28" i="45"/>
  <c r="J28" i="45" s="1"/>
  <c r="I26" i="45"/>
  <c r="J26" i="45" s="1"/>
  <c r="I25" i="45"/>
  <c r="J25" i="45" s="1"/>
  <c r="I22" i="45"/>
  <c r="J22" i="45" s="1"/>
  <c r="I19" i="45"/>
  <c r="J19" i="45" s="1"/>
  <c r="I15" i="45"/>
  <c r="J15" i="45" s="1"/>
  <c r="I13" i="45"/>
  <c r="J13" i="45" s="1"/>
  <c r="I12" i="45"/>
  <c r="J12" i="45" s="1"/>
  <c r="I29" i="45"/>
  <c r="J29" i="45" s="1"/>
  <c r="I45" i="45"/>
  <c r="J45" i="45" s="1"/>
  <c r="I43" i="45"/>
  <c r="J43" i="45" s="1"/>
  <c r="I41" i="45"/>
  <c r="J41" i="45" s="1"/>
  <c r="I40" i="45"/>
  <c r="J40" i="45" s="1"/>
  <c r="I39" i="45"/>
  <c r="J39" i="45" s="1"/>
  <c r="I37" i="45"/>
  <c r="J37" i="45" s="1"/>
  <c r="I36" i="45"/>
  <c r="J36" i="45" s="1"/>
  <c r="I35" i="45"/>
  <c r="J35" i="45" s="1"/>
  <c r="I34" i="45"/>
  <c r="J34" i="45" s="1"/>
  <c r="I33" i="45"/>
  <c r="J33" i="45" s="1"/>
  <c r="I32" i="45"/>
  <c r="J32" i="45" s="1"/>
  <c r="I31" i="45"/>
  <c r="J31" i="45" s="1"/>
  <c r="I30" i="45"/>
  <c r="J30" i="45" s="1"/>
  <c r="I24" i="45"/>
  <c r="J24" i="45" s="1"/>
  <c r="I23" i="45"/>
  <c r="J23" i="45" s="1"/>
  <c r="I21" i="45"/>
  <c r="J21" i="45" s="1"/>
  <c r="I20" i="45"/>
  <c r="J20" i="45" s="1"/>
  <c r="I18" i="45"/>
  <c r="J18" i="45" s="1"/>
  <c r="I17" i="45"/>
  <c r="J17" i="45" s="1"/>
  <c r="I16" i="45"/>
  <c r="J16" i="45" s="1"/>
  <c r="I14" i="45"/>
  <c r="J14" i="45" s="1"/>
  <c r="I11" i="45"/>
  <c r="J11" i="45" s="1"/>
  <c r="I10" i="45"/>
  <c r="J10" i="45" s="1"/>
  <c r="I8" i="45"/>
  <c r="J8" i="45" s="1"/>
  <c r="I38" i="45"/>
  <c r="J38" i="45" s="1"/>
  <c r="I42" i="45"/>
  <c r="J42" i="45" s="1"/>
  <c r="I44" i="45"/>
  <c r="J44" i="45" s="1"/>
  <c r="I9" i="45"/>
  <c r="J9" i="45" s="1"/>
  <c r="F2" i="45"/>
  <c r="C2" i="45"/>
  <c r="F1" i="45"/>
  <c r="I35" i="44"/>
  <c r="J35" i="44" s="1"/>
  <c r="I34" i="44"/>
  <c r="J34" i="44" s="1"/>
  <c r="I33" i="44"/>
  <c r="J33" i="44" s="1"/>
  <c r="I32" i="44"/>
  <c r="J32" i="44" s="1"/>
  <c r="I31" i="44"/>
  <c r="J31" i="44" s="1"/>
  <c r="I30" i="44"/>
  <c r="J30" i="44" s="1"/>
  <c r="I29" i="44"/>
  <c r="J29" i="44" s="1"/>
  <c r="I28" i="44"/>
  <c r="J28" i="44" s="1"/>
  <c r="I27" i="44"/>
  <c r="J27" i="44" s="1"/>
  <c r="I26" i="44"/>
  <c r="J26" i="44" s="1"/>
  <c r="I25" i="44"/>
  <c r="J25" i="44" s="1"/>
  <c r="I24" i="44"/>
  <c r="J24" i="44" s="1"/>
  <c r="I23" i="44"/>
  <c r="J23" i="44" s="1"/>
  <c r="I22" i="44"/>
  <c r="J22" i="44" s="1"/>
  <c r="I21" i="44"/>
  <c r="J21" i="44" s="1"/>
  <c r="I20" i="44"/>
  <c r="J20" i="44" s="1"/>
  <c r="I19" i="44"/>
  <c r="J19" i="44" s="1"/>
  <c r="I18" i="44"/>
  <c r="J18" i="44" s="1"/>
  <c r="I17" i="44"/>
  <c r="J17" i="44" s="1"/>
  <c r="I16" i="44"/>
  <c r="J16" i="44" s="1"/>
  <c r="I15" i="44"/>
  <c r="J15" i="44" s="1"/>
  <c r="I14" i="44"/>
  <c r="J14" i="44" s="1"/>
  <c r="I13" i="44"/>
  <c r="J13" i="44" s="1"/>
  <c r="I12" i="44"/>
  <c r="J12" i="44" s="1"/>
  <c r="I11" i="44"/>
  <c r="J11" i="44" s="1"/>
  <c r="I10" i="44"/>
  <c r="J10" i="44" s="1"/>
  <c r="I9" i="44"/>
  <c r="J9" i="44" s="1"/>
  <c r="I8" i="44"/>
  <c r="J8" i="44" s="1"/>
  <c r="F2" i="44"/>
  <c r="C2" i="44"/>
  <c r="F1" i="44"/>
  <c r="I35" i="43"/>
  <c r="J35" i="43" s="1"/>
  <c r="I34" i="43"/>
  <c r="J34" i="43" s="1"/>
  <c r="I32" i="43"/>
  <c r="J32" i="43" s="1"/>
  <c r="I31" i="43"/>
  <c r="J31" i="43" s="1"/>
  <c r="I11" i="43"/>
  <c r="J11" i="43" s="1"/>
  <c r="I12" i="43"/>
  <c r="J12" i="43" s="1"/>
  <c r="I13" i="43"/>
  <c r="J13" i="43" s="1"/>
  <c r="I14" i="43"/>
  <c r="J14" i="43" s="1"/>
  <c r="I15" i="43"/>
  <c r="J15" i="43" s="1"/>
  <c r="I16" i="43"/>
  <c r="J16" i="43" s="1"/>
  <c r="I17" i="43"/>
  <c r="J17" i="43" s="1"/>
  <c r="I18" i="43"/>
  <c r="J18" i="43" s="1"/>
  <c r="I19" i="43"/>
  <c r="J19" i="43" s="1"/>
  <c r="I20" i="43"/>
  <c r="J20" i="43" s="1"/>
  <c r="I22" i="43"/>
  <c r="J22" i="43" s="1"/>
  <c r="I23" i="43"/>
  <c r="J23" i="43" s="1"/>
  <c r="I24" i="43"/>
  <c r="J24" i="43" s="1"/>
  <c r="I25" i="43"/>
  <c r="J25" i="43" s="1"/>
  <c r="I26" i="43"/>
  <c r="J26" i="43" s="1"/>
  <c r="I27" i="43"/>
  <c r="J27" i="43" s="1"/>
  <c r="I28" i="43"/>
  <c r="J28" i="43" s="1"/>
  <c r="I29" i="43"/>
  <c r="J29" i="43" s="1"/>
  <c r="I10" i="43"/>
  <c r="J10" i="43" s="1"/>
  <c r="I9" i="43"/>
  <c r="J9" i="43" s="1"/>
  <c r="I8" i="43"/>
  <c r="J8" i="43" s="1"/>
  <c r="I21" i="43"/>
  <c r="J21" i="43" s="1"/>
  <c r="I30" i="43"/>
  <c r="J30" i="43" s="1"/>
  <c r="I33" i="43"/>
  <c r="J33" i="43" s="1"/>
  <c r="F2" i="43"/>
  <c r="C2" i="43"/>
  <c r="F1" i="43"/>
  <c r="I17" i="42"/>
  <c r="J17" i="42" s="1"/>
  <c r="I16" i="42"/>
  <c r="J16" i="42" s="1"/>
  <c r="I15" i="42"/>
  <c r="J15" i="42" s="1"/>
  <c r="I14" i="42"/>
  <c r="J14" i="42" s="1"/>
  <c r="I13" i="42"/>
  <c r="J13" i="42" s="1"/>
  <c r="I12" i="42"/>
  <c r="J12" i="42" s="1"/>
  <c r="I11" i="42"/>
  <c r="J11" i="42" s="1"/>
  <c r="I10" i="42"/>
  <c r="J10" i="42" s="1"/>
  <c r="I9" i="42"/>
  <c r="J9" i="42" s="1"/>
  <c r="F2" i="42"/>
  <c r="C2" i="42"/>
  <c r="F1" i="42"/>
  <c r="I17" i="41"/>
  <c r="J17" i="41" s="1"/>
  <c r="I16" i="41"/>
  <c r="J16" i="41" s="1"/>
  <c r="I15" i="41"/>
  <c r="J15" i="41" s="1"/>
  <c r="I14" i="41"/>
  <c r="J14" i="41" s="1"/>
  <c r="I13" i="41"/>
  <c r="J13" i="41" s="1"/>
  <c r="I12" i="41"/>
  <c r="J12" i="41" s="1"/>
  <c r="I11" i="41"/>
  <c r="J11" i="41" s="1"/>
  <c r="I10" i="41"/>
  <c r="J10" i="41" s="1"/>
  <c r="I9" i="41"/>
  <c r="J9" i="41" s="1"/>
  <c r="F2" i="41"/>
  <c r="C2" i="41"/>
  <c r="F1" i="41"/>
  <c r="I17" i="40"/>
  <c r="J17" i="40" s="1"/>
  <c r="I16" i="40"/>
  <c r="J16" i="40" s="1"/>
  <c r="I15" i="40"/>
  <c r="J15" i="40" s="1"/>
  <c r="I14" i="40"/>
  <c r="J14" i="40" s="1"/>
  <c r="I13" i="40"/>
  <c r="J13" i="40" s="1"/>
  <c r="I12" i="40"/>
  <c r="J12" i="40" s="1"/>
  <c r="I11" i="40"/>
  <c r="J11" i="40" s="1"/>
  <c r="I10" i="40"/>
  <c r="J10" i="40" s="1"/>
  <c r="I9" i="40"/>
  <c r="J9" i="40" s="1"/>
  <c r="F2" i="40"/>
  <c r="C2" i="40"/>
  <c r="F1" i="40"/>
  <c r="I17" i="39"/>
  <c r="J17" i="39" s="1"/>
  <c r="I14" i="39"/>
  <c r="J14" i="39" s="1"/>
  <c r="I15" i="39"/>
  <c r="J15" i="39" s="1"/>
  <c r="I16" i="39"/>
  <c r="J16" i="39" s="1"/>
  <c r="I13" i="39"/>
  <c r="J13" i="39" s="1"/>
  <c r="I10" i="39"/>
  <c r="J10" i="39" s="1"/>
  <c r="I11" i="39"/>
  <c r="J11" i="39" s="1"/>
  <c r="I12" i="39"/>
  <c r="J12" i="39" s="1"/>
  <c r="I9" i="39"/>
  <c r="J9" i="39" s="1"/>
  <c r="F2" i="39"/>
  <c r="C2" i="39"/>
  <c r="F1" i="39"/>
  <c r="I44" i="38"/>
  <c r="J44" i="38" s="1"/>
  <c r="I43" i="38"/>
  <c r="J43" i="38" s="1"/>
  <c r="I42" i="38"/>
  <c r="J42" i="38" s="1"/>
  <c r="I41" i="38"/>
  <c r="J41" i="38" s="1"/>
  <c r="I40" i="38"/>
  <c r="J40" i="38" s="1"/>
  <c r="I39" i="38"/>
  <c r="J39" i="38" s="1"/>
  <c r="I38" i="38"/>
  <c r="J38" i="38" s="1"/>
  <c r="I37" i="38"/>
  <c r="J37" i="38" s="1"/>
  <c r="I36" i="38"/>
  <c r="J36" i="38" s="1"/>
  <c r="I35" i="38"/>
  <c r="J35" i="38" s="1"/>
  <c r="I34" i="38"/>
  <c r="J34" i="38" s="1"/>
  <c r="I33" i="38"/>
  <c r="J33" i="38" s="1"/>
  <c r="I32" i="38"/>
  <c r="J32" i="38" s="1"/>
  <c r="I30" i="38"/>
  <c r="J30" i="38" s="1"/>
  <c r="I29" i="38"/>
  <c r="J29" i="38" s="1"/>
  <c r="I28" i="38"/>
  <c r="J28" i="38" s="1"/>
  <c r="I27" i="38"/>
  <c r="J27" i="38" s="1"/>
  <c r="I26" i="38"/>
  <c r="J26" i="38" s="1"/>
  <c r="I25" i="38"/>
  <c r="J25" i="38" s="1"/>
  <c r="I24" i="38"/>
  <c r="J24" i="38" s="1"/>
  <c r="I23" i="38"/>
  <c r="J23" i="38" s="1"/>
  <c r="I22" i="38"/>
  <c r="J22" i="38" s="1"/>
  <c r="I21" i="38"/>
  <c r="J21" i="38" s="1"/>
  <c r="I20" i="38"/>
  <c r="J20" i="38" s="1"/>
  <c r="I19" i="38"/>
  <c r="J19" i="38" s="1"/>
  <c r="I18" i="38"/>
  <c r="J18" i="38" s="1"/>
  <c r="I17" i="38"/>
  <c r="J17" i="38" s="1"/>
  <c r="I16" i="38"/>
  <c r="J16" i="38" s="1"/>
  <c r="I15" i="38"/>
  <c r="J15" i="38" s="1"/>
  <c r="I14" i="38"/>
  <c r="J14" i="38" s="1"/>
  <c r="I13" i="38"/>
  <c r="J13" i="38" s="1"/>
  <c r="I12" i="38"/>
  <c r="J12" i="38" s="1"/>
  <c r="I11" i="38"/>
  <c r="J11" i="38" s="1"/>
  <c r="I10" i="38"/>
  <c r="J10" i="38" s="1"/>
  <c r="I9" i="38"/>
  <c r="J9" i="38" s="1"/>
  <c r="I8" i="38"/>
  <c r="J8" i="38" s="1"/>
  <c r="F2" i="38"/>
  <c r="C2" i="38"/>
  <c r="F1" i="38"/>
  <c r="I44" i="37"/>
  <c r="J44" i="37" s="1"/>
  <c r="I43" i="37"/>
  <c r="J43" i="37" s="1"/>
  <c r="I42" i="37"/>
  <c r="J42" i="37" s="1"/>
  <c r="I41" i="37"/>
  <c r="J41" i="37" s="1"/>
  <c r="I40" i="37"/>
  <c r="J40" i="37" s="1"/>
  <c r="I39" i="37"/>
  <c r="J39" i="37" s="1"/>
  <c r="I38" i="37"/>
  <c r="J38" i="37" s="1"/>
  <c r="I37" i="37"/>
  <c r="J37" i="37" s="1"/>
  <c r="I36" i="37"/>
  <c r="J36" i="37" s="1"/>
  <c r="I35" i="37"/>
  <c r="J35" i="37" s="1"/>
  <c r="I34" i="37"/>
  <c r="J34" i="37" s="1"/>
  <c r="I33" i="37"/>
  <c r="J33" i="37" s="1"/>
  <c r="I32" i="37"/>
  <c r="J32" i="37" s="1"/>
  <c r="I30" i="37"/>
  <c r="J30" i="37" s="1"/>
  <c r="I29" i="37"/>
  <c r="J29" i="37" s="1"/>
  <c r="I28" i="37"/>
  <c r="J28" i="37" s="1"/>
  <c r="I27" i="37"/>
  <c r="J27" i="37" s="1"/>
  <c r="I26" i="37"/>
  <c r="J26" i="37" s="1"/>
  <c r="I25" i="37"/>
  <c r="J25" i="37" s="1"/>
  <c r="I24" i="37"/>
  <c r="J24" i="37" s="1"/>
  <c r="I23" i="37"/>
  <c r="J23" i="37" s="1"/>
  <c r="I22" i="37"/>
  <c r="J22" i="37" s="1"/>
  <c r="I21" i="37"/>
  <c r="J21" i="37" s="1"/>
  <c r="I20" i="37"/>
  <c r="J20" i="37" s="1"/>
  <c r="I19" i="37"/>
  <c r="J19" i="37" s="1"/>
  <c r="I18" i="37"/>
  <c r="J18" i="37" s="1"/>
  <c r="I17" i="37"/>
  <c r="J17" i="37" s="1"/>
  <c r="I16" i="37"/>
  <c r="J16" i="37" s="1"/>
  <c r="I15" i="37"/>
  <c r="J15" i="37" s="1"/>
  <c r="I14" i="37"/>
  <c r="J14" i="37" s="1"/>
  <c r="I13" i="37"/>
  <c r="J13" i="37" s="1"/>
  <c r="I12" i="37"/>
  <c r="J12" i="37" s="1"/>
  <c r="I11" i="37"/>
  <c r="J11" i="37" s="1"/>
  <c r="I10" i="37"/>
  <c r="J10" i="37" s="1"/>
  <c r="I9" i="37"/>
  <c r="J9" i="37" s="1"/>
  <c r="I8" i="37"/>
  <c r="J8" i="37" s="1"/>
  <c r="F2" i="37"/>
  <c r="C2" i="37"/>
  <c r="F1" i="37"/>
  <c r="I44" i="36"/>
  <c r="J44" i="36" s="1"/>
  <c r="I43" i="36"/>
  <c r="J43" i="36" s="1"/>
  <c r="I42" i="36"/>
  <c r="J42" i="36" s="1"/>
  <c r="I41" i="36"/>
  <c r="J41" i="36" s="1"/>
  <c r="I40" i="36"/>
  <c r="J40" i="36" s="1"/>
  <c r="I39" i="36"/>
  <c r="J39" i="36" s="1"/>
  <c r="I38" i="36"/>
  <c r="J38" i="36" s="1"/>
  <c r="I37" i="36"/>
  <c r="J37" i="36" s="1"/>
  <c r="I36" i="36"/>
  <c r="J36" i="36" s="1"/>
  <c r="I35" i="36"/>
  <c r="J35" i="36" s="1"/>
  <c r="I34" i="36"/>
  <c r="J34" i="36" s="1"/>
  <c r="I33" i="36"/>
  <c r="J33" i="36" s="1"/>
  <c r="I32" i="36"/>
  <c r="J32" i="36" s="1"/>
  <c r="I30" i="36"/>
  <c r="J30" i="36" s="1"/>
  <c r="I29" i="36"/>
  <c r="J29" i="36" s="1"/>
  <c r="I28" i="36"/>
  <c r="J28" i="36" s="1"/>
  <c r="I27" i="36"/>
  <c r="J27" i="36" s="1"/>
  <c r="I26" i="36"/>
  <c r="J26" i="36" s="1"/>
  <c r="I25" i="36"/>
  <c r="J25" i="36" s="1"/>
  <c r="I24" i="36"/>
  <c r="J24" i="36" s="1"/>
  <c r="I23" i="36"/>
  <c r="J23" i="36" s="1"/>
  <c r="I22" i="36"/>
  <c r="J22" i="36" s="1"/>
  <c r="I21" i="36"/>
  <c r="J21" i="36" s="1"/>
  <c r="I20" i="36"/>
  <c r="J20" i="36" s="1"/>
  <c r="I19" i="36"/>
  <c r="J19" i="36" s="1"/>
  <c r="I18" i="36"/>
  <c r="J18" i="36" s="1"/>
  <c r="I17" i="36"/>
  <c r="J17" i="36" s="1"/>
  <c r="I16" i="36"/>
  <c r="J16" i="36" s="1"/>
  <c r="I15" i="36"/>
  <c r="J15" i="36" s="1"/>
  <c r="I14" i="36"/>
  <c r="J14" i="36" s="1"/>
  <c r="I13" i="36"/>
  <c r="J13" i="36" s="1"/>
  <c r="I12" i="36"/>
  <c r="J12" i="36" s="1"/>
  <c r="I11" i="36"/>
  <c r="J11" i="36" s="1"/>
  <c r="I10" i="36"/>
  <c r="J10" i="36" s="1"/>
  <c r="I9" i="36"/>
  <c r="J9" i="36" s="1"/>
  <c r="I8" i="36"/>
  <c r="J8" i="36" s="1"/>
  <c r="F2" i="36"/>
  <c r="C2" i="36"/>
  <c r="F1" i="36"/>
  <c r="I44" i="35"/>
  <c r="J44" i="35" s="1"/>
  <c r="I43" i="35"/>
  <c r="J43" i="35" s="1"/>
  <c r="I42" i="35"/>
  <c r="J42" i="35" s="1"/>
  <c r="I41" i="35"/>
  <c r="J41" i="35" s="1"/>
  <c r="I40" i="35"/>
  <c r="J40" i="35" s="1"/>
  <c r="I39" i="35"/>
  <c r="J39" i="35" s="1"/>
  <c r="I38" i="35"/>
  <c r="J38" i="35" s="1"/>
  <c r="I37" i="35"/>
  <c r="J37" i="35" s="1"/>
  <c r="I36" i="35"/>
  <c r="J36" i="35" s="1"/>
  <c r="I35" i="35"/>
  <c r="J35" i="35" s="1"/>
  <c r="I34" i="35"/>
  <c r="J34" i="35" s="1"/>
  <c r="I33" i="35"/>
  <c r="J33" i="35" s="1"/>
  <c r="I32" i="35"/>
  <c r="J32" i="35" s="1"/>
  <c r="I30" i="35"/>
  <c r="J30" i="35" s="1"/>
  <c r="I29" i="35"/>
  <c r="J29" i="35" s="1"/>
  <c r="I28" i="35"/>
  <c r="J28" i="35" s="1"/>
  <c r="I27" i="35"/>
  <c r="J27" i="35" s="1"/>
  <c r="I26" i="35"/>
  <c r="J26" i="35" s="1"/>
  <c r="I25" i="35"/>
  <c r="J25" i="35" s="1"/>
  <c r="I24" i="35"/>
  <c r="J24" i="35" s="1"/>
  <c r="I23" i="35"/>
  <c r="J23" i="35" s="1"/>
  <c r="I22" i="35"/>
  <c r="J22" i="35" s="1"/>
  <c r="I21" i="35"/>
  <c r="J21" i="35" s="1"/>
  <c r="I20" i="35"/>
  <c r="J20" i="35" s="1"/>
  <c r="I19" i="35"/>
  <c r="J19" i="35" s="1"/>
  <c r="I18" i="35"/>
  <c r="J18" i="35" s="1"/>
  <c r="I17" i="35"/>
  <c r="J17" i="35" s="1"/>
  <c r="I16" i="35"/>
  <c r="J16" i="35" s="1"/>
  <c r="I15" i="35"/>
  <c r="J15" i="35" s="1"/>
  <c r="I14" i="35"/>
  <c r="J14" i="35" s="1"/>
  <c r="I13" i="35"/>
  <c r="J13" i="35" s="1"/>
  <c r="I12" i="35"/>
  <c r="J12" i="35" s="1"/>
  <c r="I11" i="35"/>
  <c r="J11" i="35" s="1"/>
  <c r="I10" i="35"/>
  <c r="J10" i="35" s="1"/>
  <c r="I9" i="35"/>
  <c r="J9" i="35" s="1"/>
  <c r="I8" i="35"/>
  <c r="J8" i="35" s="1"/>
  <c r="F2" i="35"/>
  <c r="C2" i="35"/>
  <c r="F1" i="35"/>
  <c r="I44" i="34"/>
  <c r="J44" i="34" s="1"/>
  <c r="I43" i="34"/>
  <c r="J43" i="34" s="1"/>
  <c r="I42" i="34"/>
  <c r="J42" i="34" s="1"/>
  <c r="I41" i="34"/>
  <c r="J41" i="34" s="1"/>
  <c r="I40" i="34"/>
  <c r="J40" i="34" s="1"/>
  <c r="I39" i="34"/>
  <c r="J39" i="34" s="1"/>
  <c r="I38" i="34"/>
  <c r="J38" i="34" s="1"/>
  <c r="I37" i="34"/>
  <c r="J37" i="34" s="1"/>
  <c r="I36" i="34"/>
  <c r="J36" i="34" s="1"/>
  <c r="I35" i="34"/>
  <c r="J35" i="34" s="1"/>
  <c r="I34" i="34"/>
  <c r="J34" i="34" s="1"/>
  <c r="I33" i="34"/>
  <c r="J33" i="34" s="1"/>
  <c r="I32" i="34"/>
  <c r="J32" i="34" s="1"/>
  <c r="I30" i="34"/>
  <c r="J30" i="34" s="1"/>
  <c r="I29" i="34"/>
  <c r="J29" i="34" s="1"/>
  <c r="I28" i="34"/>
  <c r="J28" i="34" s="1"/>
  <c r="I27" i="34"/>
  <c r="J27" i="34" s="1"/>
  <c r="I26" i="34"/>
  <c r="J26" i="34" s="1"/>
  <c r="I25" i="34"/>
  <c r="J25" i="34" s="1"/>
  <c r="I24" i="34"/>
  <c r="J24" i="34" s="1"/>
  <c r="I23" i="34"/>
  <c r="J23" i="34" s="1"/>
  <c r="I22" i="34"/>
  <c r="J22" i="34" s="1"/>
  <c r="I21" i="34"/>
  <c r="J21" i="34" s="1"/>
  <c r="I20" i="34"/>
  <c r="J20" i="34" s="1"/>
  <c r="I19" i="34"/>
  <c r="J19" i="34" s="1"/>
  <c r="I18" i="34"/>
  <c r="J18" i="34" s="1"/>
  <c r="I17" i="34"/>
  <c r="J17" i="34" s="1"/>
  <c r="I16" i="34"/>
  <c r="J16" i="34" s="1"/>
  <c r="I15" i="34"/>
  <c r="J15" i="34" s="1"/>
  <c r="I14" i="34"/>
  <c r="J14" i="34" s="1"/>
  <c r="I13" i="34"/>
  <c r="J13" i="34" s="1"/>
  <c r="I12" i="34"/>
  <c r="J12" i="34" s="1"/>
  <c r="I11" i="34"/>
  <c r="J11" i="34" s="1"/>
  <c r="I10" i="34"/>
  <c r="J10" i="34" s="1"/>
  <c r="I9" i="34"/>
  <c r="J9" i="34" s="1"/>
  <c r="I8" i="34"/>
  <c r="J8" i="34" s="1"/>
  <c r="F2" i="34"/>
  <c r="C2" i="34"/>
  <c r="F1" i="34"/>
  <c r="I44" i="33"/>
  <c r="J44" i="33" s="1"/>
  <c r="I43" i="33"/>
  <c r="J43" i="33" s="1"/>
  <c r="I42" i="33"/>
  <c r="J42" i="33" s="1"/>
  <c r="I41" i="33"/>
  <c r="J41" i="33" s="1"/>
  <c r="I40" i="33"/>
  <c r="J40" i="33" s="1"/>
  <c r="I39" i="33"/>
  <c r="J39" i="33" s="1"/>
  <c r="I38" i="33"/>
  <c r="J38" i="33" s="1"/>
  <c r="I37" i="33"/>
  <c r="J37" i="33" s="1"/>
  <c r="I36" i="33"/>
  <c r="J36" i="33" s="1"/>
  <c r="I35" i="33"/>
  <c r="J35" i="33" s="1"/>
  <c r="I34" i="33"/>
  <c r="J34" i="33" s="1"/>
  <c r="I33" i="33"/>
  <c r="J33" i="33" s="1"/>
  <c r="I32" i="33"/>
  <c r="J32" i="33" s="1"/>
  <c r="I30" i="33"/>
  <c r="J30" i="33" s="1"/>
  <c r="I29" i="33"/>
  <c r="J29" i="33" s="1"/>
  <c r="I28" i="33"/>
  <c r="J28" i="33" s="1"/>
  <c r="I27" i="33"/>
  <c r="J27" i="33" s="1"/>
  <c r="I26" i="33"/>
  <c r="J26" i="33" s="1"/>
  <c r="I25" i="33"/>
  <c r="J25" i="33" s="1"/>
  <c r="I24" i="33"/>
  <c r="J24" i="33" s="1"/>
  <c r="I23" i="33"/>
  <c r="J23" i="33" s="1"/>
  <c r="I22" i="33"/>
  <c r="J22" i="33" s="1"/>
  <c r="I21" i="33"/>
  <c r="J21" i="33" s="1"/>
  <c r="I20" i="33"/>
  <c r="J20" i="33" s="1"/>
  <c r="I19" i="33"/>
  <c r="J19" i="33" s="1"/>
  <c r="I18" i="33"/>
  <c r="J18" i="33" s="1"/>
  <c r="I17" i="33"/>
  <c r="J17" i="33" s="1"/>
  <c r="I16" i="33"/>
  <c r="J16" i="33" s="1"/>
  <c r="I15" i="33"/>
  <c r="J15" i="33" s="1"/>
  <c r="I14" i="33"/>
  <c r="J14" i="33" s="1"/>
  <c r="I13" i="33"/>
  <c r="J13" i="33" s="1"/>
  <c r="I12" i="33"/>
  <c r="J12" i="33" s="1"/>
  <c r="I11" i="33"/>
  <c r="J11" i="33" s="1"/>
  <c r="I9" i="33"/>
  <c r="J9" i="33" s="1"/>
  <c r="I8" i="33"/>
  <c r="J8" i="33" s="1"/>
  <c r="F2" i="33"/>
  <c r="C2" i="33"/>
  <c r="F1" i="33"/>
  <c r="I43" i="32"/>
  <c r="J43" i="32" s="1"/>
  <c r="I42" i="32"/>
  <c r="J42" i="32" s="1"/>
  <c r="I41" i="32"/>
  <c r="J41" i="32" s="1"/>
  <c r="I40" i="32"/>
  <c r="J40" i="32" s="1"/>
  <c r="I37" i="32"/>
  <c r="J37" i="32" s="1"/>
  <c r="I36" i="32"/>
  <c r="J36" i="32" s="1"/>
  <c r="I35" i="32"/>
  <c r="J35" i="32" s="1"/>
  <c r="I34" i="32"/>
  <c r="J34" i="32" s="1"/>
  <c r="I33" i="32"/>
  <c r="J33" i="32" s="1"/>
  <c r="I32" i="32"/>
  <c r="J32" i="32" s="1"/>
  <c r="I30" i="32"/>
  <c r="J30" i="32" s="1"/>
  <c r="I29" i="32"/>
  <c r="J29" i="32" s="1"/>
  <c r="I28" i="32"/>
  <c r="J28" i="32" s="1"/>
  <c r="I27" i="32"/>
  <c r="J27" i="32" s="1"/>
  <c r="I26" i="32"/>
  <c r="J26" i="32" s="1"/>
  <c r="I25" i="32"/>
  <c r="J25" i="32" s="1"/>
  <c r="I24" i="32"/>
  <c r="J24" i="32" s="1"/>
  <c r="I23" i="32"/>
  <c r="J23" i="32" s="1"/>
  <c r="I22" i="32"/>
  <c r="J22" i="32" s="1"/>
  <c r="I21" i="32"/>
  <c r="J21" i="32" s="1"/>
  <c r="I20" i="32"/>
  <c r="J20" i="32" s="1"/>
  <c r="I19" i="32"/>
  <c r="J19" i="32" s="1"/>
  <c r="I18" i="32"/>
  <c r="J18" i="32" s="1"/>
  <c r="I17" i="32"/>
  <c r="J17" i="32" s="1"/>
  <c r="I16" i="32"/>
  <c r="J16" i="32" s="1"/>
  <c r="I15" i="32"/>
  <c r="J15" i="32" s="1"/>
  <c r="I14" i="32"/>
  <c r="J14" i="32" s="1"/>
  <c r="I13" i="32"/>
  <c r="J13" i="32" s="1"/>
  <c r="I12" i="32"/>
  <c r="J12" i="32" s="1"/>
  <c r="I11" i="32"/>
  <c r="J11" i="32" s="1"/>
  <c r="I10" i="32"/>
  <c r="J10" i="32" s="1"/>
  <c r="I9" i="32"/>
  <c r="J9" i="32" s="1"/>
  <c r="I8" i="32"/>
  <c r="J8" i="32" s="1"/>
  <c r="I44" i="32"/>
  <c r="J44" i="32" s="1"/>
  <c r="I39" i="32"/>
  <c r="J39" i="32" s="1"/>
  <c r="I38" i="32"/>
  <c r="J38" i="32" s="1"/>
  <c r="F2" i="32"/>
  <c r="C2" i="32"/>
  <c r="F1" i="32"/>
  <c r="I8" i="25"/>
  <c r="F2" i="25"/>
  <c r="C2" i="25"/>
  <c r="F1" i="25"/>
  <c r="F66" i="74" l="1"/>
  <c r="F69" i="74" s="1"/>
  <c r="H63" i="74"/>
  <c r="I63" i="74" s="1"/>
  <c r="J63" i="74" s="1"/>
  <c r="I10" i="33"/>
  <c r="J10" i="33" s="1"/>
  <c r="I17" i="64"/>
  <c r="J17" i="64" s="1"/>
  <c r="I16" i="64"/>
  <c r="J16" i="64" s="1"/>
  <c r="I15" i="64"/>
  <c r="J15" i="64" s="1"/>
  <c r="I14" i="64"/>
  <c r="J14" i="64" s="1"/>
  <c r="I13" i="64"/>
  <c r="J13" i="64" s="1"/>
  <c r="I12" i="64"/>
  <c r="J12" i="64" s="1"/>
  <c r="I11" i="64"/>
  <c r="J11" i="64" s="1"/>
  <c r="J8" i="25"/>
  <c r="H66" i="74" l="1"/>
  <c r="I66" i="74" s="1"/>
  <c r="J66" i="74" s="1"/>
  <c r="F72" i="74" l="1"/>
  <c r="H69" i="74"/>
  <c r="I69" i="74" s="1"/>
  <c r="J69" i="74" s="1"/>
  <c r="F75" i="74" l="1"/>
  <c r="H72" i="74"/>
  <c r="I72" i="74" s="1"/>
  <c r="J72" i="74" s="1"/>
  <c r="F78" i="74" l="1"/>
  <c r="H75" i="74"/>
  <c r="I75" i="74" s="1"/>
  <c r="J75" i="74" s="1"/>
  <c r="F81" i="74" l="1"/>
  <c r="H78" i="74"/>
  <c r="I78" i="74" s="1"/>
  <c r="J78" i="74" s="1"/>
  <c r="F84" i="74" l="1"/>
  <c r="H81" i="74"/>
  <c r="I81" i="74" s="1"/>
  <c r="J81" i="74" s="1"/>
  <c r="F87" i="74" l="1"/>
  <c r="H84" i="74"/>
  <c r="I84" i="74" s="1"/>
  <c r="J84" i="74" s="1"/>
  <c r="F90" i="74" l="1"/>
  <c r="H87" i="74"/>
  <c r="I87" i="74" s="1"/>
  <c r="J87" i="74" s="1"/>
  <c r="F93" i="74" l="1"/>
  <c r="H90" i="74"/>
  <c r="I90" i="74" s="1"/>
  <c r="J90" i="74" s="1"/>
  <c r="F96" i="74" l="1"/>
  <c r="H93" i="74"/>
  <c r="I93" i="74" s="1"/>
  <c r="J93" i="74" s="1"/>
  <c r="F99" i="74" l="1"/>
  <c r="H96" i="74"/>
  <c r="I96" i="74" s="1"/>
  <c r="F102" i="74" l="1"/>
  <c r="H99" i="74"/>
  <c r="I99" i="74" s="1"/>
  <c r="J99" i="74" s="1"/>
  <c r="F105" i="74" l="1"/>
  <c r="H102" i="74"/>
  <c r="I102" i="74" s="1"/>
  <c r="J102" i="74" s="1"/>
  <c r="F108" i="74" l="1"/>
  <c r="H105" i="74"/>
  <c r="I105" i="74" s="1"/>
  <c r="J105" i="74" s="1"/>
  <c r="F111" i="74" l="1"/>
  <c r="H108" i="74"/>
  <c r="I108" i="74" s="1"/>
  <c r="J108" i="74" s="1"/>
  <c r="F114" i="74" l="1"/>
  <c r="H111" i="74"/>
  <c r="I111" i="74" s="1"/>
  <c r="J111" i="74" s="1"/>
  <c r="F117" i="74" l="1"/>
  <c r="H114" i="74"/>
  <c r="I114" i="74" s="1"/>
  <c r="J114" i="74" s="1"/>
  <c r="F120" i="74" l="1"/>
  <c r="H117" i="74"/>
  <c r="I117" i="74" s="1"/>
  <c r="J117" i="74" s="1"/>
  <c r="F123" i="74" l="1"/>
  <c r="H120" i="74"/>
  <c r="I120" i="74" s="1"/>
  <c r="J120" i="74" s="1"/>
  <c r="F126" i="74" l="1"/>
  <c r="H123" i="74"/>
  <c r="I123" i="74" s="1"/>
  <c r="J123" i="74" s="1"/>
  <c r="F129" i="74" l="1"/>
  <c r="H126" i="74"/>
  <c r="I126" i="74" s="1"/>
  <c r="J126" i="74" s="1"/>
  <c r="F132" i="74" l="1"/>
  <c r="H129" i="74"/>
  <c r="I129" i="74" s="1"/>
  <c r="J129" i="74" s="1"/>
  <c r="F135" i="74" l="1"/>
  <c r="H132" i="74"/>
  <c r="I132" i="74" s="1"/>
  <c r="J132" i="74" s="1"/>
  <c r="F138" i="74" l="1"/>
  <c r="H135" i="74"/>
  <c r="I135" i="74" s="1"/>
  <c r="J135" i="74" s="1"/>
  <c r="F141" i="74" l="1"/>
  <c r="H138" i="74"/>
  <c r="I138" i="74" s="1"/>
  <c r="J138" i="74" s="1"/>
  <c r="F144" i="74" l="1"/>
  <c r="H141" i="74"/>
  <c r="I141" i="74" s="1"/>
  <c r="J141" i="74" s="1"/>
  <c r="F147" i="74" l="1"/>
  <c r="H144" i="74"/>
  <c r="I144" i="74" s="1"/>
  <c r="J144" i="74" s="1"/>
  <c r="F150" i="74" l="1"/>
  <c r="H147" i="74"/>
  <c r="I147" i="74" s="1"/>
  <c r="J147" i="74" s="1"/>
  <c r="F153" i="74" l="1"/>
  <c r="H150" i="74"/>
  <c r="I150" i="74" s="1"/>
  <c r="J150" i="74" s="1"/>
  <c r="F156" i="74" l="1"/>
  <c r="H153" i="74"/>
  <c r="I153" i="74" s="1"/>
  <c r="J153" i="74" s="1"/>
  <c r="F159" i="74" l="1"/>
  <c r="H156" i="74"/>
  <c r="I156" i="74" s="1"/>
  <c r="J156" i="74" s="1"/>
  <c r="F162" i="74" l="1"/>
  <c r="H159" i="74"/>
  <c r="I159" i="74" s="1"/>
  <c r="J159" i="74" s="1"/>
  <c r="F165" i="74" l="1"/>
  <c r="H162" i="74"/>
  <c r="I162" i="74" s="1"/>
  <c r="J162" i="74" s="1"/>
  <c r="F168" i="74" l="1"/>
  <c r="H165" i="74"/>
  <c r="I165" i="74" s="1"/>
  <c r="J165" i="74" s="1"/>
  <c r="F171" i="74" l="1"/>
  <c r="H168" i="74"/>
  <c r="I168" i="74" s="1"/>
  <c r="J168" i="74" s="1"/>
  <c r="F174" i="74" l="1"/>
  <c r="H171" i="74"/>
  <c r="I171" i="74" s="1"/>
  <c r="J171" i="74" s="1"/>
  <c r="F177" i="74" l="1"/>
  <c r="H174" i="74"/>
  <c r="I174" i="74" s="1"/>
  <c r="J174" i="74" s="1"/>
  <c r="F180" i="74" l="1"/>
  <c r="H177" i="74"/>
  <c r="I177" i="74" s="1"/>
  <c r="J177" i="74" s="1"/>
  <c r="F183" i="74" l="1"/>
  <c r="H180" i="74"/>
  <c r="I180" i="74" s="1"/>
  <c r="J180" i="74" s="1"/>
  <c r="F186" i="74" l="1"/>
  <c r="H183" i="74"/>
  <c r="I183" i="74" s="1"/>
  <c r="J183" i="74" s="1"/>
  <c r="F189" i="74" l="1"/>
  <c r="H186" i="74"/>
  <c r="I186" i="74" s="1"/>
  <c r="J186" i="74" s="1"/>
  <c r="F192" i="74" l="1"/>
  <c r="H189" i="74"/>
  <c r="I189" i="74" s="1"/>
  <c r="J189" i="74" s="1"/>
  <c r="F195" i="74" l="1"/>
  <c r="H192" i="74"/>
  <c r="I192" i="74" s="1"/>
  <c r="J192" i="74" s="1"/>
  <c r="F198" i="74" l="1"/>
  <c r="H195" i="74"/>
  <c r="I195" i="74" s="1"/>
  <c r="J195" i="74" s="1"/>
  <c r="F201" i="74" l="1"/>
  <c r="H198" i="74"/>
  <c r="I198" i="74" s="1"/>
  <c r="J198" i="74" s="1"/>
  <c r="F204" i="74" l="1"/>
  <c r="H201" i="74"/>
  <c r="I201" i="74" s="1"/>
  <c r="J201" i="74" s="1"/>
  <c r="F207" i="74" l="1"/>
  <c r="H204" i="74"/>
  <c r="I204" i="74" s="1"/>
  <c r="J204" i="74" s="1"/>
  <c r="H207" i="74" l="1"/>
  <c r="I207" i="74" s="1"/>
  <c r="J207" i="74" s="1"/>
  <c r="F210" i="74"/>
  <c r="H210" i="74" s="1"/>
  <c r="I210" i="74" s="1"/>
  <c r="J210" i="74" s="1"/>
</calcChain>
</file>

<file path=xl/sharedStrings.xml><?xml version="1.0" encoding="utf-8"?>
<sst xmlns="http://schemas.openxmlformats.org/spreadsheetml/2006/main" count="10847" uniqueCount="3220">
  <si>
    <t>Due Date</t>
  </si>
  <si>
    <t>6 months</t>
  </si>
  <si>
    <t>Monthly</t>
  </si>
  <si>
    <t>Name of Vessel:</t>
  </si>
  <si>
    <t>GL LA PAZ</t>
  </si>
  <si>
    <t>Class No.:</t>
  </si>
  <si>
    <t>Vessel's Flag:</t>
  </si>
  <si>
    <t>IMO No.:</t>
  </si>
  <si>
    <t>Name of Machinery:</t>
  </si>
  <si>
    <t>Machinery Code No.:</t>
  </si>
  <si>
    <t>Running Hours:</t>
  </si>
  <si>
    <t>Code No.</t>
  </si>
  <si>
    <t>Description</t>
  </si>
  <si>
    <t>Intervals</t>
  </si>
  <si>
    <t>Commisioning Date</t>
  </si>
  <si>
    <t>Last Done (Run Hours)</t>
  </si>
  <si>
    <t>Remaining Intervals</t>
  </si>
  <si>
    <t>Status</t>
  </si>
  <si>
    <t>Instruction</t>
  </si>
  <si>
    <t>Remarks</t>
  </si>
  <si>
    <t>Sub-category</t>
  </si>
  <si>
    <t>Last Done          (dd-mm-yy)</t>
  </si>
  <si>
    <t>Model:</t>
  </si>
  <si>
    <t>Maker:</t>
  </si>
  <si>
    <t>Hatch Cover</t>
  </si>
  <si>
    <t>Side Rolling Type</t>
  </si>
  <si>
    <t>HC</t>
  </si>
  <si>
    <t>Hydraulic Oil</t>
  </si>
  <si>
    <t>Laboratory Analysis</t>
  </si>
  <si>
    <t>HC-001</t>
  </si>
  <si>
    <t>Hydraulic Rubber Hoses</t>
  </si>
  <si>
    <t>Replace</t>
  </si>
  <si>
    <t>Hydraulic Pipings</t>
  </si>
  <si>
    <t>Inspect in detail</t>
  </si>
  <si>
    <t>Cleats, Screws &amp; other points</t>
  </si>
  <si>
    <t>Re-grease</t>
  </si>
  <si>
    <t>Control stand manual control valve</t>
  </si>
  <si>
    <t>Check its Operation Force</t>
  </si>
  <si>
    <t>Check for oil leakages</t>
  </si>
  <si>
    <t>Control stand pressure control valve</t>
  </si>
  <si>
    <t>Check setting pressure</t>
  </si>
  <si>
    <t>Check lock nut for adjuster</t>
  </si>
  <si>
    <t>Control stand flow control valve/ throttle valve</t>
  </si>
  <si>
    <t>Check setting flow (operation time)</t>
  </si>
  <si>
    <t>Control stand piping</t>
  </si>
  <si>
    <t>Check for oil leakages, vibration &amp; loose of fittings</t>
  </si>
  <si>
    <t>Control stand tightening bolt &amp; nut</t>
  </si>
  <si>
    <t>Check for loosened or dropped off</t>
  </si>
  <si>
    <t>Control stand hydraulic pressure</t>
  </si>
  <si>
    <t>Check operating pressure</t>
  </si>
  <si>
    <t>Hydraulic cylinder oil</t>
  </si>
  <si>
    <t>Check for leakage</t>
  </si>
  <si>
    <t xml:space="preserve">Hydraulic cylinder </t>
  </si>
  <si>
    <t>Check dust seal &amp; air purging</t>
  </si>
  <si>
    <t xml:space="preserve">Hydraulic cylinder piston rod </t>
  </si>
  <si>
    <t>Check for scratch &amp; foreign matter accumulated</t>
  </si>
  <si>
    <t>Hydraulic cylinder</t>
  </si>
  <si>
    <t>Check operating speed &amp; smoothness of movement</t>
  </si>
  <si>
    <t>Check lubrication</t>
  </si>
  <si>
    <t>Oil motor P&amp;S</t>
  </si>
  <si>
    <t>Check paints.</t>
  </si>
  <si>
    <t>Oil motor P&amp; S tightening bolt &amp; nut</t>
  </si>
  <si>
    <t>Check  for drop off &amp; loose.</t>
  </si>
  <si>
    <t>Oil motor P&amp;S Pipe connector</t>
  </si>
  <si>
    <t>Check for loose of screw</t>
  </si>
  <si>
    <t>Hydraulic Rubber hose</t>
  </si>
  <si>
    <t>Check for damage, oil leakage &amp; swelling</t>
  </si>
  <si>
    <t>Check for corrosion, loosened screw &amp; worse rubber character</t>
  </si>
  <si>
    <t>Check for corrosion, loosened bolts &amp; nuts</t>
  </si>
  <si>
    <t>Check for oil leakage &amp; vibration</t>
  </si>
  <si>
    <t>Hydraulic valves</t>
  </si>
  <si>
    <t>Check for loosened bolts, nuts, corrosion &amp; setting value (operation time etc.)</t>
  </si>
  <si>
    <t>Oil leakage</t>
  </si>
  <si>
    <t>Structure &amp; fittings</t>
  </si>
  <si>
    <t>Rust &amp; crack</t>
  </si>
  <si>
    <t>Painting</t>
  </si>
  <si>
    <t>Structure &amp; fittings locking devices &amp; stoppers</t>
  </si>
  <si>
    <t>Check for rust, crack &amp; operating condition</t>
  </si>
  <si>
    <t>Structure &amp; fittings Hinge, shaft &amp; pin</t>
  </si>
  <si>
    <t>Check for rust, crack, operating condition &amp; wear</t>
  </si>
  <si>
    <t>Structure &amp; fittings weathertight packing &amp; tightening bar</t>
  </si>
  <si>
    <t>Check for tightness &amp; damage</t>
  </si>
  <si>
    <t>Check permanent deformation</t>
  </si>
  <si>
    <t>Structure &amp; fittings gastight packing</t>
  </si>
  <si>
    <t>Structure &amp; fittings, sheave</t>
  </si>
  <si>
    <t>Check for operating condition &amp; wear</t>
  </si>
  <si>
    <t>Structure &amp; fittings, wire rope</t>
  </si>
  <si>
    <t>Check for damage &amp; wear</t>
  </si>
  <si>
    <t>4 years</t>
  </si>
  <si>
    <t>Yearly</t>
  </si>
  <si>
    <t>HC01-001</t>
  </si>
  <si>
    <t>HC01-002</t>
  </si>
  <si>
    <t>HC01-003</t>
  </si>
  <si>
    <t>HC01-004</t>
  </si>
  <si>
    <t>HC01-005</t>
  </si>
  <si>
    <t>HC01-006</t>
  </si>
  <si>
    <t>HC01-007</t>
  </si>
  <si>
    <t>HC01-008</t>
  </si>
  <si>
    <t>HC01-009</t>
  </si>
  <si>
    <t>HC01-010</t>
  </si>
  <si>
    <t>HC01-011</t>
  </si>
  <si>
    <t>HC01-012</t>
  </si>
  <si>
    <t>HC01-013</t>
  </si>
  <si>
    <t>HC01-014</t>
  </si>
  <si>
    <t>HC01-015</t>
  </si>
  <si>
    <t>HC01-016</t>
  </si>
  <si>
    <t>HC01-017</t>
  </si>
  <si>
    <t>HC01-018</t>
  </si>
  <si>
    <t>HC01-019</t>
  </si>
  <si>
    <t>HC01-020</t>
  </si>
  <si>
    <t>HC01-021</t>
  </si>
  <si>
    <t>HC01-022</t>
  </si>
  <si>
    <t>HC01-023</t>
  </si>
  <si>
    <t>HC01-024</t>
  </si>
  <si>
    <t>HC01-025</t>
  </si>
  <si>
    <t>HC01-026</t>
  </si>
  <si>
    <t>HC01-027</t>
  </si>
  <si>
    <t>HC01-028</t>
  </si>
  <si>
    <t>HC01-029</t>
  </si>
  <si>
    <t>HC01-030</t>
  </si>
  <si>
    <t>HC01-031</t>
  </si>
  <si>
    <t>HC01-032</t>
  </si>
  <si>
    <t>HC01-033</t>
  </si>
  <si>
    <t>HC01-034</t>
  </si>
  <si>
    <t>HC01-035</t>
  </si>
  <si>
    <t>HC01-036</t>
  </si>
  <si>
    <t>Replacement of rubber hose depends on fitting condition. Rubber hose should be replaced when crack or oil leakage is found.</t>
  </si>
  <si>
    <t>No.1 Hatch Cover</t>
  </si>
  <si>
    <t>HC01</t>
  </si>
  <si>
    <t>No.2 Hatch Cover</t>
  </si>
  <si>
    <t>HC02</t>
  </si>
  <si>
    <t>HC02-001</t>
  </si>
  <si>
    <t>HC02-002</t>
  </si>
  <si>
    <t>HC02-003</t>
  </si>
  <si>
    <t>HC02-004</t>
  </si>
  <si>
    <t>HC02-005</t>
  </si>
  <si>
    <t>HC02-006</t>
  </si>
  <si>
    <t>HC02-007</t>
  </si>
  <si>
    <t>HC02-008</t>
  </si>
  <si>
    <t>HC02-009</t>
  </si>
  <si>
    <t>HC02-010</t>
  </si>
  <si>
    <t>HC02-011</t>
  </si>
  <si>
    <t>HC02-012</t>
  </si>
  <si>
    <t>HC02-013</t>
  </si>
  <si>
    <t>HC02-014</t>
  </si>
  <si>
    <t>HC02-015</t>
  </si>
  <si>
    <t>HC02-016</t>
  </si>
  <si>
    <t>HC02-017</t>
  </si>
  <si>
    <t>HC02-018</t>
  </si>
  <si>
    <t>HC02-019</t>
  </si>
  <si>
    <t>HC02-020</t>
  </si>
  <si>
    <t>HC02-021</t>
  </si>
  <si>
    <t>HC02-022</t>
  </si>
  <si>
    <t>HC02-023</t>
  </si>
  <si>
    <t>HC02-024</t>
  </si>
  <si>
    <t>HC02-025</t>
  </si>
  <si>
    <t>HC02-026</t>
  </si>
  <si>
    <t>HC02-027</t>
  </si>
  <si>
    <t>HC02-028</t>
  </si>
  <si>
    <t>HC02-029</t>
  </si>
  <si>
    <t>HC02-030</t>
  </si>
  <si>
    <t>HC02-031</t>
  </si>
  <si>
    <t>HC02-032</t>
  </si>
  <si>
    <t>HC02-033</t>
  </si>
  <si>
    <t>HC02-034</t>
  </si>
  <si>
    <t>HC02-035</t>
  </si>
  <si>
    <t>HC02-036</t>
  </si>
  <si>
    <t>No.3 Hatch Cover</t>
  </si>
  <si>
    <t>HC03</t>
  </si>
  <si>
    <t>HC03-001</t>
  </si>
  <si>
    <t>HC03-002</t>
  </si>
  <si>
    <t>HC03-003</t>
  </si>
  <si>
    <t>HC03-004</t>
  </si>
  <si>
    <t>HC03-005</t>
  </si>
  <si>
    <t>HC03-006</t>
  </si>
  <si>
    <t>HC03-007</t>
  </si>
  <si>
    <t>HC03-008</t>
  </si>
  <si>
    <t>HC03-009</t>
  </si>
  <si>
    <t>HC03-010</t>
  </si>
  <si>
    <t>HC03-011</t>
  </si>
  <si>
    <t>HC03-012</t>
  </si>
  <si>
    <t>HC03-013</t>
  </si>
  <si>
    <t>HC03-014</t>
  </si>
  <si>
    <t>HC03-015</t>
  </si>
  <si>
    <t>HC03-016</t>
  </si>
  <si>
    <t>HC03-017</t>
  </si>
  <si>
    <t>HC03-018</t>
  </si>
  <si>
    <t>HC03-019</t>
  </si>
  <si>
    <t>HC03-020</t>
  </si>
  <si>
    <t>HC03-021</t>
  </si>
  <si>
    <t>HC03-022</t>
  </si>
  <si>
    <t>HC03-023</t>
  </si>
  <si>
    <t>HC03-024</t>
  </si>
  <si>
    <t>HC03-025</t>
  </si>
  <si>
    <t>HC03-026</t>
  </si>
  <si>
    <t>HC03-027</t>
  </si>
  <si>
    <t>HC03-028</t>
  </si>
  <si>
    <t>HC03-029</t>
  </si>
  <si>
    <t>HC03-030</t>
  </si>
  <si>
    <t>HC03-031</t>
  </si>
  <si>
    <t>HC03-032</t>
  </si>
  <si>
    <t>HC03-033</t>
  </si>
  <si>
    <t>HC03-034</t>
  </si>
  <si>
    <t>HC03-035</t>
  </si>
  <si>
    <t>HC03-036</t>
  </si>
  <si>
    <t>No.4 Hatch Cover</t>
  </si>
  <si>
    <t>HC04</t>
  </si>
  <si>
    <t>HC04-001</t>
  </si>
  <si>
    <t>HC04-002</t>
  </si>
  <si>
    <t>HC04-003</t>
  </si>
  <si>
    <t>HC04-004</t>
  </si>
  <si>
    <t>HC04-005</t>
  </si>
  <si>
    <t>HC04-006</t>
  </si>
  <si>
    <t>HC04-007</t>
  </si>
  <si>
    <t>HC04-008</t>
  </si>
  <si>
    <t>HC04-009</t>
  </si>
  <si>
    <t>HC04-010</t>
  </si>
  <si>
    <t>HC04-011</t>
  </si>
  <si>
    <t>HC04-012</t>
  </si>
  <si>
    <t>HC04-013</t>
  </si>
  <si>
    <t>HC04-014</t>
  </si>
  <si>
    <t>HC04-015</t>
  </si>
  <si>
    <t>HC04-016</t>
  </si>
  <si>
    <t>HC04-017</t>
  </si>
  <si>
    <t>HC04-018</t>
  </si>
  <si>
    <t>HC04-019</t>
  </si>
  <si>
    <t>HC04-020</t>
  </si>
  <si>
    <t>HC04-021</t>
  </si>
  <si>
    <t>HC04-022</t>
  </si>
  <si>
    <t>HC04-023</t>
  </si>
  <si>
    <t>HC04-024</t>
  </si>
  <si>
    <t>HC04-025</t>
  </si>
  <si>
    <t>HC04-026</t>
  </si>
  <si>
    <t>HC04-027</t>
  </si>
  <si>
    <t>HC04-028</t>
  </si>
  <si>
    <t>HC04-029</t>
  </si>
  <si>
    <t>HC04-030</t>
  </si>
  <si>
    <t>HC04-031</t>
  </si>
  <si>
    <t>HC04-032</t>
  </si>
  <si>
    <t>HC04-033</t>
  </si>
  <si>
    <t>HC04-034</t>
  </si>
  <si>
    <t>HC04-035</t>
  </si>
  <si>
    <t>HC04-036</t>
  </si>
  <si>
    <t>No.5 Hatch Cover</t>
  </si>
  <si>
    <t>HC05</t>
  </si>
  <si>
    <t>HC05-001</t>
  </si>
  <si>
    <t>HC05-002</t>
  </si>
  <si>
    <t>HC05-003</t>
  </si>
  <si>
    <t>HC05-004</t>
  </si>
  <si>
    <t>HC05-005</t>
  </si>
  <si>
    <t>HC05-006</t>
  </si>
  <si>
    <t>HC05-007</t>
  </si>
  <si>
    <t>HC05-008</t>
  </si>
  <si>
    <t>HC05-009</t>
  </si>
  <si>
    <t>HC05-010</t>
  </si>
  <si>
    <t>HC05-011</t>
  </si>
  <si>
    <t>HC05-012</t>
  </si>
  <si>
    <t>HC05-013</t>
  </si>
  <si>
    <t>HC05-014</t>
  </si>
  <si>
    <t>HC05-015</t>
  </si>
  <si>
    <t>HC05-016</t>
  </si>
  <si>
    <t>HC05-017</t>
  </si>
  <si>
    <t>HC05-018</t>
  </si>
  <si>
    <t>HC05-019</t>
  </si>
  <si>
    <t>HC05-020</t>
  </si>
  <si>
    <t>HC05-021</t>
  </si>
  <si>
    <t>HC05-022</t>
  </si>
  <si>
    <t>HC05-023</t>
  </si>
  <si>
    <t>HC05-024</t>
  </si>
  <si>
    <t>HC05-025</t>
  </si>
  <si>
    <t>HC05-026</t>
  </si>
  <si>
    <t>HC05-027</t>
  </si>
  <si>
    <t>HC05-028</t>
  </si>
  <si>
    <t>HC05-029</t>
  </si>
  <si>
    <t>HC05-030</t>
  </si>
  <si>
    <t>HC05-031</t>
  </si>
  <si>
    <t>HC05-032</t>
  </si>
  <si>
    <t>HC05-033</t>
  </si>
  <si>
    <t>HC05-034</t>
  </si>
  <si>
    <t>HC05-035</t>
  </si>
  <si>
    <t>HC05-036</t>
  </si>
  <si>
    <t>No.6 Hatch Cover</t>
  </si>
  <si>
    <t>HC06</t>
  </si>
  <si>
    <t>HC06-001</t>
  </si>
  <si>
    <t>HC06-002</t>
  </si>
  <si>
    <t>HC06-003</t>
  </si>
  <si>
    <t>HC06-004</t>
  </si>
  <si>
    <t>HC06-005</t>
  </si>
  <si>
    <t>HC06-006</t>
  </si>
  <si>
    <t>HC06-007</t>
  </si>
  <si>
    <t>HC06-008</t>
  </si>
  <si>
    <t>HC06-009</t>
  </si>
  <si>
    <t>HC06-010</t>
  </si>
  <si>
    <t>HC06-011</t>
  </si>
  <si>
    <t>HC06-012</t>
  </si>
  <si>
    <t>HC06-013</t>
  </si>
  <si>
    <t>HC06-014</t>
  </si>
  <si>
    <t>HC06-015</t>
  </si>
  <si>
    <t>HC06-016</t>
  </si>
  <si>
    <t>HC06-017</t>
  </si>
  <si>
    <t>HC06-018</t>
  </si>
  <si>
    <t>HC06-019</t>
  </si>
  <si>
    <t>HC06-020</t>
  </si>
  <si>
    <t>HC06-021</t>
  </si>
  <si>
    <t>HC06-022</t>
  </si>
  <si>
    <t>HC06-023</t>
  </si>
  <si>
    <t>No.7 Hatch Cover</t>
  </si>
  <si>
    <t>HC07</t>
  </si>
  <si>
    <t>HC07-001</t>
  </si>
  <si>
    <t>HC07-002</t>
  </si>
  <si>
    <t>HC07-003</t>
  </si>
  <si>
    <t>HC07-004</t>
  </si>
  <si>
    <t>HC07-005</t>
  </si>
  <si>
    <t>HC07-006</t>
  </si>
  <si>
    <t>HC07-007</t>
  </si>
  <si>
    <t>HC07-008</t>
  </si>
  <si>
    <t>HC07-009</t>
  </si>
  <si>
    <t>HC07-010</t>
  </si>
  <si>
    <t>HC07-011</t>
  </si>
  <si>
    <t>HC07-012</t>
  </si>
  <si>
    <t>HC07-013</t>
  </si>
  <si>
    <t>HC07-014</t>
  </si>
  <si>
    <t>HC07-015</t>
  </si>
  <si>
    <t>HC07-016</t>
  </si>
  <si>
    <t>HC07-017</t>
  </si>
  <si>
    <t>HC07-018</t>
  </si>
  <si>
    <t>HC07-019</t>
  </si>
  <si>
    <t>HC07-020</t>
  </si>
  <si>
    <t>HC07-021</t>
  </si>
  <si>
    <t>HC07-022</t>
  </si>
  <si>
    <t>HC07-023</t>
  </si>
  <si>
    <t>HC07-024</t>
  </si>
  <si>
    <t>HC07-025</t>
  </si>
  <si>
    <t>HC07-026</t>
  </si>
  <si>
    <t>HC07-027</t>
  </si>
  <si>
    <t>HC07-028</t>
  </si>
  <si>
    <t>HC07-029</t>
  </si>
  <si>
    <t>HC07-030</t>
  </si>
  <si>
    <t>HC07-031</t>
  </si>
  <si>
    <t>HC07-032</t>
  </si>
  <si>
    <t>HC07-033</t>
  </si>
  <si>
    <t>HC07-034</t>
  </si>
  <si>
    <t>HC07-035</t>
  </si>
  <si>
    <t>HC07-036</t>
  </si>
  <si>
    <t>No.1 Sanitary Space Exhaust Fan</t>
  </si>
  <si>
    <t>AWA-400/230</t>
  </si>
  <si>
    <t>HI AIR KOREA</t>
  </si>
  <si>
    <t>Power supply &amp; operation</t>
  </si>
  <si>
    <t>Check for voltage, current vibration, noise &amp; fumes</t>
  </si>
  <si>
    <t>Installation &amp; coating</t>
  </si>
  <si>
    <t>visual check  for bolts looness &amp; peeling of paints</t>
  </si>
  <si>
    <t>Insulation resistance, bet. Winding &amp; ground</t>
  </si>
  <si>
    <t>Check by megger, result must be higher than the valve specified in 7.1.3</t>
  </si>
  <si>
    <t>Terminal box, junction</t>
  </si>
  <si>
    <t>Visual check, no evidence of water &amp; dust inside the box.</t>
  </si>
  <si>
    <t>Terminal box, internal check packing.</t>
  </si>
  <si>
    <t>Visual check, no degradation, damage or deformation.</t>
  </si>
  <si>
    <t>Impeller</t>
  </si>
  <si>
    <t>Visual Check for dust peeling of coating, rust</t>
  </si>
  <si>
    <t>Motor appearance</t>
  </si>
  <si>
    <t>Motor mounting</t>
  </si>
  <si>
    <t>Bolts &amp; fasteners packings</t>
  </si>
  <si>
    <t>Visual check for rust, corrosio degradation, damage &amp; deformation</t>
  </si>
  <si>
    <t xml:space="preserve">Motor bearing </t>
  </si>
  <si>
    <t>2 years</t>
  </si>
  <si>
    <t>If falls below the limit, dry the stator or if still low. Repair.</t>
  </si>
  <si>
    <t>3 months</t>
  </si>
  <si>
    <t>Visual check for rust, corrosion degradation, damage &amp; deformation</t>
  </si>
  <si>
    <t>Visual Check for dust, peeling of coating, rust</t>
  </si>
  <si>
    <t>No.2 Sanitary Space Exhaust Fan</t>
  </si>
  <si>
    <t>AWA-400/150</t>
  </si>
  <si>
    <t>Galley Exhaust Fan</t>
  </si>
  <si>
    <t>AWA-500/230</t>
  </si>
  <si>
    <t>Steering Gear and Emc'y Fire Pump Room Exh. Fan</t>
  </si>
  <si>
    <t>AWA-500/280</t>
  </si>
  <si>
    <t>Starboard Side Pilot Ladder Assist</t>
  </si>
  <si>
    <t>AL-5DR/AL-5DL (851)</t>
  </si>
  <si>
    <t>MANSEI INC.</t>
  </si>
  <si>
    <t>Ladder body sheave block &amp; sheave shaft</t>
  </si>
  <si>
    <t>Check for Corroson &amp; other deffects</t>
  </si>
  <si>
    <t>(Ladder body Frame) Rotary Parts</t>
  </si>
  <si>
    <t>Regrease</t>
  </si>
  <si>
    <t>Ladder body Frame, step, stanchions, eye plate, sheave plate &amp; sheave shaft, hinge plate &amp; lower platform, others</t>
  </si>
  <si>
    <t>Check for deformation, corrosion, cracks &amp; operation condition</t>
  </si>
  <si>
    <t>(Upper platform) frame inc. floor plate,Stanchion,hand rail</t>
  </si>
  <si>
    <t>Check for deformation, corrosion &amp; cracks</t>
  </si>
  <si>
    <t>(Upper platform) Eye plate/bolt &amp; nut</t>
  </si>
  <si>
    <t>Check for cracks in welding parts &amp; operating condition</t>
  </si>
  <si>
    <t>(Davit) frame &amp; others</t>
  </si>
  <si>
    <t>Check for deformation, corrosion &amp; cracks in wleding parts</t>
  </si>
  <si>
    <t>(Davit) Sheave bracket &amp; sheave pin</t>
  </si>
  <si>
    <t>Eye plate for upper platfom &amp; eye plate for davit</t>
  </si>
  <si>
    <t>Check for deformation, corrosion, crack in welding parts &amp; operating condition</t>
  </si>
  <si>
    <t>Sheave bracket &amp; sheave pin</t>
  </si>
  <si>
    <t>Connecting pipe (shaft), frame, bolt &amp; nut for connecting pipe</t>
  </si>
  <si>
    <t>Rest for connecting pipe</t>
  </si>
  <si>
    <t>Lashing frame</t>
  </si>
  <si>
    <t>Rest for upper platform</t>
  </si>
  <si>
    <t>Rest for davit</t>
  </si>
  <si>
    <t>Lashing device</t>
  </si>
  <si>
    <t>Stopper for davit</t>
  </si>
  <si>
    <t>Pusher</t>
  </si>
  <si>
    <t>Winch seat</t>
  </si>
  <si>
    <t>Handrail rest</t>
  </si>
  <si>
    <t>Stopper</t>
  </si>
  <si>
    <t>(Operating test) turning out, lowering, hoisting, stowing &amp; lashing</t>
  </si>
  <si>
    <t>Check for deformation, cracks in welding parts, smoothness, noise &amp; speed</t>
  </si>
  <si>
    <t>(Load test) Body</t>
  </si>
  <si>
    <t>Check the ladder horizontally &amp; carry out the design load</t>
  </si>
  <si>
    <t>Winch</t>
  </si>
  <si>
    <t>Check oil level &amp; check for dirt</t>
  </si>
  <si>
    <t xml:space="preserve">Winch </t>
  </si>
  <si>
    <t>Change Oil- if necessary</t>
  </si>
  <si>
    <t>Loosening check</t>
  </si>
  <si>
    <t>Wire rope</t>
  </si>
  <si>
    <t>Check for wear &amp; corrosion</t>
  </si>
  <si>
    <t>Repalace- if necessary</t>
  </si>
  <si>
    <t>Air motor</t>
  </si>
  <si>
    <t>Check for Wear &amp; corrosion, oil level &amp; change grease- if necessary</t>
  </si>
  <si>
    <t>2 months</t>
  </si>
  <si>
    <t>5 years</t>
  </si>
  <si>
    <t>At least once a year.</t>
  </si>
  <si>
    <t>Change grease at least once a year</t>
  </si>
  <si>
    <t>Port Side Pilot Ladder Assist</t>
  </si>
  <si>
    <t>Starboard Side Accommodation Ladder</t>
  </si>
  <si>
    <t>EL-11DR/EL-11DR</t>
  </si>
  <si>
    <t>Ladder body (visual inspection)</t>
  </si>
  <si>
    <t>Check frame, step, stanchions, eye plate, others for deformation, corrosion &amp; cracks</t>
  </si>
  <si>
    <t>Ladder body hinge plate</t>
  </si>
  <si>
    <t>Check for deformation &amp; other defects</t>
  </si>
  <si>
    <t>Corrosion &amp; other defects</t>
  </si>
  <si>
    <t>Lower platform &amp; shaft</t>
  </si>
  <si>
    <t>Check welding parts for cracks</t>
  </si>
  <si>
    <t>Landing roller/shaft</t>
  </si>
  <si>
    <t>Check operation condition</t>
  </si>
  <si>
    <t>Upper platform (visual inspection)Frame including floor plate, turn table, stanchions &amp; handrails</t>
  </si>
  <si>
    <t>Center pin (shaft)</t>
  </si>
  <si>
    <t>Roller &amp; bracket</t>
  </si>
  <si>
    <t>Check for corrosion &amp; other defects</t>
  </si>
  <si>
    <t>eye plate/bolt &amp; nut</t>
  </si>
  <si>
    <t>check for crack in welding parts</t>
  </si>
  <si>
    <t>Davit (visual inspection) frame &amp; others</t>
  </si>
  <si>
    <t>Davit (visual inspection) sheave bracket/sheave pin</t>
  </si>
  <si>
    <t>Check for wear, corrosion &amp; supply gear cmpound oil</t>
  </si>
  <si>
    <t>Replace- if necessary</t>
  </si>
  <si>
    <t>Visual inspection for connecting pipe (shaft)</t>
  </si>
  <si>
    <t>Check for deformation , corrosion &amp; cracks in welding parts</t>
  </si>
  <si>
    <t>Frame bolt &amp; nut for connecting pipe</t>
  </si>
  <si>
    <t>Rest for Davit</t>
  </si>
  <si>
    <t>Check for deformation, corrosion, crack &amp; operation condition</t>
  </si>
  <si>
    <t>Operating test</t>
  </si>
  <si>
    <t xml:space="preserve">Check turning out, lowering, hoisting, stowing &amp; lashing </t>
  </si>
  <si>
    <t>Load test</t>
  </si>
  <si>
    <t>Body</t>
  </si>
  <si>
    <t>2 Months</t>
  </si>
  <si>
    <t>Check every repair dock</t>
  </si>
  <si>
    <t>check every repair dock</t>
  </si>
  <si>
    <t>At least 5 years</t>
  </si>
  <si>
    <t>The following items should be thoroughly examined during annual surverys required by SOLAS regulations I/8 &amp; checked for satisfactory condition. 1. steps 2. platforms 3.all support points such us pivots,rollers etc. 4. all suspension points such as lugs, brackets etc.5.stanchions, rigid handrails, handropes &amp; turntables. 6. Davit structure, wire &amp; sheaves etc. 7. any other relevant provisions stated in this guidelines.</t>
  </si>
  <si>
    <t>At every five yearly survey, upon completion of the examination required by SOLAS regulation I/8, the accommodation ladder should be operationally tested with the specified maximum operational load of the ladder.1. Steps 2. platforms 3. all support points such us pivots, rollers etc. 4. all suspension points such lugs, brackets etc. 5. stanchions, rigid handrails, hand ropes &amp; turn tables. 6. davit structrure, wire &amp; sheaves etc. &amp; 7. any other relevant provisions stated in this guidelines.</t>
  </si>
  <si>
    <t>Port Side Accommodation Ladder</t>
  </si>
  <si>
    <t>External/internal parts</t>
  </si>
  <si>
    <t>Check by visual, hearing &amp; touch Lubrication, generation of heat, noise, looseness of clamping, contacts of electric equipment, brake, lifting hook &amp; wire rope.</t>
  </si>
  <si>
    <t>Parts of steel structure</t>
  </si>
  <si>
    <t>Check through hammer test looseness of bolts, bent condition of members, crack or corrosion etc.</t>
  </si>
  <si>
    <t>Lubrication (Grease lubricaton)</t>
  </si>
  <si>
    <t>Check ball bearing, roller bearing &amp; plain bearing.</t>
  </si>
  <si>
    <t>Motor</t>
  </si>
  <si>
    <t xml:space="preserve">Check by visual &amp; smell or stethoscope </t>
  </si>
  <si>
    <t>Motor insulation resistance</t>
  </si>
  <si>
    <t>Check &amp; measure</t>
  </si>
  <si>
    <t>Gear reducer &amp; its lubrication</t>
  </si>
  <si>
    <t>Check by visual &amp; hearing</t>
  </si>
  <si>
    <t>Check current, noise, heat &amp; grease leaking</t>
  </si>
  <si>
    <t>Grease</t>
  </si>
  <si>
    <t>Replacement</t>
  </si>
  <si>
    <t>Oil seals</t>
  </si>
  <si>
    <t>Check</t>
  </si>
  <si>
    <t>O-rings</t>
  </si>
  <si>
    <t>Bearings</t>
  </si>
  <si>
    <t>Bolts</t>
  </si>
  <si>
    <t>Check Tightening</t>
  </si>
  <si>
    <t>Planetary reducer</t>
  </si>
  <si>
    <t>change oil</t>
  </si>
  <si>
    <t>Hoisting device brake main part</t>
  </si>
  <si>
    <t>Hoisting device Brake lining &amp; screws</t>
  </si>
  <si>
    <t>Check wearing &amp; operating condition during stop</t>
  </si>
  <si>
    <t>Hoisting device Brake lining</t>
  </si>
  <si>
    <t>Hoisting device reducer &amp; its oil condition (oil bath type)</t>
  </si>
  <si>
    <t>Check operating condition</t>
  </si>
  <si>
    <t>Slewing device Brake lining &amp; screws</t>
  </si>
  <si>
    <t>Visual check wearing &amp; operating condition during stop, no remarkable wearing, exfoliation &amp; looseness</t>
  </si>
  <si>
    <t>Slewing device reducer</t>
  </si>
  <si>
    <t>Check operating condition &amp; its oil (oil bath type)</t>
  </si>
  <si>
    <t>Slewing device gear seal</t>
  </si>
  <si>
    <t>Check visually from any damage &amp; falling off</t>
  </si>
  <si>
    <t>Slewing device open gear</t>
  </si>
  <si>
    <t>Check visually the condition of oil refill</t>
  </si>
  <si>
    <t>Luffing device brake lining &amp; its screws(luffing device type only)</t>
  </si>
  <si>
    <t>Check visually the operating condition no remarkable wearing no exfoliation</t>
  </si>
  <si>
    <t>Luffing device reducer (luffing device type only)</t>
  </si>
  <si>
    <t>Check visually Operation condition &amp; condition of oil refill (oil bath type)</t>
  </si>
  <si>
    <t>Luffing device bearing for drum(luffing device type only)</t>
  </si>
  <si>
    <t>Check by touch te operating condition</t>
  </si>
  <si>
    <t>Luffing device wire rope(luffing device type only)</t>
  </si>
  <si>
    <t>Luffing device sheave(luffing device type only)</t>
  </si>
  <si>
    <t>Check visually groove of sheave &amp; sheave bearing for wearing</t>
  </si>
  <si>
    <t>Luffing device load block(luffing device type only)</t>
  </si>
  <si>
    <t>Check the hook visually for groove of sheave for wearing</t>
  </si>
  <si>
    <t>Check the hook visually for sheave bearing for wearing</t>
  </si>
  <si>
    <t>Electric device magnetic switch box</t>
  </si>
  <si>
    <t>Check magnetic contactor by visual &amp; tester</t>
  </si>
  <si>
    <t>Magnetic contactor Replacement</t>
  </si>
  <si>
    <t>Check thermal relay visually</t>
  </si>
  <si>
    <t>Thermal relay replacement</t>
  </si>
  <si>
    <t>Visually check Rectifier</t>
  </si>
  <si>
    <t>Rectifier replacement</t>
  </si>
  <si>
    <t>Check auxiliary relay</t>
  </si>
  <si>
    <t>Auxiliary relay replacement</t>
  </si>
  <si>
    <t>Check transformer check visually &amp; by megger</t>
  </si>
  <si>
    <t>Transformer replacement</t>
  </si>
  <si>
    <t xml:space="preserve">Check the Pilot lamp visually </t>
  </si>
  <si>
    <t>Pilot lamp replacement</t>
  </si>
  <si>
    <t>Check the fuse visually &amp; by tester</t>
  </si>
  <si>
    <t>Fuse replacement</t>
  </si>
  <si>
    <t>Check push button switch visually</t>
  </si>
  <si>
    <t>Push button switch replacement</t>
  </si>
  <si>
    <t>Limit switch (for hoisting) replacement</t>
  </si>
  <si>
    <t>Limit switch (for slewing) replacement</t>
  </si>
  <si>
    <t>PC</t>
  </si>
  <si>
    <t>Provision Crane</t>
  </si>
  <si>
    <t>PC-001</t>
  </si>
  <si>
    <t>PC-002</t>
  </si>
  <si>
    <t>PC-003</t>
  </si>
  <si>
    <t>PC-004</t>
  </si>
  <si>
    <t>PC-005</t>
  </si>
  <si>
    <t>PC-006</t>
  </si>
  <si>
    <t>PC-007</t>
  </si>
  <si>
    <t>PC-008</t>
  </si>
  <si>
    <t>PC-009</t>
  </si>
  <si>
    <t>PC-010</t>
  </si>
  <si>
    <t>PC-011</t>
  </si>
  <si>
    <t>PC-012</t>
  </si>
  <si>
    <t>PC-013</t>
  </si>
  <si>
    <t>PC-014</t>
  </si>
  <si>
    <t>PC-015</t>
  </si>
  <si>
    <t>PC-016</t>
  </si>
  <si>
    <t>PC-017</t>
  </si>
  <si>
    <t>PC-018</t>
  </si>
  <si>
    <t>PC-019</t>
  </si>
  <si>
    <t>PC-020</t>
  </si>
  <si>
    <t>PC-021</t>
  </si>
  <si>
    <t>PC-022</t>
  </si>
  <si>
    <t>PC-023</t>
  </si>
  <si>
    <t>PC-024</t>
  </si>
  <si>
    <t>PC-025</t>
  </si>
  <si>
    <t>PC-026</t>
  </si>
  <si>
    <t>PC-027</t>
  </si>
  <si>
    <t>PC-028</t>
  </si>
  <si>
    <t>PC-029</t>
  </si>
  <si>
    <t>PC-030</t>
  </si>
  <si>
    <t>PC-031</t>
  </si>
  <si>
    <t>PC-032</t>
  </si>
  <si>
    <t>PC-033</t>
  </si>
  <si>
    <t>PC-034</t>
  </si>
  <si>
    <t>PC-035</t>
  </si>
  <si>
    <t>PC-036</t>
  </si>
  <si>
    <t>PC-037</t>
  </si>
  <si>
    <t>PC-038</t>
  </si>
  <si>
    <t>PC-039</t>
  </si>
  <si>
    <t>PC-040</t>
  </si>
  <si>
    <t>PC-041</t>
  </si>
  <si>
    <t>PC-042</t>
  </si>
  <si>
    <t>PC-043</t>
  </si>
  <si>
    <t>PC-044</t>
  </si>
  <si>
    <t>PC-045</t>
  </si>
  <si>
    <t>PC-046</t>
  </si>
  <si>
    <t>PC-047</t>
  </si>
  <si>
    <t>PC-048</t>
  </si>
  <si>
    <t>EEE-041137</t>
  </si>
  <si>
    <t>SEKIGAHARA SEISAKUSHO LTD.</t>
  </si>
  <si>
    <t>Weekly</t>
  </si>
  <si>
    <t>7 years</t>
  </si>
  <si>
    <t>3 years</t>
  </si>
  <si>
    <t>Check shall be done before every operation</t>
  </si>
  <si>
    <t>Servicing tasks should be carried out on the machine depends upon the environments or conditions where the machine used.</t>
  </si>
  <si>
    <t>Replacement also be done every disassembled.</t>
  </si>
  <si>
    <t>Replacement also be done when noise is detected</t>
  </si>
  <si>
    <t>Changing of oil may varies on the operating conditions</t>
  </si>
  <si>
    <t>Special attention to be made before use from breakage of wire strand: 10% or less for one strand. When the decrease exceeded 7% of the diameter of nominal value &amp; change of shape.</t>
  </si>
  <si>
    <t>Limit switch (for luffing) replacement</t>
  </si>
  <si>
    <t>PPF</t>
  </si>
  <si>
    <t>Axial Flow Fan for Pipe Passage</t>
  </si>
  <si>
    <t>AWA-560/280</t>
  </si>
  <si>
    <t>PPF-001</t>
  </si>
  <si>
    <t>PPF-002</t>
  </si>
  <si>
    <t>PPF-003</t>
  </si>
  <si>
    <t>PPF-004</t>
  </si>
  <si>
    <t>PPF-005</t>
  </si>
  <si>
    <t>PPF-006</t>
  </si>
  <si>
    <t>PPF-007</t>
  </si>
  <si>
    <t>PPF-008</t>
  </si>
  <si>
    <t>PPF-009</t>
  </si>
  <si>
    <t>PPF-010</t>
  </si>
  <si>
    <t>WLS</t>
  </si>
  <si>
    <t>WLS-001</t>
  </si>
  <si>
    <t>Windlass Starboard Side</t>
  </si>
  <si>
    <t>J-23CU</t>
  </si>
  <si>
    <t>NIPPON PUSNES</t>
  </si>
  <si>
    <t>WLS-002</t>
  </si>
  <si>
    <t>WLS-003</t>
  </si>
  <si>
    <t>WLS-004</t>
  </si>
  <si>
    <t>WLS-005</t>
  </si>
  <si>
    <t>WLS-006</t>
  </si>
  <si>
    <t>WLS-007</t>
  </si>
  <si>
    <t>WLS-008</t>
  </si>
  <si>
    <t>WLS-009</t>
  </si>
  <si>
    <t>WLS-010</t>
  </si>
  <si>
    <t>WLS-011</t>
  </si>
  <si>
    <t>WLS-012</t>
  </si>
  <si>
    <t>WLS-013</t>
  </si>
  <si>
    <t>WLS-014</t>
  </si>
  <si>
    <t>WLS-015</t>
  </si>
  <si>
    <t>WLS-016</t>
  </si>
  <si>
    <t>WLS-017</t>
  </si>
  <si>
    <t>WLS-018</t>
  </si>
  <si>
    <t>WLS-019</t>
  </si>
  <si>
    <t>WLS-020</t>
  </si>
  <si>
    <t>WLS-021</t>
  </si>
  <si>
    <t>WLS-022</t>
  </si>
  <si>
    <t>WLS-023</t>
  </si>
  <si>
    <t>WLS-024</t>
  </si>
  <si>
    <t>WLS-025</t>
  </si>
  <si>
    <t>WLS-026</t>
  </si>
  <si>
    <t>WLS-027</t>
  </si>
  <si>
    <t>WLS-028</t>
  </si>
  <si>
    <t>WLS-029</t>
  </si>
  <si>
    <t>WLS-030</t>
  </si>
  <si>
    <t>WLS-031</t>
  </si>
  <si>
    <t>WLS-032</t>
  </si>
  <si>
    <t>WLS-033</t>
  </si>
  <si>
    <t>WLS-034</t>
  </si>
  <si>
    <t>WLS-035</t>
  </si>
  <si>
    <t>WLS-036</t>
  </si>
  <si>
    <t>WLS-037</t>
  </si>
  <si>
    <t>WLS-038</t>
  </si>
  <si>
    <t>WLS-039</t>
  </si>
  <si>
    <t>WLS-040</t>
  </si>
  <si>
    <t>WLS-041</t>
  </si>
  <si>
    <t>WLS-042</t>
  </si>
  <si>
    <t>Plain bearings nipples, gear teeth</t>
  </si>
  <si>
    <t>Gear case</t>
  </si>
  <si>
    <t>Check the oil &amp; drain off any accumulated water</t>
  </si>
  <si>
    <t>Lubrication pump</t>
  </si>
  <si>
    <t>Check working condition visually</t>
  </si>
  <si>
    <t>Brake linings</t>
  </si>
  <si>
    <t>Check visually</t>
  </si>
  <si>
    <t>Couplings &amp; clutches</t>
  </si>
  <si>
    <t>Check working condition</t>
  </si>
  <si>
    <t>Electric motor foundation</t>
  </si>
  <si>
    <t>Check the tightness</t>
  </si>
  <si>
    <t>Couplings</t>
  </si>
  <si>
    <t>Check the working condition</t>
  </si>
  <si>
    <t>Hydraulic piping &amp; valves</t>
  </si>
  <si>
    <t>Check for leaks</t>
  </si>
  <si>
    <t>Hydraulic motor foundation</t>
  </si>
  <si>
    <t>Check for tightness</t>
  </si>
  <si>
    <t>Gear box oil</t>
  </si>
  <si>
    <t>Renewal</t>
  </si>
  <si>
    <t>Check the clearances</t>
  </si>
  <si>
    <t>Gear wheel</t>
  </si>
  <si>
    <t>Check the contact</t>
  </si>
  <si>
    <t>End stoppers</t>
  </si>
  <si>
    <t>check and see that the winch is not moving</t>
  </si>
  <si>
    <t>Bolts and nuts</t>
  </si>
  <si>
    <t>Winch - complete</t>
  </si>
  <si>
    <t>Check the condition</t>
  </si>
  <si>
    <t>lubricate thru nipples- use or not use</t>
  </si>
  <si>
    <t>Motor shaft bearing</t>
  </si>
  <si>
    <t>Main shaft bearing</t>
  </si>
  <si>
    <t>Lubricate even if only the warping heads is used</t>
  </si>
  <si>
    <t>Bracket bearings</t>
  </si>
  <si>
    <t>Drum bearings</t>
  </si>
  <si>
    <t>Lubricate</t>
  </si>
  <si>
    <t>Dog clutch</t>
  </si>
  <si>
    <t>Screw brake for mooring winch</t>
  </si>
  <si>
    <t xml:space="preserve">Check mechanical parts </t>
  </si>
  <si>
    <t>Check for wear &amp; damages</t>
  </si>
  <si>
    <t>Check for oil contamination, replace if necessary (clean inside before replacement)</t>
  </si>
  <si>
    <t>Planetary &amp; bevel gear box</t>
  </si>
  <si>
    <t>If pause for long period, circulate oil by no load</t>
  </si>
  <si>
    <t>Renewal of oil</t>
  </si>
  <si>
    <t>Reduction gear</t>
  </si>
  <si>
    <t>Check oil level, leak &amp; deterioration visually</t>
  </si>
  <si>
    <t>Check the temperature by touching</t>
  </si>
  <si>
    <t>Check for vibration by touching</t>
  </si>
  <si>
    <t>Check for noise by hearing</t>
  </si>
  <si>
    <t>Relubrication (with relubricating device)</t>
  </si>
  <si>
    <t>Relubrication(without relubricating device)</t>
  </si>
  <si>
    <t>Check power input, temperatures of winding, bearing &amp; coolant, no leakage, bearing noise, smooth running</t>
  </si>
  <si>
    <t>Check alignment and fixing bolts</t>
  </si>
  <si>
    <t>Insulation resistance of windings</t>
  </si>
  <si>
    <t>Motor bearing insulation</t>
  </si>
  <si>
    <t>Check for no short-circuited according to rating plate</t>
  </si>
  <si>
    <t>Motor foundation</t>
  </si>
  <si>
    <t>Check for crack</t>
  </si>
  <si>
    <t xml:space="preserve">Control inverter </t>
  </si>
  <si>
    <t>Check environment, performance, keypad, sounds, overaheating and discoloration by visual, hearing and temp. gauge.</t>
  </si>
  <si>
    <t>Control inverter cooling fan</t>
  </si>
  <si>
    <t>Check for abnormal sounds, loosen bolts and nuts</t>
  </si>
  <si>
    <t>Local Control Stand</t>
  </si>
  <si>
    <t>Check working condition, dirt and salt accumulation</t>
  </si>
  <si>
    <t>Renew within the first 12 months of service</t>
  </si>
  <si>
    <t>Worn out limit 10 mm</t>
  </si>
  <si>
    <t>First time use - 500 hours or 3 months</t>
  </si>
  <si>
    <t>Relubrication must be executed not later than 3 years</t>
  </si>
  <si>
    <t>Windlass Port Side</t>
  </si>
  <si>
    <t>WLP</t>
  </si>
  <si>
    <t>WLP-001</t>
  </si>
  <si>
    <t>WLP-002</t>
  </si>
  <si>
    <t>WLP-003</t>
  </si>
  <si>
    <t>WLP-004</t>
  </si>
  <si>
    <t>WLP-005</t>
  </si>
  <si>
    <t>WLP-006</t>
  </si>
  <si>
    <t>WLP-007</t>
  </si>
  <si>
    <t>WLP-008</t>
  </si>
  <si>
    <t>WLP-009</t>
  </si>
  <si>
    <t>WLP-010</t>
  </si>
  <si>
    <t>WLP-011</t>
  </si>
  <si>
    <t>WLP-012</t>
  </si>
  <si>
    <t>WLP-013</t>
  </si>
  <si>
    <t>WLP-014</t>
  </si>
  <si>
    <t>WLP-015</t>
  </si>
  <si>
    <t>WLP-016</t>
  </si>
  <si>
    <t>WLP-017</t>
  </si>
  <si>
    <t>WLP-018</t>
  </si>
  <si>
    <t>WLP-019</t>
  </si>
  <si>
    <t>WLP-020</t>
  </si>
  <si>
    <t>WLP-021</t>
  </si>
  <si>
    <t>WLP-022</t>
  </si>
  <si>
    <t>WLP-023</t>
  </si>
  <si>
    <t>WLP-024</t>
  </si>
  <si>
    <t>WLP-025</t>
  </si>
  <si>
    <t>WLP-026</t>
  </si>
  <si>
    <t>WLP-027</t>
  </si>
  <si>
    <t>WLP-028</t>
  </si>
  <si>
    <t>WLP-029</t>
  </si>
  <si>
    <t>WLP-030</t>
  </si>
  <si>
    <t>WLP-031</t>
  </si>
  <si>
    <t>WLP-032</t>
  </si>
  <si>
    <t>WLP-033</t>
  </si>
  <si>
    <t>WLP-034</t>
  </si>
  <si>
    <t>WLP-035</t>
  </si>
  <si>
    <t>WLP-036</t>
  </si>
  <si>
    <t>WLP-037</t>
  </si>
  <si>
    <t>WLP-038</t>
  </si>
  <si>
    <t>WLP-039</t>
  </si>
  <si>
    <t>WLP-040</t>
  </si>
  <si>
    <t>WLP-041</t>
  </si>
  <si>
    <t>WLP-042</t>
  </si>
  <si>
    <t>Mooring Winch - Forecastle Starboard Side</t>
  </si>
  <si>
    <t>Encoder Box</t>
  </si>
  <si>
    <t>Check working condition, corrosion, damage</t>
  </si>
  <si>
    <t>Measuring Device</t>
  </si>
  <si>
    <t>Bearing bracket</t>
  </si>
  <si>
    <t>Motor Shaft</t>
  </si>
  <si>
    <t>Worn out limit 8.5 mm</t>
  </si>
  <si>
    <t>Mooring Winch - Forecastle Port Side</t>
  </si>
  <si>
    <t>NS160EW</t>
  </si>
  <si>
    <t>Mooring Winch - Hold 1 and 2</t>
  </si>
  <si>
    <t>Mooring Winch - Hold 6 and 7</t>
  </si>
  <si>
    <t>Mooring Winch - Aft Starboard Side</t>
  </si>
  <si>
    <t>Mooring Winch - Aft Port Side</t>
  </si>
  <si>
    <t>Hand pump unit</t>
  </si>
  <si>
    <t>Check for damage and corrosion. Check working condition</t>
  </si>
  <si>
    <t>Wire ropes (3 Types)</t>
  </si>
  <si>
    <t>Check for damage and corrosion. Replace if necessary.</t>
  </si>
  <si>
    <t>HCE-001</t>
  </si>
  <si>
    <t>HCE-002</t>
  </si>
  <si>
    <t>HCE</t>
  </si>
  <si>
    <t>Hatch Cover Emergency Equipment</t>
  </si>
  <si>
    <t>CMP-02-1S-21</t>
  </si>
  <si>
    <t>Tsuneishi Engineering Co. Ltd.</t>
  </si>
  <si>
    <t>0.5 Ton Hose Davit</t>
  </si>
  <si>
    <t>Check visually.</t>
  </si>
  <si>
    <t xml:space="preserve">Lubrication </t>
  </si>
  <si>
    <t>Check all moving parts are lubricated.</t>
  </si>
  <si>
    <t>Air Motor</t>
  </si>
  <si>
    <t>Check for wear &amp; corrosion, oil level &amp; grease - change if necessary</t>
  </si>
  <si>
    <t>Wire ropes</t>
  </si>
  <si>
    <t>Check for damage and corrosion. Apply grease.</t>
  </si>
  <si>
    <t>ERO-25D</t>
  </si>
  <si>
    <t>Washio Churi Industrial Co. Ltd.</t>
  </si>
  <si>
    <t>Electric Cooking Range</t>
  </si>
  <si>
    <t>Check electrical parts. Keep them clean.</t>
  </si>
  <si>
    <t>Electric Cooking Range - Oven</t>
  </si>
  <si>
    <t>Check visually for working condition.</t>
  </si>
  <si>
    <t>Marine Disposer / Comminuter</t>
  </si>
  <si>
    <t>Keep cleanliness.</t>
  </si>
  <si>
    <t xml:space="preserve">Galley Refrigerator - Air Filter </t>
  </si>
  <si>
    <t>Check and clean air filters.</t>
  </si>
  <si>
    <t xml:space="preserve">Galley Refrigerator </t>
  </si>
  <si>
    <t>Keep inside cleanliness including doors</t>
  </si>
  <si>
    <t>Galley Refrigerator - Lamp</t>
  </si>
  <si>
    <t>Check lamp, replace if necessary.</t>
  </si>
  <si>
    <t>Galley Refrigerator - Earth leakage breaker</t>
  </si>
  <si>
    <t xml:space="preserve">Inspect and confirm earth leakage breaker. </t>
  </si>
  <si>
    <t>2 weeks</t>
  </si>
  <si>
    <t>Clean the range. Keep off dust and garbage from the slit between the top plate and the hot plate.</t>
  </si>
  <si>
    <t>Water Ingress Alarm System</t>
  </si>
  <si>
    <t>Bosun Store</t>
  </si>
  <si>
    <t>Inspect and conduct alarm test function.</t>
  </si>
  <si>
    <t>Cofferdam</t>
  </si>
  <si>
    <t>Fore Peak Tank</t>
  </si>
  <si>
    <t>Cargo Hold No. 1 (Pre and Main)</t>
  </si>
  <si>
    <t>Cargo Hold No. 2 (Pre and Main)</t>
  </si>
  <si>
    <t>Cargo Hold No. 3 (Pre and Main)</t>
  </si>
  <si>
    <t>Cargo Hold No. 4 (Pre and Main)</t>
  </si>
  <si>
    <t>Cargo Hold No. 5 (Pre and Main)</t>
  </si>
  <si>
    <t>Cargo Hold No. 6 (Pre and Main)</t>
  </si>
  <si>
    <t>Cargo Hold No. 7 (Pre and Main)</t>
  </si>
  <si>
    <t>Alarm Box at the Bridge</t>
  </si>
  <si>
    <t>Inspect and conduct alarm and lamp test functions. Check wiring connections for wear and tear.</t>
  </si>
  <si>
    <t>If no cargo is carried.</t>
  </si>
  <si>
    <t>Auto Pilot</t>
  </si>
  <si>
    <t>AP</t>
  </si>
  <si>
    <t>AP-001</t>
  </si>
  <si>
    <t xml:space="preserve">Steering Stand </t>
  </si>
  <si>
    <t>Check and retighten screws or loosed parts as necessary. Repair cables and lead wires as necessary. Reinsert connectors, refix mounting parts.</t>
  </si>
  <si>
    <t>Confirm operations in each steering mode both for No. 1 and No. 2 systems.</t>
  </si>
  <si>
    <t>Check for strange motions, smells, sounds and heat generations, etc. that are different from normal operation.</t>
  </si>
  <si>
    <t>Periodic inspection of Service or Qualified Engineer.</t>
  </si>
  <si>
    <t>Steering Stand - Warning Label</t>
  </si>
  <si>
    <t>Check and clean warning labels. Contact Tokyo Keiki if warning labels come off.</t>
  </si>
  <si>
    <t>Steering Stand - Hand mode</t>
  </si>
  <si>
    <t>Use Hand mode, check indicator. Steer wheel 10 deg port and starboard, check rudder angle indicator.</t>
  </si>
  <si>
    <t>Steering Stand - NFU mode</t>
  </si>
  <si>
    <t>Use NFU mode, check indicator. Operate steering lever left and right, check rudder angle indicator. Rudder motion stops with lever at center.</t>
  </si>
  <si>
    <t>Steering Stand - Auto mode</t>
  </si>
  <si>
    <t>Use Auto mode, check indicator. Steer wheel left and right, check indicators and heading deviation bar graph display changes. Check setting course display changes and auto course changing function.</t>
  </si>
  <si>
    <t>Steering Stand - Lamp and buzzer</t>
  </si>
  <si>
    <t>Conduct lamp test, press switch. Check all display lamps alarm lamps and buzzer sounds.</t>
  </si>
  <si>
    <t>Check helm unit for port and starboard indication. Green for starboard, red for port.</t>
  </si>
  <si>
    <t>Steering Stand - Switches</t>
  </si>
  <si>
    <t>Check conditions of motion.</t>
  </si>
  <si>
    <t>Steering Stand - Repeater unit</t>
  </si>
  <si>
    <t>Check loosened play in driving gears and wearing.</t>
  </si>
  <si>
    <t>Steering Stand - Hand mode, Rudder time</t>
  </si>
  <si>
    <t>Take and record the time the rudder reaches from zero to hard port 30 deg and zero to hard starboard 30 deg.</t>
  </si>
  <si>
    <t>Steering Stand - NFU mode, Rudder time</t>
  </si>
  <si>
    <t>Repeat Back Unit</t>
  </si>
  <si>
    <t>Apply a small amount of grease to the shaft and bearings of the link mechanism.</t>
  </si>
  <si>
    <t>Control Box</t>
  </si>
  <si>
    <t>Clean and remove internal dust and foreign matters.</t>
  </si>
  <si>
    <t>Control Box - Electrical parts</t>
  </si>
  <si>
    <t>Check visually for discolored and damaged electrical parts.</t>
  </si>
  <si>
    <t>Control Box - Cable</t>
  </si>
  <si>
    <t>Checked visually for flaws and cracks.</t>
  </si>
  <si>
    <t>Control Box - Relay</t>
  </si>
  <si>
    <t>Checked visually for wear and dirty or dry contact points.</t>
  </si>
  <si>
    <t>Control Box - Warning Label</t>
  </si>
  <si>
    <t>Heading Monitor</t>
  </si>
  <si>
    <t>Confirm that the gyrocompass true bearing coincides with the gyrocompass true bearing indication.</t>
  </si>
  <si>
    <t>Confirm that the difference between the indicated bearing of the magnetic compass card and the magnetic compass indication is within +-1 deg.</t>
  </si>
  <si>
    <t>Confirm that the difference between the indicated magnetic compass bearing and the magnetic compass true bearing coincides with the indicated value of the magnetic variation corrected value.</t>
  </si>
  <si>
    <t>Confirm that each indicated item is indicated when Diplay switch is pushed.</t>
  </si>
  <si>
    <t>Confirm that the lamp test can be operated by pushing Up and Down switches simultaneously.</t>
  </si>
  <si>
    <t>Confirm operating conditions of switches, and displayed state of LEDs and indicators.</t>
  </si>
  <si>
    <t>Check control voltage 24EB and 24AL.</t>
  </si>
  <si>
    <t>Rate of Turn Indicator</t>
  </si>
  <si>
    <t>PR-6000</t>
  </si>
  <si>
    <t>Tokyo Keiki Inc.</t>
  </si>
  <si>
    <t>Daily</t>
  </si>
  <si>
    <t>AP-002</t>
  </si>
  <si>
    <t>AP-003</t>
  </si>
  <si>
    <t>AP-004</t>
  </si>
  <si>
    <t>AP-005</t>
  </si>
  <si>
    <t>AP-006</t>
  </si>
  <si>
    <t>AP-007</t>
  </si>
  <si>
    <t>AP-008</t>
  </si>
  <si>
    <t>AP-009</t>
  </si>
  <si>
    <t>AP-010</t>
  </si>
  <si>
    <t>AP-011</t>
  </si>
  <si>
    <t>AP-012</t>
  </si>
  <si>
    <t>AP-013</t>
  </si>
  <si>
    <t>AP-014</t>
  </si>
  <si>
    <t>AP-015</t>
  </si>
  <si>
    <t>AP-016</t>
  </si>
  <si>
    <t>AP-017</t>
  </si>
  <si>
    <t>AP-018</t>
  </si>
  <si>
    <t>AP-019</t>
  </si>
  <si>
    <t>AP-020</t>
  </si>
  <si>
    <t>AP-021</t>
  </si>
  <si>
    <t>AP-022</t>
  </si>
  <si>
    <t>AP-023</t>
  </si>
  <si>
    <t>AP-024</t>
  </si>
  <si>
    <t>AP-025</t>
  </si>
  <si>
    <t>AP-026</t>
  </si>
  <si>
    <t>AP-027</t>
  </si>
  <si>
    <t>AP-028</t>
  </si>
  <si>
    <t>AP-029</t>
  </si>
  <si>
    <t>AP-030</t>
  </si>
  <si>
    <t>AP-031</t>
  </si>
  <si>
    <t>AP-032</t>
  </si>
  <si>
    <t>AP-033</t>
  </si>
  <si>
    <t>AP-034</t>
  </si>
  <si>
    <t>AP-035</t>
  </si>
  <si>
    <t>No.1 Sanitary Space Exh. Fan</t>
  </si>
  <si>
    <t>No.2 Sanitary Space Exh. Fan</t>
  </si>
  <si>
    <t xml:space="preserve"> Galley Exh. Fan</t>
  </si>
  <si>
    <t>ST.G.RM &amp; EM.FP.EXH. FAN</t>
  </si>
  <si>
    <t>P/S. PILOT LADDER ASSIST</t>
  </si>
  <si>
    <t>S/S. PILOT LADDER ASSIST</t>
  </si>
  <si>
    <t>4T Hose &amp; Suez hose davit</t>
  </si>
  <si>
    <t>Windlass-Starboard side</t>
  </si>
  <si>
    <t>S/S. Accommodation ladder</t>
  </si>
  <si>
    <t>P/S Accommodation lader</t>
  </si>
  <si>
    <t xml:space="preserve">  0.5 Ton Hose Davit</t>
  </si>
  <si>
    <t>Windlass-Port side</t>
  </si>
  <si>
    <t>Mooring Winch - Forecastle Starboard side</t>
  </si>
  <si>
    <t>Mooring Winch - Forecastle Port side</t>
  </si>
  <si>
    <t>Mooring Winch - Aft Starboard side</t>
  </si>
  <si>
    <t>Mooring Winch - Aft Port side</t>
  </si>
  <si>
    <t>SEF01</t>
  </si>
  <si>
    <t>SEF01-001</t>
  </si>
  <si>
    <t>SEF01-002</t>
  </si>
  <si>
    <t>SEF01-003</t>
  </si>
  <si>
    <t>SEF01-004</t>
  </si>
  <si>
    <t>SEF01-005</t>
  </si>
  <si>
    <t>SEF01-006</t>
  </si>
  <si>
    <t>SEF01-007</t>
  </si>
  <si>
    <t>SEF01-008</t>
  </si>
  <si>
    <t>SEF01-009</t>
  </si>
  <si>
    <t>SEF01-010</t>
  </si>
  <si>
    <t>SEF02</t>
  </si>
  <si>
    <t>SEF02-001</t>
  </si>
  <si>
    <t>SEF02-002</t>
  </si>
  <si>
    <t>SEF02-003</t>
  </si>
  <si>
    <t>SEF02-004</t>
  </si>
  <si>
    <t>SEF02-005</t>
  </si>
  <si>
    <t>SEF02-006</t>
  </si>
  <si>
    <t>SEF02-007</t>
  </si>
  <si>
    <t>SEF02-008</t>
  </si>
  <si>
    <t>SEF02-009</t>
  </si>
  <si>
    <t>SEF02-010</t>
  </si>
  <si>
    <t>GEF</t>
  </si>
  <si>
    <t>GEF-001</t>
  </si>
  <si>
    <t>GEF-002</t>
  </si>
  <si>
    <t>GEF-003</t>
  </si>
  <si>
    <t>GEF-004</t>
  </si>
  <si>
    <t>GEF-005</t>
  </si>
  <si>
    <t>GEF-006</t>
  </si>
  <si>
    <t>GEF-007</t>
  </si>
  <si>
    <t>GEF-008</t>
  </si>
  <si>
    <t>GEF-009</t>
  </si>
  <si>
    <t>GEF-010</t>
  </si>
  <si>
    <t>STF</t>
  </si>
  <si>
    <t>STF-001</t>
  </si>
  <si>
    <t>STF-002</t>
  </si>
  <si>
    <t>STF-003</t>
  </si>
  <si>
    <t>STF-004</t>
  </si>
  <si>
    <t>STF-005</t>
  </si>
  <si>
    <t>STF-006</t>
  </si>
  <si>
    <t>STF-007</t>
  </si>
  <si>
    <t>STF-008</t>
  </si>
  <si>
    <t>STF-009</t>
  </si>
  <si>
    <t>STF-010</t>
  </si>
  <si>
    <t>PSL-001</t>
  </si>
  <si>
    <t>PSL-002</t>
  </si>
  <si>
    <t>PSL-003</t>
  </si>
  <si>
    <t>PSL-004</t>
  </si>
  <si>
    <t>PSL-005</t>
  </si>
  <si>
    <t>PSL-006</t>
  </si>
  <si>
    <t>PSL-007</t>
  </si>
  <si>
    <t>PSL-008</t>
  </si>
  <si>
    <t>PSL-009</t>
  </si>
  <si>
    <t>PSL-010</t>
  </si>
  <si>
    <t>PSL-011</t>
  </si>
  <si>
    <t>PSL-012</t>
  </si>
  <si>
    <t>PSL-013</t>
  </si>
  <si>
    <t>PSL-014</t>
  </si>
  <si>
    <t>PSL-015</t>
  </si>
  <si>
    <t>PSL-016</t>
  </si>
  <si>
    <t>PSL-017</t>
  </si>
  <si>
    <t>PSL-018</t>
  </si>
  <si>
    <t>PSL-019</t>
  </si>
  <si>
    <t>PSL-020</t>
  </si>
  <si>
    <t>PSL-021</t>
  </si>
  <si>
    <t>PSL-022</t>
  </si>
  <si>
    <t>PSL-023</t>
  </si>
  <si>
    <t>PSL-024</t>
  </si>
  <si>
    <t>PSL-025</t>
  </si>
  <si>
    <t>PSL-026</t>
  </si>
  <si>
    <t>PSL-027</t>
  </si>
  <si>
    <t>PSL-028</t>
  </si>
  <si>
    <t>SSP</t>
  </si>
  <si>
    <t>SSP-001</t>
  </si>
  <si>
    <t>SSP-002</t>
  </si>
  <si>
    <t>SSP-003</t>
  </si>
  <si>
    <t>SSP-004</t>
  </si>
  <si>
    <t>SSP-005</t>
  </si>
  <si>
    <t>SSP-006</t>
  </si>
  <si>
    <t>SSP-007</t>
  </si>
  <si>
    <t>SSP-008</t>
  </si>
  <si>
    <t>SSP-009</t>
  </si>
  <si>
    <t>SSP-010</t>
  </si>
  <si>
    <t>SSP-011</t>
  </si>
  <si>
    <t>SSP-012</t>
  </si>
  <si>
    <t>SSP-013</t>
  </si>
  <si>
    <t>SSP-014</t>
  </si>
  <si>
    <t>SSP-015</t>
  </si>
  <si>
    <t>SSP-016</t>
  </si>
  <si>
    <t>SSP-017</t>
  </si>
  <si>
    <t>SSP-018</t>
  </si>
  <si>
    <t>SSP-019</t>
  </si>
  <si>
    <t>SSP-020</t>
  </si>
  <si>
    <t>SSP-021</t>
  </si>
  <si>
    <t>SSP-022</t>
  </si>
  <si>
    <t>SSP-023</t>
  </si>
  <si>
    <t>SSP-024</t>
  </si>
  <si>
    <t>SSP-025</t>
  </si>
  <si>
    <t>SSP-026</t>
  </si>
  <si>
    <t>SSP-027</t>
  </si>
  <si>
    <t>SSP-028</t>
  </si>
  <si>
    <t>PSP</t>
  </si>
  <si>
    <t>SSA</t>
  </si>
  <si>
    <t>SSA-001</t>
  </si>
  <si>
    <t>SSA-002</t>
  </si>
  <si>
    <t>SSA-003</t>
  </si>
  <si>
    <t>SSA-004</t>
  </si>
  <si>
    <t>SSA-005</t>
  </si>
  <si>
    <t>SSA-006</t>
  </si>
  <si>
    <t>SSA-007</t>
  </si>
  <si>
    <t>SSA-008</t>
  </si>
  <si>
    <t>SSA-009</t>
  </si>
  <si>
    <t>SSA-010</t>
  </si>
  <si>
    <t>SSA-011</t>
  </si>
  <si>
    <t>SSA-012</t>
  </si>
  <si>
    <t>SSA-013</t>
  </si>
  <si>
    <t>SSA-014</t>
  </si>
  <si>
    <t>SSA-015</t>
  </si>
  <si>
    <t>SSA-016</t>
  </si>
  <si>
    <t>SSA-017</t>
  </si>
  <si>
    <t>SSA-018</t>
  </si>
  <si>
    <t>SSA-019</t>
  </si>
  <si>
    <t>SSA-020</t>
  </si>
  <si>
    <t>SSA-021</t>
  </si>
  <si>
    <t>SSA-022</t>
  </si>
  <si>
    <t>SSA-023</t>
  </si>
  <si>
    <t>SSA-024</t>
  </si>
  <si>
    <t>SSA-025</t>
  </si>
  <si>
    <t>SSA-026</t>
  </si>
  <si>
    <t>SSA-027</t>
  </si>
  <si>
    <t>SSA-028</t>
  </si>
  <si>
    <t>SSA-029</t>
  </si>
  <si>
    <t>SSA-030</t>
  </si>
  <si>
    <t>SSA-031</t>
  </si>
  <si>
    <t>SSA-032</t>
  </si>
  <si>
    <t>SSA-033</t>
  </si>
  <si>
    <t>SSA-034</t>
  </si>
  <si>
    <t>SSA-035</t>
  </si>
  <si>
    <t>SSA-036</t>
  </si>
  <si>
    <t>SSA-037</t>
  </si>
  <si>
    <t>SSA-038</t>
  </si>
  <si>
    <t>PSA</t>
  </si>
  <si>
    <t>PSA-001</t>
  </si>
  <si>
    <t>PSA-002</t>
  </si>
  <si>
    <t>PSA-003</t>
  </si>
  <si>
    <t>PSA-004</t>
  </si>
  <si>
    <t>PSA-005</t>
  </si>
  <si>
    <t>PSA-006</t>
  </si>
  <si>
    <t>PSA-007</t>
  </si>
  <si>
    <t>PSA-008</t>
  </si>
  <si>
    <t>PSA-009</t>
  </si>
  <si>
    <t>PSA-010</t>
  </si>
  <si>
    <t>PSA-011</t>
  </si>
  <si>
    <t>PSA-012</t>
  </si>
  <si>
    <t>PSA-013</t>
  </si>
  <si>
    <t>PSA-014</t>
  </si>
  <si>
    <t>PSA-015</t>
  </si>
  <si>
    <t>PSA-016</t>
  </si>
  <si>
    <t>PSA-017</t>
  </si>
  <si>
    <t>PSA-018</t>
  </si>
  <si>
    <t>PSA-019</t>
  </si>
  <si>
    <t>PSA-020</t>
  </si>
  <si>
    <t>PSA-021</t>
  </si>
  <si>
    <t>PSA-022</t>
  </si>
  <si>
    <t>PSA-023</t>
  </si>
  <si>
    <t>PSA-024</t>
  </si>
  <si>
    <t>PSA-025</t>
  </si>
  <si>
    <t>PSA-026</t>
  </si>
  <si>
    <t>PSA-027</t>
  </si>
  <si>
    <t>PSA-028</t>
  </si>
  <si>
    <t>PSA-029</t>
  </si>
  <si>
    <t>PSA-030</t>
  </si>
  <si>
    <t>PSA-031</t>
  </si>
  <si>
    <t>PSA-032</t>
  </si>
  <si>
    <t>PSA-033</t>
  </si>
  <si>
    <t>PSA-034</t>
  </si>
  <si>
    <t>PSA-035</t>
  </si>
  <si>
    <t>PSA-036</t>
  </si>
  <si>
    <t>PSA-037</t>
  </si>
  <si>
    <t>PSA-038</t>
  </si>
  <si>
    <t>THD</t>
  </si>
  <si>
    <t>THD-001</t>
  </si>
  <si>
    <t>THD-002</t>
  </si>
  <si>
    <t>THD-003</t>
  </si>
  <si>
    <t>THD-004</t>
  </si>
  <si>
    <t>THD-005</t>
  </si>
  <si>
    <t>HSD</t>
  </si>
  <si>
    <t>HSD-001</t>
  </si>
  <si>
    <t>HSD-002</t>
  </si>
  <si>
    <t>HSD-003</t>
  </si>
  <si>
    <t>HSD-004</t>
  </si>
  <si>
    <t>HSD-005</t>
  </si>
  <si>
    <t>HSD-006</t>
  </si>
  <si>
    <t>HSD-007</t>
  </si>
  <si>
    <t>HSD-008</t>
  </si>
  <si>
    <t>HSD-009</t>
  </si>
  <si>
    <t>HSD-010</t>
  </si>
  <si>
    <t>HSD-011</t>
  </si>
  <si>
    <t>HSD-012</t>
  </si>
  <si>
    <t>HSD-013</t>
  </si>
  <si>
    <t>HSD-014</t>
  </si>
  <si>
    <t>HSD-015</t>
  </si>
  <si>
    <t>HSD-016</t>
  </si>
  <si>
    <t>HSD-017</t>
  </si>
  <si>
    <t>HSD-018</t>
  </si>
  <si>
    <t>HSD-019</t>
  </si>
  <si>
    <t>HSD-020</t>
  </si>
  <si>
    <t>HSD-021</t>
  </si>
  <si>
    <t>HSD-022</t>
  </si>
  <si>
    <t>HSD-023</t>
  </si>
  <si>
    <t>HSD-024</t>
  </si>
  <si>
    <t>HSD-025</t>
  </si>
  <si>
    <t>HSD-026</t>
  </si>
  <si>
    <t>HSD-027</t>
  </si>
  <si>
    <t>HSD-028</t>
  </si>
  <si>
    <t>HSD-029</t>
  </si>
  <si>
    <t>HSD-030</t>
  </si>
  <si>
    <t>HSD-031</t>
  </si>
  <si>
    <t>HSD-032</t>
  </si>
  <si>
    <t>HSD-033</t>
  </si>
  <si>
    <t>HSD-034</t>
  </si>
  <si>
    <t>HSD-035</t>
  </si>
  <si>
    <t>HSD-036</t>
  </si>
  <si>
    <t>HSD-037</t>
  </si>
  <si>
    <t>HSD-038</t>
  </si>
  <si>
    <t>HSD-039</t>
  </si>
  <si>
    <t>HSD-040</t>
  </si>
  <si>
    <t>HSD-041</t>
  </si>
  <si>
    <t>HSD-042</t>
  </si>
  <si>
    <t>HSD-043</t>
  </si>
  <si>
    <t>HSD-044</t>
  </si>
  <si>
    <t>HSD-045</t>
  </si>
  <si>
    <t>HSD-046</t>
  </si>
  <si>
    <t>HSD-047</t>
  </si>
  <si>
    <t>HSD-048</t>
  </si>
  <si>
    <t>MFS</t>
  </si>
  <si>
    <t>MFS-001</t>
  </si>
  <si>
    <t>MFS-002</t>
  </si>
  <si>
    <t>MFS-003</t>
  </si>
  <si>
    <t>MFS-004</t>
  </si>
  <si>
    <t>MFS-005</t>
  </si>
  <si>
    <t>MFS-006</t>
  </si>
  <si>
    <t>MFS-007</t>
  </si>
  <si>
    <t>MFS-008</t>
  </si>
  <si>
    <t>MFS-009</t>
  </si>
  <si>
    <t>MFS-010</t>
  </si>
  <si>
    <t>MFS-011</t>
  </si>
  <si>
    <t>MFS-012</t>
  </si>
  <si>
    <t>MFS-013</t>
  </si>
  <si>
    <t>MFS-014</t>
  </si>
  <si>
    <t>MFS-015</t>
  </si>
  <si>
    <t>MFS-016</t>
  </si>
  <si>
    <t>MFS-017</t>
  </si>
  <si>
    <t>MFS-018</t>
  </si>
  <si>
    <t>MFS-019</t>
  </si>
  <si>
    <t>MFS-020</t>
  </si>
  <si>
    <t>MFS-021</t>
  </si>
  <si>
    <t>MFS-022</t>
  </si>
  <si>
    <t>MFS-023</t>
  </si>
  <si>
    <t>MFS-024</t>
  </si>
  <si>
    <t>MFS-025</t>
  </si>
  <si>
    <t>MFS-026</t>
  </si>
  <si>
    <t>MFS-027</t>
  </si>
  <si>
    <t>MFS-028</t>
  </si>
  <si>
    <t>MFS-029</t>
  </si>
  <si>
    <t>MFS-030</t>
  </si>
  <si>
    <t>MFS-031</t>
  </si>
  <si>
    <t>MFS-032</t>
  </si>
  <si>
    <t>MFS-033</t>
  </si>
  <si>
    <t>MFS-034</t>
  </si>
  <si>
    <t>MFS-035</t>
  </si>
  <si>
    <t>MFS-036</t>
  </si>
  <si>
    <t>MFS-037</t>
  </si>
  <si>
    <t>MFS-038</t>
  </si>
  <si>
    <t>MFS-039</t>
  </si>
  <si>
    <t>MFP</t>
  </si>
  <si>
    <t>MFP-001</t>
  </si>
  <si>
    <t>MFP-002</t>
  </si>
  <si>
    <t>MFP-003</t>
  </si>
  <si>
    <t>MFP-004</t>
  </si>
  <si>
    <t>MFP-005</t>
  </si>
  <si>
    <t>MFP-006</t>
  </si>
  <si>
    <t>MFP-007</t>
  </si>
  <si>
    <t>MFP-008</t>
  </si>
  <si>
    <t>MFP-009</t>
  </si>
  <si>
    <t>MFP-010</t>
  </si>
  <si>
    <t>MFP-011</t>
  </si>
  <si>
    <t>MFP-012</t>
  </si>
  <si>
    <t>MFP-013</t>
  </si>
  <si>
    <t>MFP-014</t>
  </si>
  <si>
    <t>MFP-015</t>
  </si>
  <si>
    <t>MFP-016</t>
  </si>
  <si>
    <t>MFP-017</t>
  </si>
  <si>
    <t>MFP-018</t>
  </si>
  <si>
    <t>MFP-019</t>
  </si>
  <si>
    <t>MFP-020</t>
  </si>
  <si>
    <t>MFP-021</t>
  </si>
  <si>
    <t>MFP-022</t>
  </si>
  <si>
    <t>MFP-023</t>
  </si>
  <si>
    <t>MFP-024</t>
  </si>
  <si>
    <t>MFP-025</t>
  </si>
  <si>
    <t>MFP-026</t>
  </si>
  <si>
    <t>MFP-027</t>
  </si>
  <si>
    <t>MFP-028</t>
  </si>
  <si>
    <t>MFP-029</t>
  </si>
  <si>
    <t>MFP-030</t>
  </si>
  <si>
    <t>MFP-031</t>
  </si>
  <si>
    <t>MFP-032</t>
  </si>
  <si>
    <t>MFP-033</t>
  </si>
  <si>
    <t>MFP-034</t>
  </si>
  <si>
    <t>MFP-035</t>
  </si>
  <si>
    <t>MFP-036</t>
  </si>
  <si>
    <t>MFP-037</t>
  </si>
  <si>
    <t>MFP-038</t>
  </si>
  <si>
    <t>MFP-039</t>
  </si>
  <si>
    <t>MWH01</t>
  </si>
  <si>
    <t>MWH01-001</t>
  </si>
  <si>
    <t>MWH01-002</t>
  </si>
  <si>
    <t>MWH01-003</t>
  </si>
  <si>
    <t>MWH01-004</t>
  </si>
  <si>
    <t>MWH01-005</t>
  </si>
  <si>
    <t>MWH01-006</t>
  </si>
  <si>
    <t>MWH01-007</t>
  </si>
  <si>
    <t>MWH01-008</t>
  </si>
  <si>
    <t>MWH01-009</t>
  </si>
  <si>
    <t>MWH01-010</t>
  </si>
  <si>
    <t>MWH01-011</t>
  </si>
  <si>
    <t>MWH01-012</t>
  </si>
  <si>
    <t>MWH01-013</t>
  </si>
  <si>
    <t>MWH01-014</t>
  </si>
  <si>
    <t>MWH01-015</t>
  </si>
  <si>
    <t>MWH01-016</t>
  </si>
  <si>
    <t>MWH01-017</t>
  </si>
  <si>
    <t>MWH01-018</t>
  </si>
  <si>
    <t>MWH01-019</t>
  </si>
  <si>
    <t>MWH01-020</t>
  </si>
  <si>
    <t>MWH01-021</t>
  </si>
  <si>
    <t>MWH01-022</t>
  </si>
  <si>
    <t>MWH01-023</t>
  </si>
  <si>
    <t>MWH01-024</t>
  </si>
  <si>
    <t>MWH01-025</t>
  </si>
  <si>
    <t>MWH01-026</t>
  </si>
  <si>
    <t>MWH01-027</t>
  </si>
  <si>
    <t>MWH01-028</t>
  </si>
  <si>
    <t>MWH01-029</t>
  </si>
  <si>
    <t>MWH01-030</t>
  </si>
  <si>
    <t>MWH01-031</t>
  </si>
  <si>
    <t>MWH01-032</t>
  </si>
  <si>
    <t>MWH01-033</t>
  </si>
  <si>
    <t>MWH01-034</t>
  </si>
  <si>
    <t>MWH01-035</t>
  </si>
  <si>
    <t>MWH01-036</t>
  </si>
  <si>
    <t>MWH01-037</t>
  </si>
  <si>
    <t>MWH01-038</t>
  </si>
  <si>
    <t>MWH01-039</t>
  </si>
  <si>
    <t>MWH02</t>
  </si>
  <si>
    <t>MAS</t>
  </si>
  <si>
    <t>MAS-001</t>
  </si>
  <si>
    <t>MAS-002</t>
  </si>
  <si>
    <t>MAS-003</t>
  </si>
  <si>
    <t>MAS-004</t>
  </si>
  <si>
    <t>MAS-005</t>
  </si>
  <si>
    <t>MAS-006</t>
  </si>
  <si>
    <t>MAS-007</t>
  </si>
  <si>
    <t>MAS-008</t>
  </si>
  <si>
    <t>MAS-009</t>
  </si>
  <si>
    <t>MAS-010</t>
  </si>
  <si>
    <t>MAS-011</t>
  </si>
  <si>
    <t>MAS-012</t>
  </si>
  <si>
    <t>MAS-013</t>
  </si>
  <si>
    <t>MAS-014</t>
  </si>
  <si>
    <t>MAS-015</t>
  </si>
  <si>
    <t>MAS-016</t>
  </si>
  <si>
    <t>MAS-017</t>
  </si>
  <si>
    <t>MAS-018</t>
  </si>
  <si>
    <t>MAS-019</t>
  </si>
  <si>
    <t>MAS-020</t>
  </si>
  <si>
    <t>MAS-021</t>
  </si>
  <si>
    <t>MAS-022</t>
  </si>
  <si>
    <t>MAS-023</t>
  </si>
  <si>
    <t>MAS-024</t>
  </si>
  <si>
    <t>MAS-025</t>
  </si>
  <si>
    <t>MAS-026</t>
  </si>
  <si>
    <t>MAS-027</t>
  </si>
  <si>
    <t>MAS-028</t>
  </si>
  <si>
    <t>MAS-029</t>
  </si>
  <si>
    <t>MAS-030</t>
  </si>
  <si>
    <t>MAS-031</t>
  </si>
  <si>
    <t>MAS-032</t>
  </si>
  <si>
    <t>MAS-033</t>
  </si>
  <si>
    <t>MAS-034</t>
  </si>
  <si>
    <t>MAS-035</t>
  </si>
  <si>
    <t>MAS-036</t>
  </si>
  <si>
    <t>MAS-037</t>
  </si>
  <si>
    <t>MAS-038</t>
  </si>
  <si>
    <t>MAS-039</t>
  </si>
  <si>
    <t>MAP</t>
  </si>
  <si>
    <t>MAP-001</t>
  </si>
  <si>
    <t>MAP-002</t>
  </si>
  <si>
    <t>MAP-003</t>
  </si>
  <si>
    <t>MAP-004</t>
  </si>
  <si>
    <t>MAP-005</t>
  </si>
  <si>
    <t>MAP-006</t>
  </si>
  <si>
    <t>MAP-007</t>
  </si>
  <si>
    <t>MAP-008</t>
  </si>
  <si>
    <t>MAP-009</t>
  </si>
  <si>
    <t>MAP-010</t>
  </si>
  <si>
    <t>MAP-011</t>
  </si>
  <si>
    <t>MAP-012</t>
  </si>
  <si>
    <t>MAP-013</t>
  </si>
  <si>
    <t>MAP-014</t>
  </si>
  <si>
    <t>MAP-015</t>
  </si>
  <si>
    <t>MAP-016</t>
  </si>
  <si>
    <t>MAP-017</t>
  </si>
  <si>
    <t>MAP-018</t>
  </si>
  <si>
    <t>MAP-019</t>
  </si>
  <si>
    <t>MAP-020</t>
  </si>
  <si>
    <t>MAP-021</t>
  </si>
  <si>
    <t>MAP-022</t>
  </si>
  <si>
    <t>MAP-023</t>
  </si>
  <si>
    <t>MAP-024</t>
  </si>
  <si>
    <t>MAP-025</t>
  </si>
  <si>
    <t>MAP-026</t>
  </si>
  <si>
    <t>MAP-027</t>
  </si>
  <si>
    <t>MAP-028</t>
  </si>
  <si>
    <t>MAP-029</t>
  </si>
  <si>
    <t>MAP-030</t>
  </si>
  <si>
    <t>MAP-031</t>
  </si>
  <si>
    <t>MAP-032</t>
  </si>
  <si>
    <t>MAP-033</t>
  </si>
  <si>
    <t>MAP-034</t>
  </si>
  <si>
    <t>MAP-035</t>
  </si>
  <si>
    <t>MAP-036</t>
  </si>
  <si>
    <t>MAP-037</t>
  </si>
  <si>
    <t>MAP-038</t>
  </si>
  <si>
    <t>MAP-039</t>
  </si>
  <si>
    <t>MWH02-001</t>
  </si>
  <si>
    <t>MWH02-002</t>
  </si>
  <si>
    <t>MWH02-003</t>
  </si>
  <si>
    <t>MWH02-004</t>
  </si>
  <si>
    <t>MWH02-005</t>
  </si>
  <si>
    <t>MWH02-006</t>
  </si>
  <si>
    <t>MWH02-007</t>
  </si>
  <si>
    <t>MWH02-008</t>
  </si>
  <si>
    <t>MWH02-009</t>
  </si>
  <si>
    <t>MWH02-010</t>
  </si>
  <si>
    <t>MWH02-011</t>
  </si>
  <si>
    <t>MWH02-012</t>
  </si>
  <si>
    <t>MWH02-013</t>
  </si>
  <si>
    <t>MWH02-014</t>
  </si>
  <si>
    <t>MWH02-015</t>
  </si>
  <si>
    <t>MWH02-016</t>
  </si>
  <si>
    <t>MWH02-017</t>
  </si>
  <si>
    <t>MWH02-018</t>
  </si>
  <si>
    <t>MWH02-019</t>
  </si>
  <si>
    <t>MWH02-020</t>
  </si>
  <si>
    <t>MWH02-021</t>
  </si>
  <si>
    <t>MWH02-022</t>
  </si>
  <si>
    <t>MWH02-023</t>
  </si>
  <si>
    <t>MWH02-024</t>
  </si>
  <si>
    <t>MWH02-025</t>
  </si>
  <si>
    <t>MWH02-026</t>
  </si>
  <si>
    <t>MWH02-027</t>
  </si>
  <si>
    <t>MWH02-028</t>
  </si>
  <si>
    <t>MWH02-029</t>
  </si>
  <si>
    <t>MWH02-030</t>
  </si>
  <si>
    <t>MWH02-031</t>
  </si>
  <si>
    <t>MWH02-032</t>
  </si>
  <si>
    <t>MWH02-033</t>
  </si>
  <si>
    <t>MWH02-034</t>
  </si>
  <si>
    <t>MWH02-035</t>
  </si>
  <si>
    <t>MWH02-036</t>
  </si>
  <si>
    <t>MWH02-037</t>
  </si>
  <si>
    <t>MWH02-038</t>
  </si>
  <si>
    <t>MWH02-039</t>
  </si>
  <si>
    <t>WIA</t>
  </si>
  <si>
    <t>WIA-001</t>
  </si>
  <si>
    <t>WIA-002</t>
  </si>
  <si>
    <t>WIA-003</t>
  </si>
  <si>
    <t>WIA-004</t>
  </si>
  <si>
    <t>WIA-005</t>
  </si>
  <si>
    <t>WIA-006</t>
  </si>
  <si>
    <t>WIA-007</t>
  </si>
  <si>
    <t>WIA-008</t>
  </si>
  <si>
    <t>WIA-009</t>
  </si>
  <si>
    <t>WIA-010</t>
  </si>
  <si>
    <t>WIA-011</t>
  </si>
  <si>
    <t>VALIANT SPRING</t>
  </si>
  <si>
    <t>VALIANT SUMMER</t>
  </si>
  <si>
    <t>GL IGUAZU</t>
  </si>
  <si>
    <t>4T Hose and Suez Hose Davit</t>
    <phoneticPr fontId="10" type="noConversion"/>
  </si>
  <si>
    <t>EEE-04075</t>
  </si>
  <si>
    <t>TSUNEISHI ENGINEERING CO., LTD.</t>
  </si>
  <si>
    <t>SEALANTERN</t>
    <phoneticPr fontId="10" type="noConversion"/>
  </si>
  <si>
    <t>SLT-08C WATER INGRESS ALARM SYSTEM</t>
    <phoneticPr fontId="10" type="noConversion"/>
  </si>
  <si>
    <t>Checked by:</t>
  </si>
  <si>
    <t>Approve by:</t>
  </si>
  <si>
    <t>Noted By:</t>
  </si>
  <si>
    <t>CO2</t>
  </si>
  <si>
    <t>CO2 -001</t>
  </si>
  <si>
    <t>CO2 -002</t>
  </si>
  <si>
    <t>2yrs</t>
  </si>
  <si>
    <t>Fire Extinguising system</t>
  </si>
  <si>
    <t xml:space="preserve">Monthly </t>
  </si>
  <si>
    <t>CO2 Fire Extinguishing System</t>
  </si>
  <si>
    <t>Multi-Gas Detectors</t>
  </si>
  <si>
    <t>MGD-001</t>
  </si>
  <si>
    <t>Visual check and function test.</t>
  </si>
  <si>
    <t>Span gas should be once a week during testing.</t>
  </si>
  <si>
    <t>MGD-002</t>
  </si>
  <si>
    <t>Annual servicing.</t>
  </si>
  <si>
    <t>MGD-003</t>
  </si>
  <si>
    <t>Multi-Gas Detector (Pocket type)</t>
  </si>
  <si>
    <t>MGD-004</t>
  </si>
  <si>
    <t>Multi gas Detector</t>
  </si>
  <si>
    <t>Navigational Equipments</t>
  </si>
  <si>
    <t>Radio Equipments</t>
  </si>
  <si>
    <t>Cargo Holds</t>
  </si>
  <si>
    <t>Ballast Tanks</t>
  </si>
  <si>
    <t>Air Vents Ballast Tanks</t>
  </si>
  <si>
    <t>Air Vents Fuel Tanks</t>
  </si>
  <si>
    <t>Air Vents FW tanks</t>
  </si>
  <si>
    <t>Ventilation System Cargo holds</t>
  </si>
  <si>
    <t>Ventilation System Accommodation</t>
  </si>
  <si>
    <t>Ventilation System Engine Room</t>
  </si>
  <si>
    <t>Ventilation System Storerooms</t>
  </si>
  <si>
    <t>Sounding Pipes</t>
  </si>
  <si>
    <t>Forecastle</t>
  </si>
  <si>
    <t>Anchor</t>
  </si>
  <si>
    <t>Fairleads &amp; Rollers</t>
  </si>
  <si>
    <t>Mooring Ropes</t>
  </si>
  <si>
    <t>Boat Davits</t>
  </si>
  <si>
    <t>Accommodation</t>
  </si>
  <si>
    <t>Superstructure</t>
  </si>
  <si>
    <t>Fresh Water Tank</t>
  </si>
  <si>
    <t>Drinking Water Tank</t>
  </si>
  <si>
    <t>Rescue Boat</t>
  </si>
  <si>
    <t>Freefall Lifeboat</t>
  </si>
  <si>
    <t>Water Test Kit</t>
  </si>
  <si>
    <t>Battery Monitoring</t>
  </si>
  <si>
    <t>NE</t>
  </si>
  <si>
    <t>NE-001</t>
  </si>
  <si>
    <t>Rudder Indicator</t>
  </si>
  <si>
    <t>Checked proper operation, full 30 deg- Port and Stbd.</t>
  </si>
  <si>
    <t>1 Month</t>
  </si>
  <si>
    <t>NE-002</t>
  </si>
  <si>
    <t>Gyro compass</t>
  </si>
  <si>
    <t xml:space="preserve">Visually checked working condition, </t>
  </si>
  <si>
    <t>NE-003</t>
  </si>
  <si>
    <t>Annual servicing and testing</t>
  </si>
  <si>
    <t>yearly</t>
  </si>
  <si>
    <t>NE-004</t>
  </si>
  <si>
    <t>Gyro repeater</t>
  </si>
  <si>
    <t>Checked error compared with master compass
Check for proper operation.</t>
  </si>
  <si>
    <t>NE-005</t>
  </si>
  <si>
    <t>Chronometer</t>
  </si>
  <si>
    <t>NE-006</t>
  </si>
  <si>
    <t>Wind Indicator</t>
  </si>
  <si>
    <t>NE-007</t>
  </si>
  <si>
    <t>Clinometer</t>
  </si>
  <si>
    <t>NE-008</t>
  </si>
  <si>
    <t>RPM Indicator</t>
  </si>
  <si>
    <t>NE-009</t>
  </si>
  <si>
    <t>Speed Indicator</t>
  </si>
  <si>
    <t>NE-010</t>
  </si>
  <si>
    <t xml:space="preserve">GPS </t>
  </si>
  <si>
    <t>Checked actual position, entry of record book</t>
  </si>
  <si>
    <t>NE-011</t>
  </si>
  <si>
    <t>AIS</t>
  </si>
  <si>
    <t>Checked as per makers manual.</t>
  </si>
  <si>
    <t>NE-012</t>
  </si>
  <si>
    <t>Inmarsat Fleetbroadband Felcom 250/500</t>
  </si>
  <si>
    <t>Checked for proper operation</t>
  </si>
  <si>
    <t>NE-013</t>
  </si>
  <si>
    <t>Ship Security Alert System (SSAS)</t>
  </si>
  <si>
    <t xml:space="preserve">Checked for proper operation, Annual testing, servicing and survey
</t>
  </si>
  <si>
    <t>NE-014</t>
  </si>
  <si>
    <t>ECDIS</t>
  </si>
  <si>
    <t>The operating condition to be checked as per makers manual.</t>
  </si>
  <si>
    <t>NE-015</t>
  </si>
  <si>
    <t>Fax Machine</t>
  </si>
  <si>
    <t>NE-016</t>
  </si>
  <si>
    <t>Weather Fax Machine</t>
  </si>
  <si>
    <t>NE-017</t>
  </si>
  <si>
    <t>Telegraph Control</t>
  </si>
  <si>
    <t>NE-018</t>
  </si>
  <si>
    <t>Engine Room Indicator</t>
  </si>
  <si>
    <t>NE-019</t>
  </si>
  <si>
    <t>Airhorn / Whistle Controls</t>
  </si>
  <si>
    <t>NE-020</t>
  </si>
  <si>
    <t>Telegraph Recorder</t>
  </si>
  <si>
    <t>Visual check working condition, sufficient supply of paper</t>
  </si>
  <si>
    <t>NE-021</t>
  </si>
  <si>
    <t>Echo Sounder</t>
  </si>
  <si>
    <t xml:space="preserve">Cleaned and carred out operation test before entering port &amp; shallow strait or every month
</t>
  </si>
  <si>
    <t>NE-022</t>
  </si>
  <si>
    <t>VHF Remote Station(Ship Office)</t>
  </si>
  <si>
    <t>Checked general condition, function test,</t>
  </si>
  <si>
    <t>NE-023</t>
  </si>
  <si>
    <t>RADAR / ARPA</t>
  </si>
  <si>
    <t>Check general condition</t>
  </si>
  <si>
    <t>NE-024</t>
  </si>
  <si>
    <t>Electric Panel Board</t>
  </si>
  <si>
    <t>NE-025</t>
  </si>
  <si>
    <t>Aldis Lamp</t>
  </si>
  <si>
    <t>Checked general condition, function test, checked battery expiry date and recharge if necessary</t>
  </si>
  <si>
    <t>NE-026</t>
  </si>
  <si>
    <t>BNWAS</t>
  </si>
  <si>
    <t>NE-027</t>
  </si>
  <si>
    <t>Running Light Indicator</t>
  </si>
  <si>
    <t>Visually check working condition, replace if necessary</t>
  </si>
  <si>
    <t>NE-028</t>
  </si>
  <si>
    <t>Accommodation Light Panel</t>
  </si>
  <si>
    <t>NE-029</t>
  </si>
  <si>
    <t>Charts / Publication</t>
  </si>
  <si>
    <t>Updated to the latest corroection</t>
  </si>
  <si>
    <t>NE-030</t>
  </si>
  <si>
    <t>Magnetic Compass</t>
  </si>
  <si>
    <t xml:space="preserve">Checked general condition, Deviation record- Check deviation compared with gyro compass once every watch. Make recent deviation curve, Check for bubbles and inject required liquid as necessary
</t>
  </si>
  <si>
    <t>NE-031</t>
  </si>
  <si>
    <t>Doppler Sonar</t>
  </si>
  <si>
    <t>NE-032</t>
  </si>
  <si>
    <t>General Alarms</t>
  </si>
  <si>
    <t>Function test</t>
  </si>
  <si>
    <t>NE-033</t>
  </si>
  <si>
    <t>Navigational Lights</t>
  </si>
  <si>
    <t>NE-034</t>
  </si>
  <si>
    <t>Anchor Lights</t>
  </si>
  <si>
    <t>NE-035</t>
  </si>
  <si>
    <t>Maneuvering Lights</t>
  </si>
  <si>
    <t>NE-036</t>
  </si>
  <si>
    <t>Red Lights</t>
  </si>
  <si>
    <t>NE-037</t>
  </si>
  <si>
    <t>White Lights</t>
  </si>
  <si>
    <t>NE-038</t>
  </si>
  <si>
    <t>Green Lights</t>
  </si>
  <si>
    <t>NE-039</t>
  </si>
  <si>
    <t>Not Under Command Lights</t>
  </si>
  <si>
    <t>RE</t>
  </si>
  <si>
    <t>RE-001</t>
  </si>
  <si>
    <t>VHF DCS</t>
  </si>
  <si>
    <t>Tested at least once each day, without radiation of signals, by the use of equipment’s Internal test facility. The daily test checks the internal connection, transmitting output power and the display.</t>
  </si>
  <si>
    <t>Daily test</t>
  </si>
  <si>
    <t>RE-002</t>
  </si>
  <si>
    <t>Test call Station to station</t>
  </si>
  <si>
    <t>RE-003</t>
  </si>
  <si>
    <t>MF/HF DCS</t>
  </si>
  <si>
    <t>RE-004</t>
  </si>
  <si>
    <t>Test call over one of the six distress and safety frequencies, when within the communication range of a coast station fitted with a DSC equipment</t>
  </si>
  <si>
    <t>RE-005</t>
  </si>
  <si>
    <t>Annual servicing, testing and survey</t>
  </si>
  <si>
    <t>RE-006</t>
  </si>
  <si>
    <t>Batteries providing reserve source of energy</t>
  </si>
  <si>
    <t>Battery ON LOAD and OFF LOAD voltages are checked by a volt meter connected to the charger</t>
  </si>
  <si>
    <t>RE-007</t>
  </si>
  <si>
    <t>Printers</t>
  </si>
  <si>
    <t>Check general working condition and sufficient supply of paper</t>
  </si>
  <si>
    <t>RE-008</t>
  </si>
  <si>
    <t>EPIRB</t>
  </si>
  <si>
    <t>Check visually general condition, Self test function without using the satellite system, expiry date of battery and HRU</t>
  </si>
  <si>
    <t>RE-009</t>
  </si>
  <si>
    <t>Annual servicing</t>
  </si>
  <si>
    <t>RE-010</t>
  </si>
  <si>
    <t>SART</t>
  </si>
  <si>
    <t>Self test mechanism to test the operational function of the beacon. The SART is tested using the ship’s X band radar.</t>
  </si>
  <si>
    <t>RE-011</t>
  </si>
  <si>
    <t>SURVIVAL CRAFT TWO WAY PORTABLE VHF EQUIPMENT</t>
  </si>
  <si>
    <t xml:space="preserve"> Tested at least once a month to ensure proper operation in case of a distress situation. It should be tested on a frequency other than vhf channel 16 (156.8 MHz). Check expiry date of the battery</t>
  </si>
  <si>
    <t>RE-012</t>
  </si>
  <si>
    <t>NAVTEX</t>
  </si>
  <si>
    <t>Self test function</t>
  </si>
  <si>
    <t>RE-013</t>
  </si>
  <si>
    <t>INMARSAT C</t>
  </si>
  <si>
    <t>Diagnostic test</t>
  </si>
  <si>
    <t>RE-014</t>
  </si>
  <si>
    <t>Check for proper operation, PV test or Performance Verification test</t>
  </si>
  <si>
    <t>RE-015</t>
  </si>
  <si>
    <t>RE-016</t>
  </si>
  <si>
    <t>Battery, connections, aerials and insulators, battery compartment</t>
  </si>
  <si>
    <t>Check visually general condition</t>
  </si>
  <si>
    <t>RE-017</t>
  </si>
  <si>
    <t>On-board communication equipment portable radios (walkie talkie)</t>
  </si>
  <si>
    <t>RE-018</t>
  </si>
  <si>
    <t>VDR</t>
  </si>
  <si>
    <t xml:space="preserve">Checked condition and interfacing connections with Radars, AIS, GPS and Gyro </t>
  </si>
  <si>
    <t>RE-019</t>
  </si>
  <si>
    <t>Servicing, testing and srvey</t>
  </si>
  <si>
    <t>Life Saving Apparatus</t>
  </si>
  <si>
    <t>LSA</t>
  </si>
  <si>
    <t>LSA-001</t>
  </si>
  <si>
    <t>Life Raft</t>
  </si>
  <si>
    <t>LSA-002</t>
  </si>
  <si>
    <t>Annual Servicing</t>
  </si>
  <si>
    <t>LSA-003</t>
  </si>
  <si>
    <t>Immersion Suit</t>
  </si>
  <si>
    <t>Check general condition and expiry date</t>
  </si>
  <si>
    <t>LSA-004</t>
  </si>
  <si>
    <t>Air pressure test (Seams and Closures)</t>
  </si>
  <si>
    <t>3 yearly</t>
  </si>
  <si>
    <t>LSA-005</t>
  </si>
  <si>
    <t>Life Jackets w/ Light and Whistle</t>
  </si>
  <si>
    <t>LSA-006</t>
  </si>
  <si>
    <t>Life Ring Buoy w/ Light</t>
  </si>
  <si>
    <t>LSA-007</t>
  </si>
  <si>
    <t>Life Ring Buoy w/ Self Igniting Light and Smoke (MOB)</t>
  </si>
  <si>
    <t>LSA-008</t>
  </si>
  <si>
    <t>LSA-009</t>
  </si>
  <si>
    <t>Checked general condition and Battery and HRU Expiry date, testing, secured properly</t>
  </si>
  <si>
    <t>LSA-010</t>
  </si>
  <si>
    <t>First Aid Kits</t>
  </si>
  <si>
    <t>Checked general condition and Expiry date</t>
  </si>
  <si>
    <t>LSA-011</t>
  </si>
  <si>
    <t>Line Throwing Apparatus</t>
  </si>
  <si>
    <t>LSA-012</t>
  </si>
  <si>
    <t>Emergency Lights</t>
  </si>
  <si>
    <t>Checked illumination and wear condition, replace if necessary</t>
  </si>
  <si>
    <t>FFE</t>
  </si>
  <si>
    <t>FFE-001</t>
  </si>
  <si>
    <t>Fireman Suit</t>
  </si>
  <si>
    <t>Verify locker providing storage for firefighting equipment contain their full inventory and equipment is in serviceable condition</t>
  </si>
  <si>
    <t>FFE-002</t>
  </si>
  <si>
    <t>SCBAs /Bottles</t>
  </si>
  <si>
    <t xml:space="preserve">Check and ensure that proper air charged pressure are maintained and no leakage
</t>
  </si>
  <si>
    <t>FFE-003</t>
  </si>
  <si>
    <t>SCABA cylinders shall be examined (face mask and air demand valves are in serviceable condition), Check air charging system, air quality.</t>
  </si>
  <si>
    <t>FFE-004</t>
  </si>
  <si>
    <t>Hydrostatic test</t>
  </si>
  <si>
    <t>5-yearly</t>
  </si>
  <si>
    <t>FFE-005</t>
  </si>
  <si>
    <t>Axes/Life Line/Torch</t>
  </si>
  <si>
    <t>Checked general condition, battery expiration</t>
  </si>
  <si>
    <t>FFE-006</t>
  </si>
  <si>
    <t>International Shore Connection</t>
  </si>
  <si>
    <t>Visually checked condition, required number of bolts &amp; nuts</t>
  </si>
  <si>
    <t>FFE-007</t>
  </si>
  <si>
    <t>Imo Stickers</t>
  </si>
  <si>
    <t>Checked condition &amp; appropriate location</t>
  </si>
  <si>
    <t>FFE-008</t>
  </si>
  <si>
    <t>Pyrotechnics</t>
  </si>
  <si>
    <t>Checked expiration and physical appearance</t>
  </si>
  <si>
    <t>FFE-009</t>
  </si>
  <si>
    <t>Spare Foams</t>
  </si>
  <si>
    <t>FFE-010</t>
  </si>
  <si>
    <t>Fire Dampers</t>
  </si>
  <si>
    <t>Test fire dampers for local operation</t>
  </si>
  <si>
    <t>Quarterly</t>
  </si>
  <si>
    <t>FFE-011</t>
  </si>
  <si>
    <t>Fire Hoses</t>
  </si>
  <si>
    <t>Checked general condition, proper locations &amp; leak test</t>
  </si>
  <si>
    <t>FFE-012</t>
  </si>
  <si>
    <t>Fire Box</t>
  </si>
  <si>
    <t xml:space="preserve">Checked general condition of hinges and locks, </t>
  </si>
  <si>
    <t>FFE-013</t>
  </si>
  <si>
    <t>Fire Hydrant</t>
  </si>
  <si>
    <t>Visually checked general condition, serviceable condition</t>
  </si>
  <si>
    <t>FFE-014</t>
  </si>
  <si>
    <t>Fire Plan</t>
  </si>
  <si>
    <t>Checked general condition &amp; appropriate location</t>
  </si>
  <si>
    <t>FFE-015</t>
  </si>
  <si>
    <t>Potable Foam Applicator</t>
  </si>
  <si>
    <t>Visually checked general condition, proper locations, properly arranged and in proper condition, check expiry date of foam concentrate</t>
  </si>
  <si>
    <t>FFE-016</t>
  </si>
  <si>
    <t xml:space="preserve">EEBD </t>
  </si>
  <si>
    <t>Checked general condition and examined cylinder gauges</t>
  </si>
  <si>
    <t>FFE-017</t>
  </si>
  <si>
    <t>Fire Detectors</t>
  </si>
  <si>
    <t xml:space="preserve">Verify all fire detection and fire alarm control panel indicator are functional by operating the lamp/indicator test switch
</t>
  </si>
  <si>
    <t>FFE-018</t>
  </si>
  <si>
    <t>Test a sample of detectors and manual call points so that all devices have been tested within five years.</t>
  </si>
  <si>
    <t>FFE-019</t>
  </si>
  <si>
    <t xml:space="preserve">Test all fire detection systems and fire detection systems used to automatically release fire-extinguishing systems for proper operation, as appropriate; Visually inspect all accessible detectors for evidence of tampering obstruction, so that all detectors are inspected within one year; and test emergency power supply switchover.
</t>
  </si>
  <si>
    <t>FFE-020</t>
  </si>
  <si>
    <t>9L AFFF PORTABLE FOAM FIRE EXTINGUISHER</t>
  </si>
  <si>
    <t>Location: Bridge - Inspection</t>
  </si>
  <si>
    <t>FFE-021</t>
  </si>
  <si>
    <t>Annual</t>
  </si>
  <si>
    <t>FFE-022</t>
  </si>
  <si>
    <t>Location: Bridge - Testing</t>
  </si>
  <si>
    <t>5-Yearly</t>
  </si>
  <si>
    <t>FFE-023</t>
  </si>
  <si>
    <t>Locatios: Upper B-deck/Stairwell - Inspection</t>
  </si>
  <si>
    <t>FFE-024</t>
  </si>
  <si>
    <t>FFE-025</t>
  </si>
  <si>
    <t>Locatios: Upper B-deck/Stairwell - Testing</t>
  </si>
  <si>
    <t>FFE-026</t>
  </si>
  <si>
    <t>Locatios: Upper B-deck/Alleyways - Inspection</t>
  </si>
  <si>
    <t>FFE-027</t>
  </si>
  <si>
    <t>FFE-028</t>
  </si>
  <si>
    <t>Locatios: Upper B-deck/Alleyways - Testing</t>
  </si>
  <si>
    <t>FFE-029</t>
  </si>
  <si>
    <t>Locatios: Upper B-deck- Inspection</t>
  </si>
  <si>
    <t>FFE-030</t>
  </si>
  <si>
    <t>FFE-031</t>
  </si>
  <si>
    <t>Locatios: Upper B-deck- Testing</t>
  </si>
  <si>
    <t>FFE-032</t>
  </si>
  <si>
    <t>Locatios: Lower B-deck/OFF'S LAUNDRY RM- Inspection</t>
  </si>
  <si>
    <t>FFE-033</t>
  </si>
  <si>
    <t>FFE-034</t>
  </si>
  <si>
    <t>Location: Lower B-deck/OFF'S LAUNDRY RM- Testing</t>
  </si>
  <si>
    <t>FFE-035</t>
  </si>
  <si>
    <t>Location: Lower B-deck/CREW'S LAUNDRY- Inspection</t>
  </si>
  <si>
    <t>FFE-036</t>
  </si>
  <si>
    <t>FFE-037</t>
  </si>
  <si>
    <t>Location: Lower B-deck/CREW'S LAUNDRY- Testing</t>
  </si>
  <si>
    <t>FFE-038</t>
  </si>
  <si>
    <t>Location: Lower B-deck/LOCKER 1 - Inspection</t>
  </si>
  <si>
    <t>FFE-039</t>
  </si>
  <si>
    <t>FFE-040</t>
  </si>
  <si>
    <t>Location: Lower B-deck/LOCKER 1 - Testing</t>
  </si>
  <si>
    <t>FFE-041</t>
  </si>
  <si>
    <t>Location: Lower B-deck/ALLEYWAYS - Inspection</t>
  </si>
  <si>
    <t>FFE-042</t>
  </si>
  <si>
    <t>FFE-043</t>
  </si>
  <si>
    <t>Location: Lower B-deck/ALLEYWAYS - Testing</t>
  </si>
  <si>
    <t>FFE-044</t>
  </si>
  <si>
    <t>Location: Boat deck/OFFICER'S LOUNGE - Inspection</t>
  </si>
  <si>
    <t>FFE-045</t>
  </si>
  <si>
    <t>FFE-046</t>
  </si>
  <si>
    <t>Location: Boat deck/OFFICER'S LOUNGE - Testing</t>
  </si>
  <si>
    <t>FFE-047</t>
  </si>
  <si>
    <t>Location: Boat deck/OFFICER'S DINING RM - Inspection</t>
  </si>
  <si>
    <t>FFE-048</t>
  </si>
  <si>
    <t>FFE-049</t>
  </si>
  <si>
    <t>Location: Boat deck/OFFICER'S DINING RM - Testing</t>
  </si>
  <si>
    <t>FFE-050</t>
  </si>
  <si>
    <t>Location:Boat deck/OFFICER'S PANTRY - Inspection</t>
  </si>
  <si>
    <t>FFE-051</t>
  </si>
  <si>
    <t>FFE-052</t>
  </si>
  <si>
    <t>Location:Boat deck/OFFICER'S PANTRY - Testing</t>
  </si>
  <si>
    <t>FFE-053</t>
  </si>
  <si>
    <t>Location: Boat deck/CREW SMOKING RM. - Inspection</t>
  </si>
  <si>
    <t>FFE-054</t>
  </si>
  <si>
    <t>FFE-055</t>
  </si>
  <si>
    <t>FFE-056</t>
  </si>
  <si>
    <t>Location: Boat deck/CREW'S PANTRY - Inspection</t>
  </si>
  <si>
    <t>FFE-057</t>
  </si>
  <si>
    <t>FFE-058</t>
  </si>
  <si>
    <t>FFE-059</t>
  </si>
  <si>
    <t>Location: Boat deck/SHIP'S OFFICE - Inspection</t>
  </si>
  <si>
    <t>FFE-060</t>
  </si>
  <si>
    <t>FFE-061</t>
  </si>
  <si>
    <t>Location: Boat deck/SHIP'S OFFICE - Testing</t>
  </si>
  <si>
    <t>FFE-062</t>
  </si>
  <si>
    <t>Location: Boat deck/LOCKER 2GALLEY LOCKER - Inspection</t>
  </si>
  <si>
    <t>FFE-063</t>
  </si>
  <si>
    <t>FFE-064</t>
  </si>
  <si>
    <t>Location: Boat deck/LOCKER 2GALLEY LOCKER - Testing</t>
  </si>
  <si>
    <t>FFE-065</t>
  </si>
  <si>
    <t>Location: Boat deck/ALLEYWAYS - Inspection</t>
  </si>
  <si>
    <t>FFE-066</t>
  </si>
  <si>
    <t>FFE-067</t>
  </si>
  <si>
    <t>Location: Boat deck/ALLEYWAYS - Testing</t>
  </si>
  <si>
    <t>FFE-068</t>
  </si>
  <si>
    <t>Location: Upper deck/ENGINE CHANGING RM. - Inspection</t>
  </si>
  <si>
    <t>FFE-069</t>
  </si>
  <si>
    <t>FFE-070</t>
  </si>
  <si>
    <t>FFE-071</t>
  </si>
  <si>
    <t>Location: Upper deck/ALLEYWAYS (P) - Inspection</t>
  </si>
  <si>
    <t>FFE-072</t>
  </si>
  <si>
    <t>FFE-073</t>
  </si>
  <si>
    <t>Location: Upper deck/ALLEYWAYS (P) - Testing</t>
  </si>
  <si>
    <t>FFE-074</t>
  </si>
  <si>
    <t>Location: Upper deck/ALLEYWAYS (S) - Inspection</t>
  </si>
  <si>
    <t>FFE-075</t>
  </si>
  <si>
    <t>FFE-076</t>
  </si>
  <si>
    <t>Location: Upper deck/ALLEYWAYS (S) - Testing</t>
  </si>
  <si>
    <t>FFE-077</t>
  </si>
  <si>
    <t>Location: Upper deck/LOCKER 3) - Inspection</t>
  </si>
  <si>
    <t>FFE-078</t>
  </si>
  <si>
    <t>FFE-079</t>
  </si>
  <si>
    <t>Location: Upper deck/LOCKER 3) - Testing</t>
  </si>
  <si>
    <t>FFE-080</t>
  </si>
  <si>
    <t>Location: Upper deck/MULTIPURPOSE RM. - Inspection</t>
  </si>
  <si>
    <t>FFE-081</t>
  </si>
  <si>
    <t>FFE-082</t>
  </si>
  <si>
    <t>Location: Upper deck/MULTIPURPOSE RM. - Testing</t>
  </si>
  <si>
    <t>FFE-083</t>
  </si>
  <si>
    <t>Location: Upper deck/FIRE STATION - Inspection</t>
  </si>
  <si>
    <t>FFE-084</t>
  </si>
  <si>
    <t>FFE-085</t>
  </si>
  <si>
    <t>Location: Upper deck/FIRE STATION - Testing</t>
  </si>
  <si>
    <t>FFE-086</t>
  </si>
  <si>
    <t>Location: Upper deck/HOSPITAL - Inspection</t>
  </si>
  <si>
    <t>FFE-087</t>
  </si>
  <si>
    <t>FFE-088</t>
  </si>
  <si>
    <t>Location: Upper deck/HOSPITAL - Testing</t>
  </si>
  <si>
    <t>FFE-089</t>
  </si>
  <si>
    <t>Location: Upper deck/FIRE LOCKER 2 - Inspection</t>
  </si>
  <si>
    <t>NOT DUE</t>
  </si>
  <si>
    <t>FFE-090</t>
  </si>
  <si>
    <t>FFE-091</t>
  </si>
  <si>
    <t>Location: Upper deck/FIRE LOCKER 2 - Testing</t>
  </si>
  <si>
    <t>FFE-092</t>
  </si>
  <si>
    <t>Location: ENGINE RM ENTRANCE AFT - Inspection</t>
  </si>
  <si>
    <t>FFE-093</t>
  </si>
  <si>
    <t>FFE-094</t>
  </si>
  <si>
    <t>Location: ENGINE RM ENTRANCE AFT - Testing</t>
  </si>
  <si>
    <t>FFE-095</t>
  </si>
  <si>
    <t>Location: Eng. Aft side - Inspection</t>
  </si>
  <si>
    <t>FFE-096</t>
  </si>
  <si>
    <t>FFE-097</t>
  </si>
  <si>
    <t>Location: Eng. Aft side - Testing</t>
  </si>
  <si>
    <t>FFE-098</t>
  </si>
  <si>
    <t>Location: Eng.Control  rm deck/ENGINE CONTROL RM - Inspection</t>
  </si>
  <si>
    <t>FFE-099</t>
  </si>
  <si>
    <t>FFE-100</t>
  </si>
  <si>
    <t>Location: Eng.Control  rm deck/ENGINE CONTROL RM - Testing</t>
  </si>
  <si>
    <t>FFE-101</t>
  </si>
  <si>
    <t>Location: Eng.Control  rm deck/OUTSIDE ECR - Inspection</t>
  </si>
  <si>
    <t>FFE-102</t>
  </si>
  <si>
    <t>FFE-103</t>
  </si>
  <si>
    <t>Location: Eng.Control  rm deck/OUTSIDE ECR - Testing</t>
  </si>
  <si>
    <t>FFE-104</t>
  </si>
  <si>
    <t>Location: Eng.Control  rm deck/ENGINE ROOM - FWD - Inspection</t>
  </si>
  <si>
    <t>FFE-105</t>
  </si>
  <si>
    <t>FFE-106</t>
  </si>
  <si>
    <t>Location: Eng.Control  rm deck/ENGINE ROOM - FWD - Testing</t>
  </si>
  <si>
    <t>FFE-107</t>
  </si>
  <si>
    <t>Location: Eng.Control  rm deck/NEAR L.O. SETT. TANK - Inspection</t>
  </si>
  <si>
    <t>FFE-108</t>
  </si>
  <si>
    <t>FFE-109</t>
  </si>
  <si>
    <t>Location: Eng.Control  rm deck/NEAR L.O. SETT. TANK - Testing</t>
  </si>
  <si>
    <t>FFE-110</t>
  </si>
  <si>
    <t>Location: Eng.Control  rm deck/BOILER SPACE - Inspection</t>
  </si>
  <si>
    <t>FFE-111</t>
  </si>
  <si>
    <t>FFE-112</t>
  </si>
  <si>
    <t>Location: Eng.Control  rm deck/BOILER SPACE - Testing</t>
  </si>
  <si>
    <t>FFE-113</t>
  </si>
  <si>
    <t>Location: Eng. Workshop  deck - Inspection</t>
  </si>
  <si>
    <t>FFE-114</t>
  </si>
  <si>
    <t>FFE-115</t>
  </si>
  <si>
    <t>FFE-116</t>
  </si>
  <si>
    <t>FFE-117</t>
  </si>
  <si>
    <t>FFE-118</t>
  </si>
  <si>
    <t>FFE-119</t>
  </si>
  <si>
    <t>FFE-120</t>
  </si>
  <si>
    <t>FFE-121</t>
  </si>
  <si>
    <t>FFE-122</t>
  </si>
  <si>
    <t>Location: Eng.Partial deck - Inspection</t>
  </si>
  <si>
    <t>FFE-123</t>
  </si>
  <si>
    <t>FFE-124</t>
  </si>
  <si>
    <t>Location: Eng.Partial deck - Testing</t>
  </si>
  <si>
    <t>FFE-125</t>
  </si>
  <si>
    <t>Location: Eng. Floor deck - Inspection</t>
  </si>
  <si>
    <t>FFE-126</t>
  </si>
  <si>
    <t>FFE-127</t>
  </si>
  <si>
    <t>Location: Eng. Floor deck - Testing</t>
  </si>
  <si>
    <t>FFE-128</t>
  </si>
  <si>
    <t>FFE-129</t>
  </si>
  <si>
    <t>FFE-130</t>
  </si>
  <si>
    <t>FFE-131</t>
  </si>
  <si>
    <t>Location: Funnel - Inspection</t>
  </si>
  <si>
    <t>FFE-132</t>
  </si>
  <si>
    <t>FFE-133</t>
  </si>
  <si>
    <t>Location: Funnel - Testing</t>
  </si>
  <si>
    <t>FFE-134</t>
  </si>
  <si>
    <t>6kg PORTABLE DRY POWDER FIRE EXTINGUISHER</t>
  </si>
  <si>
    <t>Location: Emergency Generator - Inspection</t>
  </si>
  <si>
    <t>FFE-135</t>
  </si>
  <si>
    <t>FFE-136</t>
  </si>
  <si>
    <t>Location: Emergency Generator - Testing</t>
  </si>
  <si>
    <t>FFE-137</t>
  </si>
  <si>
    <t>Location: Ships Office- Inspection</t>
  </si>
  <si>
    <t>FFE-138</t>
  </si>
  <si>
    <t>FFE-139</t>
  </si>
  <si>
    <t>Location: Ships Office- Testing</t>
  </si>
  <si>
    <t>FFE-140</t>
  </si>
  <si>
    <t>Location: Galley - Inspection</t>
  </si>
  <si>
    <t>FFE-141</t>
  </si>
  <si>
    <t>FFE-142</t>
  </si>
  <si>
    <t>Location: Galley - Testing</t>
  </si>
  <si>
    <t>FFE-143</t>
  </si>
  <si>
    <t>Location: Deck Workshop - Inspection</t>
  </si>
  <si>
    <t>FFE-144</t>
  </si>
  <si>
    <t>FFE-145</t>
  </si>
  <si>
    <t>Location: Deck Workshop - Testing</t>
  </si>
  <si>
    <t>FFE-146</t>
  </si>
  <si>
    <t>Location: Aircon room - Inspection</t>
  </si>
  <si>
    <t>FFE-147</t>
  </si>
  <si>
    <t>FFE-148</t>
  </si>
  <si>
    <t>Location: Aircon room - Testing</t>
  </si>
  <si>
    <t>FFE-149</t>
  </si>
  <si>
    <t>Location: Nav. locker - Inspection</t>
  </si>
  <si>
    <t>FFE-150</t>
  </si>
  <si>
    <t>FFE-151</t>
  </si>
  <si>
    <t>FFE-152</t>
  </si>
  <si>
    <t>FFE-153</t>
  </si>
  <si>
    <t>FFE-154</t>
  </si>
  <si>
    <t>FFE-155</t>
  </si>
  <si>
    <t>Location: Battery room - Inspection</t>
  </si>
  <si>
    <t>FFE-156</t>
  </si>
  <si>
    <t>FFE-157</t>
  </si>
  <si>
    <t>FFE-158</t>
  </si>
  <si>
    <t>Location: Radio trans. Room - Inspection</t>
  </si>
  <si>
    <t>FFE-159</t>
  </si>
  <si>
    <t>FFE-160</t>
  </si>
  <si>
    <t>Location: Radio trans. Room - Testing</t>
  </si>
  <si>
    <t>FFE-161</t>
  </si>
  <si>
    <t>Location: Buson store - Inspection</t>
  </si>
  <si>
    <t>FFE-162</t>
  </si>
  <si>
    <t>FFE-163</t>
  </si>
  <si>
    <t>Location: Buson store - Testing</t>
  </si>
  <si>
    <t>FFE-164</t>
  </si>
  <si>
    <t>Location: Engine Workshop - Inspection</t>
  </si>
  <si>
    <t>FFE-165</t>
  </si>
  <si>
    <t>FFE-166</t>
  </si>
  <si>
    <t>Location: Engine Workshop - Testing</t>
  </si>
  <si>
    <t>FFE-167</t>
  </si>
  <si>
    <t>Location: Boiler space - Inspection</t>
  </si>
  <si>
    <t>FFE-168</t>
  </si>
  <si>
    <t>FFE-169</t>
  </si>
  <si>
    <t>Location: Boiler space - Testing</t>
  </si>
  <si>
    <t>FFE-170</t>
  </si>
  <si>
    <t>FFE-171</t>
  </si>
  <si>
    <t>FFE-172</t>
  </si>
  <si>
    <t>FFE-173</t>
  </si>
  <si>
    <t>FFE-174</t>
  </si>
  <si>
    <t>FFE-175</t>
  </si>
  <si>
    <t>FFE-176</t>
  </si>
  <si>
    <t>FFE-177</t>
  </si>
  <si>
    <t>FFE-178</t>
  </si>
  <si>
    <t>FFE-179</t>
  </si>
  <si>
    <t>5kg PORTABLE CO2 FIRE EXTINGUISHER</t>
  </si>
  <si>
    <t>FFE-180</t>
  </si>
  <si>
    <t>FFE-181</t>
  </si>
  <si>
    <t>FFE-182</t>
  </si>
  <si>
    <t>Location: Eng. Control rm - Inspection</t>
  </si>
  <si>
    <t>FFE-183</t>
  </si>
  <si>
    <t>FFE-184</t>
  </si>
  <si>
    <t>Location: Eng. Control rm - Testing</t>
  </si>
  <si>
    <t>FFE-185</t>
  </si>
  <si>
    <t>Location: Steering gear rm - Inspection</t>
  </si>
  <si>
    <t>FFE-186</t>
  </si>
  <si>
    <t>FFE-187</t>
  </si>
  <si>
    <t>Location: Steering gear rm - Testing</t>
  </si>
  <si>
    <t>FFE-188</t>
  </si>
  <si>
    <t>Location: Fire locker no.1 - Inspection</t>
  </si>
  <si>
    <t>FFE-189</t>
  </si>
  <si>
    <t>FFE-190</t>
  </si>
  <si>
    <t>Location: Fire locker no.1 - Testing</t>
  </si>
  <si>
    <t>FFE-191</t>
  </si>
  <si>
    <t>Location: Fire locker no.2 - Inspection</t>
  </si>
  <si>
    <t>FFE-192</t>
  </si>
  <si>
    <t>FFE-193</t>
  </si>
  <si>
    <t>Location: Fire locker no.2 - Testing</t>
  </si>
  <si>
    <t>FFE-194</t>
  </si>
  <si>
    <t>FFE-195</t>
  </si>
  <si>
    <t>FFE-196</t>
  </si>
  <si>
    <t>FFE-197</t>
  </si>
  <si>
    <t>2Kg PORTABLE DRY POWDER FIRE EXTINGUISHER</t>
  </si>
  <si>
    <t>Location: Freefall Lifeboat - Inspection</t>
  </si>
  <si>
    <t>FFE-198</t>
  </si>
  <si>
    <t>FFE-199</t>
  </si>
  <si>
    <t>Location: Freefall Lifeboat - Testing</t>
  </si>
  <si>
    <t>FFE-200</t>
  </si>
  <si>
    <t>Location: Rescue boat - Inspection</t>
  </si>
  <si>
    <t>FFE-201</t>
  </si>
  <si>
    <t>FFE-202</t>
  </si>
  <si>
    <t>Location: Rescue boat - Testing</t>
  </si>
  <si>
    <t>Bulkheads</t>
  </si>
  <si>
    <t>Visually checked  general condition, rusting conditions, Paint peeling, Cracks and bend</t>
  </si>
  <si>
    <t>6 Month</t>
  </si>
  <si>
    <t>Upper Slopes</t>
  </si>
  <si>
    <t>Side Hopper</t>
  </si>
  <si>
    <t>Tank Top</t>
  </si>
  <si>
    <t>Ventilation</t>
  </si>
  <si>
    <t>Ladder</t>
  </si>
  <si>
    <t>Air Vent Pipings</t>
  </si>
  <si>
    <t>Bilges</t>
  </si>
  <si>
    <t>Side Girger / End Beams</t>
  </si>
  <si>
    <t xml:space="preserve">Frames </t>
  </si>
  <si>
    <t xml:space="preserve"> Bulkheads</t>
  </si>
  <si>
    <t>Checked  general condition, rusting conditions, Paint peeling, Cracks and bend in the tank interior members</t>
  </si>
  <si>
    <t>Transverse Floors</t>
  </si>
  <si>
    <t>Checked  general condition, rusting conditions, Paint peeling, Cracks and bend</t>
  </si>
  <si>
    <t>Transverse Girders</t>
  </si>
  <si>
    <t>Side Frames</t>
  </si>
  <si>
    <t>Stringers</t>
  </si>
  <si>
    <t>Ladders</t>
  </si>
  <si>
    <t>Checked  general condition, rusting on the sounding pipe and its wall thickness</t>
  </si>
  <si>
    <t>Air vent Pipes</t>
  </si>
  <si>
    <t>Checked  general condition, rusting on the Air vent Pipes and Paint peeling, Cracks and bend</t>
  </si>
  <si>
    <t>Internal Structures</t>
  </si>
  <si>
    <t xml:space="preserve"> Visual cheked
 - Rusting conditions
 - Paint peeling
 - Cracks and bend in the tank interior members
 - Quantity of mud
 - Wear of striking plate
 - Erosion of the bottom of bell mouth
 - Rusting on the sounding pipe and its wall
   thickness
 - Conditions of level gauge</t>
  </si>
  <si>
    <t>Anode</t>
  </si>
  <si>
    <t>Checked general condition and wear of anode</t>
  </si>
  <si>
    <t>Air Vents Ballast tanks</t>
  </si>
  <si>
    <t>AVB</t>
  </si>
  <si>
    <t>AVB-001</t>
  </si>
  <si>
    <t>Air vent heads</t>
  </si>
  <si>
    <t>Visually checked general condition, checked floats and gastkets, carry out chipping &amp; scraping, apply paint</t>
  </si>
  <si>
    <t>1 month</t>
  </si>
  <si>
    <t>Air Vents Fuel tanks</t>
  </si>
  <si>
    <t>AVFO</t>
  </si>
  <si>
    <t>AVFO-001</t>
  </si>
  <si>
    <t>Air Vent Heads</t>
  </si>
  <si>
    <t>Visually checked general condition</t>
  </si>
  <si>
    <t>AVFW</t>
  </si>
  <si>
    <t>AVFW-001</t>
  </si>
  <si>
    <t>NVCH</t>
  </si>
  <si>
    <t>NVCH-001</t>
  </si>
  <si>
    <t xml:space="preserve">Natural Ventilation                            </t>
  </si>
  <si>
    <t>Checked general condition, Grease &amp; oil up hinges.</t>
  </si>
  <si>
    <t>ERF</t>
  </si>
  <si>
    <t>ERF-001</t>
  </si>
  <si>
    <t>ER FAN No. 1</t>
  </si>
  <si>
    <t>Check General Condition</t>
  </si>
  <si>
    <t>ERF-002</t>
  </si>
  <si>
    <t>Check suction filter and clean when needed</t>
  </si>
  <si>
    <t>ERF-003</t>
  </si>
  <si>
    <t>Replace bearings and motor overhaul</t>
  </si>
  <si>
    <t>60 months</t>
  </si>
  <si>
    <t>ERF-004</t>
  </si>
  <si>
    <t>ER FAN No. 2</t>
  </si>
  <si>
    <t>ERF-005</t>
  </si>
  <si>
    <t>ERF-006</t>
  </si>
  <si>
    <t>ERF-007</t>
  </si>
  <si>
    <t>ER FAN No. 3</t>
  </si>
  <si>
    <t>ERF-008</t>
  </si>
  <si>
    <t>ERF-009</t>
  </si>
  <si>
    <t>NVSR</t>
  </si>
  <si>
    <t>NVSR-001</t>
  </si>
  <si>
    <t xml:space="preserve">Natural Ventilation System                                 </t>
  </si>
  <si>
    <t xml:space="preserve">Checked general condition, Grease &amp; oil up hinges.
</t>
  </si>
  <si>
    <t>SP</t>
  </si>
  <si>
    <t>SP-001</t>
  </si>
  <si>
    <t>Forecastle Mast</t>
  </si>
  <si>
    <t>Visually check signs of corrosion and damage</t>
  </si>
  <si>
    <t>Forecastle Mast Lights</t>
  </si>
  <si>
    <t>function test, replace if necessary</t>
  </si>
  <si>
    <t>Forecastle Stay</t>
  </si>
  <si>
    <t>Airhorn</t>
  </si>
  <si>
    <t>Visual check general condition, signs of corrosion and damage, function test,</t>
  </si>
  <si>
    <t>Air Vent Pipes</t>
  </si>
  <si>
    <t>Visually check signs of corrosion and damage, regrease</t>
  </si>
  <si>
    <t>Fairleads</t>
  </si>
  <si>
    <t>Visually check signs of corrosion and damage, grease up</t>
  </si>
  <si>
    <t>Stand Rollers</t>
  </si>
  <si>
    <t>Visual check signs of corrosion and damage, grease up</t>
  </si>
  <si>
    <t>Mooring Drums</t>
  </si>
  <si>
    <t>Visual check signs of corrosion and damage</t>
  </si>
  <si>
    <t>Mooring Drum Greasing Points</t>
  </si>
  <si>
    <t>Forecastle Water Tight Door</t>
  </si>
  <si>
    <t>Forecastle Manhole</t>
  </si>
  <si>
    <t>Visual check signs of corrosion and damage, regrease</t>
  </si>
  <si>
    <t>ANC</t>
  </si>
  <si>
    <t>ANC-001</t>
  </si>
  <si>
    <t>Anchor Chain</t>
  </si>
  <si>
    <t>ANC-002</t>
  </si>
  <si>
    <t>Anchor Hosepipes</t>
  </si>
  <si>
    <t>ANC-003</t>
  </si>
  <si>
    <t>Anchor link/pins/connector</t>
  </si>
  <si>
    <t>ANC-004</t>
  </si>
  <si>
    <t>Anchor Wash Pipes/Valves</t>
  </si>
  <si>
    <t>ANC-005</t>
  </si>
  <si>
    <t>Chain Locker</t>
  </si>
  <si>
    <t>ANC-006</t>
  </si>
  <si>
    <t>Chain Securing Arrangement</t>
  </si>
  <si>
    <t>ANC-007</t>
  </si>
  <si>
    <t>Anchor bar / brakes</t>
  </si>
  <si>
    <t>ANC-008</t>
  </si>
  <si>
    <t>Guide Rollers</t>
  </si>
  <si>
    <t>ANC-009</t>
  </si>
  <si>
    <t>Chain Stopper</t>
  </si>
  <si>
    <t>ANC-010</t>
  </si>
  <si>
    <t>Warping head</t>
  </si>
  <si>
    <t>Mooring ropes</t>
  </si>
  <si>
    <t>MOOR</t>
  </si>
  <si>
    <t>MOOR-001</t>
  </si>
  <si>
    <t>MOOR-002</t>
  </si>
  <si>
    <t>Replacement- as per mooring ropes condition and manufaturers manual</t>
  </si>
  <si>
    <t>Boat Davit</t>
  </si>
  <si>
    <t>BD</t>
  </si>
  <si>
    <t>BD-001</t>
  </si>
  <si>
    <t>Sheaves / Hinges / Pins</t>
  </si>
  <si>
    <t>Visually checked general condition, sign of corrosion and damage, lubrication to the necessary point of working part</t>
  </si>
  <si>
    <t>BD-002</t>
  </si>
  <si>
    <t>Blocks / Boat Falls</t>
  </si>
  <si>
    <t>BD-003</t>
  </si>
  <si>
    <t>Limit Device/Valve</t>
  </si>
  <si>
    <t>Visually checked general condition, function test</t>
  </si>
  <si>
    <t>BD-004</t>
  </si>
  <si>
    <t>Boat Lashing Point</t>
  </si>
  <si>
    <t>Visually checked general condition, sign of corrosion and damage, regrease</t>
  </si>
  <si>
    <t>BD-005</t>
  </si>
  <si>
    <t>Boat Greasing Points</t>
  </si>
  <si>
    <t>BD-006</t>
  </si>
  <si>
    <t>Wire Ropes</t>
  </si>
  <si>
    <t>BD-007</t>
  </si>
  <si>
    <t>Limit Switches</t>
  </si>
  <si>
    <t>BD-008</t>
  </si>
  <si>
    <t>Replace- if necessary (rotation resistant wire- 5 years)</t>
  </si>
  <si>
    <t>ACM</t>
  </si>
  <si>
    <t>ACM-001</t>
  </si>
  <si>
    <t>Toilets</t>
  </si>
  <si>
    <t>Checked general condition, Wash paint/Carry out chipping, scraping &amp; painting</t>
  </si>
  <si>
    <t>ACM-002</t>
  </si>
  <si>
    <t>Lightings / Emergency lights</t>
  </si>
  <si>
    <t>Check bulbs and tubes if busted, replace if necessary</t>
  </si>
  <si>
    <t>ACM-003</t>
  </si>
  <si>
    <t>Washing Room</t>
  </si>
  <si>
    <t>ACM-004</t>
  </si>
  <si>
    <t>Passageway</t>
  </si>
  <si>
    <t>ACM-005</t>
  </si>
  <si>
    <t>Galley</t>
  </si>
  <si>
    <t>ACM-006</t>
  </si>
  <si>
    <t>Store Rooms</t>
  </si>
  <si>
    <t>ACM-007</t>
  </si>
  <si>
    <t>Paint Store</t>
  </si>
  <si>
    <t>Properly arranged and cleaned</t>
  </si>
  <si>
    <t>ACM-008</t>
  </si>
  <si>
    <t>Fire Station</t>
  </si>
  <si>
    <t>ACM-009</t>
  </si>
  <si>
    <t>CO2 Room</t>
  </si>
  <si>
    <t>Visually checked general condition, Wash paint/Carry out chipping, scraping &amp; painting</t>
  </si>
  <si>
    <t>SAFARGO and AGTR vessels</t>
  </si>
  <si>
    <t>ACM-010</t>
  </si>
  <si>
    <t>Smoking Room</t>
  </si>
  <si>
    <t>ACM-011</t>
  </si>
  <si>
    <t>Linen Store / Cabins</t>
  </si>
  <si>
    <t>Visually checked general condition, Wash paint &amp; painting</t>
  </si>
  <si>
    <t>ACM-012</t>
  </si>
  <si>
    <t>Air Condition/Reefer Room</t>
  </si>
  <si>
    <t>ACM-013</t>
  </si>
  <si>
    <t>Recreation Room</t>
  </si>
  <si>
    <t>ACM-014</t>
  </si>
  <si>
    <t>Tally Office</t>
  </si>
  <si>
    <t>ACM-015</t>
  </si>
  <si>
    <t>Ships Office</t>
  </si>
  <si>
    <t>ACM-016</t>
  </si>
  <si>
    <t>Water tight doors</t>
  </si>
  <si>
    <t>Visually checked general condition, carry out oil &amp; grease up, check water tight packing, dog locks</t>
  </si>
  <si>
    <t>Suprestructure</t>
  </si>
  <si>
    <t>SUS</t>
  </si>
  <si>
    <t>SUS-001</t>
  </si>
  <si>
    <t>Bridge Bulkhead</t>
  </si>
  <si>
    <t>Visually check general condition, Carry out chipping &amp; scraping, Apply paint</t>
  </si>
  <si>
    <t>3 Month</t>
  </si>
  <si>
    <t>SUS-002</t>
  </si>
  <si>
    <t>Poop Bulkhead</t>
  </si>
  <si>
    <t>SUS-003</t>
  </si>
  <si>
    <t>Antenna Post</t>
  </si>
  <si>
    <t>SUS-004</t>
  </si>
  <si>
    <t>Foremast / RADAR Scanner</t>
  </si>
  <si>
    <t>SUS-005</t>
  </si>
  <si>
    <t>Funnel</t>
  </si>
  <si>
    <t>Fresh Water tank</t>
  </si>
  <si>
    <t>FWT</t>
  </si>
  <si>
    <t>FWT-001</t>
  </si>
  <si>
    <t>Maintenance</t>
  </si>
  <si>
    <t>Cleaning, (painting if required)</t>
  </si>
  <si>
    <t>FWT-002</t>
  </si>
  <si>
    <t>Internal Structure</t>
  </si>
  <si>
    <t>Carry out internal inspection</t>
  </si>
  <si>
    <t>Drinking Water tank</t>
  </si>
  <si>
    <t>DWT</t>
  </si>
  <si>
    <t>DWT-001</t>
  </si>
  <si>
    <t>DWT-002</t>
  </si>
  <si>
    <t>DWT-003</t>
  </si>
  <si>
    <t>Water Analysis</t>
  </si>
  <si>
    <t>RB</t>
  </si>
  <si>
    <t>BH-R4</t>
  </si>
  <si>
    <t>Qingdao Beihai Shipbuilding Heavy Industry Ltd.</t>
  </si>
  <si>
    <t>RB-001</t>
  </si>
  <si>
    <t>Rescueboat's Hull</t>
  </si>
  <si>
    <t>Visually check general condition, marking and fittings</t>
  </si>
  <si>
    <t>RB-002</t>
  </si>
  <si>
    <t>Painters</t>
  </si>
  <si>
    <t>Visually check general condition</t>
  </si>
  <si>
    <t>RB-003</t>
  </si>
  <si>
    <t>IMO Stickers</t>
  </si>
  <si>
    <t>Visually check general condition, properly displayed, replace if necessary</t>
  </si>
  <si>
    <t>RB-004</t>
  </si>
  <si>
    <t>Rescueboat's Engine</t>
  </si>
  <si>
    <t>Visually check general condition, signs of corrosion and damage, carried out weekly testing</t>
  </si>
  <si>
    <t>RB-005</t>
  </si>
  <si>
    <t>Rescueboat's Steering</t>
  </si>
  <si>
    <t>Visually check general condition, signs of corrosion and damage</t>
  </si>
  <si>
    <t>RB-006</t>
  </si>
  <si>
    <t>Rescueboat's Rudder</t>
  </si>
  <si>
    <t>RB-007</t>
  </si>
  <si>
    <t>Rescueboat's Lashing</t>
  </si>
  <si>
    <t>Visually check general condition and damage</t>
  </si>
  <si>
    <t>RB-008</t>
  </si>
  <si>
    <t>Rescueboat's Equipments</t>
  </si>
  <si>
    <t>Visually check condition, required quantity and expiry date</t>
  </si>
  <si>
    <t>RB-009</t>
  </si>
  <si>
    <t>LB</t>
  </si>
  <si>
    <t>BH-F750</t>
  </si>
  <si>
    <t>Behai Shipbuilding Heavy Industry Co. Ltd.</t>
  </si>
  <si>
    <t>LB-001</t>
  </si>
  <si>
    <t>Life Boat Hull</t>
  </si>
  <si>
    <t>Visually checked general condition, marking and fittings</t>
  </si>
  <si>
    <t>LB-002</t>
  </si>
  <si>
    <t>Food Ration</t>
  </si>
  <si>
    <t>Checked required quantity and expiry date</t>
  </si>
  <si>
    <t>LB-003</t>
  </si>
  <si>
    <t>Water</t>
  </si>
  <si>
    <t>LB-004</t>
  </si>
  <si>
    <t>LB-005</t>
  </si>
  <si>
    <t>LB-006</t>
  </si>
  <si>
    <t>Axes / Pail / Scopes</t>
  </si>
  <si>
    <t>LB-007</t>
  </si>
  <si>
    <t>Visually checked general condition, properly displayed, replace if necessary</t>
  </si>
  <si>
    <t>LB-008</t>
  </si>
  <si>
    <t>Life boat's Diesel Engine</t>
  </si>
  <si>
    <t>Visually checked general condition, signs of corrosion and damage, carried out weekly testing</t>
  </si>
  <si>
    <t>LB-009</t>
  </si>
  <si>
    <t>Life Boat's Steering</t>
  </si>
  <si>
    <t>Visually checked general condition, signs of corrosion and damage</t>
  </si>
  <si>
    <t>LB-010</t>
  </si>
  <si>
    <t>Life Boat's Rudder</t>
  </si>
  <si>
    <t>LB-011</t>
  </si>
  <si>
    <t>Life Boat's Equipments</t>
  </si>
  <si>
    <t>Visually checked condition, required quantity and expiry date</t>
  </si>
  <si>
    <t>LB-012</t>
  </si>
  <si>
    <t>Plug / Portable pumps</t>
  </si>
  <si>
    <t>LB-013</t>
  </si>
  <si>
    <t>Wire ropes / greasing points</t>
  </si>
  <si>
    <t>Visually checked general condition, regreasing</t>
  </si>
  <si>
    <t>LB-014</t>
  </si>
  <si>
    <t>Embarkation Ladder</t>
  </si>
  <si>
    <t>Visually checked general condition, properly secured and ready for immediate use</t>
  </si>
  <si>
    <t>LB-015</t>
  </si>
  <si>
    <t>LB-016</t>
  </si>
  <si>
    <t>WTK</t>
  </si>
  <si>
    <t>WTK-001</t>
  </si>
  <si>
    <t>WTK-002</t>
  </si>
  <si>
    <t>Onboard water test</t>
  </si>
  <si>
    <t>Deck Batteries</t>
  </si>
  <si>
    <t>BMC</t>
  </si>
  <si>
    <t>Date of last change         (dd-mm-yy)</t>
  </si>
  <si>
    <t>BMC-001</t>
  </si>
  <si>
    <t>Radio Service</t>
  </si>
  <si>
    <t>Replace with new spare</t>
  </si>
  <si>
    <t>7years</t>
  </si>
  <si>
    <t>BMC-002</t>
  </si>
  <si>
    <t>General Service</t>
  </si>
  <si>
    <t>BMC-003</t>
  </si>
  <si>
    <t>Portable two-way VHf  Radio telephone ( spare)</t>
  </si>
  <si>
    <t>5years</t>
  </si>
  <si>
    <t>Portable two-way VHf  Radio telephone</t>
  </si>
  <si>
    <t>BMC-004</t>
  </si>
  <si>
    <t xml:space="preserve">EPIRB </t>
  </si>
  <si>
    <t>BMC-005</t>
  </si>
  <si>
    <t>BMC-006</t>
  </si>
  <si>
    <t>CMOS CPU board in DCU</t>
  </si>
  <si>
    <t>6years</t>
  </si>
  <si>
    <t>BMC-007</t>
  </si>
  <si>
    <t xml:space="preserve">VDR DRU </t>
  </si>
  <si>
    <t>BMC-008</t>
  </si>
  <si>
    <t>VDR DCU</t>
  </si>
  <si>
    <t>BMC-009</t>
  </si>
  <si>
    <t>ECDIS -UPS</t>
  </si>
  <si>
    <t>BMC-010</t>
  </si>
  <si>
    <t>Daylight signalling</t>
  </si>
  <si>
    <t>3years</t>
  </si>
  <si>
    <t>BMC-011</t>
  </si>
  <si>
    <t>MOP -A  back up panel</t>
  </si>
  <si>
    <t>BMC-012</t>
  </si>
  <si>
    <t>MOP-B- back up panel</t>
  </si>
  <si>
    <t>BMC-013</t>
  </si>
  <si>
    <t>1year</t>
  </si>
  <si>
    <t>BMC-014</t>
  </si>
  <si>
    <t>Life boat</t>
  </si>
  <si>
    <t>BMC-015</t>
  </si>
  <si>
    <t>Emergency Generator</t>
  </si>
  <si>
    <t>BMC-016</t>
  </si>
  <si>
    <t>GMDSS</t>
  </si>
  <si>
    <t>Note:</t>
    <phoneticPr fontId="10" type="noConversion"/>
  </si>
  <si>
    <t>GMDSS are connected to Radio equipment batteries.</t>
    <phoneticPr fontId="10" type="noConversion"/>
  </si>
  <si>
    <t>ECDIS are connected to General Service batteries.</t>
    <phoneticPr fontId="10" type="noConversion"/>
  </si>
  <si>
    <t>7years</t>
    <phoneticPr fontId="10" type="noConversion"/>
  </si>
  <si>
    <t>Only Visual Inspection</t>
  </si>
  <si>
    <t>Check by the Engr.</t>
    <phoneticPr fontId="10" type="noConversion"/>
  </si>
  <si>
    <t>Ventilation System Accomm.</t>
  </si>
  <si>
    <t xml:space="preserve">Checked Conditon:
- Cradle support
- Liferaft lashing
- External Structure 
- Hydrostatic Release Unit(HRU) expiry date
- IMO Symbol sticker
- Instructions for launching procedures properly display and illuminated by emergency light
</t>
    <phoneticPr fontId="10" type="noConversion"/>
  </si>
  <si>
    <t>SINGAPORE</t>
  </si>
  <si>
    <t>Check before loading and after discharging</t>
  </si>
  <si>
    <t>OFFICERS INCHARGE</t>
  </si>
  <si>
    <t>Chief Officer</t>
  </si>
  <si>
    <t>Third Officer</t>
  </si>
  <si>
    <t>Second Officer</t>
  </si>
  <si>
    <t xml:space="preserve">No. 1 Cargo Hold </t>
  </si>
  <si>
    <t xml:space="preserve">No. 2 Cargo Hold </t>
  </si>
  <si>
    <t xml:space="preserve">No. 3 Cargo Hold </t>
  </si>
  <si>
    <t xml:space="preserve">No. 4 Cargo Hold </t>
  </si>
  <si>
    <t xml:space="preserve">No. 5 Cargo Hold </t>
  </si>
  <si>
    <t xml:space="preserve">No. 6 Cargo Hold </t>
  </si>
  <si>
    <t xml:space="preserve">No. 7 Cargo Hold </t>
  </si>
  <si>
    <t>No.1 Ballast Tank Portside</t>
  </si>
  <si>
    <t>No.1 Ballast Tank Starboardside</t>
  </si>
  <si>
    <t>No. 2 Ballast Tank Portside</t>
  </si>
  <si>
    <t>No.2 Ballast Tank Starboardside</t>
  </si>
  <si>
    <t>No. 3 Ballast Tank Portside</t>
  </si>
  <si>
    <t>No.3 Ballast Tank Starboardside</t>
  </si>
  <si>
    <t>Forepeak Tank</t>
  </si>
  <si>
    <t>CH1</t>
  </si>
  <si>
    <t>CH1-001</t>
  </si>
  <si>
    <t>CH1-002</t>
  </si>
  <si>
    <t>CH1-003</t>
  </si>
  <si>
    <t>CH1-004</t>
  </si>
  <si>
    <t>CH1-005</t>
  </si>
  <si>
    <t>CH1-006</t>
  </si>
  <si>
    <t>CH1-007</t>
  </si>
  <si>
    <t>CH1-008</t>
  </si>
  <si>
    <t>CH1-009</t>
  </si>
  <si>
    <t>CH1-010</t>
  </si>
  <si>
    <t>CH1-011</t>
  </si>
  <si>
    <t>CH2</t>
  </si>
  <si>
    <t>CH2-001</t>
  </si>
  <si>
    <t>CH2-002</t>
  </si>
  <si>
    <t>CH2-003</t>
  </si>
  <si>
    <t>CH2-004</t>
  </si>
  <si>
    <t>CH2-005</t>
  </si>
  <si>
    <t>CH2-006</t>
  </si>
  <si>
    <t>CH2-007</t>
  </si>
  <si>
    <t>CH2-008</t>
  </si>
  <si>
    <t>CH2-009</t>
  </si>
  <si>
    <t>CH2-010</t>
  </si>
  <si>
    <t>CH2-011</t>
  </si>
  <si>
    <t>CH3</t>
  </si>
  <si>
    <t>CH3-001</t>
  </si>
  <si>
    <t>CH3-002</t>
  </si>
  <si>
    <t>CH3-003</t>
  </si>
  <si>
    <t>CH3-004</t>
  </si>
  <si>
    <t>CH3-005</t>
  </si>
  <si>
    <t>CH3-006</t>
  </si>
  <si>
    <t>CH3-007</t>
  </si>
  <si>
    <t>CH3-008</t>
  </si>
  <si>
    <t>CH3-009</t>
  </si>
  <si>
    <t>CH3-010</t>
  </si>
  <si>
    <t>CH3-011</t>
  </si>
  <si>
    <t>CH4</t>
  </si>
  <si>
    <t>CH4-001</t>
  </si>
  <si>
    <t>CH4-002</t>
  </si>
  <si>
    <t>CH4-003</t>
  </si>
  <si>
    <t>CH4-004</t>
  </si>
  <si>
    <t>CH4-005</t>
  </si>
  <si>
    <t>CH4-006</t>
  </si>
  <si>
    <t>CH4-007</t>
  </si>
  <si>
    <t>CH4-008</t>
  </si>
  <si>
    <t>CH4-009</t>
  </si>
  <si>
    <t>CH4-010</t>
  </si>
  <si>
    <t>CH4-011</t>
  </si>
  <si>
    <t>CH5</t>
  </si>
  <si>
    <t>CH5-001</t>
  </si>
  <si>
    <t>CH5-002</t>
  </si>
  <si>
    <t>CH5-003</t>
  </si>
  <si>
    <t>CH5-004</t>
  </si>
  <si>
    <t>CH5-005</t>
  </si>
  <si>
    <t>CH5-006</t>
  </si>
  <si>
    <t>CH5-007</t>
  </si>
  <si>
    <t>CH5-008</t>
  </si>
  <si>
    <t>CH5-009</t>
  </si>
  <si>
    <t>CH5-010</t>
  </si>
  <si>
    <t>CH5-011</t>
  </si>
  <si>
    <t>CH6</t>
  </si>
  <si>
    <t>CH6-001</t>
  </si>
  <si>
    <t>CH6-002</t>
  </si>
  <si>
    <t>CH6-003</t>
  </si>
  <si>
    <t>CH6-004</t>
  </si>
  <si>
    <t>CH6-005</t>
  </si>
  <si>
    <t>CH6-006</t>
  </si>
  <si>
    <t>CH6-007</t>
  </si>
  <si>
    <t>CH6-008</t>
  </si>
  <si>
    <t>CH6-009</t>
  </si>
  <si>
    <t>CH6-010</t>
  </si>
  <si>
    <t>CH6-011</t>
  </si>
  <si>
    <t>CH7</t>
  </si>
  <si>
    <t>CH7-001</t>
  </si>
  <si>
    <t>CH7-002</t>
  </si>
  <si>
    <t>CH7-003</t>
  </si>
  <si>
    <t>CH7-004</t>
  </si>
  <si>
    <t>CH7-005</t>
  </si>
  <si>
    <t>CH7-006</t>
  </si>
  <si>
    <t>CH7-007</t>
  </si>
  <si>
    <t>CH7-008</t>
  </si>
  <si>
    <t>CH7-009</t>
  </si>
  <si>
    <t>CH7-010</t>
  </si>
  <si>
    <t>CH7-011</t>
  </si>
  <si>
    <t>BAL 1 PS</t>
  </si>
  <si>
    <t>BAL 1 PS-001</t>
  </si>
  <si>
    <t>BAL 1 PS-002</t>
  </si>
  <si>
    <t>BAL 1 PS-003</t>
  </si>
  <si>
    <t>BAL 1 PS-004</t>
  </si>
  <si>
    <t>BAL 1 PS-005</t>
  </si>
  <si>
    <t>BAL 1 PS-006</t>
  </si>
  <si>
    <t>BAL 1 PS-007</t>
  </si>
  <si>
    <t>BAL 1 PS-008</t>
  </si>
  <si>
    <t>BAL 1 PS-009</t>
  </si>
  <si>
    <t>BAL 1 PS-010</t>
  </si>
  <si>
    <t>BAL 1 SS</t>
  </si>
  <si>
    <t>BAL 1 SS-001</t>
  </si>
  <si>
    <t>BAL 1 SS-002</t>
  </si>
  <si>
    <t>BAL 1 SS-003</t>
  </si>
  <si>
    <t>BAL 1 SS-004</t>
  </si>
  <si>
    <t>BAL 1 SS-005</t>
  </si>
  <si>
    <t>BAL 1 SS-006</t>
  </si>
  <si>
    <t>BAL 1 SS-007</t>
  </si>
  <si>
    <t>BAL 1 SS-008</t>
  </si>
  <si>
    <t>BAL 1 SS-009</t>
  </si>
  <si>
    <t>BAL 1 SS-010</t>
  </si>
  <si>
    <t>BAL 2 PS</t>
  </si>
  <si>
    <t>BAL 2 PS-001</t>
  </si>
  <si>
    <t xml:space="preserve">BAL 2 SS </t>
  </si>
  <si>
    <t>BAL 2 SS-001</t>
  </si>
  <si>
    <t>BAL 2 SS-002</t>
  </si>
  <si>
    <t>BAL 2 SS-003</t>
  </si>
  <si>
    <t>BAL 2 SS-004</t>
  </si>
  <si>
    <t>BAL 2 SS-005</t>
  </si>
  <si>
    <t>BAL 2 SS-006</t>
  </si>
  <si>
    <t>BAL 2 SS-007</t>
  </si>
  <si>
    <t>BAL 2 SS-008</t>
  </si>
  <si>
    <t>BAL 2 SS-009</t>
  </si>
  <si>
    <t>BAL 2 SS-010</t>
  </si>
  <si>
    <t>BAL 2 PS-002</t>
  </si>
  <si>
    <t>BAL 2 PS-003</t>
  </si>
  <si>
    <t>BAL 2 PS-004</t>
  </si>
  <si>
    <t>BAL 2 PS-005</t>
  </si>
  <si>
    <t>BAL 2 PS-006</t>
  </si>
  <si>
    <t>BAL 2 PS-007</t>
  </si>
  <si>
    <t>BAL 2 PS-008</t>
  </si>
  <si>
    <t>BAL 2 PS-009</t>
  </si>
  <si>
    <t>BAL 2 PS-010</t>
  </si>
  <si>
    <t>BAL 3 PS</t>
  </si>
  <si>
    <t>BAL 3 PS-001</t>
  </si>
  <si>
    <t>BAL 3 PS-002</t>
  </si>
  <si>
    <t>BAL 3 PS-003</t>
  </si>
  <si>
    <t>BAL 3 PS-004</t>
  </si>
  <si>
    <t>BAL 3 PS-005</t>
  </si>
  <si>
    <t>BAL 3 PS-006</t>
  </si>
  <si>
    <t>BAL 3 PS-007</t>
  </si>
  <si>
    <t>BAL 3 PS-008</t>
  </si>
  <si>
    <t>BAL 3 PS-009</t>
  </si>
  <si>
    <t>BAL 3 PS-010</t>
  </si>
  <si>
    <t>FPT</t>
  </si>
  <si>
    <t>FPT001</t>
  </si>
  <si>
    <t>FPT002</t>
  </si>
  <si>
    <t>FPT003</t>
  </si>
  <si>
    <t>FPT004</t>
  </si>
  <si>
    <t>FPT005</t>
  </si>
  <si>
    <t>FPT006</t>
  </si>
  <si>
    <t>FPT007</t>
  </si>
  <si>
    <t>FPT008</t>
  </si>
  <si>
    <t>FPT009</t>
  </si>
  <si>
    <t>FPT010</t>
  </si>
  <si>
    <t>AFT</t>
  </si>
  <si>
    <t>AFT-001</t>
  </si>
  <si>
    <t>AFT-002</t>
  </si>
  <si>
    <t>AFT-003</t>
  </si>
  <si>
    <t>AFT-004</t>
  </si>
  <si>
    <t>AFT-005</t>
  </si>
  <si>
    <t>AFT-006</t>
  </si>
  <si>
    <t>AFT-007</t>
  </si>
  <si>
    <t>AFT-008</t>
  </si>
  <si>
    <t>AFT-009</t>
  </si>
  <si>
    <t>AFT-010</t>
  </si>
  <si>
    <t>Aft peak Tank</t>
  </si>
  <si>
    <t>Galley Equipments</t>
  </si>
  <si>
    <t>GE</t>
  </si>
  <si>
    <t>GE-001</t>
  </si>
  <si>
    <t>GE-002</t>
  </si>
  <si>
    <t>GE-003</t>
  </si>
  <si>
    <t>GE-004</t>
  </si>
  <si>
    <t>GE-005</t>
  </si>
  <si>
    <t>GE-006</t>
  </si>
  <si>
    <t>GE-007</t>
  </si>
  <si>
    <t>GE-008</t>
  </si>
  <si>
    <t>GE-009</t>
  </si>
  <si>
    <t>MGD</t>
  </si>
  <si>
    <t>No. 4 Ballast Tank Portside</t>
  </si>
  <si>
    <t>No.4 Ballast Tank Starboardside</t>
  </si>
  <si>
    <t>No. 5 Ballast Tank Portside</t>
  </si>
  <si>
    <t>No. 5 Ballast Tank Starboardside</t>
  </si>
  <si>
    <t>BAL 3 SS</t>
  </si>
  <si>
    <t>BAL 3 SS-001</t>
  </si>
  <si>
    <t>BAL 3 SS-002</t>
  </si>
  <si>
    <t>BAL 3 SS-003</t>
  </si>
  <si>
    <t>BAL 3 SS-004</t>
  </si>
  <si>
    <t>BAL 3 SS-005</t>
  </si>
  <si>
    <t>BAL 3 SS-006</t>
  </si>
  <si>
    <t>BAL 3 SS-007</t>
  </si>
  <si>
    <t>BAL 3 SS-008</t>
  </si>
  <si>
    <t>BAL 3 SS-009</t>
  </si>
  <si>
    <t>BAL 3 SS-010</t>
  </si>
  <si>
    <t>BAL 4 PS</t>
  </si>
  <si>
    <t>BAL 4 PS-001</t>
  </si>
  <si>
    <t>BAL 4 PS-002</t>
  </si>
  <si>
    <t>BAL 4 PS-003</t>
  </si>
  <si>
    <t>BAL 4 PS-004</t>
  </si>
  <si>
    <t>BAL 4 PS-005</t>
  </si>
  <si>
    <t>BAL 4 PS-006</t>
  </si>
  <si>
    <t>BAL 4 PS-007</t>
  </si>
  <si>
    <t>BAL 4 PS-008</t>
  </si>
  <si>
    <t>BAL 4 PS-009</t>
  </si>
  <si>
    <t>BAL 4 PS-010</t>
  </si>
  <si>
    <t>BAL 4 SS</t>
  </si>
  <si>
    <t>BAL 4 SS-001</t>
  </si>
  <si>
    <t>BAL 4 SS-002</t>
  </si>
  <si>
    <t>BAL 4 SS-003</t>
  </si>
  <si>
    <t>BAL 4 SS-004</t>
  </si>
  <si>
    <t>BAL 4 SS-005</t>
  </si>
  <si>
    <t>BAL 4 SS-006</t>
  </si>
  <si>
    <t>BAL 4 SS-007</t>
  </si>
  <si>
    <t>BAL 4 SS-008</t>
  </si>
  <si>
    <t>BAL 4 SS-009</t>
  </si>
  <si>
    <t>BAL 4 SS-010</t>
  </si>
  <si>
    <t>BAL 5 PS</t>
  </si>
  <si>
    <t>BAL 5 PS-001</t>
  </si>
  <si>
    <t>BAL 5 PS-002</t>
  </si>
  <si>
    <t>BAL 5 PS-003</t>
  </si>
  <si>
    <t>BAL 5 PS-004</t>
  </si>
  <si>
    <t>BAL 5 PS-005</t>
  </si>
  <si>
    <t>BAL 5 PS-006</t>
  </si>
  <si>
    <t>BAL 5 PS-007</t>
  </si>
  <si>
    <t>BAL 5 PS-008</t>
  </si>
  <si>
    <t>BAL 5 PS-009</t>
  </si>
  <si>
    <t>BAL 5 PS-010</t>
  </si>
  <si>
    <t>BAL 5 SS</t>
  </si>
  <si>
    <t>BAL 5 SS-001</t>
  </si>
  <si>
    <t>BAL 5 SS-002</t>
  </si>
  <si>
    <t>BAL 5 SS-003</t>
  </si>
  <si>
    <t>BAL 5 SS-004</t>
  </si>
  <si>
    <t>BAL 5 SS-005</t>
  </si>
  <si>
    <t>BAL 5 SS-006</t>
  </si>
  <si>
    <t>BAL 5 SS-007</t>
  </si>
  <si>
    <t>BAL 5 SS-008</t>
  </si>
  <si>
    <t>BAL 5 SS-009</t>
  </si>
  <si>
    <t>BAL 5 SS-010</t>
  </si>
  <si>
    <t>No.1 FO Storage Tank PS</t>
  </si>
  <si>
    <t>No.1 FO Storage Tank SS</t>
  </si>
  <si>
    <t>No.2 FO Storage Tank PS</t>
  </si>
  <si>
    <t>No.2 FO Storage Tank SS</t>
  </si>
  <si>
    <t>No.3 FO Storage Tank PS</t>
  </si>
  <si>
    <t>No.3 FO Storage Tank SS</t>
  </si>
  <si>
    <t>FO Tank</t>
  </si>
  <si>
    <t>FOT 1 PS</t>
  </si>
  <si>
    <t>FOT 1 PS-001</t>
  </si>
  <si>
    <t>FOT 1 PS-002</t>
  </si>
  <si>
    <t>FOT 1 PS-003</t>
  </si>
  <si>
    <t>FOT 1 PS-004</t>
  </si>
  <si>
    <t>FOT 1 PS-005</t>
  </si>
  <si>
    <t>FOT 1 PS-006</t>
  </si>
  <si>
    <t>FOT 1 PS-007</t>
  </si>
  <si>
    <t>FOT 1 PS-008</t>
  </si>
  <si>
    <t>FOT 1 PS-009</t>
  </si>
  <si>
    <t xml:space="preserve"> Visual cheked
 - Rusting conditions
 - Paint peeling
 - Cracks and bend in the tank interior members
 - Quantity of sludge
 - Wear of striking plate
 - Erosion of the bottom of bell mouth
 - Rusting on the sounding pipe and its wall
   thickness
 - Conditions of level gauge</t>
  </si>
  <si>
    <t>FOT 1 SS</t>
  </si>
  <si>
    <t>FOT 1 SS-001</t>
  </si>
  <si>
    <t>FOT 1 SS-002</t>
  </si>
  <si>
    <t>FOT 1 SS-003</t>
  </si>
  <si>
    <t>FOT 1 SS-004</t>
  </si>
  <si>
    <t>FOT 1 SS-005</t>
  </si>
  <si>
    <t>FOT 1 SS-006</t>
  </si>
  <si>
    <t>FOT 1 SS-007</t>
  </si>
  <si>
    <t>FOT 1 SS-008</t>
  </si>
  <si>
    <t>FOT 1 SS-009</t>
  </si>
  <si>
    <t>FOT 2 PS</t>
  </si>
  <si>
    <t>FOT 2PS-001</t>
  </si>
  <si>
    <t>FOT 2PS-002</t>
  </si>
  <si>
    <t>FOT 2PS-003</t>
  </si>
  <si>
    <t>FOT 2PS-004</t>
  </si>
  <si>
    <t>FOT 2PS-005</t>
  </si>
  <si>
    <t>FOT 2PS-006</t>
  </si>
  <si>
    <t>FOT 2PS-007</t>
  </si>
  <si>
    <t>FOT 2PS-008</t>
  </si>
  <si>
    <t>FOT 2PS-009</t>
  </si>
  <si>
    <t>FOT 2 SS</t>
  </si>
  <si>
    <t>FOT 2 SS-001</t>
  </si>
  <si>
    <t>FOT 2 SS-002</t>
  </si>
  <si>
    <t>FOT 2 SS-003</t>
  </si>
  <si>
    <t>FOT 2 SS-004</t>
  </si>
  <si>
    <t>FOT 2 SS-005</t>
  </si>
  <si>
    <t>FOT 2 SS-006</t>
  </si>
  <si>
    <t>FOT 2 SS-007</t>
  </si>
  <si>
    <t>FOT 2 SS-008</t>
  </si>
  <si>
    <t>FOT 2 SS-009</t>
  </si>
  <si>
    <t>FOT 3 PS</t>
  </si>
  <si>
    <t>FOT 3 PS-001</t>
  </si>
  <si>
    <t>FOT 3 PS-002</t>
  </si>
  <si>
    <t>FOT 3 PS-003</t>
  </si>
  <si>
    <t>FOT 3 PS-004</t>
  </si>
  <si>
    <t>FOT 3 PS-005</t>
  </si>
  <si>
    <t>FOT 3 PS-006</t>
  </si>
  <si>
    <t>FOT 3 PS-007</t>
  </si>
  <si>
    <t>FOT 3 PS-008</t>
  </si>
  <si>
    <t>FOT 3 PS-009</t>
  </si>
  <si>
    <t>FOT 3 SS</t>
  </si>
  <si>
    <t>FOT 3 SS-001</t>
  </si>
  <si>
    <t>FOT 3 SS-002</t>
  </si>
  <si>
    <t>FOT 3 SS-003</t>
  </si>
  <si>
    <t>FOT 3 SS-004</t>
  </si>
  <si>
    <t>FOT 3 SS-005</t>
  </si>
  <si>
    <t>FOT 3 SS-006</t>
  </si>
  <si>
    <t>FOT 3 SS-007</t>
  </si>
  <si>
    <t>FOT 3 SS-008</t>
  </si>
  <si>
    <t>FOT 3 SS-009</t>
  </si>
  <si>
    <t>Pilot Ladders</t>
  </si>
  <si>
    <t>Manila rope</t>
  </si>
  <si>
    <t>Check conditions of the ropes.</t>
  </si>
  <si>
    <t>Steps</t>
  </si>
  <si>
    <t>Check conditions of the steps.</t>
  </si>
  <si>
    <t>Steering Light</t>
  </si>
  <si>
    <t>Check condition prior arrival/departure port.</t>
  </si>
  <si>
    <t>Shackles</t>
  </si>
  <si>
    <t>Check condition and regrease.</t>
  </si>
  <si>
    <t>DWS-001</t>
  </si>
  <si>
    <t>DWS-002</t>
  </si>
  <si>
    <t>DWS-003</t>
  </si>
  <si>
    <t>DWS-004</t>
  </si>
  <si>
    <t>DWS-005</t>
  </si>
  <si>
    <t>Powered Valve</t>
  </si>
  <si>
    <t>Function test and visual check.</t>
  </si>
  <si>
    <t>Remote Control Station</t>
  </si>
  <si>
    <t>Valves</t>
  </si>
  <si>
    <t>Bilge wells</t>
  </si>
  <si>
    <t>Check gratings or strainers for possible debris.</t>
  </si>
  <si>
    <t>Safety Markings/Labels</t>
  </si>
  <si>
    <t>Visual check.</t>
  </si>
  <si>
    <t>Deck Pipings</t>
  </si>
  <si>
    <t>Visual check for conditions.</t>
  </si>
  <si>
    <t>Expansion Joint</t>
  </si>
  <si>
    <t>Visual check and function test for leaking.</t>
  </si>
  <si>
    <t>Fireline on Deck</t>
  </si>
  <si>
    <t>Electrical Line on Deck</t>
  </si>
  <si>
    <t>ELD</t>
  </si>
  <si>
    <t>ELD -001</t>
  </si>
  <si>
    <t>ELD- 002</t>
  </si>
  <si>
    <t>Junction Box</t>
  </si>
  <si>
    <t>Visual check for watertight integrity.</t>
  </si>
  <si>
    <t>Expansion Joints</t>
  </si>
  <si>
    <t>ELD -004</t>
  </si>
  <si>
    <t>Drainage Valve</t>
  </si>
  <si>
    <t>ELD- 003</t>
  </si>
  <si>
    <t>Ground Wires</t>
  </si>
  <si>
    <t>Pipings for F.W.</t>
  </si>
  <si>
    <t>Pipings for Compress Air</t>
  </si>
  <si>
    <t>FCL</t>
  </si>
  <si>
    <t>FCL -001</t>
  </si>
  <si>
    <t>FCL- 002</t>
  </si>
  <si>
    <t>FCL- 003</t>
  </si>
  <si>
    <t>FCL- 004</t>
  </si>
  <si>
    <t>Valves for Compress Air</t>
  </si>
  <si>
    <t>Faucet for F.W.</t>
  </si>
  <si>
    <t>FCL- 005</t>
  </si>
  <si>
    <t>Drainage Valve for F.W.</t>
  </si>
  <si>
    <t>Drainage Valve for C.A.</t>
  </si>
  <si>
    <t>Hydraulic Lines</t>
  </si>
  <si>
    <t>Pipings</t>
  </si>
  <si>
    <t xml:space="preserve">Hydraulic Valves                        </t>
  </si>
  <si>
    <t>Visual check for conditions. Function Test.</t>
  </si>
  <si>
    <t>Box</t>
  </si>
  <si>
    <t>Control Valves &amp; Valves</t>
  </si>
  <si>
    <t xml:space="preserve">Control Valves for Ballast &amp; Bilge </t>
  </si>
  <si>
    <t>BWMS</t>
  </si>
  <si>
    <t>Ballast Water Treatment System</t>
  </si>
  <si>
    <t>Function test.</t>
  </si>
  <si>
    <t>BWMS System</t>
  </si>
  <si>
    <t>Bypass Valves</t>
  </si>
  <si>
    <t>F.W. and Compress Air Line</t>
  </si>
  <si>
    <t>Dewatering System</t>
  </si>
  <si>
    <t>DWS</t>
  </si>
  <si>
    <t>Local Control Panel (BWMS Room)</t>
  </si>
  <si>
    <t>Remote Control Panel (Ships Office)</t>
  </si>
  <si>
    <t>Visual check, repaint if necessary.</t>
  </si>
  <si>
    <t>Chief Engineer</t>
  </si>
  <si>
    <t>Check hydraulic oil level if sufficient</t>
  </si>
  <si>
    <t>Oil</t>
  </si>
  <si>
    <t>GCR-002</t>
  </si>
  <si>
    <t>Check general condition and operational test</t>
  </si>
  <si>
    <t>GCR-001</t>
  </si>
  <si>
    <t>GCR</t>
  </si>
  <si>
    <t>Garbage Compactor</t>
  </si>
  <si>
    <t>Good Condition</t>
  </si>
  <si>
    <t>General condition</t>
  </si>
  <si>
    <t>ANT-001</t>
  </si>
  <si>
    <t>ANT</t>
  </si>
  <si>
    <t>Antennas</t>
  </si>
  <si>
    <t>Check general condition of draft and plimsoll marks</t>
  </si>
  <si>
    <t>Loadline / Draft Marks</t>
  </si>
  <si>
    <t>HER-003</t>
  </si>
  <si>
    <t>Check general condition of ship's name and flag</t>
  </si>
  <si>
    <t>Ship's Name and Flag</t>
  </si>
  <si>
    <t>HER-002</t>
  </si>
  <si>
    <t>Check general condition of ship's outer hull</t>
  </si>
  <si>
    <t>General Condition</t>
  </si>
  <si>
    <t>HER-001</t>
  </si>
  <si>
    <t>HER</t>
  </si>
  <si>
    <t>Hull Exterior</t>
  </si>
  <si>
    <t xml:space="preserve">Test operation of water sprinkler </t>
  </si>
  <si>
    <t>Function Test</t>
  </si>
  <si>
    <t>WSP-002</t>
  </si>
  <si>
    <t>Check visual condition of water sprinkler nozzle and valves</t>
  </si>
  <si>
    <t>WSP-001</t>
  </si>
  <si>
    <t>WSP</t>
  </si>
  <si>
    <t>Water Sprinkler (Paint Room)</t>
  </si>
  <si>
    <t>Check visually the condition of on board markings.</t>
  </si>
  <si>
    <t>SMS-001</t>
  </si>
  <si>
    <t>SMS</t>
  </si>
  <si>
    <t>Ship Markings</t>
  </si>
  <si>
    <t>Test operation of Suez light</t>
  </si>
  <si>
    <t>SLD-002</t>
  </si>
  <si>
    <t>Check visually the condition of Suez light,  receptacle, and davit</t>
  </si>
  <si>
    <t>SLD-001</t>
  </si>
  <si>
    <t>SLD</t>
  </si>
  <si>
    <t>Suez Light and Davit</t>
  </si>
  <si>
    <t>Working Good</t>
  </si>
  <si>
    <t>Test operation of hospital alarm call</t>
  </si>
  <si>
    <t>HRM-003</t>
  </si>
  <si>
    <t>No expired / Good Condition</t>
  </si>
  <si>
    <t>Check expiry and condition of medicines and equipment including first aid kits</t>
  </si>
  <si>
    <t>Medicines and Equipment</t>
  </si>
  <si>
    <t>HRM-002</t>
  </si>
  <si>
    <t>Check visually the condition and cleanliness of hospital room including bathroom and tub</t>
  </si>
  <si>
    <t>HRM-001</t>
  </si>
  <si>
    <t>HRM</t>
  </si>
  <si>
    <t>Hospital Room</t>
  </si>
  <si>
    <t>Test operation of miscellaneous davit</t>
  </si>
  <si>
    <t>MDT-002</t>
  </si>
  <si>
    <t>Check visually the condition of miscellaneous davit and fittings including wire rope, winch, and motor</t>
  </si>
  <si>
    <t>MDT-001</t>
  </si>
  <si>
    <t>MDT</t>
  </si>
  <si>
    <t>Miscellaneous Davit</t>
  </si>
  <si>
    <t>Latest anti-virus and malware updates from Company</t>
  </si>
  <si>
    <t>Anti-virus</t>
  </si>
  <si>
    <t>CAP-003</t>
  </si>
  <si>
    <t>In good condition</t>
  </si>
  <si>
    <t>Test printing any documents</t>
  </si>
  <si>
    <t>CAP-002</t>
  </si>
  <si>
    <t>Check visually the condition of computers and printers including LAN and wire connections, power source, UPS, mouse, keyboard, CPU</t>
  </si>
  <si>
    <t>CAP-001</t>
  </si>
  <si>
    <t>CAP</t>
  </si>
  <si>
    <t>Inform Company when requesting for replacement of any damaged equipment</t>
  </si>
  <si>
    <t>Inventory</t>
  </si>
  <si>
    <t>RGE-003</t>
  </si>
  <si>
    <t>Test operation of gym equipment</t>
  </si>
  <si>
    <t>RGE-002</t>
  </si>
  <si>
    <t>Check visually the condition of all recreational and gym equipment</t>
  </si>
  <si>
    <t>RGE-001</t>
  </si>
  <si>
    <t>RGE</t>
  </si>
  <si>
    <t>Recreational and Gym Equipment</t>
  </si>
  <si>
    <t>WMD-003</t>
  </si>
  <si>
    <t>Test operation of washing machines and dryers</t>
  </si>
  <si>
    <t>WMD-002</t>
  </si>
  <si>
    <t>Check visually the condition and connections of in used washing machines and dryers</t>
  </si>
  <si>
    <t>WMD-001</t>
  </si>
  <si>
    <t>WMD</t>
  </si>
  <si>
    <t>Washing Machine and Dryers</t>
  </si>
  <si>
    <t>Poop Deck Rope Hatch</t>
  </si>
  <si>
    <t>ADE-008</t>
  </si>
  <si>
    <t>ADE-007</t>
  </si>
  <si>
    <t>ADE-006</t>
  </si>
  <si>
    <t>ADE-005</t>
  </si>
  <si>
    <t>ADE-004</t>
  </si>
  <si>
    <t>ADE-003</t>
  </si>
  <si>
    <t>ADE-002</t>
  </si>
  <si>
    <t>Function test, replace if necessary</t>
  </si>
  <si>
    <t>Astern Lights</t>
  </si>
  <si>
    <t>ADE-001</t>
  </si>
  <si>
    <t>ADE</t>
  </si>
  <si>
    <t>AFT Deck Equipment</t>
  </si>
  <si>
    <t>Grease up turnbuckles, shackles</t>
  </si>
  <si>
    <t>Lubrication</t>
  </si>
  <si>
    <t>MDL-002</t>
  </si>
  <si>
    <t>Check visually the condition of main deck lifelines, stanchions, turnbuckles, shackles</t>
  </si>
  <si>
    <t>MDL-001</t>
  </si>
  <si>
    <t>MDL</t>
  </si>
  <si>
    <t>Main Deck Lifelines</t>
  </si>
  <si>
    <t>3 Months</t>
  </si>
  <si>
    <t>Check all markings visually</t>
  </si>
  <si>
    <t>Markings</t>
  </si>
  <si>
    <t>BCR-004</t>
  </si>
  <si>
    <t>Check visually for signs of corrosion and damage</t>
  </si>
  <si>
    <t>Chocks</t>
  </si>
  <si>
    <t>BCR-003</t>
  </si>
  <si>
    <t>Bollards</t>
  </si>
  <si>
    <t>BCR-002</t>
  </si>
  <si>
    <t>Check visually for signs of corrosion and damage, grease up</t>
  </si>
  <si>
    <t>BCR-001</t>
  </si>
  <si>
    <t>BCR</t>
  </si>
  <si>
    <t>Bollards, Chocks, Roller Fairleads (Main Deck)</t>
  </si>
  <si>
    <t>Check visually for signs of corrosion, damage, and tightness</t>
  </si>
  <si>
    <t>Bolts and Nuts</t>
  </si>
  <si>
    <t>PMD-003</t>
  </si>
  <si>
    <t>Check all markings and color code visually</t>
  </si>
  <si>
    <t>PMD-002</t>
  </si>
  <si>
    <t>Check visually for signs of corrosion, damage, and leaks</t>
  </si>
  <si>
    <t>Pipelines hydraulic, seawater, freshwater, compressed air, electrical cable</t>
  </si>
  <si>
    <t>PMD-001</t>
  </si>
  <si>
    <t>PMD</t>
  </si>
  <si>
    <t>Pipelines (Main Deck) including Bunker Station</t>
  </si>
  <si>
    <t>All markings to be checked</t>
  </si>
  <si>
    <t>CBH-003</t>
  </si>
  <si>
    <t>Check scupper plugs for tightness</t>
  </si>
  <si>
    <t>Scupper plugs</t>
  </si>
  <si>
    <t>CBH-002</t>
  </si>
  <si>
    <t>Containment Boxes</t>
  </si>
  <si>
    <t>CBH-001</t>
  </si>
  <si>
    <t>CBH</t>
  </si>
  <si>
    <t>Containment Boxes (Hydraulic, Bunker)</t>
  </si>
  <si>
    <t>Check condition and function test</t>
  </si>
  <si>
    <t>ECT-002</t>
  </si>
  <si>
    <t>Check condition and cleanliness</t>
  </si>
  <si>
    <t>Electrical and Duct Trunks</t>
  </si>
  <si>
    <t>ECT-001</t>
  </si>
  <si>
    <t>ECT</t>
  </si>
  <si>
    <t>Electric Cable Trunks and Duct Trunks</t>
  </si>
  <si>
    <t>Check general condition and cleanliness</t>
  </si>
  <si>
    <t>Curtains</t>
  </si>
  <si>
    <t>FCC-003</t>
  </si>
  <si>
    <t>Cabinets</t>
  </si>
  <si>
    <t>FCC-002</t>
  </si>
  <si>
    <t xml:space="preserve">Furnitures </t>
  </si>
  <si>
    <t>FCC-001</t>
  </si>
  <si>
    <t>FCC</t>
  </si>
  <si>
    <t>Furnitures, Cabinets, Curtains</t>
  </si>
  <si>
    <t>Visually checked general condition, proper locations, properly arranged, and check the quantity as per plan/inventory</t>
  </si>
  <si>
    <t>Tools for Helicopter Landing</t>
  </si>
  <si>
    <t>HEL-015</t>
  </si>
  <si>
    <t>First Aid Outfit</t>
  </si>
  <si>
    <t>HEL-014</t>
  </si>
  <si>
    <t>Location: Upper Deck Midship Store - Testing</t>
  </si>
  <si>
    <t>20KG CO2 Semi Portable Fire Extinguisher</t>
  </si>
  <si>
    <t>HEL-013</t>
  </si>
  <si>
    <t>Location: Upper Deck Midship Store - Inspection</t>
  </si>
  <si>
    <t>HEL-012</t>
  </si>
  <si>
    <t>HEL-011</t>
  </si>
  <si>
    <t>25KG Dry Powder Semi Portable Fire Extinguisher</t>
  </si>
  <si>
    <t>HEL-010</t>
  </si>
  <si>
    <t>HEL-009</t>
  </si>
  <si>
    <t>HEL-008</t>
  </si>
  <si>
    <t>HEL-007</t>
  </si>
  <si>
    <t>Spare Foams 20L (6 pcs)</t>
  </si>
  <si>
    <t>HEL-006</t>
  </si>
  <si>
    <t>HEL-005</t>
  </si>
  <si>
    <t>HEL-004</t>
  </si>
  <si>
    <t>HEL-003</t>
  </si>
  <si>
    <t>HEL-002</t>
  </si>
  <si>
    <t>HEL-001</t>
  </si>
  <si>
    <t>HEL</t>
  </si>
  <si>
    <t>Checked general condition and quantity</t>
  </si>
  <si>
    <t>Chemical Suit</t>
  </si>
  <si>
    <t>FSN-017</t>
  </si>
  <si>
    <t>Spare CO2 Cartridge</t>
  </si>
  <si>
    <t>FSN-016</t>
  </si>
  <si>
    <t>Checked general condition, quantity and expiration of 0.9L Foam &amp; 6kg Dry Powder</t>
  </si>
  <si>
    <t xml:space="preserve">Refills for Portable Fire Extinguisher </t>
  </si>
  <si>
    <t>FSN-015</t>
  </si>
  <si>
    <t>Visually checked general condition, serviceable &amp; operational condition</t>
  </si>
  <si>
    <t>Remote Start/Stop Push Button for Fire &amp; Bilge Pump</t>
  </si>
  <si>
    <t>FSN-014</t>
  </si>
  <si>
    <t>Remote Stop of Ventilator Fan for Accomodation Space, Machinery Space, F.O &amp; L.O. Pump</t>
  </si>
  <si>
    <t>FSN-013</t>
  </si>
  <si>
    <t>General Alarm Switch</t>
  </si>
  <si>
    <t>FSN-012</t>
  </si>
  <si>
    <t>Main Control Panel for Local Fire Extinguishing System</t>
  </si>
  <si>
    <t>FSN-011</t>
  </si>
  <si>
    <t>Master Control Cabinet for CO2 Discharge Alarm System</t>
  </si>
  <si>
    <t>FSN-010</t>
  </si>
  <si>
    <t>FSN-009</t>
  </si>
  <si>
    <t>Isolating Valve for Fire Main Line</t>
  </si>
  <si>
    <t>FSN-008</t>
  </si>
  <si>
    <t>FSN-007</t>
  </si>
  <si>
    <t>FSN-006</t>
  </si>
  <si>
    <t>FSN-005</t>
  </si>
  <si>
    <t>FSN-004</t>
  </si>
  <si>
    <t>FSN-003</t>
  </si>
  <si>
    <t>FSN-002</t>
  </si>
  <si>
    <t>FSN-001</t>
  </si>
  <si>
    <t>FSN</t>
  </si>
  <si>
    <t>FLR-008</t>
  </si>
  <si>
    <t>FLR-007</t>
  </si>
  <si>
    <t>FLR-006</t>
  </si>
  <si>
    <t>FLR-005</t>
  </si>
  <si>
    <t>FLR-004</t>
  </si>
  <si>
    <t>FLR-003</t>
  </si>
  <si>
    <t>FLR-002</t>
  </si>
  <si>
    <t>FLR-001</t>
  </si>
  <si>
    <t>FLR</t>
  </si>
  <si>
    <t>Fire Locker</t>
  </si>
  <si>
    <t>Verify  storage containing SOPEP Equipment with their full inventory found complete and equipments are in good condition and operational</t>
  </si>
  <si>
    <t>SOPEP Equipments</t>
  </si>
  <si>
    <t>SOP-001</t>
  </si>
  <si>
    <t>SOP</t>
  </si>
  <si>
    <t>SOPEP Equipment</t>
  </si>
  <si>
    <t>3 month</t>
  </si>
  <si>
    <t>Check visually the condition of on board IMO symbols</t>
  </si>
  <si>
    <t>ISS-001</t>
  </si>
  <si>
    <t>ISS</t>
  </si>
  <si>
    <t>IMO Symbols</t>
  </si>
  <si>
    <t>Test operation of provision chamber alarm</t>
  </si>
  <si>
    <t>Alarm</t>
  </si>
  <si>
    <t>PCG-004</t>
  </si>
  <si>
    <t>Check general and working condition. Check temperatures to maintain in each room</t>
  </si>
  <si>
    <t>Blowers</t>
  </si>
  <si>
    <t>PCG-003</t>
  </si>
  <si>
    <t>Check sufficiency of food products</t>
  </si>
  <si>
    <t xml:space="preserve">Food </t>
  </si>
  <si>
    <t>PCG-002</t>
  </si>
  <si>
    <t>Check visually the condition and cleanliness</t>
  </si>
  <si>
    <t>PCG-001</t>
  </si>
  <si>
    <t>PCG</t>
  </si>
  <si>
    <t>Provision Chamber (Galley)</t>
  </si>
  <si>
    <t>Check for damage and tightness</t>
  </si>
  <si>
    <t>Rubber packing</t>
  </si>
  <si>
    <t>FDA-003</t>
  </si>
  <si>
    <t>Check functionality</t>
  </si>
  <si>
    <t>Locking device and knob</t>
  </si>
  <si>
    <t>FDA-002</t>
  </si>
  <si>
    <t>Check condition and auto-closing device</t>
  </si>
  <si>
    <t>Fire door</t>
  </si>
  <si>
    <t>FDA-001</t>
  </si>
  <si>
    <t>FDA</t>
  </si>
  <si>
    <t>Fire Doors (Accommodation)</t>
  </si>
  <si>
    <t>1 year</t>
  </si>
  <si>
    <t>Air quality testing</t>
  </si>
  <si>
    <t>Air quality</t>
  </si>
  <si>
    <t>BAC-004</t>
  </si>
  <si>
    <t>Check hose condition for any signed of leaking</t>
  </si>
  <si>
    <t>Hose</t>
  </si>
  <si>
    <t>BAC-003</t>
  </si>
  <si>
    <t>Check oil level / filter, change oil if neccesary</t>
  </si>
  <si>
    <t>Lubricants</t>
  </si>
  <si>
    <t>BAC-002</t>
  </si>
  <si>
    <t>Check condition</t>
  </si>
  <si>
    <t>BAC-001</t>
  </si>
  <si>
    <t>BAC</t>
  </si>
  <si>
    <t>BA COMPRESSOR</t>
  </si>
  <si>
    <t>Ship's Hull Exterior</t>
  </si>
  <si>
    <t>Computers and Printers</t>
  </si>
  <si>
    <t>Washing Machines and Dryers</t>
  </si>
  <si>
    <t>Pipelines (Main Deck)</t>
  </si>
  <si>
    <t>Furnitures, Cabinets, and Curtains</t>
  </si>
  <si>
    <t>Provision Chamber</t>
  </si>
  <si>
    <t>Fire Doors</t>
  </si>
  <si>
    <t>Fireline</t>
  </si>
  <si>
    <t>Electrical Line</t>
  </si>
  <si>
    <t>Control Valves for Ballast &amp; Bilge</t>
  </si>
  <si>
    <t>BA Compressor</t>
  </si>
  <si>
    <t>Aft Deck</t>
  </si>
  <si>
    <t>FORECASTLE DECK</t>
  </si>
  <si>
    <t>FCD</t>
  </si>
  <si>
    <t>FCD-001</t>
  </si>
  <si>
    <t>FCD-002</t>
  </si>
  <si>
    <t>FCD-003</t>
  </si>
  <si>
    <t>FCD-004</t>
  </si>
  <si>
    <t>FCD-005</t>
  </si>
  <si>
    <t>FCD-006</t>
  </si>
  <si>
    <t>FCD-007</t>
  </si>
  <si>
    <t>FCD-008</t>
  </si>
  <si>
    <t>FCD-009</t>
  </si>
  <si>
    <t>FCD-010</t>
  </si>
  <si>
    <t>FCD-011</t>
  </si>
  <si>
    <t>FCD-012</t>
  </si>
  <si>
    <t>FCD-014</t>
  </si>
  <si>
    <t>PLS</t>
  </si>
  <si>
    <t>PLS-001</t>
  </si>
  <si>
    <t>PLS-002</t>
  </si>
  <si>
    <t>PLS-003</t>
  </si>
  <si>
    <t>BWT</t>
  </si>
  <si>
    <t>BWT- 001</t>
  </si>
  <si>
    <t>BWT- 002</t>
  </si>
  <si>
    <t>BWT- 003</t>
  </si>
  <si>
    <t>BWT- 004</t>
  </si>
  <si>
    <t>BWT- 005</t>
  </si>
  <si>
    <t>CBB</t>
  </si>
  <si>
    <t>CBB -001</t>
  </si>
  <si>
    <t>CBB -002</t>
  </si>
  <si>
    <t>HLS</t>
  </si>
  <si>
    <t>HLS -001</t>
  </si>
  <si>
    <t>HLS -002</t>
  </si>
  <si>
    <t>FOD</t>
  </si>
  <si>
    <t>FOD-001</t>
  </si>
  <si>
    <t>FOD-002</t>
  </si>
  <si>
    <t>FOD-003</t>
  </si>
  <si>
    <t>FCD-013</t>
  </si>
  <si>
    <t>FCL- 006</t>
  </si>
  <si>
    <t>CH1-012</t>
  </si>
  <si>
    <t>Void Spaces</t>
  </si>
  <si>
    <t>CH7-012</t>
  </si>
  <si>
    <t>CH6-012</t>
  </si>
  <si>
    <t>CH5-012</t>
  </si>
  <si>
    <t>CH4-012</t>
  </si>
  <si>
    <t>CH3-012</t>
  </si>
  <si>
    <t>CH2-012</t>
  </si>
  <si>
    <t>Fire Squad Radio Handheld (walkie talkie) Intrinsically Safe</t>
  </si>
  <si>
    <t>Check visually general condition. Located at ship's office. 4 radios for 4 fire fighters.</t>
  </si>
  <si>
    <t>RE-020</t>
  </si>
  <si>
    <t>Shipboard Helicopter Operational Equipment</t>
  </si>
  <si>
    <t>Shipboard Helicopter Operational Equipments</t>
  </si>
  <si>
    <t>30 Month</t>
  </si>
  <si>
    <t>MOOR-003</t>
  </si>
  <si>
    <t>Verification of the tag coinciding the issued certificate</t>
  </si>
  <si>
    <t>MOOR-004</t>
  </si>
  <si>
    <t>Verification of the issued certificate, SWL, and other important data.</t>
  </si>
  <si>
    <t>Loose Lifting Gear</t>
  </si>
  <si>
    <t>LLG</t>
  </si>
  <si>
    <t>LLG-001</t>
  </si>
  <si>
    <t>Mocking Winch</t>
  </si>
  <si>
    <t>Check condition. Apply grease as necessary.</t>
  </si>
  <si>
    <t>LLG-002</t>
  </si>
  <si>
    <t>Chain Block</t>
  </si>
  <si>
    <t>Check condition. Check tag and must coincide with the issued certificate.</t>
  </si>
  <si>
    <t>LLG-003</t>
  </si>
  <si>
    <t>Eye Bolt</t>
  </si>
  <si>
    <t>LLG-004</t>
  </si>
  <si>
    <t>Shackle</t>
  </si>
  <si>
    <t>LLG-005</t>
  </si>
  <si>
    <t>Wire Sling</t>
  </si>
  <si>
    <t>LLG-006</t>
  </si>
  <si>
    <t>Rope Sling</t>
  </si>
  <si>
    <t>LLG-007</t>
  </si>
  <si>
    <t>Synthetic Sling</t>
  </si>
  <si>
    <t>LLG-008</t>
  </si>
  <si>
    <t>Hook</t>
  </si>
  <si>
    <t>Check end coupling for deterioration and renew grease tape (Denso).</t>
  </si>
  <si>
    <t>HC01-037</t>
  </si>
  <si>
    <t>HC02-037</t>
  </si>
  <si>
    <t>HC03-037</t>
  </si>
  <si>
    <t>HC04-037</t>
  </si>
  <si>
    <t>HC05-037</t>
  </si>
  <si>
    <t>HC07-037</t>
  </si>
  <si>
    <t>Furuno</t>
    <phoneticPr fontId="10" type="noConversion"/>
  </si>
  <si>
    <t>Master:</t>
    <phoneticPr fontId="10" type="noConversion"/>
  </si>
  <si>
    <t>C/O:</t>
    <phoneticPr fontId="10" type="noConversion"/>
  </si>
  <si>
    <t>2/O:</t>
    <phoneticPr fontId="10" type="noConversion"/>
  </si>
  <si>
    <t>3/O:</t>
    <phoneticPr fontId="10" type="noConversion"/>
  </si>
  <si>
    <t>2/E:</t>
    <phoneticPr fontId="10" type="noConversion"/>
  </si>
  <si>
    <t>4/E:</t>
    <phoneticPr fontId="10" type="noConversion"/>
  </si>
  <si>
    <t>N/A</t>
  </si>
  <si>
    <t>N/A</t>
    <phoneticPr fontId="10" type="noConversion"/>
  </si>
  <si>
    <t xml:space="preserve"> </t>
  </si>
  <si>
    <t>Sart Battery Expiry: SEP 2023 (2pcs.)</t>
    <phoneticPr fontId="10" type="noConversion"/>
  </si>
  <si>
    <t>For Emergency Use Spare Battery Expiry: SEP 2023 (3pcs.)</t>
    <phoneticPr fontId="10" type="noConversion"/>
  </si>
  <si>
    <t>Auto Pilot</t>
    <phoneticPr fontId="10" type="noConversion"/>
  </si>
  <si>
    <t>All floats and gaskets are all in place.</t>
    <phoneticPr fontId="10" type="noConversion"/>
  </si>
  <si>
    <t>Good Condition</t>
    <phoneticPr fontId="10" type="noConversion"/>
  </si>
  <si>
    <t>Floats and gaskets are all in place.</t>
    <phoneticPr fontId="10" type="noConversion"/>
  </si>
  <si>
    <t>SCABA cylinders shall be examined (face mask and air demand valves are in serviceable condition), Check air charging system, air quality.</t>
    <phoneticPr fontId="10" type="noConversion"/>
  </si>
  <si>
    <t>FireFighting Equipments</t>
    <phoneticPr fontId="10" type="noConversion"/>
  </si>
  <si>
    <t>Third Officer</t>
    <phoneticPr fontId="10" type="noConversion"/>
  </si>
  <si>
    <t>THIS VESSEL DON'T HAVE PIPE PASSAGE</t>
    <phoneticPr fontId="10" type="noConversion"/>
  </si>
  <si>
    <t>"</t>
    <phoneticPr fontId="10" type="noConversion"/>
  </si>
  <si>
    <t>Fire Extinguising system</t>
    <phoneticPr fontId="10" type="noConversion"/>
  </si>
  <si>
    <t>Piping blow out by air</t>
    <phoneticPr fontId="10" type="noConversion"/>
  </si>
  <si>
    <t>Piping inspection and all mechanical equipment for breakage replace any damage.</t>
    <phoneticPr fontId="10" type="noConversion"/>
  </si>
  <si>
    <t>Weekly</t>
    <phoneticPr fontId="10" type="noConversion"/>
  </si>
  <si>
    <t>Chief Officer</t>
    <phoneticPr fontId="10" type="noConversion"/>
  </si>
  <si>
    <t>Replacement</t>
    <phoneticPr fontId="10" type="noConversion"/>
  </si>
  <si>
    <t>Name of Vessel:</t>
    <phoneticPr fontId="10" type="noConversion"/>
  </si>
  <si>
    <t>Rescue Boat</t>
    <phoneticPr fontId="10" type="noConversion"/>
  </si>
  <si>
    <t>Second Officer</t>
    <phoneticPr fontId="10" type="noConversion"/>
  </si>
  <si>
    <t>1 Month</t>
    <phoneticPr fontId="10" type="noConversion"/>
  </si>
  <si>
    <t>Renewed 21 Apr. 2020</t>
    <phoneticPr fontId="10" type="noConversion"/>
  </si>
  <si>
    <t>Renewed 22 Apr. 2020</t>
    <phoneticPr fontId="10" type="noConversion"/>
  </si>
  <si>
    <t>Replacement</t>
    <phoneticPr fontId="10" type="noConversion"/>
  </si>
  <si>
    <t>Renewed ropes 05 May 2020</t>
    <phoneticPr fontId="15" type="noConversion"/>
  </si>
  <si>
    <t>Life Saving Equipments</t>
    <phoneticPr fontId="10" type="noConversion"/>
  </si>
  <si>
    <t>Hoisting wire renewed 06 June 2020</t>
  </si>
  <si>
    <t>Not Applicable</t>
  </si>
  <si>
    <t>Luffing &amp; Hoisting device wire rope(luffing device type only)</t>
  </si>
  <si>
    <t>Port side Provision crane has no Luffing wire only hoisting wire.              Hoisting Wire Renewed: 06 June 2020</t>
  </si>
  <si>
    <t>DECK PMS SUMMARY 1.6</t>
  </si>
  <si>
    <t>C/E:</t>
  </si>
  <si>
    <t>04 June 2020 Renewed wire rope</t>
  </si>
  <si>
    <t>Check general condition of antennas and arrangement</t>
    <phoneticPr fontId="10" type="noConversion"/>
  </si>
  <si>
    <t>Perform water test on Drinking Water system</t>
    <phoneticPr fontId="10" type="noConversion"/>
  </si>
  <si>
    <t>Check general condition and function test</t>
    <phoneticPr fontId="10" type="noConversion"/>
  </si>
  <si>
    <t>Renewed wire rope and lifting sling of both Freefall liafeboat and Rescue boat</t>
  </si>
  <si>
    <t>BOAT FALL RENEWED: 14-JUL-20</t>
    <phoneticPr fontId="10" type="noConversion"/>
  </si>
  <si>
    <t>Lights Exp. Feb-2023</t>
    <phoneticPr fontId="10" type="noConversion"/>
  </si>
  <si>
    <t>Exp.        Sep-2023</t>
    <phoneticPr fontId="10" type="noConversion"/>
  </si>
  <si>
    <t>Exp.        Apr-2023</t>
    <phoneticPr fontId="10" type="noConversion"/>
  </si>
  <si>
    <t>Last Hydrotest: 
21-Jul-20</t>
    <phoneticPr fontId="10" type="noConversion"/>
  </si>
  <si>
    <t>Last Hydrotest: 
21-Jul-20</t>
    <phoneticPr fontId="10" type="noConversion"/>
  </si>
  <si>
    <t>Last Hydrotest: 
21-Jul-20</t>
    <phoneticPr fontId="10" type="noConversion"/>
  </si>
  <si>
    <t>Antennas</t>
    <phoneticPr fontId="10" type="noConversion"/>
  </si>
  <si>
    <t>Second Officer</t>
    <phoneticPr fontId="10" type="noConversion"/>
  </si>
  <si>
    <t>FireFighting Equipments</t>
    <phoneticPr fontId="10" type="noConversion"/>
  </si>
  <si>
    <t>`</t>
  </si>
  <si>
    <t xml:space="preserve">Good Condition w/ minimal rust </t>
  </si>
  <si>
    <t>Name of Vessel:</t>
    <phoneticPr fontId="10" type="noConversion"/>
  </si>
  <si>
    <t>Hatch Cover</t>
    <phoneticPr fontId="10" type="noConversion"/>
  </si>
  <si>
    <t>Shaft rotten/ need to renew</t>
  </si>
  <si>
    <t>Small leaking found</t>
  </si>
  <si>
    <t>Visually checked general condition</t>
    <phoneticPr fontId="10" type="noConversion"/>
  </si>
  <si>
    <t>SSAS TEST CARRIED OUT</t>
    <phoneticPr fontId="10" type="noConversion"/>
  </si>
  <si>
    <t xml:space="preserve"> </t>
    <phoneticPr fontId="10" type="noConversion"/>
  </si>
  <si>
    <t>Minimum rust</t>
    <phoneticPr fontId="10" type="noConversion"/>
  </si>
  <si>
    <t>Grease tape renewed</t>
    <phoneticPr fontId="10" type="noConversion"/>
  </si>
  <si>
    <t>Exp. Oct 2022</t>
    <phoneticPr fontId="10" type="noConversion"/>
  </si>
  <si>
    <t>Hydrostatic test</t>
    <phoneticPr fontId="10" type="noConversion"/>
  </si>
  <si>
    <t>minor leaks in some pipes</t>
  </si>
  <si>
    <t>mild leaks in some faucets / no spare available onboard</t>
  </si>
  <si>
    <t>some gauge in ballas &amp; bilge valves are not following.</t>
  </si>
  <si>
    <t>Received 1 new Washing machine @ Zhoushan /  2 units of Dryer in crew laundry room are not working &amp; 1 dryer in officers laundry room not working</t>
  </si>
  <si>
    <r>
      <rPr>
        <sz val="9"/>
        <rFont val="宋体"/>
        <family val="3"/>
        <charset val="134"/>
        <scheme val="minor"/>
      </rPr>
      <t>Battery Exp.Feb-2026</t>
    </r>
    <r>
      <rPr>
        <sz val="9"/>
        <color rgb="FFFF0000"/>
        <rFont val="宋体"/>
        <family val="3"/>
        <charset val="134"/>
        <scheme val="minor"/>
      </rPr>
      <t xml:space="preserve">
</t>
    </r>
    <r>
      <rPr>
        <sz val="9"/>
        <rFont val="宋体"/>
        <family val="3"/>
        <charset val="134"/>
        <scheme val="minor"/>
      </rPr>
      <t>HRU Exp.    Feb-2023</t>
    </r>
    <phoneticPr fontId="10" type="noConversion"/>
  </si>
  <si>
    <t>Lights Exp. Nov-2024 / JAN 2024</t>
    <phoneticPr fontId="10" type="noConversion"/>
  </si>
  <si>
    <t>FFE-203</t>
    <phoneticPr fontId="10" type="noConversion"/>
  </si>
  <si>
    <t>HYPERMIST SYSTEM</t>
    <phoneticPr fontId="10" type="noConversion"/>
  </si>
  <si>
    <t>Load test at Zhoushan dry dock 18 Feb 2021</t>
    <phoneticPr fontId="10" type="noConversion"/>
  </si>
  <si>
    <t>Renewed last 16 Feb 2021 at Zhoushan dry dock</t>
    <phoneticPr fontId="10" type="noConversion"/>
  </si>
  <si>
    <t>Break test - 14 Feb. 2021</t>
  </si>
  <si>
    <t>( MODEL  :  GAS ALERT MICROCLIP XT SERIAL# KA418-8002781) / DATE OF CALIBRATION : 09-FEB-2021    DUE DATE : 09-FEB- 2022   LOCATION: Zhouzhan, China</t>
  </si>
  <si>
    <t>EXP. OCT 2025</t>
    <phoneticPr fontId="10" type="noConversion"/>
  </si>
  <si>
    <t>EXP. JULY 2025</t>
    <phoneticPr fontId="10" type="noConversion"/>
  </si>
  <si>
    <t>Checked at Zhuoshan dry dock / good condition</t>
    <phoneticPr fontId="10" type="noConversion"/>
  </si>
  <si>
    <t>Weekly</t>
    <phoneticPr fontId="10" type="noConversion"/>
  </si>
  <si>
    <t>Good Condition w/ minor scratches &amp; minimal rust</t>
    <phoneticPr fontId="10" type="noConversion"/>
  </si>
  <si>
    <t>Good Condition w/ minimal rust</t>
    <phoneticPr fontId="10" type="noConversion"/>
  </si>
  <si>
    <t>Calibrated  at Zhoushan dry dock</t>
    <phoneticPr fontId="15" type="noConversion"/>
  </si>
  <si>
    <t>Battery expire Feb 2026</t>
    <phoneticPr fontId="10" type="noConversion"/>
  </si>
  <si>
    <t>To be check prior operation</t>
    <phoneticPr fontId="10" type="noConversion"/>
  </si>
  <si>
    <t>Name of Vessel:</t>
    <phoneticPr fontId="10" type="noConversion"/>
  </si>
  <si>
    <t>Spare Battery Exp: Sep 2023</t>
    <phoneticPr fontId="10" type="noConversion"/>
  </si>
  <si>
    <t>Last Change Feb 2021</t>
    <phoneticPr fontId="10" type="noConversion"/>
  </si>
  <si>
    <t>NA</t>
    <phoneticPr fontId="10" type="noConversion"/>
  </si>
  <si>
    <t>11 seconds</t>
    <phoneticPr fontId="10" type="noConversion"/>
  </si>
  <si>
    <t>Computers and printers</t>
    <phoneticPr fontId="10" type="noConversion"/>
  </si>
  <si>
    <t>HRU Expiry: FEB 2023</t>
    <phoneticPr fontId="10" type="noConversion"/>
  </si>
  <si>
    <t>HRU EXP. Jun-2022</t>
    <phoneticPr fontId="10" type="noConversion"/>
  </si>
  <si>
    <t>Forepeak Tanks</t>
    <phoneticPr fontId="15" type="noConversion"/>
  </si>
  <si>
    <t>Aft Peak Tanks</t>
    <phoneticPr fontId="15" type="noConversion"/>
  </si>
  <si>
    <r>
      <t>In good condition /</t>
    </r>
    <r>
      <rPr>
        <sz val="9"/>
        <color rgb="FFFF0000"/>
        <rFont val="宋体"/>
        <family val="3"/>
        <charset val="134"/>
        <scheme val="minor"/>
      </rPr>
      <t>, CE cabin printer transferred to Master office due to previous printer of Master is defective.</t>
    </r>
    <phoneticPr fontId="10" type="noConversion"/>
  </si>
  <si>
    <t xml:space="preserve">Last Annual Onboard Insp.:                  14-Jun-2021     </t>
    <phoneticPr fontId="10" type="noConversion"/>
  </si>
  <si>
    <t>Battery expire Sep 2023</t>
    <phoneticPr fontId="10" type="noConversion"/>
  </si>
  <si>
    <t>Last Annual Onboard Insp.:
17-Jun-21</t>
    <phoneticPr fontId="10" type="noConversion"/>
  </si>
  <si>
    <t>CO2 Fire Extinguishing system</t>
    <phoneticPr fontId="10" type="noConversion"/>
  </si>
  <si>
    <t>Exp. Oct 2022</t>
    <phoneticPr fontId="10" type="noConversion"/>
  </si>
  <si>
    <t>MARINE GROUTS VISIBLE ON PORT &amp; STBD OUTER HULL</t>
  </si>
  <si>
    <t>MARINE GROUTS VISIBLE ON PORT &amp; STBD DRAFT MARKS</t>
  </si>
  <si>
    <t>POOR CONDITION</t>
    <phoneticPr fontId="10" type="noConversion"/>
  </si>
  <si>
    <t>NEWLY OVERHAUL</t>
    <phoneticPr fontId="10" type="noConversion"/>
  </si>
  <si>
    <t>GOOD CONDITION</t>
    <phoneticPr fontId="10" type="noConversion"/>
  </si>
  <si>
    <t>Inspected</t>
  </si>
  <si>
    <t>INSPECTION</t>
  </si>
  <si>
    <t>Carry out pressure test  on 27 May 2020</t>
    <phoneticPr fontId="10" type="noConversion"/>
  </si>
  <si>
    <t>Carried out DWT Tank Cleaning on 4 Sept.2021</t>
    <phoneticPr fontId="10" type="noConversion"/>
  </si>
  <si>
    <t>3years</t>
    <phoneticPr fontId="10" type="noConversion"/>
  </si>
  <si>
    <t>Check &amp; Testing During Fire Drill.</t>
    <phoneticPr fontId="10" type="noConversion"/>
  </si>
  <si>
    <t>First aid kit exp;APR 2024</t>
    <phoneticPr fontId="10" type="noConversion"/>
  </si>
  <si>
    <t>EXP.FIRST AID KIT - APR 2024</t>
    <phoneticPr fontId="10" type="noConversion"/>
  </si>
  <si>
    <t>Self Igniting Light and Smoke exp.  Feb-2024</t>
    <phoneticPr fontId="10" type="noConversion"/>
  </si>
  <si>
    <t xml:space="preserve">Exp:        Apr-2024                                         </t>
    <phoneticPr fontId="10" type="noConversion"/>
  </si>
  <si>
    <t>Exp. April 2024</t>
    <phoneticPr fontId="10" type="noConversion"/>
  </si>
  <si>
    <t>Exp. Spare Foams Sept. - 2026</t>
    <phoneticPr fontId="10" type="noConversion"/>
  </si>
  <si>
    <t>Exp. Foam : Sept. 2023             Exp. Dry Powder : Apr 2023</t>
    <phoneticPr fontId="10" type="noConversion"/>
  </si>
  <si>
    <t>ECDIS connected to General Service batteries.</t>
    <phoneticPr fontId="10" type="noConversion"/>
  </si>
  <si>
    <t>4years</t>
    <phoneticPr fontId="10" type="noConversion"/>
  </si>
  <si>
    <t>3years</t>
    <phoneticPr fontId="10" type="noConversion"/>
  </si>
  <si>
    <t>New pilot ladder rcv @ Ghent, Belgium.</t>
    <phoneticPr fontId="15" type="noConversion"/>
  </si>
  <si>
    <t>GMDSS connected to Radio equipment batteries.</t>
    <phoneticPr fontId="10" type="noConversion"/>
  </si>
  <si>
    <t>Check and good condition</t>
  </si>
  <si>
    <t>11 seconds</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</si>
  <si>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</si>
  <si>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</si>
  <si>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No Battery</t>
    <phoneticPr fontId="10" type="noConversion"/>
  </si>
  <si>
    <t>base on visual and function test inspection and found to be satisfactory</t>
    <phoneticPr fontId="10" type="noConversion"/>
  </si>
  <si>
    <t>base on visual and function test inspection and found to be satisfactory</t>
    <phoneticPr fontId="10" type="noConversion"/>
  </si>
  <si>
    <t>C/O Arn C. Montiague</t>
  </si>
  <si>
    <t>Capt. Wendell B. Judaya</t>
  </si>
  <si>
    <t>2/O John Kyle S. igloria</t>
  </si>
  <si>
    <t>2/E Alan A. Canama</t>
  </si>
  <si>
    <t>4/E Ryan M. Cocjin</t>
  </si>
  <si>
    <t>Last Air Test 20-Jan-2022</t>
    <phoneticPr fontId="10" type="noConversion"/>
  </si>
  <si>
    <t>base on visual and function test inspection and found to be satisfactory</t>
  </si>
  <si>
    <t>LAST SERVICE 28 JAN 2022</t>
    <phoneticPr fontId="10" type="noConversion"/>
  </si>
  <si>
    <t>3/O will assist checking the item.</t>
    <phoneticPr fontId="10" type="noConversion"/>
  </si>
  <si>
    <t>Without Battery type</t>
    <phoneticPr fontId="10" type="noConversion"/>
  </si>
  <si>
    <t>Visual Inspections</t>
    <phoneticPr fontId="10" type="noConversion"/>
  </si>
  <si>
    <t>Last Battery Charge - Feb 2022</t>
    <phoneticPr fontId="10" type="noConversion"/>
  </si>
  <si>
    <t xml:space="preserve">Multi-Gas Detector (Portable type) e.g. Gas Alert Max XT II </t>
  </si>
  <si>
    <t xml:space="preserve">Multi-Gas Detector (Portable type) e.g.  Gas Alert Max XT II </t>
  </si>
  <si>
    <t>Received new unit dated: 23 Feb. 2022</t>
  </si>
  <si>
    <t>In laden Conditon</t>
    <phoneticPr fontId="10" type="noConversion"/>
  </si>
  <si>
    <t>C/E Dennis D. Balbuena</t>
    <phoneticPr fontId="10" type="noConversion"/>
  </si>
  <si>
    <t>Exp:        FEB-2023</t>
    <phoneticPr fontId="10" type="noConversion"/>
  </si>
  <si>
    <t>Adjust break settings 17 Mar. 2022</t>
    <phoneticPr fontId="10" type="noConversion"/>
  </si>
  <si>
    <t>Renewed last 16 Feb 2021 at Zhoushan dry dock / Adjust break settings 17 Mar. 2022</t>
    <phoneticPr fontId="10" type="noConversion"/>
  </si>
  <si>
    <t>3/O Mario G. Honor Jr.</t>
    <phoneticPr fontId="10" type="noConversion"/>
  </si>
  <si>
    <t>Name of Vessel:</t>
    <phoneticPr fontId="10" type="noConversion"/>
  </si>
  <si>
    <t>AIS ROLL OVER DATE WAS UPDATED APRIL 2022</t>
    <phoneticPr fontId="10" type="noConversion"/>
  </si>
  <si>
    <r>
      <t xml:space="preserve">6 pcs HAND FLARES EXP. </t>
    </r>
    <r>
      <rPr>
        <sz val="9"/>
        <color rgb="FFFF0000"/>
        <rFont val="宋体"/>
        <family val="2"/>
        <scheme val="minor"/>
      </rPr>
      <t>JUN 2024</t>
    </r>
    <r>
      <rPr>
        <sz val="9"/>
        <rFont val="宋体"/>
        <family val="3"/>
        <charset val="134"/>
        <scheme val="minor"/>
      </rPr>
      <t xml:space="preserve"> &amp; 4 pcs ROCKET FLARES EXP. </t>
    </r>
    <r>
      <rPr>
        <sz val="9"/>
        <color rgb="FFFF0000"/>
        <rFont val="宋体"/>
        <family val="2"/>
        <scheme val="minor"/>
      </rPr>
      <t xml:space="preserve">MAR 2024 </t>
    </r>
    <r>
      <rPr>
        <sz val="9"/>
        <rFont val="宋体"/>
        <family val="3"/>
        <charset val="134"/>
        <scheme val="minor"/>
      </rPr>
      <t>/ 2 pcs BOUYANT SMOKE EXP.</t>
    </r>
    <r>
      <rPr>
        <sz val="9"/>
        <color rgb="FFFF0000"/>
        <rFont val="宋体"/>
        <family val="2"/>
        <scheme val="minor"/>
      </rPr>
      <t>JAN 2024</t>
    </r>
  </si>
  <si>
    <t>Not Updated</t>
  </si>
  <si>
    <t>Carried out FWT Tank Cleaning on 14 Sept.2021   / Carried out visual inspection from upper manhole (30 Apr. 2022).</t>
    <phoneticPr fontId="10" type="noConversion"/>
  </si>
  <si>
    <t>Carry out pressure test on 06 June 2020 / Carried out visual inspection from upper manhole (30 Apr. 2022).</t>
    <phoneticPr fontId="10" type="noConversion"/>
  </si>
  <si>
    <t>CONNECTION DISCONNECTED</t>
    <phoneticPr fontId="10" type="noConversion"/>
  </si>
  <si>
    <t>Reverse Foreward Port side outer (30 April 2022) / (Replace New mooring rope at fwd port side inner ( 3 May 2022)</t>
    <phoneticPr fontId="10" type="noConversion"/>
  </si>
  <si>
    <t>Next Air Pressue Test 15-16-Jun 2024</t>
    <phoneticPr fontId="10" type="noConversion"/>
  </si>
  <si>
    <t>NEW MAGNETRON INSTALLED 10 MAY 2022</t>
    <phoneticPr fontId="10" type="noConversion"/>
  </si>
  <si>
    <t>Carried out test after cleaning of Cargo holds</t>
  </si>
  <si>
    <r>
      <t xml:space="preserve">Last Annual Onboard Insp.:
14-Jun-2021
</t>
    </r>
    <r>
      <rPr>
        <sz val="9"/>
        <color rgb="FFFF0000"/>
        <rFont val="宋体"/>
        <family val="3"/>
        <charset val="134"/>
        <scheme val="minor"/>
      </rPr>
      <t>8pcs Low pressure</t>
    </r>
    <phoneticPr fontId="10" type="noConversion"/>
  </si>
  <si>
    <t xml:space="preserve">Last Annual Onboard Insp.:                  21-May-2022         </t>
    <phoneticPr fontId="10" type="noConversion"/>
  </si>
  <si>
    <t>Last Annual Onboard Insp.:            21-May-2022</t>
    <phoneticPr fontId="10" type="noConversion"/>
  </si>
  <si>
    <t>Last Annual Onboard Insp. 21-May-2022</t>
    <phoneticPr fontId="10" type="noConversion"/>
  </si>
  <si>
    <t>Last Annual Onboard Insp.:
21-May-22</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</si>
</sst>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76" formatCode="General\ &quot;days&quot;"/>
    <numFmt numFmtId="177" formatCode="General\ &quot;hours&quot;"/>
    <numFmt numFmtId="178" formatCode="[$-3409]dd\-mmm\-yy;@"/>
  </numFmts>
  <fonts count="25" x14ac:knownFonts="1">
    <font>
      <sz val="11"/>
      <color theme="1"/>
      <name val="宋体"/>
      <family val="2"/>
      <scheme val="minor"/>
    </font>
    <font>
      <sz val="10"/>
      <name val="Arial"/>
      <family val="2"/>
    </font>
    <font>
      <b/>
      <sz val="11"/>
      <color theme="1"/>
      <name val="宋体"/>
      <family val="2"/>
      <scheme val="minor"/>
    </font>
    <font>
      <b/>
      <sz val="10"/>
      <color theme="1"/>
      <name val="宋体"/>
      <family val="2"/>
      <scheme val="minor"/>
    </font>
    <font>
      <b/>
      <sz val="9"/>
      <color theme="1"/>
      <name val="宋体"/>
      <family val="2"/>
      <scheme val="minor"/>
    </font>
    <font>
      <sz val="10"/>
      <color theme="1"/>
      <name val="宋体"/>
      <family val="2"/>
      <scheme val="minor"/>
    </font>
    <font>
      <sz val="9"/>
      <color theme="1"/>
      <name val="宋体"/>
      <family val="2"/>
      <scheme val="minor"/>
    </font>
    <font>
      <sz val="10"/>
      <name val="宋体"/>
      <family val="2"/>
      <scheme val="minor"/>
    </font>
    <font>
      <b/>
      <sz val="16"/>
      <color theme="1"/>
      <name val="宋体"/>
      <family val="2"/>
      <scheme val="minor"/>
    </font>
    <font>
      <u/>
      <sz val="11"/>
      <color theme="10"/>
      <name val="宋体"/>
      <family val="2"/>
      <scheme val="minor"/>
    </font>
    <font>
      <sz val="9"/>
      <name val="宋体"/>
      <family val="3"/>
      <charset val="134"/>
      <scheme val="minor"/>
    </font>
    <font>
      <sz val="10"/>
      <color indexed="8"/>
      <name val="宋体"/>
      <family val="2"/>
      <scheme val="minor"/>
    </font>
    <font>
      <sz val="9"/>
      <color theme="1"/>
      <name val="宋体"/>
      <family val="3"/>
      <charset val="134"/>
      <scheme val="minor"/>
    </font>
    <font>
      <sz val="9"/>
      <name val="宋体"/>
      <family val="2"/>
      <scheme val="minor"/>
    </font>
    <font>
      <u/>
      <sz val="11"/>
      <color theme="1"/>
      <name val="宋体"/>
      <family val="2"/>
      <scheme val="minor"/>
    </font>
    <font>
      <sz val="8"/>
      <name val="宋体"/>
      <family val="2"/>
      <scheme val="minor"/>
    </font>
    <font>
      <sz val="10"/>
      <color rgb="FFFF0000"/>
      <name val="宋体"/>
      <family val="2"/>
      <scheme val="minor"/>
    </font>
    <font>
      <sz val="10"/>
      <name val="Times New Roman"/>
      <family val="1"/>
    </font>
    <font>
      <sz val="9"/>
      <color rgb="FFFF0000"/>
      <name val="宋体"/>
      <family val="3"/>
      <charset val="134"/>
      <scheme val="minor"/>
    </font>
    <font>
      <b/>
      <sz val="8"/>
      <name val="宋体"/>
      <family val="3"/>
      <charset val="134"/>
      <scheme val="minor"/>
    </font>
    <font>
      <sz val="8"/>
      <color theme="1"/>
      <name val="宋体"/>
      <family val="2"/>
      <scheme val="minor"/>
    </font>
    <font>
      <sz val="9"/>
      <color rgb="FFFF0000"/>
      <name val="宋体"/>
      <family val="2"/>
      <scheme val="minor"/>
    </font>
    <font>
      <b/>
      <sz val="8"/>
      <color rgb="FFFF0000"/>
      <name val="宋体"/>
      <family val="2"/>
      <scheme val="minor"/>
    </font>
    <font>
      <b/>
      <sz val="9"/>
      <name val="宋体"/>
      <family val="2"/>
      <scheme val="minor"/>
    </font>
    <font>
      <b/>
      <sz val="9"/>
      <name val="宋体"/>
      <family val="3"/>
      <charset val="134"/>
      <scheme val="minor"/>
    </font>
  </fonts>
  <fills count="10">
    <fill>
      <patternFill patternType="none"/>
    </fill>
    <fill>
      <patternFill patternType="gray125"/>
    </fill>
    <fill>
      <patternFill patternType="solid">
        <fgColor theme="0"/>
        <bgColor indexed="64"/>
      </patternFill>
    </fill>
    <fill>
      <patternFill patternType="solid">
        <fgColor rgb="FFFFFF99"/>
        <bgColor indexed="64"/>
      </patternFill>
    </fill>
    <fill>
      <patternFill patternType="solid">
        <fgColor theme="2" tint="-9.9978637043366805E-2"/>
        <bgColor indexed="64"/>
      </patternFill>
    </fill>
    <fill>
      <patternFill patternType="lightDown">
        <bgColor rgb="FFFFFF99"/>
      </patternFill>
    </fill>
    <fill>
      <patternFill patternType="solid">
        <fgColor theme="4"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rgb="FFFFFFCC"/>
        <bgColor indexed="64"/>
      </patternFill>
    </fill>
  </fills>
  <borders count="6">
    <border>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4">
    <xf numFmtId="0" fontId="0" fillId="0" borderId="0"/>
    <xf numFmtId="0" fontId="1" fillId="0" borderId="0"/>
    <xf numFmtId="43" fontId="1" fillId="0" borderId="0" applyFont="0" applyFill="0" applyBorder="0" applyAlignment="0" applyProtection="0"/>
    <xf numFmtId="0" fontId="9" fillId="0" borderId="0" applyNumberFormat="0" applyFill="0" applyBorder="0" applyAlignment="0" applyProtection="0"/>
  </cellStyleXfs>
  <cellXfs count="156">
    <xf numFmtId="0" fontId="0" fillId="0" borderId="0" xfId="0"/>
    <xf numFmtId="0" fontId="2" fillId="0" borderId="1" xfId="0" applyFont="1" applyBorder="1" applyAlignment="1">
      <alignment horizontal="left" vertical="center" indent="1"/>
    </xf>
    <xf numFmtId="0" fontId="2" fillId="0" borderId="0" xfId="0" applyFont="1" applyAlignment="1">
      <alignment horizontal="left" vertical="center" indent="1"/>
    </xf>
    <xf numFmtId="0" fontId="2" fillId="2" borderId="2" xfId="0" applyFont="1" applyFill="1" applyBorder="1" applyAlignment="1">
      <alignment horizontal="left" vertical="center" indent="1"/>
    </xf>
    <xf numFmtId="0" fontId="3" fillId="0" borderId="0" xfId="0" applyFont="1" applyAlignment="1">
      <alignment vertical="center"/>
    </xf>
    <xf numFmtId="0" fontId="5" fillId="0" borderId="0" xfId="0" applyFont="1"/>
    <xf numFmtId="0" fontId="3" fillId="4" borderId="3" xfId="0" applyFont="1" applyFill="1" applyBorder="1" applyAlignment="1">
      <alignment horizontal="center" vertical="center" wrapText="1"/>
    </xf>
    <xf numFmtId="15" fontId="5" fillId="3" borderId="3" xfId="0" applyNumberFormat="1" applyFont="1" applyFill="1" applyBorder="1" applyAlignment="1" applyProtection="1">
      <alignment horizontal="center" vertical="center"/>
      <protection locked="0"/>
    </xf>
    <xf numFmtId="15" fontId="5" fillId="0" borderId="3" xfId="0" applyNumberFormat="1" applyFont="1" applyBorder="1" applyAlignment="1">
      <alignment horizontal="center" vertical="center"/>
    </xf>
    <xf numFmtId="0" fontId="5" fillId="0" borderId="3" xfId="0" applyFont="1" applyBorder="1" applyAlignment="1">
      <alignment horizontal="center" vertical="center"/>
    </xf>
    <xf numFmtId="0" fontId="6" fillId="0" borderId="3" xfId="0" applyFont="1" applyBorder="1" applyAlignment="1">
      <alignment horizontal="left" vertical="center" wrapText="1" indent="1"/>
    </xf>
    <xf numFmtId="176" fontId="5" fillId="0" borderId="3" xfId="0" applyNumberFormat="1" applyFont="1" applyBorder="1" applyAlignment="1">
      <alignment horizontal="center" vertical="center"/>
    </xf>
    <xf numFmtId="1" fontId="5" fillId="3" borderId="3" xfId="0" applyNumberFormat="1" applyFont="1" applyFill="1" applyBorder="1" applyAlignment="1" applyProtection="1">
      <alignment horizontal="center" vertical="center"/>
      <protection locked="0"/>
    </xf>
    <xf numFmtId="0" fontId="5" fillId="0" borderId="3" xfId="0" applyFont="1" applyBorder="1" applyAlignment="1">
      <alignment horizontal="left" vertical="center" wrapText="1"/>
    </xf>
    <xf numFmtId="0" fontId="2" fillId="3" borderId="1" xfId="0" applyFont="1" applyFill="1" applyBorder="1" applyAlignment="1" applyProtection="1">
      <alignment horizontal="left" vertical="center"/>
      <protection locked="0"/>
    </xf>
    <xf numFmtId="0" fontId="2" fillId="0" borderId="1" xfId="0" applyFont="1" applyBorder="1" applyAlignment="1">
      <alignment horizontal="left"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0" fillId="0" borderId="0" xfId="0" applyAlignment="1">
      <alignment vertical="center"/>
    </xf>
    <xf numFmtId="0" fontId="5" fillId="0" borderId="3" xfId="0" applyFont="1" applyBorder="1" applyAlignment="1">
      <alignment horizontal="center" vertical="center" wrapText="1"/>
    </xf>
    <xf numFmtId="177" fontId="5" fillId="0" borderId="3" xfId="0" applyNumberFormat="1" applyFont="1" applyBorder="1" applyAlignment="1">
      <alignment horizontal="center" vertical="center" wrapText="1"/>
    </xf>
    <xf numFmtId="0" fontId="3" fillId="0" borderId="0" xfId="0" applyFont="1" applyAlignment="1">
      <alignment horizontal="center" vertical="center"/>
    </xf>
    <xf numFmtId="0" fontId="0" fillId="0" borderId="0" xfId="0" applyAlignment="1">
      <alignment horizontal="center"/>
    </xf>
    <xf numFmtId="177" fontId="5" fillId="0" borderId="0" xfId="0" applyNumberFormat="1" applyFont="1"/>
    <xf numFmtId="177" fontId="3" fillId="4" borderId="3" xfId="0" applyNumberFormat="1" applyFont="1" applyFill="1" applyBorder="1" applyAlignment="1">
      <alignment horizontal="center" vertical="center" wrapText="1"/>
    </xf>
    <xf numFmtId="177" fontId="0" fillId="0" borderId="0" xfId="0" applyNumberFormat="1"/>
    <xf numFmtId="0" fontId="5" fillId="0" borderId="3" xfId="0" applyFont="1" applyBorder="1"/>
    <xf numFmtId="0" fontId="5" fillId="0" borderId="3" xfId="0" applyFont="1" applyBorder="1" applyAlignment="1">
      <alignment wrapText="1"/>
    </xf>
    <xf numFmtId="0" fontId="5" fillId="0" borderId="3" xfId="0" applyFont="1" applyBorder="1" applyAlignment="1">
      <alignment vertical="center" wrapText="1"/>
    </xf>
    <xf numFmtId="0" fontId="7" fillId="0" borderId="3" xfId="0" applyFont="1" applyBorder="1" applyAlignment="1">
      <alignment horizontal="left" vertical="center" wrapText="1"/>
    </xf>
    <xf numFmtId="0" fontId="8" fillId="0" borderId="0" xfId="0" applyFont="1"/>
    <xf numFmtId="1" fontId="5" fillId="5" borderId="3" xfId="0" applyNumberFormat="1" applyFont="1" applyFill="1" applyBorder="1" applyAlignment="1" applyProtection="1">
      <alignment horizontal="center" vertical="center"/>
      <protection locked="0"/>
    </xf>
    <xf numFmtId="0" fontId="4" fillId="0" borderId="3" xfId="0" applyFont="1" applyBorder="1" applyAlignment="1">
      <alignment horizontal="left" vertical="center" wrapText="1" indent="1"/>
    </xf>
    <xf numFmtId="0" fontId="5" fillId="0" borderId="3" xfId="0" applyFont="1" applyBorder="1" applyAlignment="1">
      <alignment vertical="top" wrapText="1"/>
    </xf>
    <xf numFmtId="0" fontId="7" fillId="0" borderId="0" xfId="0" applyFont="1"/>
    <xf numFmtId="0" fontId="5" fillId="0" borderId="3" xfId="0" applyFont="1" applyBorder="1" applyAlignment="1">
      <alignment vertical="center"/>
    </xf>
    <xf numFmtId="0" fontId="5" fillId="0" borderId="4" xfId="0" applyFont="1" applyBorder="1" applyAlignment="1">
      <alignment vertical="center" wrapText="1"/>
    </xf>
    <xf numFmtId="49" fontId="5" fillId="0" borderId="3" xfId="0" applyNumberFormat="1" applyFont="1" applyBorder="1" applyAlignment="1">
      <alignment vertical="center" wrapText="1"/>
    </xf>
    <xf numFmtId="0" fontId="2" fillId="3" borderId="1" xfId="0" applyFont="1" applyFill="1" applyBorder="1" applyAlignment="1" applyProtection="1">
      <alignment vertical="center"/>
      <protection locked="0"/>
    </xf>
    <xf numFmtId="0" fontId="2" fillId="0" borderId="1" xfId="0" applyFont="1" applyBorder="1" applyAlignment="1">
      <alignment vertical="center"/>
    </xf>
    <xf numFmtId="0" fontId="3" fillId="0" borderId="1" xfId="0" applyFont="1" applyBorder="1" applyAlignment="1">
      <alignment vertical="center"/>
    </xf>
    <xf numFmtId="0" fontId="3" fillId="0" borderId="2" xfId="0" applyFont="1" applyBorder="1" applyAlignment="1">
      <alignment vertical="center"/>
    </xf>
    <xf numFmtId="0" fontId="7" fillId="0" borderId="3" xfId="0" applyFont="1" applyBorder="1" applyAlignment="1">
      <alignment vertical="center" wrapText="1"/>
    </xf>
    <xf numFmtId="49" fontId="5" fillId="0" borderId="3" xfId="0" applyNumberFormat="1" applyFont="1" applyBorder="1" applyAlignment="1">
      <alignment vertical="top" wrapText="1"/>
    </xf>
    <xf numFmtId="0" fontId="5" fillId="6" borderId="3" xfId="0" applyFont="1" applyFill="1" applyBorder="1" applyAlignment="1">
      <alignment vertical="center" wrapText="1"/>
    </xf>
    <xf numFmtId="0" fontId="5" fillId="6" borderId="3" xfId="0" applyFont="1" applyFill="1" applyBorder="1" applyAlignment="1" applyProtection="1">
      <alignment vertical="top"/>
      <protection locked="0"/>
    </xf>
    <xf numFmtId="0" fontId="5" fillId="6" borderId="3" xfId="0" applyFont="1" applyFill="1" applyBorder="1" applyAlignment="1">
      <alignment horizontal="center" vertical="center" wrapText="1"/>
    </xf>
    <xf numFmtId="0" fontId="5" fillId="6" borderId="3" xfId="0" applyFont="1" applyFill="1" applyBorder="1" applyAlignment="1" applyProtection="1">
      <alignment vertical="center"/>
      <protection locked="0"/>
    </xf>
    <xf numFmtId="0" fontId="5" fillId="7" borderId="3" xfId="0" applyFont="1" applyFill="1" applyBorder="1" applyAlignment="1">
      <alignment vertical="center" wrapText="1"/>
    </xf>
    <xf numFmtId="0" fontId="5" fillId="7" borderId="3" xfId="0" applyFont="1" applyFill="1" applyBorder="1" applyAlignment="1">
      <alignment horizontal="center" vertical="center" wrapText="1"/>
    </xf>
    <xf numFmtId="0" fontId="11" fillId="6" borderId="3" xfId="0" applyFont="1" applyFill="1" applyBorder="1" applyAlignment="1">
      <alignment vertical="center"/>
    </xf>
    <xf numFmtId="0" fontId="11" fillId="7" borderId="3" xfId="0" applyFont="1" applyFill="1" applyBorder="1" applyAlignment="1">
      <alignment vertical="center"/>
    </xf>
    <xf numFmtId="0" fontId="11" fillId="6" borderId="3" xfId="0" applyFont="1" applyFill="1" applyBorder="1" applyAlignment="1">
      <alignment vertical="center" wrapText="1"/>
    </xf>
    <xf numFmtId="0" fontId="11" fillId="7" borderId="3" xfId="0" applyFont="1" applyFill="1" applyBorder="1" applyAlignment="1">
      <alignment vertical="center" wrapText="1"/>
    </xf>
    <xf numFmtId="0" fontId="5" fillId="6" borderId="3" xfId="0" applyFont="1" applyFill="1" applyBorder="1" applyAlignment="1" applyProtection="1">
      <alignment vertical="center" wrapText="1"/>
      <protection locked="0"/>
    </xf>
    <xf numFmtId="0" fontId="5" fillId="7" borderId="3" xfId="0" applyFont="1" applyFill="1" applyBorder="1" applyAlignment="1" applyProtection="1">
      <alignment vertical="center" wrapText="1"/>
      <protection locked="0"/>
    </xf>
    <xf numFmtId="0" fontId="6" fillId="0" borderId="3" xfId="0" applyFont="1" applyBorder="1" applyAlignment="1">
      <alignment horizontal="center" vertical="center" wrapText="1"/>
    </xf>
    <xf numFmtId="0" fontId="6" fillId="3" borderId="3" xfId="0" applyFont="1" applyFill="1" applyBorder="1" applyAlignment="1" applyProtection="1">
      <alignment horizontal="left" vertical="center" wrapText="1" indent="1"/>
      <protection locked="0"/>
    </xf>
    <xf numFmtId="0" fontId="5" fillId="0" borderId="0" xfId="0" applyFont="1" applyFill="1" applyBorder="1" applyAlignment="1">
      <alignment horizontal="right" vertical="center" wrapText="1"/>
    </xf>
    <xf numFmtId="177" fontId="5" fillId="0" borderId="3" xfId="0" applyNumberFormat="1" applyFont="1" applyBorder="1" applyAlignment="1">
      <alignment horizontal="center" vertical="center"/>
    </xf>
    <xf numFmtId="0" fontId="12" fillId="0" borderId="3" xfId="0" applyFont="1" applyBorder="1" applyAlignment="1">
      <alignment horizontal="left" vertical="center" wrapText="1" indent="1"/>
    </xf>
    <xf numFmtId="0" fontId="13" fillId="0" borderId="3" xfId="0" applyFont="1" applyBorder="1" applyAlignment="1">
      <alignment horizontal="left" vertical="center" wrapText="1" indent="1"/>
    </xf>
    <xf numFmtId="0" fontId="0" fillId="0" borderId="1" xfId="0" applyBorder="1" applyAlignment="1">
      <alignment vertical="center"/>
    </xf>
    <xf numFmtId="0" fontId="14" fillId="0" borderId="1" xfId="0" applyFont="1" applyBorder="1" applyAlignment="1"/>
    <xf numFmtId="0" fontId="0" fillId="0" borderId="0" xfId="0" applyAlignment="1"/>
    <xf numFmtId="0" fontId="0" fillId="0" borderId="1" xfId="0" applyBorder="1"/>
    <xf numFmtId="0" fontId="0" fillId="0" borderId="0" xfId="0" applyAlignment="1">
      <alignment horizontal="right"/>
    </xf>
    <xf numFmtId="0" fontId="0" fillId="0" borderId="0" xfId="0" applyBorder="1"/>
    <xf numFmtId="0" fontId="0" fillId="0" borderId="0" xfId="0" applyFont="1" applyAlignment="1">
      <alignment vertical="center"/>
    </xf>
    <xf numFmtId="0" fontId="6" fillId="0" borderId="3" xfId="0" applyFont="1" applyBorder="1" applyAlignment="1">
      <alignment vertical="center" wrapText="1"/>
    </xf>
    <xf numFmtId="0" fontId="9" fillId="0" borderId="0" xfId="3" applyAlignment="1">
      <alignment horizontal="left" vertical="center"/>
    </xf>
    <xf numFmtId="0" fontId="9" fillId="0" borderId="0" xfId="3" applyAlignment="1">
      <alignment horizontal="left" vertical="center" wrapText="1"/>
    </xf>
    <xf numFmtId="0" fontId="0" fillId="0" borderId="0" xfId="0" applyAlignment="1">
      <alignment horizontal="center"/>
    </xf>
    <xf numFmtId="0" fontId="0" fillId="6" borderId="3" xfId="0" applyFill="1" applyBorder="1" applyAlignment="1">
      <alignment horizontal="center" vertical="center"/>
    </xf>
    <xf numFmtId="0" fontId="0" fillId="8" borderId="3" xfId="0" applyFill="1" applyBorder="1"/>
    <xf numFmtId="0" fontId="0" fillId="0" borderId="0" xfId="0" applyFill="1"/>
    <xf numFmtId="0" fontId="9" fillId="0" borderId="0" xfId="3" applyBorder="1" applyAlignment="1">
      <alignment horizontal="left" vertical="center"/>
    </xf>
    <xf numFmtId="0" fontId="9" fillId="0" borderId="0" xfId="3" applyFill="1" applyBorder="1" applyAlignment="1">
      <alignment horizontal="left"/>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3" applyAlignment="1">
      <alignment horizontal="left"/>
    </xf>
    <xf numFmtId="0" fontId="0" fillId="0" borderId="0" xfId="0" applyAlignment="1">
      <alignment horizontal="center"/>
    </xf>
    <xf numFmtId="0" fontId="0" fillId="0" borderId="0" xfId="0" applyAlignment="1">
      <alignment horizontal="left"/>
    </xf>
    <xf numFmtId="0" fontId="14" fillId="0" borderId="0" xfId="0" applyFont="1"/>
    <xf numFmtId="0" fontId="14" fillId="0" borderId="0" xfId="0" applyFont="1" applyAlignment="1">
      <alignment horizontal="left"/>
    </xf>
    <xf numFmtId="15" fontId="16" fillId="3" borderId="3" xfId="0" applyNumberFormat="1" applyFont="1" applyFill="1" applyBorder="1" applyAlignment="1" applyProtection="1">
      <alignment horizontal="center" vertical="center"/>
      <protection locked="0"/>
    </xf>
    <xf numFmtId="0" fontId="14" fillId="0" borderId="0" xfId="0" applyFont="1" applyAlignment="1">
      <alignment horizontal="center"/>
    </xf>
    <xf numFmtId="0" fontId="5" fillId="2" borderId="3" xfId="0" applyFont="1" applyFill="1" applyBorder="1" applyAlignment="1">
      <alignment horizontal="center" vertical="center" wrapText="1"/>
    </xf>
    <xf numFmtId="0" fontId="11" fillId="2" borderId="3" xfId="0" applyFont="1" applyFill="1" applyBorder="1" applyAlignment="1">
      <alignment vertical="center" wrapText="1"/>
    </xf>
    <xf numFmtId="0" fontId="5" fillId="2" borderId="3" xfId="0" applyFont="1" applyFill="1" applyBorder="1" applyAlignment="1">
      <alignment vertical="center" wrapText="1"/>
    </xf>
    <xf numFmtId="176" fontId="7" fillId="0" borderId="3" xfId="0" applyNumberFormat="1" applyFont="1" applyBorder="1" applyAlignment="1">
      <alignment horizontal="center" vertical="center"/>
    </xf>
    <xf numFmtId="0" fontId="9" fillId="0" borderId="0" xfId="3"/>
    <xf numFmtId="0" fontId="0" fillId="8" borderId="3" xfId="0" applyFill="1" applyBorder="1" applyAlignment="1">
      <alignment horizontal="left" vertical="center"/>
    </xf>
    <xf numFmtId="0" fontId="7" fillId="0" borderId="3" xfId="0" applyFont="1" applyFill="1" applyBorder="1" applyAlignment="1">
      <alignment vertical="center" wrapText="1"/>
    </xf>
    <xf numFmtId="0" fontId="7" fillId="0" borderId="3" xfId="0" applyFont="1" applyFill="1" applyBorder="1" applyAlignment="1">
      <alignment horizontal="center" vertical="center" wrapText="1"/>
    </xf>
    <xf numFmtId="15" fontId="7" fillId="0" borderId="3" xfId="0" applyNumberFormat="1" applyFont="1" applyFill="1" applyBorder="1" applyAlignment="1">
      <alignment horizontal="center" vertical="center"/>
    </xf>
    <xf numFmtId="176" fontId="7" fillId="0" borderId="3" xfId="0" applyNumberFormat="1"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15" fontId="7" fillId="3" borderId="3" xfId="0" applyNumberFormat="1" applyFont="1" applyFill="1" applyBorder="1" applyAlignment="1" applyProtection="1">
      <alignment horizontal="center" vertical="center"/>
      <protection locked="0"/>
    </xf>
    <xf numFmtId="0" fontId="0" fillId="0" borderId="0" xfId="0" applyBorder="1" applyAlignment="1">
      <alignment vertical="center"/>
    </xf>
    <xf numFmtId="177" fontId="0" fillId="0" borderId="0" xfId="0" applyNumberFormat="1" applyBorder="1"/>
    <xf numFmtId="0" fontId="14" fillId="0" borderId="0" xfId="0" applyFont="1" applyBorder="1" applyAlignment="1"/>
    <xf numFmtId="0" fontId="0" fillId="0" borderId="0" xfId="0" applyFill="1" applyBorder="1"/>
    <xf numFmtId="0" fontId="0" fillId="0" borderId="0" xfId="0" applyAlignment="1">
      <alignment horizontal="center"/>
    </xf>
    <xf numFmtId="0" fontId="0" fillId="0" borderId="0" xfId="0" applyBorder="1" applyAlignment="1">
      <alignment horizontal="center"/>
    </xf>
    <xf numFmtId="0" fontId="0" fillId="0" borderId="0" xfId="0" applyBorder="1" applyAlignment="1"/>
    <xf numFmtId="0" fontId="0" fillId="0" borderId="0" xfId="0" applyBorder="1" applyAlignment="1">
      <alignment horizontal="right"/>
    </xf>
    <xf numFmtId="0" fontId="14" fillId="0" borderId="0" xfId="0" applyFont="1" applyBorder="1"/>
    <xf numFmtId="0" fontId="6" fillId="0" borderId="3" xfId="0" applyFont="1" applyBorder="1" applyAlignment="1">
      <alignment horizontal="left" vertical="center" wrapText="1"/>
    </xf>
    <xf numFmtId="0" fontId="0" fillId="0" borderId="0" xfId="0" applyAlignment="1">
      <alignment horizontal="center"/>
    </xf>
    <xf numFmtId="0" fontId="0" fillId="0" borderId="0" xfId="0" applyBorder="1" applyAlignment="1"/>
    <xf numFmtId="0" fontId="5" fillId="2" borderId="3" xfId="0" applyFont="1" applyFill="1" applyBorder="1" applyAlignment="1">
      <alignment horizontal="center" vertical="center"/>
    </xf>
    <xf numFmtId="0" fontId="17" fillId="0" borderId="3" xfId="0" applyFont="1" applyBorder="1" applyAlignment="1">
      <alignment horizontal="left" vertical="top" wrapText="1"/>
    </xf>
    <xf numFmtId="0" fontId="2" fillId="0" borderId="0" xfId="0" applyFont="1" applyAlignment="1">
      <alignment horizontal="left" vertical="center"/>
    </xf>
    <xf numFmtId="0" fontId="6" fillId="0" borderId="3" xfId="0" applyFont="1" applyBorder="1" applyAlignment="1">
      <alignment horizontal="center" vertical="center"/>
    </xf>
    <xf numFmtId="0" fontId="0" fillId="0" borderId="0" xfId="0" applyAlignment="1">
      <alignment horizontal="center"/>
    </xf>
    <xf numFmtId="15" fontId="5" fillId="0" borderId="3" xfId="0" applyNumberFormat="1" applyFont="1" applyFill="1" applyBorder="1" applyAlignment="1" applyProtection="1">
      <alignment horizontal="center" vertical="center"/>
      <protection locked="0"/>
    </xf>
    <xf numFmtId="0" fontId="6" fillId="3" borderId="3" xfId="0" applyFont="1" applyFill="1" applyBorder="1" applyAlignment="1" applyProtection="1">
      <alignment vertical="center" wrapText="1"/>
      <protection locked="0"/>
    </xf>
    <xf numFmtId="0" fontId="18" fillId="0" borderId="3" xfId="0" applyFont="1" applyFill="1" applyBorder="1" applyAlignment="1">
      <alignment horizontal="left" vertical="center" wrapText="1" indent="1"/>
    </xf>
    <xf numFmtId="0" fontId="5" fillId="0" borderId="3" xfId="0" applyFont="1" applyFill="1" applyBorder="1" applyAlignment="1">
      <alignment vertical="center" wrapText="1"/>
    </xf>
    <xf numFmtId="0" fontId="11" fillId="0" borderId="3" xfId="0" applyFont="1" applyFill="1" applyBorder="1" applyAlignment="1">
      <alignment vertical="center" wrapText="1"/>
    </xf>
    <xf numFmtId="0" fontId="6" fillId="0" borderId="3" xfId="0" applyFont="1" applyFill="1" applyBorder="1" applyAlignment="1" applyProtection="1">
      <alignment horizontal="left" vertical="center" wrapText="1" indent="1"/>
      <protection locked="0"/>
    </xf>
    <xf numFmtId="0" fontId="20" fillId="3" borderId="3" xfId="0" applyFont="1" applyFill="1" applyBorder="1" applyAlignment="1" applyProtection="1">
      <alignment horizontal="left" vertical="center" wrapText="1" indent="1"/>
      <protection locked="0"/>
    </xf>
    <xf numFmtId="0" fontId="6" fillId="3" borderId="3" xfId="0" applyFont="1" applyFill="1" applyBorder="1" applyAlignment="1" applyProtection="1">
      <alignment horizontal="center" vertical="center" wrapText="1"/>
      <protection locked="0"/>
    </xf>
    <xf numFmtId="0" fontId="21" fillId="0" borderId="3" xfId="0" applyFont="1" applyFill="1" applyBorder="1" applyAlignment="1" applyProtection="1">
      <alignment horizontal="left" vertical="center" wrapText="1" indent="1"/>
      <protection locked="0"/>
    </xf>
    <xf numFmtId="0" fontId="0" fillId="8" borderId="0" xfId="0" applyFill="1" applyAlignment="1">
      <alignment vertical="center"/>
    </xf>
    <xf numFmtId="177" fontId="0" fillId="8" borderId="0" xfId="0" applyNumberFormat="1" applyFill="1"/>
    <xf numFmtId="0" fontId="10" fillId="3" borderId="3" xfId="0" applyFont="1" applyFill="1" applyBorder="1" applyAlignment="1" applyProtection="1">
      <alignment horizontal="left" vertical="center" wrapText="1" indent="1"/>
      <protection locked="0"/>
    </xf>
    <xf numFmtId="0" fontId="6" fillId="2" borderId="3" xfId="0" applyFont="1" applyFill="1" applyBorder="1" applyAlignment="1">
      <alignment horizontal="left" vertical="center" wrapText="1" indent="1"/>
    </xf>
    <xf numFmtId="0" fontId="19" fillId="2" borderId="3" xfId="0" applyFont="1" applyFill="1" applyBorder="1" applyAlignment="1">
      <alignment vertical="center" wrapText="1"/>
    </xf>
    <xf numFmtId="0" fontId="10" fillId="2" borderId="3" xfId="0" applyFont="1" applyFill="1" applyBorder="1" applyAlignment="1">
      <alignment horizontal="center" vertical="center" wrapText="1"/>
    </xf>
    <xf numFmtId="0" fontId="4" fillId="2" borderId="3" xfId="0" applyFont="1" applyFill="1" applyBorder="1" applyAlignment="1">
      <alignment horizontal="left" vertical="center" wrapText="1" indent="1"/>
    </xf>
    <xf numFmtId="0" fontId="0" fillId="9" borderId="0" xfId="0" applyFill="1"/>
    <xf numFmtId="0" fontId="6" fillId="0" borderId="3" xfId="0" applyFont="1" applyBorder="1" applyAlignment="1">
      <alignment horizontal="center" vertical="top" wrapText="1"/>
    </xf>
    <xf numFmtId="0" fontId="6" fillId="0" borderId="3" xfId="0" applyFont="1" applyBorder="1" applyAlignment="1">
      <alignment horizontal="left" vertical="top" wrapText="1"/>
    </xf>
    <xf numFmtId="0" fontId="4" fillId="0" borderId="0" xfId="0" applyFont="1" applyAlignment="1">
      <alignment horizontal="right" vertical="center" indent="1"/>
    </xf>
    <xf numFmtId="178" fontId="3" fillId="3" borderId="1" xfId="0" applyNumberFormat="1" applyFont="1" applyFill="1" applyBorder="1" applyAlignment="1" applyProtection="1">
      <alignment horizontal="center" vertical="center"/>
      <protection locked="0"/>
    </xf>
    <xf numFmtId="0" fontId="22" fillId="0" borderId="3" xfId="0" applyFont="1" applyBorder="1" applyAlignment="1">
      <alignment horizontal="center" vertical="center" wrapText="1"/>
    </xf>
    <xf numFmtId="0" fontId="23" fillId="0" borderId="3" xfId="0" applyFont="1" applyBorder="1" applyAlignment="1">
      <alignment horizontal="center" vertical="center" wrapText="1"/>
    </xf>
    <xf numFmtId="0" fontId="24" fillId="0" borderId="3" xfId="0" applyFont="1" applyBorder="1" applyAlignment="1">
      <alignment horizontal="left" vertical="center" wrapText="1" indent="1"/>
    </xf>
    <xf numFmtId="0" fontId="10" fillId="0" borderId="3" xfId="0" applyFont="1" applyBorder="1" applyAlignment="1">
      <alignment horizontal="left" vertical="center" wrapText="1" indent="1"/>
    </xf>
    <xf numFmtId="0" fontId="24" fillId="0" borderId="3" xfId="0" applyFont="1" applyBorder="1" applyAlignment="1">
      <alignment horizontal="center" vertical="center" wrapText="1"/>
    </xf>
    <xf numFmtId="0" fontId="5" fillId="9" borderId="3" xfId="0" applyFont="1" applyFill="1" applyBorder="1" applyAlignment="1">
      <alignment horizontal="center" vertical="center" wrapText="1"/>
    </xf>
    <xf numFmtId="0" fontId="3" fillId="0" borderId="0" xfId="0" applyFont="1" applyAlignment="1">
      <alignment horizontal="right" vertical="center" indent="1"/>
    </xf>
    <xf numFmtId="0" fontId="4" fillId="0" borderId="0" xfId="0" applyFont="1" applyAlignment="1">
      <alignment horizontal="right" vertical="center" indent="1"/>
    </xf>
    <xf numFmtId="0" fontId="14" fillId="0" borderId="1" xfId="0" applyFont="1" applyBorder="1" applyAlignment="1">
      <alignment horizontal="center"/>
    </xf>
    <xf numFmtId="0" fontId="0" fillId="0" borderId="0" xfId="0" applyAlignment="1"/>
    <xf numFmtId="0" fontId="0" fillId="0" borderId="0" xfId="0" applyBorder="1" applyAlignment="1"/>
    <xf numFmtId="0" fontId="14" fillId="0" borderId="0" xfId="0" applyFont="1" applyBorder="1" applyAlignment="1">
      <alignment horizontal="center"/>
    </xf>
    <xf numFmtId="0" fontId="5" fillId="0" borderId="4" xfId="0" applyFont="1" applyBorder="1" applyAlignment="1">
      <alignment vertical="center" wrapText="1"/>
    </xf>
    <xf numFmtId="0" fontId="5" fillId="0" borderId="5" xfId="0" applyFont="1" applyBorder="1" applyAlignment="1">
      <alignment vertical="center" wrapText="1"/>
    </xf>
    <xf numFmtId="0" fontId="0" fillId="0" borderId="0" xfId="0" applyBorder="1" applyAlignment="1">
      <alignment horizontal="center"/>
    </xf>
    <xf numFmtId="0" fontId="0" fillId="0" borderId="0" xfId="0" applyAlignment="1">
      <alignment horizontal="center"/>
    </xf>
  </cellXfs>
  <cellStyles count="4">
    <cellStyle name="Comma 2" xfId="2"/>
    <cellStyle name="Hyperlink" xfId="3" builtinId="8"/>
    <cellStyle name="Normal" xfId="0" builtinId="0"/>
    <cellStyle name="Normal 2" xfId="1"/>
  </cellStyles>
  <dxfs count="21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CC"/>
      <color rgb="FF3E9246"/>
      <color rgb="FF349C39"/>
      <color rgb="FF19FF81"/>
      <color rgb="FFFFFF99"/>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117" Type="http://schemas.openxmlformats.org/officeDocument/2006/relationships/worksheet" Target="worksheets/sheet117.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112" Type="http://schemas.openxmlformats.org/officeDocument/2006/relationships/worksheet" Target="worksheets/sheet112.xml"/><Relationship Id="rId16" Type="http://schemas.openxmlformats.org/officeDocument/2006/relationships/worksheet" Target="worksheets/sheet16.xml"/><Relationship Id="rId107" Type="http://schemas.openxmlformats.org/officeDocument/2006/relationships/worksheet" Target="worksheets/sheet107.xml"/><Relationship Id="rId11" Type="http://schemas.openxmlformats.org/officeDocument/2006/relationships/worksheet" Target="worksheets/sheet11.xml"/><Relationship Id="rId32" Type="http://schemas.openxmlformats.org/officeDocument/2006/relationships/worksheet" Target="worksheets/sheet32.xml"/><Relationship Id="rId37" Type="http://schemas.openxmlformats.org/officeDocument/2006/relationships/worksheet" Target="worksheets/sheet37.xml"/><Relationship Id="rId53" Type="http://schemas.openxmlformats.org/officeDocument/2006/relationships/worksheet" Target="worksheets/sheet53.xml"/><Relationship Id="rId58" Type="http://schemas.openxmlformats.org/officeDocument/2006/relationships/worksheet" Target="worksheets/sheet58.xml"/><Relationship Id="rId74" Type="http://schemas.openxmlformats.org/officeDocument/2006/relationships/worksheet" Target="worksheets/sheet74.xml"/><Relationship Id="rId79" Type="http://schemas.openxmlformats.org/officeDocument/2006/relationships/worksheet" Target="worksheets/sheet79.xml"/><Relationship Id="rId102" Type="http://schemas.openxmlformats.org/officeDocument/2006/relationships/worksheet" Target="worksheets/sheet102.xml"/><Relationship Id="rId123" Type="http://schemas.openxmlformats.org/officeDocument/2006/relationships/externalLink" Target="externalLinks/externalLink4.xml"/><Relationship Id="rId5" Type="http://schemas.openxmlformats.org/officeDocument/2006/relationships/worksheet" Target="worksheets/sheet5.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worksheet" Target="worksheets/sheet105.xml"/><Relationship Id="rId113" Type="http://schemas.openxmlformats.org/officeDocument/2006/relationships/worksheet" Target="worksheets/sheet113.xml"/><Relationship Id="rId118" Type="http://schemas.openxmlformats.org/officeDocument/2006/relationships/worksheet" Target="worksheets/sheet118.xml"/><Relationship Id="rId12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121" Type="http://schemas.openxmlformats.org/officeDocument/2006/relationships/externalLink" Target="externalLinks/externalLink2.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worksheet" Target="worksheets/sheet103.xml"/><Relationship Id="rId108" Type="http://schemas.openxmlformats.org/officeDocument/2006/relationships/worksheet" Target="worksheets/sheet108.xml"/><Relationship Id="rId116" Type="http://schemas.openxmlformats.org/officeDocument/2006/relationships/worksheet" Target="worksheets/sheet116.xml"/><Relationship Id="rId124"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11" Type="http://schemas.openxmlformats.org/officeDocument/2006/relationships/worksheet" Target="worksheets/sheet11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6" Type="http://schemas.openxmlformats.org/officeDocument/2006/relationships/worksheet" Target="worksheets/sheet106.xml"/><Relationship Id="rId114" Type="http://schemas.openxmlformats.org/officeDocument/2006/relationships/worksheet" Target="worksheets/sheet114.xml"/><Relationship Id="rId119" Type="http://schemas.openxmlformats.org/officeDocument/2006/relationships/worksheet" Target="worksheets/sheet119.xml"/><Relationship Id="rId12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122"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9" Type="http://schemas.openxmlformats.org/officeDocument/2006/relationships/worksheet" Target="worksheets/sheet10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worksheet" Target="worksheets/sheet104.xml"/><Relationship Id="rId120" Type="http://schemas.openxmlformats.org/officeDocument/2006/relationships/externalLink" Target="externalLinks/externalLink1.xml"/><Relationship Id="rId125" Type="http://schemas.openxmlformats.org/officeDocument/2006/relationships/styles" Target="styles.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29" Type="http://schemas.openxmlformats.org/officeDocument/2006/relationships/worksheet" Target="worksheets/sheet29.xml"/><Relationship Id="rId24" Type="http://schemas.openxmlformats.org/officeDocument/2006/relationships/worksheet" Target="worksheets/sheet24.xml"/><Relationship Id="rId40" Type="http://schemas.openxmlformats.org/officeDocument/2006/relationships/worksheet" Target="worksheets/sheet40.xml"/><Relationship Id="rId45" Type="http://schemas.openxmlformats.org/officeDocument/2006/relationships/worksheet" Target="worksheets/sheet45.xml"/><Relationship Id="rId66" Type="http://schemas.openxmlformats.org/officeDocument/2006/relationships/worksheet" Target="worksheets/sheet66.xml"/><Relationship Id="rId87" Type="http://schemas.openxmlformats.org/officeDocument/2006/relationships/worksheet" Target="worksheets/sheet87.xml"/><Relationship Id="rId110" Type="http://schemas.openxmlformats.org/officeDocument/2006/relationships/worksheet" Target="worksheets/sheet110.xml"/><Relationship Id="rId115" Type="http://schemas.openxmlformats.org/officeDocument/2006/relationships/worksheet" Target="worksheets/sheet115.xml"/><Relationship Id="rId61" Type="http://schemas.openxmlformats.org/officeDocument/2006/relationships/worksheet" Target="worksheets/sheet61.xml"/><Relationship Id="rId82" Type="http://schemas.openxmlformats.org/officeDocument/2006/relationships/worksheet" Target="worksheets/sheet8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0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0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0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0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1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1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1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1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2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2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2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2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3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3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35.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3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37.xml.rels><?xml version="1.0" encoding="UTF-8" standalone="yes"?>
<Relationships xmlns="http://schemas.openxmlformats.org/package/2006/relationships"><Relationship Id="rId3" Type="http://schemas.openxmlformats.org/officeDocument/2006/relationships/image" Target="../media/image7.emf"/><Relationship Id="rId2" Type="http://schemas.openxmlformats.org/officeDocument/2006/relationships/image" Target="../media/image1.GIF"/><Relationship Id="rId1" Type="http://schemas.openxmlformats.org/officeDocument/2006/relationships/hyperlink" Target="#'Main Menu'!A1"/><Relationship Id="rId6" Type="http://schemas.microsoft.com/office/2007/relationships/hdphoto" Target="../media/hdphoto1.wdp"/><Relationship Id="rId5" Type="http://schemas.openxmlformats.org/officeDocument/2006/relationships/image" Target="../media/image5.png"/><Relationship Id="rId4" Type="http://schemas.openxmlformats.org/officeDocument/2006/relationships/image" Target="../media/image2.GIF"/></Relationships>
</file>

<file path=xl/drawings/_rels/drawing3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3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4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4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5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58.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59.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0.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3.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8.jpeg"/></Relationships>
</file>

<file path=xl/drawings/_rels/drawing6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6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6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7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7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80.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82.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83.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5" Type="http://schemas.openxmlformats.org/officeDocument/2006/relationships/image" Target="../media/image4.jpg"/><Relationship Id="rId4" Type="http://schemas.openxmlformats.org/officeDocument/2006/relationships/image" Target="../media/image2.GIF"/></Relationships>
</file>

<file path=xl/drawings/_rels/drawing8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6.jpeg"/></Relationships>
</file>

<file path=xl/drawings/_rels/drawing8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9.JPG"/></Relationships>
</file>

<file path=xl/drawings/_rels/drawing8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8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3.emf"/></Relationships>
</file>

<file path=xl/drawings/_rels/drawing90.xml.rels><?xml version="1.0" encoding="UTF-8" standalone="yes"?>
<Relationships xmlns="http://schemas.openxmlformats.org/package/2006/relationships"><Relationship Id="rId3" Type="http://schemas.openxmlformats.org/officeDocument/2006/relationships/image" Target="../media/image6.jpeg"/><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2.GIF"/></Relationships>
</file>

<file path=xl/drawings/_rels/drawing91.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2.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5" Type="http://schemas.microsoft.com/office/2007/relationships/hdphoto" Target="../media/hdphoto1.wdp"/><Relationship Id="rId4" Type="http://schemas.openxmlformats.org/officeDocument/2006/relationships/image" Target="../media/image5.png"/></Relationships>
</file>

<file path=xl/drawings/_rels/drawing93.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4.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 Id="rId4" Type="http://schemas.openxmlformats.org/officeDocument/2006/relationships/image" Target="../media/image4.jpg"/></Relationships>
</file>

<file path=xl/drawings/_rels/drawing95.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6.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7.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8.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_rels/drawing99.xml.rels><?xml version="1.0" encoding="UTF-8" standalone="yes"?>
<Relationships xmlns="http://schemas.openxmlformats.org/package/2006/relationships"><Relationship Id="rId3" Type="http://schemas.openxmlformats.org/officeDocument/2006/relationships/image" Target="../media/image2.GIF"/><Relationship Id="rId2" Type="http://schemas.openxmlformats.org/officeDocument/2006/relationships/image" Target="../media/image1.GIF"/><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19050</xdr:rowOff>
    </xdr:from>
    <xdr:to>
      <xdr:col>8</xdr:col>
      <xdr:colOff>476251</xdr:colOff>
      <xdr:row>12</xdr:row>
      <xdr:rowOff>123825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390775"/>
          <a:ext cx="2333626" cy="619125"/>
        </a:xfrm>
        <a:prstGeom prst="rect">
          <a:avLst/>
        </a:prstGeom>
      </xdr:spPr>
    </xdr:pic>
    <xdr:clientData/>
  </xdr:twoCellAnchor>
  <xdr:twoCellAnchor editAs="oneCell">
    <xdr:from>
      <xdr:col>2</xdr:col>
      <xdr:colOff>0</xdr:colOff>
      <xdr:row>9</xdr:row>
      <xdr:rowOff>123824</xdr:rowOff>
    </xdr:from>
    <xdr:to>
      <xdr:col>2</xdr:col>
      <xdr:colOff>1762125</xdr:colOff>
      <xdr:row>12</xdr:row>
      <xdr:rowOff>76199</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00299"/>
          <a:ext cx="1762125" cy="523875"/>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95250</xdr:rowOff>
    </xdr:from>
    <xdr:to>
      <xdr:col>8</xdr:col>
      <xdr:colOff>485776</xdr:colOff>
      <xdr:row>22</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67325"/>
          <a:ext cx="2333626" cy="457200"/>
        </a:xfrm>
        <a:prstGeom prst="rect">
          <a:avLst/>
        </a:prstGeom>
      </xdr:spPr>
    </xdr:pic>
    <xdr:clientData/>
  </xdr:twoCellAnchor>
  <xdr:twoCellAnchor editAs="oneCell">
    <xdr:from>
      <xdr:col>1</xdr:col>
      <xdr:colOff>1352550</xdr:colOff>
      <xdr:row>19</xdr:row>
      <xdr:rowOff>114300</xdr:rowOff>
    </xdr:from>
    <xdr:to>
      <xdr:col>2</xdr:col>
      <xdr:colOff>1333500</xdr:colOff>
      <xdr:row>22</xdr:row>
      <xdr:rowOff>66675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857750"/>
          <a:ext cx="1362075" cy="523875"/>
        </a:xfrm>
        <a:prstGeom prst="rect">
          <a:avLst/>
        </a:prstGeom>
      </xdr:spPr>
    </xdr:pic>
    <xdr:clientData/>
  </xdr:twoCellAnchor>
  <xdr:twoCellAnchor editAs="oneCell">
    <xdr:from>
      <xdr:col>2</xdr:col>
      <xdr:colOff>1562100</xdr:colOff>
      <xdr:row>19</xdr:row>
      <xdr:rowOff>66675</xdr:rowOff>
    </xdr:from>
    <xdr:to>
      <xdr:col>2</xdr:col>
      <xdr:colOff>2627376</xdr:colOff>
      <xdr:row>22</xdr:row>
      <xdr:rowOff>171069</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57600" y="4810125"/>
          <a:ext cx="1065276" cy="694944"/>
        </a:xfrm>
        <a:prstGeom prst="rect">
          <a:avLst/>
        </a:prstGeom>
      </xdr:spPr>
    </xdr:pic>
    <xdr:clientData/>
  </xdr:twoCellAnchor>
</xdr:wsDr>
</file>

<file path=xl/drawings/drawing10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FC212AD-6ADC-40EE-81BD-5732EA9B718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161925</xdr:rowOff>
    </xdr:from>
    <xdr:to>
      <xdr:col>8</xdr:col>
      <xdr:colOff>476251</xdr:colOff>
      <xdr:row>13</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400300"/>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10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49C2463D-566B-409A-8CEC-45C5F5B430F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11</xdr:row>
      <xdr:rowOff>104775</xdr:rowOff>
    </xdr:from>
    <xdr:to>
      <xdr:col>8</xdr:col>
      <xdr:colOff>514351</xdr:colOff>
      <xdr:row>14</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2552700"/>
          <a:ext cx="2333626" cy="495300"/>
        </a:xfrm>
        <a:prstGeom prst="rect">
          <a:avLst/>
        </a:prstGeom>
      </xdr:spPr>
    </xdr:pic>
    <xdr:clientData/>
  </xdr:twoCellAnchor>
  <xdr:twoCellAnchor editAs="oneCell">
    <xdr:from>
      <xdr:col>1</xdr:col>
      <xdr:colOff>1323975</xdr:colOff>
      <xdr:row>11</xdr:row>
      <xdr:rowOff>133350</xdr:rowOff>
    </xdr:from>
    <xdr:to>
      <xdr:col>2</xdr:col>
      <xdr:colOff>1514475</xdr:colOff>
      <xdr:row>14</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524125"/>
          <a:ext cx="1571625" cy="523875"/>
        </a:xfrm>
        <a:prstGeom prst="rect">
          <a:avLst/>
        </a:prstGeom>
      </xdr:spPr>
    </xdr:pic>
    <xdr:clientData/>
  </xdr:twoCellAnchor>
</xdr:wsDr>
</file>

<file path=xl/drawings/drawing10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21196F4-7BDA-4B26-95CD-B8BE6AE4A5F0}"/>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23</xdr:row>
      <xdr:rowOff>95250</xdr:rowOff>
    </xdr:from>
    <xdr:to>
      <xdr:col>8</xdr:col>
      <xdr:colOff>466726</xdr:colOff>
      <xdr:row>26</xdr:row>
      <xdr:rowOff>95250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334250"/>
          <a:ext cx="2333626" cy="514350"/>
        </a:xfrm>
        <a:prstGeom prst="rect">
          <a:avLst/>
        </a:prstGeom>
      </xdr:spPr>
    </xdr:pic>
    <xdr:clientData/>
  </xdr:twoCellAnchor>
  <xdr:twoCellAnchor editAs="oneCell">
    <xdr:from>
      <xdr:col>2</xdr:col>
      <xdr:colOff>1695450</xdr:colOff>
      <xdr:row>22</xdr:row>
      <xdr:rowOff>104775</xdr:rowOff>
    </xdr:from>
    <xdr:to>
      <xdr:col>3</xdr:col>
      <xdr:colOff>0</xdr:colOff>
      <xdr:row>26</xdr:row>
      <xdr:rowOff>161925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71950" y="7172325"/>
          <a:ext cx="1990725" cy="742950"/>
        </a:xfrm>
        <a:prstGeom prst="rect">
          <a:avLst/>
        </a:prstGeom>
      </xdr:spPr>
    </xdr:pic>
    <xdr:clientData/>
  </xdr:twoCellAnchor>
  <xdr:twoCellAnchor editAs="oneCell">
    <xdr:from>
      <xdr:col>2</xdr:col>
      <xdr:colOff>161925</xdr:colOff>
      <xdr:row>23</xdr:row>
      <xdr:rowOff>104775</xdr:rowOff>
    </xdr:from>
    <xdr:to>
      <xdr:col>2</xdr:col>
      <xdr:colOff>1469437</xdr:colOff>
      <xdr:row>27</xdr:row>
      <xdr:rowOff>104775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638425" y="7343775"/>
          <a:ext cx="1307512" cy="685800"/>
        </a:xfrm>
        <a:prstGeom prst="rect">
          <a:avLst/>
        </a:prstGeom>
      </xdr:spPr>
    </xdr:pic>
    <xdr:clientData/>
  </xdr:twoCellAnchor>
</xdr:wsDr>
</file>

<file path=xl/drawings/drawing10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F1B0CF-1EF5-4B67-B7A1-859DFA4F3B8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24</xdr:row>
      <xdr:rowOff>142875</xdr:rowOff>
    </xdr:from>
    <xdr:to>
      <xdr:col>8</xdr:col>
      <xdr:colOff>466726</xdr:colOff>
      <xdr:row>28</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7867650"/>
          <a:ext cx="2333626" cy="619125"/>
        </a:xfrm>
        <a:prstGeom prst="rect">
          <a:avLst/>
        </a:prstGeom>
      </xdr:spPr>
    </xdr:pic>
    <xdr:clientData/>
  </xdr:twoCellAnchor>
  <xdr:twoCellAnchor editAs="oneCell">
    <xdr:from>
      <xdr:col>2</xdr:col>
      <xdr:colOff>1504950</xdr:colOff>
      <xdr:row>24</xdr:row>
      <xdr:rowOff>123825</xdr:rowOff>
    </xdr:from>
    <xdr:to>
      <xdr:col>3</xdr:col>
      <xdr:colOff>0</xdr:colOff>
      <xdr:row>29</xdr:row>
      <xdr:rowOff>9525</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81450" y="7848600"/>
          <a:ext cx="1990725" cy="742950"/>
        </a:xfrm>
        <a:prstGeom prst="rect">
          <a:avLst/>
        </a:prstGeom>
      </xdr:spPr>
    </xdr:pic>
    <xdr:clientData/>
  </xdr:twoCellAnchor>
  <xdr:twoCellAnchor editAs="oneCell">
    <xdr:from>
      <xdr:col>2</xdr:col>
      <xdr:colOff>95250</xdr:colOff>
      <xdr:row>25</xdr:row>
      <xdr:rowOff>133350</xdr:rowOff>
    </xdr:from>
    <xdr:to>
      <xdr:col>2</xdr:col>
      <xdr:colOff>1402762</xdr:colOff>
      <xdr:row>29</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71750" y="8029575"/>
          <a:ext cx="1307512" cy="685800"/>
        </a:xfrm>
        <a:prstGeom prst="rect">
          <a:avLst/>
        </a:prstGeom>
      </xdr:spPr>
    </xdr:pic>
    <xdr:clientData/>
  </xdr:twoCellAnchor>
</xdr:wsDr>
</file>

<file path=xl/drawings/drawing10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E7E6000-98FD-41E3-A31C-D6D6FD0F62C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16</xdr:row>
      <xdr:rowOff>57150</xdr:rowOff>
    </xdr:from>
    <xdr:to>
      <xdr:col>8</xdr:col>
      <xdr:colOff>419101</xdr:colOff>
      <xdr:row>19</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39200" y="4467225"/>
          <a:ext cx="2333626" cy="542925"/>
        </a:xfrm>
        <a:prstGeom prst="rect">
          <a:avLst/>
        </a:prstGeom>
      </xdr:spPr>
    </xdr:pic>
    <xdr:clientData/>
  </xdr:twoCellAnchor>
  <xdr:twoCellAnchor editAs="oneCell">
    <xdr:from>
      <xdr:col>2</xdr:col>
      <xdr:colOff>1647825</xdr:colOff>
      <xdr:row>15</xdr:row>
      <xdr:rowOff>133350</xdr:rowOff>
    </xdr:from>
    <xdr:to>
      <xdr:col>3</xdr:col>
      <xdr:colOff>0</xdr:colOff>
      <xdr:row>20</xdr:row>
      <xdr:rowOff>19050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24325" y="4371975"/>
          <a:ext cx="1990725" cy="742950"/>
        </a:xfrm>
        <a:prstGeom prst="rect">
          <a:avLst/>
        </a:prstGeom>
      </xdr:spPr>
    </xdr:pic>
    <xdr:clientData/>
  </xdr:twoCellAnchor>
  <xdr:twoCellAnchor editAs="oneCell">
    <xdr:from>
      <xdr:col>2</xdr:col>
      <xdr:colOff>85725</xdr:colOff>
      <xdr:row>16</xdr:row>
      <xdr:rowOff>123825</xdr:rowOff>
    </xdr:from>
    <xdr:to>
      <xdr:col>2</xdr:col>
      <xdr:colOff>1393237</xdr:colOff>
      <xdr:row>20</xdr:row>
      <xdr:rowOff>123825</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62225" y="4533900"/>
          <a:ext cx="1307512" cy="685800"/>
        </a:xfrm>
        <a:prstGeom prst="rect">
          <a:avLst/>
        </a:prstGeom>
      </xdr:spPr>
    </xdr:pic>
    <xdr:clientData/>
  </xdr:twoCellAnchor>
</xdr:wsDr>
</file>

<file path=xl/drawings/drawing10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502A3F9-A9C9-4DF1-93F0-77D2D47C735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66675</xdr:rowOff>
    </xdr:from>
    <xdr:to>
      <xdr:col>8</xdr:col>
      <xdr:colOff>466726</xdr:colOff>
      <xdr:row>12</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86825" y="2457450"/>
          <a:ext cx="2333626" cy="523875"/>
        </a:xfrm>
        <a:prstGeom prst="rect">
          <a:avLst/>
        </a:prstGeom>
      </xdr:spPr>
    </xdr:pic>
    <xdr:clientData/>
  </xdr:twoCellAnchor>
  <xdr:twoCellAnchor editAs="oneCell">
    <xdr:from>
      <xdr:col>1</xdr:col>
      <xdr:colOff>1438275</xdr:colOff>
      <xdr:row>9</xdr:row>
      <xdr:rowOff>114300</xdr:rowOff>
    </xdr:from>
    <xdr:to>
      <xdr:col>2</xdr:col>
      <xdr:colOff>1562100</xdr:colOff>
      <xdr:row>12</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52650" y="2419350"/>
          <a:ext cx="1571625" cy="523875"/>
        </a:xfrm>
        <a:prstGeom prst="rect">
          <a:avLst/>
        </a:prstGeom>
      </xdr:spPr>
    </xdr:pic>
    <xdr:clientData/>
  </xdr:twoCellAnchor>
</xdr:wsDr>
</file>

<file path=xl/drawings/drawing10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94C0FA17-5119-4A78-8762-201E76E8725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66675</xdr:rowOff>
    </xdr:from>
    <xdr:to>
      <xdr:col>8</xdr:col>
      <xdr:colOff>457201</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76500"/>
          <a:ext cx="2333626" cy="514350"/>
        </a:xfrm>
        <a:prstGeom prst="rect">
          <a:avLst/>
        </a:prstGeom>
      </xdr:spPr>
    </xdr:pic>
    <xdr:clientData/>
  </xdr:twoCellAnchor>
  <xdr:twoCellAnchor editAs="oneCell">
    <xdr:from>
      <xdr:col>2</xdr:col>
      <xdr:colOff>1285875</xdr:colOff>
      <xdr:row>9</xdr:row>
      <xdr:rowOff>161925</xdr:rowOff>
    </xdr:from>
    <xdr:to>
      <xdr:col>3</xdr:col>
      <xdr:colOff>133350</xdr:colOff>
      <xdr:row>14</xdr:row>
      <xdr:rowOff>47625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86175" y="2400300"/>
          <a:ext cx="1990725" cy="742950"/>
        </a:xfrm>
        <a:prstGeom prst="rect">
          <a:avLst/>
        </a:prstGeom>
      </xdr:spPr>
    </xdr:pic>
    <xdr:clientData/>
  </xdr:twoCellAnchor>
  <xdr:twoCellAnchor editAs="oneCell">
    <xdr:from>
      <xdr:col>2</xdr:col>
      <xdr:colOff>66675</xdr:colOff>
      <xdr:row>10</xdr:row>
      <xdr:rowOff>114300</xdr:rowOff>
    </xdr:from>
    <xdr:to>
      <xdr:col>2</xdr:col>
      <xdr:colOff>1374187</xdr:colOff>
      <xdr:row>14</xdr:row>
      <xdr:rowOff>114300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66975" y="2524125"/>
          <a:ext cx="1307512" cy="685800"/>
        </a:xfrm>
        <a:prstGeom prst="rect">
          <a:avLst/>
        </a:prstGeom>
      </xdr:spPr>
    </xdr:pic>
    <xdr:clientData/>
  </xdr:twoCellAnchor>
</xdr:wsDr>
</file>

<file path=xl/drawings/drawing10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1A0474A-4752-47B0-9F92-141EB35F1E8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12</xdr:row>
      <xdr:rowOff>57150</xdr:rowOff>
    </xdr:from>
    <xdr:to>
      <xdr:col>8</xdr:col>
      <xdr:colOff>466726</xdr:colOff>
      <xdr:row>15</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809875"/>
          <a:ext cx="2333626" cy="495300"/>
        </a:xfrm>
        <a:prstGeom prst="rect">
          <a:avLst/>
        </a:prstGeom>
      </xdr:spPr>
    </xdr:pic>
    <xdr:clientData/>
  </xdr:twoCellAnchor>
  <xdr:twoCellAnchor editAs="oneCell">
    <xdr:from>
      <xdr:col>2</xdr:col>
      <xdr:colOff>1581151</xdr:colOff>
      <xdr:row>12</xdr:row>
      <xdr:rowOff>133350</xdr:rowOff>
    </xdr:from>
    <xdr:to>
      <xdr:col>3</xdr:col>
      <xdr:colOff>9526</xdr:colOff>
      <xdr:row>15</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76651" y="2847975"/>
          <a:ext cx="1181100" cy="523875"/>
        </a:xfrm>
        <a:prstGeom prst="rect">
          <a:avLst/>
        </a:prstGeom>
      </xdr:spPr>
    </xdr:pic>
    <xdr:clientData/>
  </xdr:twoCellAnchor>
  <xdr:twoCellAnchor editAs="oneCell">
    <xdr:from>
      <xdr:col>2</xdr:col>
      <xdr:colOff>85725</xdr:colOff>
      <xdr:row>13</xdr:row>
      <xdr:rowOff>38100</xdr:rowOff>
    </xdr:from>
    <xdr:to>
      <xdr:col>2</xdr:col>
      <xdr:colOff>1362075</xdr:colOff>
      <xdr:row>15</xdr:row>
      <xdr:rowOff>66676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2486025" y="29622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0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ADFE2EAE-A754-4379-9487-59EB863E7AE9}"/>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10</xdr:row>
      <xdr:rowOff>133350</xdr:rowOff>
    </xdr:from>
    <xdr:to>
      <xdr:col>8</xdr:col>
      <xdr:colOff>476251</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96350" y="2409825"/>
          <a:ext cx="2333626" cy="619125"/>
        </a:xfrm>
        <a:prstGeom prst="rect">
          <a:avLst/>
        </a:prstGeom>
      </xdr:spPr>
    </xdr:pic>
    <xdr:clientData/>
  </xdr:twoCellAnchor>
  <xdr:twoCellAnchor editAs="oneCell">
    <xdr:from>
      <xdr:col>2</xdr:col>
      <xdr:colOff>9525</xdr:colOff>
      <xdr:row>11</xdr:row>
      <xdr:rowOff>114300</xdr:rowOff>
    </xdr:from>
    <xdr:to>
      <xdr:col>2</xdr:col>
      <xdr:colOff>1447800</xdr:colOff>
      <xdr:row>14</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2505075"/>
          <a:ext cx="1438275" cy="523875"/>
        </a:xfrm>
        <a:prstGeom prst="rect">
          <a:avLst/>
        </a:prstGeom>
      </xdr:spPr>
    </xdr:pic>
    <xdr:clientData/>
  </xdr:twoCellAnchor>
</xdr:wsDr>
</file>

<file path=xl/drawings/drawing10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BD027A7-F288-4404-BC05-0C5244BB8A76}"/>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1143000</xdr:colOff>
      <xdr:row>13</xdr:row>
      <xdr:rowOff>47625</xdr:rowOff>
    </xdr:from>
    <xdr:to>
      <xdr:col>8</xdr:col>
      <xdr:colOff>533401</xdr:colOff>
      <xdr:row>16</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20150" y="3324225"/>
          <a:ext cx="2333626" cy="514350"/>
        </a:xfrm>
        <a:prstGeom prst="rect">
          <a:avLst/>
        </a:prstGeom>
      </xdr:spPr>
    </xdr:pic>
    <xdr:clientData/>
  </xdr:twoCellAnchor>
  <xdr:twoCellAnchor editAs="oneCell">
    <xdr:from>
      <xdr:col>2</xdr:col>
      <xdr:colOff>1514475</xdr:colOff>
      <xdr:row>12</xdr:row>
      <xdr:rowOff>123825</xdr:rowOff>
    </xdr:from>
    <xdr:to>
      <xdr:col>3</xdr:col>
      <xdr:colOff>361950</xdr:colOff>
      <xdr:row>17</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228975"/>
          <a:ext cx="1990725" cy="742950"/>
        </a:xfrm>
        <a:prstGeom prst="rect">
          <a:avLst/>
        </a:prstGeom>
      </xdr:spPr>
    </xdr:pic>
    <xdr:clientData/>
  </xdr:twoCellAnchor>
  <xdr:twoCellAnchor editAs="oneCell">
    <xdr:from>
      <xdr:col>2</xdr:col>
      <xdr:colOff>123825</xdr:colOff>
      <xdr:row>13</xdr:row>
      <xdr:rowOff>161925</xdr:rowOff>
    </xdr:from>
    <xdr:to>
      <xdr:col>2</xdr:col>
      <xdr:colOff>1431337</xdr:colOff>
      <xdr:row>17</xdr:row>
      <xdr:rowOff>161925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705100" y="3438525"/>
          <a:ext cx="1307512" cy="685800"/>
        </a:xfrm>
        <a:prstGeom prst="rect">
          <a:avLst/>
        </a:prstGeom>
      </xdr:spPr>
    </xdr:pic>
    <xdr:clientData/>
  </xdr:twoCellAnchor>
</xdr:wsDr>
</file>

<file path=xl/drawings/drawing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819150</xdr:colOff>
      <xdr:row>18</xdr:row>
      <xdr:rowOff>19050</xdr:rowOff>
    </xdr:from>
    <xdr:to>
      <xdr:col>8</xdr:col>
      <xdr:colOff>542926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305800" y="5019675"/>
          <a:ext cx="2333626" cy="514350"/>
        </a:xfrm>
        <a:prstGeom prst="rect">
          <a:avLst/>
        </a:prstGeom>
      </xdr:spPr>
    </xdr:pic>
    <xdr:clientData/>
  </xdr:twoCellAnchor>
  <xdr:twoCellAnchor editAs="oneCell">
    <xdr:from>
      <xdr:col>1</xdr:col>
      <xdr:colOff>1371600</xdr:colOff>
      <xdr:row>18</xdr:row>
      <xdr:rowOff>142875</xdr:rowOff>
    </xdr:from>
    <xdr:to>
      <xdr:col>2</xdr:col>
      <xdr:colOff>1352550</xdr:colOff>
      <xdr:row>21</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695825"/>
          <a:ext cx="1362075" cy="523875"/>
        </a:xfrm>
        <a:prstGeom prst="rect">
          <a:avLst/>
        </a:prstGeom>
      </xdr:spPr>
    </xdr:pic>
    <xdr:clientData/>
  </xdr:twoCellAnchor>
  <xdr:twoCellAnchor editAs="oneCell">
    <xdr:from>
      <xdr:col>2</xdr:col>
      <xdr:colOff>1543050</xdr:colOff>
      <xdr:row>18</xdr:row>
      <xdr:rowOff>104775</xdr:rowOff>
    </xdr:from>
    <xdr:to>
      <xdr:col>2</xdr:col>
      <xdr:colOff>2608326</xdr:colOff>
      <xdr:row>22</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38550" y="4657725"/>
          <a:ext cx="1065276" cy="694944"/>
        </a:xfrm>
        <a:prstGeom prst="rect">
          <a:avLst/>
        </a:prstGeom>
      </xdr:spPr>
    </xdr:pic>
    <xdr:clientData/>
  </xdr:twoCellAnchor>
</xdr:wsDr>
</file>

<file path=xl/drawings/drawing11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10</xdr:row>
      <xdr:rowOff>133350</xdr:rowOff>
    </xdr:from>
    <xdr:to>
      <xdr:col>8</xdr:col>
      <xdr:colOff>485776</xdr:colOff>
      <xdr:row>14</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409825"/>
          <a:ext cx="2333626" cy="619125"/>
        </a:xfrm>
        <a:prstGeom prst="rect">
          <a:avLst/>
        </a:prstGeom>
      </xdr:spPr>
    </xdr:pic>
    <xdr:clientData/>
  </xdr:twoCellAnchor>
  <xdr:twoCellAnchor editAs="oneCell">
    <xdr:from>
      <xdr:col>2</xdr:col>
      <xdr:colOff>0</xdr:colOff>
      <xdr:row>11</xdr:row>
      <xdr:rowOff>104775</xdr:rowOff>
    </xdr:from>
    <xdr:to>
      <xdr:col>2</xdr:col>
      <xdr:colOff>1571625</xdr:colOff>
      <xdr:row>14</xdr:row>
      <xdr:rowOff>57150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571625" cy="523875"/>
        </a:xfrm>
        <a:prstGeom prst="rect">
          <a:avLst/>
        </a:prstGeom>
      </xdr:spPr>
    </xdr:pic>
    <xdr:clientData/>
  </xdr:twoCellAnchor>
</xdr:wsDr>
</file>

<file path=xl/drawings/drawing11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142875</xdr:rowOff>
    </xdr:from>
    <xdr:to>
      <xdr:col>8</xdr:col>
      <xdr:colOff>457201</xdr:colOff>
      <xdr:row>15</xdr:row>
      <xdr:rowOff>76200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590800"/>
          <a:ext cx="2333626" cy="619125"/>
        </a:xfrm>
        <a:prstGeom prst="rect">
          <a:avLst/>
        </a:prstGeom>
      </xdr:spPr>
    </xdr:pic>
    <xdr:clientData/>
  </xdr:twoCellAnchor>
  <xdr:twoCellAnchor editAs="oneCell">
    <xdr:from>
      <xdr:col>2</xdr:col>
      <xdr:colOff>38100</xdr:colOff>
      <xdr:row>12</xdr:row>
      <xdr:rowOff>123825</xdr:rowOff>
    </xdr:from>
    <xdr:to>
      <xdr:col>2</xdr:col>
      <xdr:colOff>1609725</xdr:colOff>
      <xdr:row>15</xdr:row>
      <xdr:rowOff>76200</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2705100"/>
          <a:ext cx="1571625" cy="523875"/>
        </a:xfrm>
        <a:prstGeom prst="rect">
          <a:avLst/>
        </a:prstGeom>
      </xdr:spPr>
    </xdr:pic>
    <xdr:clientData/>
  </xdr:twoCellAnchor>
</xdr:wsDr>
</file>

<file path=xl/drawings/drawing1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13</xdr:row>
      <xdr:rowOff>142875</xdr:rowOff>
    </xdr:from>
    <xdr:to>
      <xdr:col>8</xdr:col>
      <xdr:colOff>457201</xdr:colOff>
      <xdr:row>17</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24225"/>
          <a:ext cx="2333626" cy="619125"/>
        </a:xfrm>
        <a:prstGeom prst="rect">
          <a:avLst/>
        </a:prstGeom>
      </xdr:spPr>
    </xdr:pic>
    <xdr:clientData/>
  </xdr:twoCellAnchor>
  <xdr:twoCellAnchor editAs="oneCell">
    <xdr:from>
      <xdr:col>1</xdr:col>
      <xdr:colOff>1285875</xdr:colOff>
      <xdr:row>14</xdr:row>
      <xdr:rowOff>161925</xdr:rowOff>
    </xdr:from>
    <xdr:to>
      <xdr:col>2</xdr:col>
      <xdr:colOff>1476375</xdr:colOff>
      <xdr:row>17</xdr:row>
      <xdr:rowOff>114300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0250" y="3505200"/>
          <a:ext cx="1571625" cy="523875"/>
        </a:xfrm>
        <a:prstGeom prst="rect">
          <a:avLst/>
        </a:prstGeom>
      </xdr:spPr>
    </xdr:pic>
    <xdr:clientData/>
  </xdr:twoCellAnchor>
</xdr:wsDr>
</file>

<file path=xl/drawings/drawing1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9</xdr:row>
      <xdr:rowOff>142875</xdr:rowOff>
    </xdr:from>
    <xdr:to>
      <xdr:col>8</xdr:col>
      <xdr:colOff>523876</xdr:colOff>
      <xdr:row>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247900"/>
          <a:ext cx="2333626" cy="619125"/>
        </a:xfrm>
        <a:prstGeom prst="rect">
          <a:avLst/>
        </a:prstGeom>
      </xdr:spPr>
    </xdr:pic>
    <xdr:clientData/>
  </xdr:twoCellAnchor>
  <xdr:twoCellAnchor editAs="oneCell">
    <xdr:from>
      <xdr:col>1</xdr:col>
      <xdr:colOff>1257300</xdr:colOff>
      <xdr:row>10</xdr:row>
      <xdr:rowOff>152400</xdr:rowOff>
    </xdr:from>
    <xdr:to>
      <xdr:col>2</xdr:col>
      <xdr:colOff>1447800</xdr:colOff>
      <xdr:row>13</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71675" y="2352675"/>
          <a:ext cx="1571625" cy="523875"/>
        </a:xfrm>
        <a:prstGeom prst="rect">
          <a:avLst/>
        </a:prstGeom>
      </xdr:spPr>
    </xdr:pic>
    <xdr:clientData/>
  </xdr:twoCellAnchor>
</xdr:wsDr>
</file>

<file path=xl/drawings/drawing1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9</xdr:row>
      <xdr:rowOff>123825</xdr:rowOff>
    </xdr:from>
    <xdr:to>
      <xdr:col>8</xdr:col>
      <xdr:colOff>466726</xdr:colOff>
      <xdr:row>13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86025"/>
          <a:ext cx="2333626" cy="619125"/>
        </a:xfrm>
        <a:prstGeom prst="rect">
          <a:avLst/>
        </a:prstGeom>
      </xdr:spPr>
    </xdr:pic>
    <xdr:clientData/>
  </xdr:twoCellAnchor>
  <xdr:twoCellAnchor editAs="oneCell">
    <xdr:from>
      <xdr:col>1</xdr:col>
      <xdr:colOff>1276350</xdr:colOff>
      <xdr:row>10</xdr:row>
      <xdr:rowOff>142875</xdr:rowOff>
    </xdr:from>
    <xdr:to>
      <xdr:col>2</xdr:col>
      <xdr:colOff>1466850</xdr:colOff>
      <xdr:row>13</xdr:row>
      <xdr:rowOff>95250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1990725" y="2609850"/>
          <a:ext cx="1571625" cy="523875"/>
        </a:xfrm>
        <a:prstGeom prst="rect">
          <a:avLst/>
        </a:prstGeom>
      </xdr:spPr>
    </xdr:pic>
    <xdr:clientData/>
  </xdr:twoCellAnchor>
  <xdr:twoCellAnchor editAs="oneCell">
    <xdr:from>
      <xdr:col>2</xdr:col>
      <xdr:colOff>1695450</xdr:colOff>
      <xdr:row>11</xdr:row>
      <xdr:rowOff>9525</xdr:rowOff>
    </xdr:from>
    <xdr:to>
      <xdr:col>2</xdr:col>
      <xdr:colOff>2971800</xdr:colOff>
      <xdr:row>13</xdr:row>
      <xdr:rowOff>38101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95750" y="27146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12</xdr:row>
      <xdr:rowOff>152400</xdr:rowOff>
    </xdr:from>
    <xdr:to>
      <xdr:col>8</xdr:col>
      <xdr:colOff>428626</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3381375"/>
          <a:ext cx="2333626" cy="619125"/>
        </a:xfrm>
        <a:prstGeom prst="rect">
          <a:avLst/>
        </a:prstGeom>
      </xdr:spPr>
    </xdr:pic>
    <xdr:clientData/>
  </xdr:twoCellAnchor>
  <xdr:twoCellAnchor editAs="oneCell">
    <xdr:from>
      <xdr:col>1</xdr:col>
      <xdr:colOff>1295400</xdr:colOff>
      <xdr:row>13</xdr:row>
      <xdr:rowOff>95250</xdr:rowOff>
    </xdr:from>
    <xdr:to>
      <xdr:col>2</xdr:col>
      <xdr:colOff>1485900</xdr:colOff>
      <xdr:row>16</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09775" y="3476625"/>
          <a:ext cx="1571625" cy="523875"/>
        </a:xfrm>
        <a:prstGeom prst="rect">
          <a:avLst/>
        </a:prstGeom>
      </xdr:spPr>
    </xdr:pic>
    <xdr:clientData/>
  </xdr:twoCellAnchor>
  <xdr:twoCellAnchor editAs="oneCell">
    <xdr:from>
      <xdr:col>2</xdr:col>
      <xdr:colOff>1714500</xdr:colOff>
      <xdr:row>14</xdr:row>
      <xdr:rowOff>38100</xdr:rowOff>
    </xdr:from>
    <xdr:to>
      <xdr:col>3</xdr:col>
      <xdr:colOff>0</xdr:colOff>
      <xdr:row>16</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360997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142875</xdr:rowOff>
    </xdr:from>
    <xdr:to>
      <xdr:col>8</xdr:col>
      <xdr:colOff>466726</xdr:colOff>
      <xdr:row>14</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33650"/>
          <a:ext cx="2333626" cy="619125"/>
        </a:xfrm>
        <a:prstGeom prst="rect">
          <a:avLst/>
        </a:prstGeom>
      </xdr:spPr>
    </xdr:pic>
    <xdr:clientData/>
  </xdr:twoCellAnchor>
  <xdr:twoCellAnchor editAs="oneCell">
    <xdr:from>
      <xdr:col>1</xdr:col>
      <xdr:colOff>1314450</xdr:colOff>
      <xdr:row>11</xdr:row>
      <xdr:rowOff>152400</xdr:rowOff>
    </xdr:from>
    <xdr:to>
      <xdr:col>2</xdr:col>
      <xdr:colOff>1504950</xdr:colOff>
      <xdr:row>14</xdr:row>
      <xdr:rowOff>104775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2657475"/>
          <a:ext cx="1571625" cy="523875"/>
        </a:xfrm>
        <a:prstGeom prst="rect">
          <a:avLst/>
        </a:prstGeom>
      </xdr:spPr>
    </xdr:pic>
    <xdr:clientData/>
  </xdr:twoCellAnchor>
</xdr:wsDr>
</file>

<file path=xl/drawings/drawing1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12</xdr:row>
      <xdr:rowOff>152400</xdr:rowOff>
    </xdr:from>
    <xdr:to>
      <xdr:col>8</xdr:col>
      <xdr:colOff>438151</xdr:colOff>
      <xdr:row>16</xdr:row>
      <xdr:rowOff>85725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05125"/>
          <a:ext cx="2333626" cy="619125"/>
        </a:xfrm>
        <a:prstGeom prst="rect">
          <a:avLst/>
        </a:prstGeom>
      </xdr:spPr>
    </xdr:pic>
    <xdr:clientData/>
  </xdr:twoCellAnchor>
  <xdr:twoCellAnchor editAs="oneCell">
    <xdr:from>
      <xdr:col>1</xdr:col>
      <xdr:colOff>1343025</xdr:colOff>
      <xdr:row>13</xdr:row>
      <xdr:rowOff>133350</xdr:rowOff>
    </xdr:from>
    <xdr:to>
      <xdr:col>2</xdr:col>
      <xdr:colOff>1533525</xdr:colOff>
      <xdr:row>16</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2905125"/>
          <a:ext cx="1571625" cy="523875"/>
        </a:xfrm>
        <a:prstGeom prst="rect">
          <a:avLst/>
        </a:prstGeom>
      </xdr:spPr>
    </xdr:pic>
    <xdr:clientData/>
  </xdr:twoCellAnchor>
</xdr:wsDr>
</file>

<file path=xl/drawings/drawing1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BA901232-4663-445C-993F-CC8B4E23AD1A}"/>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15</xdr:row>
      <xdr:rowOff>142875</xdr:rowOff>
    </xdr:from>
    <xdr:to>
      <xdr:col>8</xdr:col>
      <xdr:colOff>476251</xdr:colOff>
      <xdr:row>19</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4762500"/>
          <a:ext cx="2333626" cy="619125"/>
        </a:xfrm>
        <a:prstGeom prst="rect">
          <a:avLst/>
        </a:prstGeom>
      </xdr:spPr>
    </xdr:pic>
    <xdr:clientData/>
  </xdr:twoCellAnchor>
  <xdr:twoCellAnchor editAs="oneCell">
    <xdr:from>
      <xdr:col>1</xdr:col>
      <xdr:colOff>1352550</xdr:colOff>
      <xdr:row>16</xdr:row>
      <xdr:rowOff>95250</xdr:rowOff>
    </xdr:from>
    <xdr:to>
      <xdr:col>2</xdr:col>
      <xdr:colOff>1543050</xdr:colOff>
      <xdr:row>19</xdr:row>
      <xdr:rowOff>66675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4752975"/>
          <a:ext cx="1571625" cy="523875"/>
        </a:xfrm>
        <a:prstGeom prst="rect">
          <a:avLst/>
        </a:prstGeom>
      </xdr:spPr>
    </xdr:pic>
    <xdr:clientData/>
  </xdr:twoCellAnchor>
</xdr:wsDr>
</file>

<file path=xl/drawings/drawing1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19</xdr:row>
      <xdr:rowOff>28575</xdr:rowOff>
    </xdr:from>
    <xdr:to>
      <xdr:col>8</xdr:col>
      <xdr:colOff>504826</xdr:colOff>
      <xdr:row>22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5200650"/>
          <a:ext cx="2333626" cy="504825"/>
        </a:xfrm>
        <a:prstGeom prst="rect">
          <a:avLst/>
        </a:prstGeom>
      </xdr:spPr>
    </xdr:pic>
    <xdr:clientData/>
  </xdr:twoCellAnchor>
  <xdr:twoCellAnchor editAs="oneCell">
    <xdr:from>
      <xdr:col>2</xdr:col>
      <xdr:colOff>0</xdr:colOff>
      <xdr:row>19</xdr:row>
      <xdr:rowOff>114300</xdr:rowOff>
    </xdr:from>
    <xdr:to>
      <xdr:col>2</xdr:col>
      <xdr:colOff>1762125</xdr:colOff>
      <xdr:row>22</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4857750"/>
          <a:ext cx="1762125" cy="523875"/>
        </a:xfrm>
        <a:prstGeom prst="rect">
          <a:avLst/>
        </a:prstGeom>
      </xdr:spPr>
    </xdr:pic>
    <xdr:clientData/>
  </xdr:twoCellAnchor>
  <xdr:twoCellAnchor editAs="oneCell">
    <xdr:from>
      <xdr:col>2</xdr:col>
      <xdr:colOff>1647825</xdr:colOff>
      <xdr:row>19</xdr:row>
      <xdr:rowOff>95250</xdr:rowOff>
    </xdr:from>
    <xdr:to>
      <xdr:col>2</xdr:col>
      <xdr:colOff>2713101</xdr:colOff>
      <xdr:row>23</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4838700"/>
          <a:ext cx="1065276" cy="69494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28575</xdr:rowOff>
    </xdr:from>
    <xdr:to>
      <xdr:col>8</xdr:col>
      <xdr:colOff>485776</xdr:colOff>
      <xdr:row>22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200650"/>
          <a:ext cx="2333626" cy="514350"/>
        </a:xfrm>
        <a:prstGeom prst="rect">
          <a:avLst/>
        </a:prstGeom>
      </xdr:spPr>
    </xdr:pic>
    <xdr:clientData/>
  </xdr:twoCellAnchor>
  <xdr:twoCellAnchor editAs="oneCell">
    <xdr:from>
      <xdr:col>2</xdr:col>
      <xdr:colOff>9525</xdr:colOff>
      <xdr:row>19</xdr:row>
      <xdr:rowOff>161925</xdr:rowOff>
    </xdr:from>
    <xdr:to>
      <xdr:col>2</xdr:col>
      <xdr:colOff>1771650</xdr:colOff>
      <xdr:row>22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76800"/>
          <a:ext cx="1762125" cy="523875"/>
        </a:xfrm>
        <a:prstGeom prst="rect">
          <a:avLst/>
        </a:prstGeom>
      </xdr:spPr>
    </xdr:pic>
    <xdr:clientData/>
  </xdr:twoCellAnchor>
  <xdr:twoCellAnchor editAs="oneCell">
    <xdr:from>
      <xdr:col>2</xdr:col>
      <xdr:colOff>1666875</xdr:colOff>
      <xdr:row>19</xdr:row>
      <xdr:rowOff>114300</xdr:rowOff>
    </xdr:from>
    <xdr:to>
      <xdr:col>2</xdr:col>
      <xdr:colOff>2732151</xdr:colOff>
      <xdr:row>23</xdr:row>
      <xdr:rowOff>47244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62375" y="4829175"/>
          <a:ext cx="1065276" cy="69494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47625</xdr:rowOff>
    </xdr:from>
    <xdr:to>
      <xdr:col>8</xdr:col>
      <xdr:colOff>466726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048250"/>
          <a:ext cx="2333626" cy="485775"/>
        </a:xfrm>
        <a:prstGeom prst="rect">
          <a:avLst/>
        </a:prstGeom>
      </xdr:spPr>
    </xdr:pic>
    <xdr:clientData/>
  </xdr:twoCellAnchor>
  <xdr:twoCellAnchor editAs="oneCell">
    <xdr:from>
      <xdr:col>2</xdr:col>
      <xdr:colOff>9525</xdr:colOff>
      <xdr:row>18</xdr:row>
      <xdr:rowOff>85725</xdr:rowOff>
    </xdr:from>
    <xdr:to>
      <xdr:col>2</xdr:col>
      <xdr:colOff>1771650</xdr:colOff>
      <xdr:row>21</xdr:row>
      <xdr:rowOff>38100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4895850"/>
          <a:ext cx="1762125" cy="523875"/>
        </a:xfrm>
        <a:prstGeom prst="rect">
          <a:avLst/>
        </a:prstGeom>
      </xdr:spPr>
    </xdr:pic>
    <xdr:clientData/>
  </xdr:twoCellAnchor>
  <xdr:twoCellAnchor editAs="oneCell">
    <xdr:from>
      <xdr:col>2</xdr:col>
      <xdr:colOff>1619250</xdr:colOff>
      <xdr:row>19</xdr:row>
      <xdr:rowOff>38100</xdr:rowOff>
    </xdr:from>
    <xdr:to>
      <xdr:col>3</xdr:col>
      <xdr:colOff>28575</xdr:colOff>
      <xdr:row>21</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14750" y="50387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36</xdr:row>
      <xdr:rowOff>38100</xdr:rowOff>
    </xdr:from>
    <xdr:to>
      <xdr:col>8</xdr:col>
      <xdr:colOff>485776</xdr:colOff>
      <xdr:row>39</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11477625"/>
          <a:ext cx="2333626" cy="485775"/>
        </a:xfrm>
        <a:prstGeom prst="rect">
          <a:avLst/>
        </a:prstGeom>
      </xdr:spPr>
    </xdr:pic>
    <xdr:clientData/>
  </xdr:twoCellAnchor>
  <xdr:twoCellAnchor editAs="oneCell">
    <xdr:from>
      <xdr:col>2</xdr:col>
      <xdr:colOff>28575</xdr:colOff>
      <xdr:row>36</xdr:row>
      <xdr:rowOff>114300</xdr:rowOff>
    </xdr:from>
    <xdr:to>
      <xdr:col>2</xdr:col>
      <xdr:colOff>1790700</xdr:colOff>
      <xdr:row>39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744325"/>
          <a:ext cx="1762125" cy="523875"/>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35</xdr:row>
      <xdr:rowOff>161925</xdr:rowOff>
    </xdr:from>
    <xdr:to>
      <xdr:col>8</xdr:col>
      <xdr:colOff>495301</xdr:colOff>
      <xdr:row>39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430000"/>
          <a:ext cx="2333626" cy="552450"/>
        </a:xfrm>
        <a:prstGeom prst="rect">
          <a:avLst/>
        </a:prstGeom>
      </xdr:spPr>
    </xdr:pic>
    <xdr:clientData/>
  </xdr:twoCellAnchor>
  <xdr:twoCellAnchor editAs="oneCell">
    <xdr:from>
      <xdr:col>2</xdr:col>
      <xdr:colOff>76200</xdr:colOff>
      <xdr:row>36</xdr:row>
      <xdr:rowOff>161925</xdr:rowOff>
    </xdr:from>
    <xdr:to>
      <xdr:col>2</xdr:col>
      <xdr:colOff>1838325</xdr:colOff>
      <xdr:row>39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0" y="11791950"/>
          <a:ext cx="1762125" cy="523875"/>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46</xdr:row>
      <xdr:rowOff>127000</xdr:rowOff>
    </xdr:from>
    <xdr:to>
      <xdr:col>8</xdr:col>
      <xdr:colOff>492126</xdr:colOff>
      <xdr:row>50</xdr:row>
      <xdr:rowOff>15876</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7557750"/>
          <a:ext cx="2333626" cy="566209"/>
        </a:xfrm>
        <a:prstGeom prst="rect">
          <a:avLst/>
        </a:prstGeom>
      </xdr:spPr>
    </xdr:pic>
    <xdr:clientData/>
  </xdr:twoCellAnchor>
  <xdr:twoCellAnchor editAs="oneCell">
    <xdr:from>
      <xdr:col>1</xdr:col>
      <xdr:colOff>1375833</xdr:colOff>
      <xdr:row>47</xdr:row>
      <xdr:rowOff>127000</xdr:rowOff>
    </xdr:from>
    <xdr:to>
      <xdr:col>2</xdr:col>
      <xdr:colOff>1751542</xdr:colOff>
      <xdr:row>50</xdr:row>
      <xdr:rowOff>79375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288000"/>
          <a:ext cx="1762125" cy="523875"/>
        </a:xfrm>
        <a:prstGeom prst="rect">
          <a:avLst/>
        </a:prstGeom>
      </xdr:spPr>
    </xdr:pic>
    <xdr:clientData/>
  </xdr:twoCellAnchor>
  <xdr:twoCellAnchor editAs="oneCell">
    <xdr:from>
      <xdr:col>2</xdr:col>
      <xdr:colOff>1693333</xdr:colOff>
      <xdr:row>47</xdr:row>
      <xdr:rowOff>84666</xdr:rowOff>
    </xdr:from>
    <xdr:to>
      <xdr:col>3</xdr:col>
      <xdr:colOff>6942</xdr:colOff>
      <xdr:row>51</xdr:row>
      <xdr:rowOff>17610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6" y="18245666"/>
          <a:ext cx="1065276" cy="694944"/>
        </a:xfrm>
        <a:prstGeom prst="rect">
          <a:avLst/>
        </a:prstGeom>
      </xdr:spPr>
    </xdr:pic>
    <xdr:clientData/>
  </xdr:twoCellAnchor>
</xdr:wsDr>
</file>

<file path=xl/drawings/drawing1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783166</xdr:colOff>
      <xdr:row>46</xdr:row>
      <xdr:rowOff>52916</xdr:rowOff>
    </xdr:from>
    <xdr:to>
      <xdr:col>8</xdr:col>
      <xdr:colOff>502709</xdr:colOff>
      <xdr:row>49</xdr:row>
      <xdr:rowOff>26458</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5583" y="17885833"/>
          <a:ext cx="2333626" cy="481542"/>
        </a:xfrm>
        <a:prstGeom prst="rect">
          <a:avLst/>
        </a:prstGeom>
      </xdr:spPr>
    </xdr:pic>
    <xdr:clientData/>
  </xdr:twoCellAnchor>
  <xdr:twoCellAnchor editAs="oneCell">
    <xdr:from>
      <xdr:col>1</xdr:col>
      <xdr:colOff>1375833</xdr:colOff>
      <xdr:row>46</xdr:row>
      <xdr:rowOff>84667</xdr:rowOff>
    </xdr:from>
    <xdr:to>
      <xdr:col>2</xdr:col>
      <xdr:colOff>1751542</xdr:colOff>
      <xdr:row>49</xdr:row>
      <xdr:rowOff>37042</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8499667"/>
          <a:ext cx="1762125" cy="523875"/>
        </a:xfrm>
        <a:prstGeom prst="rect">
          <a:avLst/>
        </a:prstGeom>
      </xdr:spPr>
    </xdr:pic>
    <xdr:clientData/>
  </xdr:twoCellAnchor>
  <xdr:twoCellAnchor editAs="oneCell">
    <xdr:from>
      <xdr:col>2</xdr:col>
      <xdr:colOff>1693334</xdr:colOff>
      <xdr:row>46</xdr:row>
      <xdr:rowOff>95250</xdr:rowOff>
    </xdr:from>
    <xdr:to>
      <xdr:col>3</xdr:col>
      <xdr:colOff>6943</xdr:colOff>
      <xdr:row>50</xdr:row>
      <xdr:rowOff>28194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99417" y="18510250"/>
          <a:ext cx="1065276" cy="69494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55</xdr:row>
      <xdr:rowOff>104775</xdr:rowOff>
    </xdr:from>
    <xdr:to>
      <xdr:col>8</xdr:col>
      <xdr:colOff>504826</xdr:colOff>
      <xdr:row>59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22612350"/>
          <a:ext cx="2333626" cy="619125"/>
        </a:xfrm>
        <a:prstGeom prst="rect">
          <a:avLst/>
        </a:prstGeom>
      </xdr:spPr>
    </xdr:pic>
    <xdr:clientData/>
  </xdr:twoCellAnchor>
  <xdr:twoCellAnchor editAs="oneCell">
    <xdr:from>
      <xdr:col>2</xdr:col>
      <xdr:colOff>28575</xdr:colOff>
      <xdr:row>56</xdr:row>
      <xdr:rowOff>142875</xdr:rowOff>
    </xdr:from>
    <xdr:to>
      <xdr:col>2</xdr:col>
      <xdr:colOff>1790700</xdr:colOff>
      <xdr:row>59</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145750"/>
          <a:ext cx="1762125" cy="523875"/>
        </a:xfrm>
        <a:prstGeom prst="rect">
          <a:avLst/>
        </a:prstGeom>
      </xdr:spPr>
    </xdr:pic>
    <xdr:clientData/>
  </xdr:twoCellAnchor>
  <xdr:twoCellAnchor editAs="oneCell">
    <xdr:from>
      <xdr:col>2</xdr:col>
      <xdr:colOff>1647825</xdr:colOff>
      <xdr:row>56</xdr:row>
      <xdr:rowOff>104775</xdr:rowOff>
    </xdr:from>
    <xdr:to>
      <xdr:col>2</xdr:col>
      <xdr:colOff>2713101</xdr:colOff>
      <xdr:row>60</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743325" y="23107650"/>
          <a:ext cx="1065276" cy="69494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800100</xdr:colOff>
      <xdr:row>11</xdr:row>
      <xdr:rowOff>114300</xdr:rowOff>
    </xdr:from>
    <xdr:to>
      <xdr:col>8</xdr:col>
      <xdr:colOff>523876</xdr:colOff>
      <xdr:row>15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86750" y="2962275"/>
          <a:ext cx="2333626" cy="619125"/>
        </a:xfrm>
        <a:prstGeom prst="rect">
          <a:avLst/>
        </a:prstGeom>
      </xdr:spPr>
    </xdr:pic>
    <xdr:clientData/>
  </xdr:twoCellAnchor>
  <xdr:twoCellAnchor editAs="oneCell">
    <xdr:from>
      <xdr:col>1</xdr:col>
      <xdr:colOff>1562100</xdr:colOff>
      <xdr:row>12</xdr:row>
      <xdr:rowOff>57150</xdr:rowOff>
    </xdr:from>
    <xdr:to>
      <xdr:col>2</xdr:col>
      <xdr:colOff>1762125</xdr:colOff>
      <xdr:row>15</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3076575"/>
          <a:ext cx="1781175" cy="571500"/>
        </a:xfrm>
        <a:prstGeom prst="rect">
          <a:avLst/>
        </a:prstGeom>
      </xdr:spPr>
    </xdr:pic>
    <xdr:clientData/>
  </xdr:twoCellAnchor>
  <xdr:twoCellAnchor editAs="oneCell">
    <xdr:from>
      <xdr:col>2</xdr:col>
      <xdr:colOff>1504950</xdr:colOff>
      <xdr:row>13</xdr:row>
      <xdr:rowOff>57150</xdr:rowOff>
    </xdr:from>
    <xdr:to>
      <xdr:col>2</xdr:col>
      <xdr:colOff>2667000</xdr:colOff>
      <xdr:row>15</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0450" y="324802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55</xdr:row>
      <xdr:rowOff>133350</xdr:rowOff>
    </xdr:from>
    <xdr:to>
      <xdr:col>8</xdr:col>
      <xdr:colOff>409576</xdr:colOff>
      <xdr:row>59</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2136100"/>
          <a:ext cx="2333626" cy="619125"/>
        </a:xfrm>
        <a:prstGeom prst="rect">
          <a:avLst/>
        </a:prstGeom>
      </xdr:spPr>
    </xdr:pic>
    <xdr:clientData/>
  </xdr:twoCellAnchor>
  <xdr:twoCellAnchor editAs="oneCell">
    <xdr:from>
      <xdr:col>1</xdr:col>
      <xdr:colOff>1371600</xdr:colOff>
      <xdr:row>56</xdr:row>
      <xdr:rowOff>104775</xdr:rowOff>
    </xdr:from>
    <xdr:to>
      <xdr:col>2</xdr:col>
      <xdr:colOff>1752600</xdr:colOff>
      <xdr:row>59</xdr:row>
      <xdr:rowOff>57150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2507575"/>
          <a:ext cx="1762125" cy="523875"/>
        </a:xfrm>
        <a:prstGeom prst="rect">
          <a:avLst/>
        </a:prstGeom>
      </xdr:spPr>
    </xdr:pic>
    <xdr:clientData/>
  </xdr:twoCellAnchor>
  <xdr:twoCellAnchor editAs="oneCell">
    <xdr:from>
      <xdr:col>2</xdr:col>
      <xdr:colOff>1743075</xdr:colOff>
      <xdr:row>56</xdr:row>
      <xdr:rowOff>114300</xdr:rowOff>
    </xdr:from>
    <xdr:to>
      <xdr:col>3</xdr:col>
      <xdr:colOff>55626</xdr:colOff>
      <xdr:row>60</xdr:row>
      <xdr:rowOff>47244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38575" y="22517100"/>
          <a:ext cx="1065276" cy="69494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12</xdr:row>
      <xdr:rowOff>133350</xdr:rowOff>
    </xdr:from>
    <xdr:to>
      <xdr:col>8</xdr:col>
      <xdr:colOff>447676</xdr:colOff>
      <xdr:row>16</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3419475"/>
          <a:ext cx="2333626" cy="619125"/>
        </a:xfrm>
        <a:prstGeom prst="rect">
          <a:avLst/>
        </a:prstGeom>
      </xdr:spPr>
    </xdr:pic>
    <xdr:clientData/>
  </xdr:twoCellAnchor>
  <xdr:twoCellAnchor editAs="oneCell">
    <xdr:from>
      <xdr:col>1</xdr:col>
      <xdr:colOff>1323975</xdr:colOff>
      <xdr:row>13</xdr:row>
      <xdr:rowOff>104775</xdr:rowOff>
    </xdr:from>
    <xdr:to>
      <xdr:col>2</xdr:col>
      <xdr:colOff>1704975</xdr:colOff>
      <xdr:row>16</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3552825"/>
          <a:ext cx="1762125" cy="523875"/>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657225</xdr:colOff>
      <xdr:row>9</xdr:row>
      <xdr:rowOff>95250</xdr:rowOff>
    </xdr:from>
    <xdr:to>
      <xdr:col>8</xdr:col>
      <xdr:colOff>600076</xdr:colOff>
      <xdr:row>13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7553325" y="2466975"/>
          <a:ext cx="2333626" cy="619125"/>
        </a:xfrm>
        <a:prstGeom prst="rect">
          <a:avLst/>
        </a:prstGeom>
      </xdr:spPr>
    </xdr:pic>
    <xdr:clientData/>
  </xdr:twoCellAnchor>
  <xdr:twoCellAnchor editAs="oneCell">
    <xdr:from>
      <xdr:col>2</xdr:col>
      <xdr:colOff>9525</xdr:colOff>
      <xdr:row>10</xdr:row>
      <xdr:rowOff>76200</xdr:rowOff>
    </xdr:from>
    <xdr:to>
      <xdr:col>2</xdr:col>
      <xdr:colOff>1581150</xdr:colOff>
      <xdr:row>13</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66950" y="2409825"/>
          <a:ext cx="1571625" cy="523875"/>
        </a:xfrm>
        <a:prstGeom prst="rect">
          <a:avLst/>
        </a:prstGeom>
      </xdr:spPr>
    </xdr:pic>
    <xdr:clientData/>
  </xdr:twoCellAnchor>
  <xdr:twoCellAnchor editAs="oneCell">
    <xdr:from>
      <xdr:col>2</xdr:col>
      <xdr:colOff>1276350</xdr:colOff>
      <xdr:row>10</xdr:row>
      <xdr:rowOff>152400</xdr:rowOff>
    </xdr:from>
    <xdr:to>
      <xdr:col>2</xdr:col>
      <xdr:colOff>2583862</xdr:colOff>
      <xdr:row>14</xdr:row>
      <xdr:rowOff>152400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486150" y="2695575"/>
          <a:ext cx="1307512" cy="685800"/>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1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49</xdr:row>
      <xdr:rowOff>123825</xdr:rowOff>
    </xdr:from>
    <xdr:to>
      <xdr:col>8</xdr:col>
      <xdr:colOff>476251</xdr:colOff>
      <xdr:row>53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668250"/>
          <a:ext cx="2333626" cy="619125"/>
        </a:xfrm>
        <a:prstGeom prst="rect">
          <a:avLst/>
        </a:prstGeom>
      </xdr:spPr>
    </xdr:pic>
    <xdr:clientData/>
  </xdr:twoCellAnchor>
  <xdr:twoCellAnchor editAs="oneCell">
    <xdr:from>
      <xdr:col>1</xdr:col>
      <xdr:colOff>1333500</xdr:colOff>
      <xdr:row>50</xdr:row>
      <xdr:rowOff>95250</xdr:rowOff>
    </xdr:from>
    <xdr:to>
      <xdr:col>2</xdr:col>
      <xdr:colOff>1619250</xdr:colOff>
      <xdr:row>53</xdr:row>
      <xdr:rowOff>47625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13335000"/>
          <a:ext cx="1666875" cy="523875"/>
        </a:xfrm>
        <a:prstGeom prst="rect">
          <a:avLst/>
        </a:prstGeom>
      </xdr:spPr>
    </xdr:pic>
    <xdr:clientData/>
  </xdr:twoCellAnchor>
  <xdr:twoCellAnchor editAs="oneCell">
    <xdr:from>
      <xdr:col>2</xdr:col>
      <xdr:colOff>1581150</xdr:colOff>
      <xdr:row>51</xdr:row>
      <xdr:rowOff>85725</xdr:rowOff>
    </xdr:from>
    <xdr:to>
      <xdr:col>2</xdr:col>
      <xdr:colOff>2743200</xdr:colOff>
      <xdr:row>53</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515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0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50</xdr:row>
      <xdr:rowOff>57150</xdr:rowOff>
    </xdr:from>
    <xdr:to>
      <xdr:col>8</xdr:col>
      <xdr:colOff>457201</xdr:colOff>
      <xdr:row>53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2573000"/>
          <a:ext cx="2333626" cy="523875"/>
        </a:xfrm>
        <a:prstGeom prst="rect">
          <a:avLst/>
        </a:prstGeom>
      </xdr:spPr>
    </xdr:pic>
    <xdr:clientData/>
  </xdr:twoCellAnchor>
  <xdr:twoCellAnchor editAs="oneCell">
    <xdr:from>
      <xdr:col>1</xdr:col>
      <xdr:colOff>1343025</xdr:colOff>
      <xdr:row>50</xdr:row>
      <xdr:rowOff>85725</xdr:rowOff>
    </xdr:from>
    <xdr:to>
      <xdr:col>2</xdr:col>
      <xdr:colOff>1571625</xdr:colOff>
      <xdr:row>53</xdr:row>
      <xdr:rowOff>38100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2820650"/>
          <a:ext cx="1609725" cy="523875"/>
        </a:xfrm>
        <a:prstGeom prst="rect">
          <a:avLst/>
        </a:prstGeom>
      </xdr:spPr>
    </xdr:pic>
    <xdr:clientData/>
  </xdr:twoCellAnchor>
  <xdr:twoCellAnchor editAs="oneCell">
    <xdr:from>
      <xdr:col>2</xdr:col>
      <xdr:colOff>1514475</xdr:colOff>
      <xdr:row>51</xdr:row>
      <xdr:rowOff>47625</xdr:rowOff>
    </xdr:from>
    <xdr:to>
      <xdr:col>2</xdr:col>
      <xdr:colOff>2676525</xdr:colOff>
      <xdr:row>53</xdr:row>
      <xdr:rowOff>38101</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09975" y="12973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1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47</xdr:row>
      <xdr:rowOff>9525</xdr:rowOff>
    </xdr:from>
    <xdr:to>
      <xdr:col>8</xdr:col>
      <xdr:colOff>428626</xdr:colOff>
      <xdr:row>50</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11725275"/>
          <a:ext cx="2333626" cy="533400"/>
        </a:xfrm>
        <a:prstGeom prst="rect">
          <a:avLst/>
        </a:prstGeom>
      </xdr:spPr>
    </xdr:pic>
    <xdr:clientData/>
  </xdr:twoCellAnchor>
  <xdr:twoCellAnchor editAs="oneCell">
    <xdr:from>
      <xdr:col>2</xdr:col>
      <xdr:colOff>9525</xdr:colOff>
      <xdr:row>47</xdr:row>
      <xdr:rowOff>133350</xdr:rowOff>
    </xdr:from>
    <xdr:to>
      <xdr:col>2</xdr:col>
      <xdr:colOff>1619250</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1858625"/>
          <a:ext cx="16097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1953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47</xdr:row>
      <xdr:rowOff>0</xdr:rowOff>
    </xdr:from>
    <xdr:to>
      <xdr:col>8</xdr:col>
      <xdr:colOff>457201</xdr:colOff>
      <xdr:row>50</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11725275"/>
          <a:ext cx="2333626" cy="523875"/>
        </a:xfrm>
        <a:prstGeom prst="rect">
          <a:avLst/>
        </a:prstGeom>
      </xdr:spPr>
    </xdr:pic>
    <xdr:clientData/>
  </xdr:twoCellAnchor>
  <xdr:twoCellAnchor editAs="oneCell">
    <xdr:from>
      <xdr:col>2</xdr:col>
      <xdr:colOff>9526</xdr:colOff>
      <xdr:row>47</xdr:row>
      <xdr:rowOff>95250</xdr:rowOff>
    </xdr:from>
    <xdr:to>
      <xdr:col>2</xdr:col>
      <xdr:colOff>1571626</xdr:colOff>
      <xdr:row>50</xdr:row>
      <xdr:rowOff>47625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11830050"/>
          <a:ext cx="1562100" cy="523875"/>
        </a:xfrm>
        <a:prstGeom prst="rect">
          <a:avLst/>
        </a:prstGeom>
      </xdr:spPr>
    </xdr:pic>
    <xdr:clientData/>
  </xdr:twoCellAnchor>
  <xdr:twoCellAnchor editAs="oneCell">
    <xdr:from>
      <xdr:col>2</xdr:col>
      <xdr:colOff>1590675</xdr:colOff>
      <xdr:row>48</xdr:row>
      <xdr:rowOff>76200</xdr:rowOff>
    </xdr:from>
    <xdr:to>
      <xdr:col>3</xdr:col>
      <xdr:colOff>0</xdr:colOff>
      <xdr:row>50</xdr:row>
      <xdr:rowOff>66676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20015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46</xdr:row>
      <xdr:rowOff>123825</xdr:rowOff>
    </xdr:from>
    <xdr:to>
      <xdr:col>8</xdr:col>
      <xdr:colOff>438151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11677650"/>
          <a:ext cx="2333626" cy="619125"/>
        </a:xfrm>
        <a:prstGeom prst="rect">
          <a:avLst/>
        </a:prstGeom>
      </xdr:spPr>
    </xdr:pic>
    <xdr:clientData/>
  </xdr:twoCellAnchor>
  <xdr:twoCellAnchor editAs="oneCell">
    <xdr:from>
      <xdr:col>2</xdr:col>
      <xdr:colOff>28575</xdr:colOff>
      <xdr:row>47</xdr:row>
      <xdr:rowOff>123825</xdr:rowOff>
    </xdr:from>
    <xdr:to>
      <xdr:col>2</xdr:col>
      <xdr:colOff>1695450</xdr:colOff>
      <xdr:row>50</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11858625"/>
          <a:ext cx="1666875" cy="523875"/>
        </a:xfrm>
        <a:prstGeom prst="rect">
          <a:avLst/>
        </a:prstGeom>
      </xdr:spPr>
    </xdr:pic>
    <xdr:clientData/>
  </xdr:twoCellAnchor>
  <xdr:twoCellAnchor editAs="oneCell">
    <xdr:from>
      <xdr:col>2</xdr:col>
      <xdr:colOff>1590675</xdr:colOff>
      <xdr:row>48</xdr:row>
      <xdr:rowOff>57150</xdr:rowOff>
    </xdr:from>
    <xdr:to>
      <xdr:col>3</xdr:col>
      <xdr:colOff>0</xdr:colOff>
      <xdr:row>50</xdr:row>
      <xdr:rowOff>47626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19824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123825</xdr:rowOff>
    </xdr:from>
    <xdr:to>
      <xdr:col>8</xdr:col>
      <xdr:colOff>495301</xdr:colOff>
      <xdr:row>50</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620500"/>
          <a:ext cx="2333626" cy="619125"/>
        </a:xfrm>
        <a:prstGeom prst="rect">
          <a:avLst/>
        </a:prstGeom>
      </xdr:spPr>
    </xdr:pic>
    <xdr:clientData/>
  </xdr:twoCellAnchor>
  <xdr:twoCellAnchor editAs="oneCell">
    <xdr:from>
      <xdr:col>2</xdr:col>
      <xdr:colOff>0</xdr:colOff>
      <xdr:row>47</xdr:row>
      <xdr:rowOff>152400</xdr:rowOff>
    </xdr:from>
    <xdr:to>
      <xdr:col>2</xdr:col>
      <xdr:colOff>1647825</xdr:colOff>
      <xdr:row>50</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944350"/>
          <a:ext cx="1647825" cy="523875"/>
        </a:xfrm>
        <a:prstGeom prst="rect">
          <a:avLst/>
        </a:prstGeom>
      </xdr:spPr>
    </xdr:pic>
    <xdr:clientData/>
  </xdr:twoCellAnchor>
  <xdr:twoCellAnchor editAs="oneCell">
    <xdr:from>
      <xdr:col>2</xdr:col>
      <xdr:colOff>1600200</xdr:colOff>
      <xdr:row>48</xdr:row>
      <xdr:rowOff>38100</xdr:rowOff>
    </xdr:from>
    <xdr:to>
      <xdr:col>3</xdr:col>
      <xdr:colOff>9525</xdr:colOff>
      <xdr:row>50</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95700" y="12020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2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46</xdr:row>
      <xdr:rowOff>104775</xdr:rowOff>
    </xdr:from>
    <xdr:to>
      <xdr:col>8</xdr:col>
      <xdr:colOff>495301</xdr:colOff>
      <xdr:row>50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1544300"/>
          <a:ext cx="2333626" cy="619125"/>
        </a:xfrm>
        <a:prstGeom prst="rect">
          <a:avLst/>
        </a:prstGeom>
      </xdr:spPr>
    </xdr:pic>
    <xdr:clientData/>
  </xdr:twoCellAnchor>
  <xdr:twoCellAnchor editAs="oneCell">
    <xdr:from>
      <xdr:col>2</xdr:col>
      <xdr:colOff>0</xdr:colOff>
      <xdr:row>47</xdr:row>
      <xdr:rowOff>133350</xdr:rowOff>
    </xdr:from>
    <xdr:to>
      <xdr:col>2</xdr:col>
      <xdr:colOff>1647825</xdr:colOff>
      <xdr:row>50</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11868150"/>
          <a:ext cx="1647825" cy="523875"/>
        </a:xfrm>
        <a:prstGeom prst="rect">
          <a:avLst/>
        </a:prstGeom>
      </xdr:spPr>
    </xdr:pic>
    <xdr:clientData/>
  </xdr:twoCellAnchor>
  <xdr:twoCellAnchor editAs="oneCell">
    <xdr:from>
      <xdr:col>2</xdr:col>
      <xdr:colOff>1571625</xdr:colOff>
      <xdr:row>48</xdr:row>
      <xdr:rowOff>66675</xdr:rowOff>
    </xdr:from>
    <xdr:to>
      <xdr:col>2</xdr:col>
      <xdr:colOff>2733675</xdr:colOff>
      <xdr:row>50</xdr:row>
      <xdr:rowOff>57151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67125" y="119919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46</xdr:row>
      <xdr:rowOff>28575</xdr:rowOff>
    </xdr:from>
    <xdr:to>
      <xdr:col>8</xdr:col>
      <xdr:colOff>514351</xdr:colOff>
      <xdr:row>49</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249275"/>
          <a:ext cx="2333626" cy="514350"/>
        </a:xfrm>
        <a:prstGeom prst="rect">
          <a:avLst/>
        </a:prstGeom>
      </xdr:spPr>
    </xdr:pic>
    <xdr:clientData/>
  </xdr:twoCellAnchor>
  <xdr:twoCellAnchor editAs="oneCell">
    <xdr:from>
      <xdr:col>1</xdr:col>
      <xdr:colOff>1371600</xdr:colOff>
      <xdr:row>46</xdr:row>
      <xdr:rowOff>114300</xdr:rowOff>
    </xdr:from>
    <xdr:to>
      <xdr:col>2</xdr:col>
      <xdr:colOff>1752600</xdr:colOff>
      <xdr:row>49</xdr:row>
      <xdr:rowOff>66675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935075"/>
          <a:ext cx="1762125" cy="523875"/>
        </a:xfrm>
        <a:prstGeom prst="rect">
          <a:avLst/>
        </a:prstGeom>
      </xdr:spPr>
    </xdr:pic>
    <xdr:clientData/>
  </xdr:twoCellAnchor>
  <xdr:twoCellAnchor editAs="oneCell">
    <xdr:from>
      <xdr:col>2</xdr:col>
      <xdr:colOff>1647825</xdr:colOff>
      <xdr:row>47</xdr:row>
      <xdr:rowOff>38100</xdr:rowOff>
    </xdr:from>
    <xdr:to>
      <xdr:col>3</xdr:col>
      <xdr:colOff>57150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43325" y="140493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46</xdr:row>
      <xdr:rowOff>133350</xdr:rowOff>
    </xdr:from>
    <xdr:to>
      <xdr:col>8</xdr:col>
      <xdr:colOff>447676</xdr:colOff>
      <xdr:row>50</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11572875"/>
          <a:ext cx="2333626" cy="619125"/>
        </a:xfrm>
        <a:prstGeom prst="rect">
          <a:avLst/>
        </a:prstGeom>
      </xdr:spPr>
    </xdr:pic>
    <xdr:clientData/>
  </xdr:twoCellAnchor>
  <xdr:twoCellAnchor editAs="oneCell">
    <xdr:from>
      <xdr:col>2</xdr:col>
      <xdr:colOff>38101</xdr:colOff>
      <xdr:row>47</xdr:row>
      <xdr:rowOff>133350</xdr:rowOff>
    </xdr:from>
    <xdr:to>
      <xdr:col>2</xdr:col>
      <xdr:colOff>1657351</xdr:colOff>
      <xdr:row>50</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11868150"/>
          <a:ext cx="1619250" cy="523875"/>
        </a:xfrm>
        <a:prstGeom prst="rect">
          <a:avLst/>
        </a:prstGeom>
      </xdr:spPr>
    </xdr:pic>
    <xdr:clientData/>
  </xdr:twoCellAnchor>
  <xdr:twoCellAnchor editAs="oneCell">
    <xdr:from>
      <xdr:col>2</xdr:col>
      <xdr:colOff>1543050</xdr:colOff>
      <xdr:row>48</xdr:row>
      <xdr:rowOff>38100</xdr:rowOff>
    </xdr:from>
    <xdr:to>
      <xdr:col>2</xdr:col>
      <xdr:colOff>2705100</xdr:colOff>
      <xdr:row>50</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38550" y="119634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3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16</xdr:row>
      <xdr:rowOff>142875</xdr:rowOff>
    </xdr:from>
    <xdr:to>
      <xdr:col>8</xdr:col>
      <xdr:colOff>438151</xdr:colOff>
      <xdr:row>20</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4581525"/>
          <a:ext cx="2333626" cy="619125"/>
        </a:xfrm>
        <a:prstGeom prst="rect">
          <a:avLst/>
        </a:prstGeom>
      </xdr:spPr>
    </xdr:pic>
    <xdr:clientData/>
  </xdr:twoCellAnchor>
  <xdr:twoCellAnchor editAs="oneCell">
    <xdr:from>
      <xdr:col>2</xdr:col>
      <xdr:colOff>47625</xdr:colOff>
      <xdr:row>17</xdr:row>
      <xdr:rowOff>76200</xdr:rowOff>
    </xdr:from>
    <xdr:to>
      <xdr:col>2</xdr:col>
      <xdr:colOff>1809750</xdr:colOff>
      <xdr:row>20</xdr:row>
      <xdr:rowOff>28575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4552950"/>
          <a:ext cx="1762125" cy="523875"/>
        </a:xfrm>
        <a:prstGeom prst="rect">
          <a:avLst/>
        </a:prstGeom>
      </xdr:spPr>
    </xdr:pic>
    <xdr:clientData/>
  </xdr:twoCellAnchor>
  <xdr:twoCellAnchor editAs="oneCell">
    <xdr:from>
      <xdr:col>2</xdr:col>
      <xdr:colOff>1790700</xdr:colOff>
      <xdr:row>17</xdr:row>
      <xdr:rowOff>9525</xdr:rowOff>
    </xdr:from>
    <xdr:to>
      <xdr:col>2</xdr:col>
      <xdr:colOff>2751201</xdr:colOff>
      <xdr:row>21</xdr:row>
      <xdr:rowOff>18669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191000" y="4619625"/>
          <a:ext cx="1303401" cy="694944"/>
        </a:xfrm>
        <a:prstGeom prst="rect">
          <a:avLst/>
        </a:prstGeom>
      </xdr:spPr>
    </xdr:pic>
    <xdr:clientData/>
  </xdr:twoCellAnchor>
</xdr:wsDr>
</file>

<file path=xl/drawings/drawing3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18</xdr:row>
      <xdr:rowOff>104775</xdr:rowOff>
    </xdr:from>
    <xdr:to>
      <xdr:col>8</xdr:col>
      <xdr:colOff>438151</xdr:colOff>
      <xdr:row>22</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048250"/>
          <a:ext cx="2333626" cy="619125"/>
        </a:xfrm>
        <a:prstGeom prst="rect">
          <a:avLst/>
        </a:prstGeom>
      </xdr:spPr>
    </xdr:pic>
    <xdr:clientData/>
  </xdr:twoCellAnchor>
  <xdr:twoCellAnchor editAs="oneCell">
    <xdr:from>
      <xdr:col>2</xdr:col>
      <xdr:colOff>19050</xdr:colOff>
      <xdr:row>19</xdr:row>
      <xdr:rowOff>104775</xdr:rowOff>
    </xdr:from>
    <xdr:to>
      <xdr:col>2</xdr:col>
      <xdr:colOff>1781175</xdr:colOff>
      <xdr:row>22</xdr:row>
      <xdr:rowOff>57150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5391150"/>
          <a:ext cx="1762125" cy="523875"/>
        </a:xfrm>
        <a:prstGeom prst="rect">
          <a:avLst/>
        </a:prstGeom>
      </xdr:spPr>
    </xdr:pic>
    <xdr:clientData/>
  </xdr:twoCellAnchor>
</xdr:wsDr>
</file>

<file path=xl/drawings/drawing3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738187</xdr:colOff>
      <xdr:row>42</xdr:row>
      <xdr:rowOff>71437</xdr:rowOff>
    </xdr:from>
    <xdr:to>
      <xdr:col>8</xdr:col>
      <xdr:colOff>464345</xdr:colOff>
      <xdr:row>46</xdr:row>
      <xdr:rowOff>23812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002125"/>
          <a:ext cx="2333626" cy="619125"/>
        </a:xfrm>
        <a:prstGeom prst="rect">
          <a:avLst/>
        </a:prstGeom>
      </xdr:spPr>
    </xdr:pic>
    <xdr:clientData/>
  </xdr:twoCellAnchor>
  <xdr:twoCellAnchor editAs="oneCell">
    <xdr:from>
      <xdr:col>2</xdr:col>
      <xdr:colOff>762000</xdr:colOff>
      <xdr:row>42</xdr:row>
      <xdr:rowOff>142875</xdr:rowOff>
    </xdr:from>
    <xdr:to>
      <xdr:col>2</xdr:col>
      <xdr:colOff>1847850</xdr:colOff>
      <xdr:row>46</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7063" y="17073563"/>
          <a:ext cx="1085850" cy="638175"/>
        </a:xfrm>
        <a:prstGeom prst="rect">
          <a:avLst/>
        </a:prstGeom>
        <a:noFill/>
        <a:ln>
          <a:noFill/>
        </a:ln>
      </xdr:spPr>
    </xdr:pic>
    <xdr:clientData/>
  </xdr:twoCellAnchor>
  <xdr:twoCellAnchor editAs="oneCell">
    <xdr:from>
      <xdr:col>2</xdr:col>
      <xdr:colOff>3012281</xdr:colOff>
      <xdr:row>43</xdr:row>
      <xdr:rowOff>71437</xdr:rowOff>
    </xdr:from>
    <xdr:to>
      <xdr:col>4</xdr:col>
      <xdr:colOff>654844</xdr:colOff>
      <xdr:row>46</xdr:row>
      <xdr:rowOff>38099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17344" y="17168812"/>
          <a:ext cx="1762125" cy="466725"/>
        </a:xfrm>
        <a:prstGeom prst="rect">
          <a:avLst/>
        </a:prstGeom>
      </xdr:spPr>
    </xdr:pic>
    <xdr:clientData/>
  </xdr:twoCellAnchor>
</xdr:wsDr>
</file>

<file path=xl/drawings/drawing3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744140</xdr:colOff>
      <xdr:row>12</xdr:row>
      <xdr:rowOff>119062</xdr:rowOff>
    </xdr:from>
    <xdr:to>
      <xdr:col>8</xdr:col>
      <xdr:colOff>468313</xdr:colOff>
      <xdr:row>16</xdr:row>
      <xdr:rowOff>63499</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5156" y="5248671"/>
          <a:ext cx="2333626" cy="619125"/>
        </a:xfrm>
        <a:prstGeom prst="rect">
          <a:avLst/>
        </a:prstGeom>
      </xdr:spPr>
    </xdr:pic>
    <xdr:clientData/>
  </xdr:twoCellAnchor>
  <xdr:twoCellAnchor editAs="oneCell">
    <xdr:from>
      <xdr:col>2</xdr:col>
      <xdr:colOff>19843</xdr:colOff>
      <xdr:row>13</xdr:row>
      <xdr:rowOff>119062</xdr:rowOff>
    </xdr:from>
    <xdr:to>
      <xdr:col>2</xdr:col>
      <xdr:colOff>1781968</xdr:colOff>
      <xdr:row>16</xdr:row>
      <xdr:rowOff>77390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3359" y="5377656"/>
          <a:ext cx="1762125" cy="523875"/>
        </a:xfrm>
        <a:prstGeom prst="rect">
          <a:avLst/>
        </a:prstGeom>
      </xdr:spPr>
    </xdr:pic>
    <xdr:clientData/>
  </xdr:twoCellAnchor>
</xdr:wsDr>
</file>

<file path=xl/drawings/drawing3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48</xdr:row>
      <xdr:rowOff>19050</xdr:rowOff>
    </xdr:from>
    <xdr:to>
      <xdr:col>8</xdr:col>
      <xdr:colOff>476251</xdr:colOff>
      <xdr:row>51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2925425"/>
          <a:ext cx="2333626" cy="542925"/>
        </a:xfrm>
        <a:prstGeom prst="rect">
          <a:avLst/>
        </a:prstGeom>
      </xdr:spPr>
    </xdr:pic>
    <xdr:clientData/>
  </xdr:twoCellAnchor>
  <xdr:twoCellAnchor editAs="oneCell">
    <xdr:from>
      <xdr:col>2</xdr:col>
      <xdr:colOff>962025</xdr:colOff>
      <xdr:row>48</xdr:row>
      <xdr:rowOff>0</xdr:rowOff>
    </xdr:from>
    <xdr:to>
      <xdr:col>2</xdr:col>
      <xdr:colOff>2047875</xdr:colOff>
      <xdr:row>51</xdr:row>
      <xdr:rowOff>123825</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362325" y="12906375"/>
          <a:ext cx="1085850" cy="638175"/>
        </a:xfrm>
        <a:prstGeom prst="rect">
          <a:avLst/>
        </a:prstGeom>
        <a:noFill/>
        <a:ln>
          <a:noFill/>
        </a:ln>
      </xdr:spPr>
    </xdr:pic>
    <xdr:clientData/>
  </xdr:twoCellAnchor>
  <xdr:twoCellAnchor editAs="oneCell">
    <xdr:from>
      <xdr:col>3</xdr:col>
      <xdr:colOff>381000</xdr:colOff>
      <xdr:row>48</xdr:row>
      <xdr:rowOff>161925</xdr:rowOff>
    </xdr:from>
    <xdr:to>
      <xdr:col>5</xdr:col>
      <xdr:colOff>200025</xdr:colOff>
      <xdr:row>51</xdr:row>
      <xdr:rowOff>111919</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924550" y="13068300"/>
          <a:ext cx="1762125" cy="464344"/>
        </a:xfrm>
        <a:prstGeom prst="rect">
          <a:avLst/>
        </a:prstGeom>
      </xdr:spPr>
    </xdr:pic>
    <xdr:clientData/>
  </xdr:twoCellAnchor>
</xdr:wsDr>
</file>

<file path=xl/drawings/drawing3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772583</xdr:colOff>
      <xdr:row>27</xdr:row>
      <xdr:rowOff>148167</xdr:rowOff>
    </xdr:from>
    <xdr:to>
      <xdr:col>8</xdr:col>
      <xdr:colOff>492126</xdr:colOff>
      <xdr:row>31</xdr:row>
      <xdr:rowOff>26459</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5000" y="10212917"/>
          <a:ext cx="2333626" cy="555625"/>
        </a:xfrm>
        <a:prstGeom prst="rect">
          <a:avLst/>
        </a:prstGeom>
      </xdr:spPr>
    </xdr:pic>
    <xdr:clientData/>
  </xdr:twoCellAnchor>
  <xdr:twoCellAnchor editAs="oneCell">
    <xdr:from>
      <xdr:col>3</xdr:col>
      <xdr:colOff>52917</xdr:colOff>
      <xdr:row>28</xdr:row>
      <xdr:rowOff>0</xdr:rowOff>
    </xdr:from>
    <xdr:to>
      <xdr:col>4</xdr:col>
      <xdr:colOff>841375</xdr:colOff>
      <xdr:row>30</xdr:row>
      <xdr:rowOff>125677</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588000" y="10234083"/>
          <a:ext cx="1762125" cy="464344"/>
        </a:xfrm>
        <a:prstGeom prst="rect">
          <a:avLst/>
        </a:prstGeom>
      </xdr:spPr>
    </xdr:pic>
    <xdr:clientData/>
  </xdr:twoCellAnchor>
  <xdr:twoCellAnchor editAs="oneCell">
    <xdr:from>
      <xdr:col>2</xdr:col>
      <xdr:colOff>889000</xdr:colOff>
      <xdr:row>27</xdr:row>
      <xdr:rowOff>158750</xdr:rowOff>
    </xdr:from>
    <xdr:to>
      <xdr:col>2</xdr:col>
      <xdr:colOff>1974850</xdr:colOff>
      <xdr:row>31</xdr:row>
      <xdr:rowOff>119592</xdr:rowOff>
    </xdr:to>
    <xdr:pic>
      <xdr:nvPicPr>
        <xdr:cNvPr id="5" name="Picture 4"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280833" y="10223500"/>
          <a:ext cx="1085850" cy="638175"/>
        </a:xfrm>
        <a:prstGeom prst="rect">
          <a:avLst/>
        </a:prstGeom>
        <a:noFill/>
        <a:ln>
          <a:noFill/>
        </a:ln>
      </xdr:spPr>
    </xdr:pic>
    <xdr:clientData/>
  </xdr:twoCellAnchor>
</xdr:wsDr>
</file>

<file path=xl/drawings/drawing3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2D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19050</xdr:rowOff>
    </xdr:from>
    <xdr:to>
      <xdr:col>8</xdr:col>
      <xdr:colOff>466726</xdr:colOff>
      <xdr:row>23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934075"/>
          <a:ext cx="2333626" cy="523875"/>
        </a:xfrm>
        <a:prstGeom prst="rect">
          <a:avLst/>
        </a:prstGeom>
      </xdr:spPr>
    </xdr:pic>
    <xdr:clientData/>
  </xdr:twoCellAnchor>
  <xdr:twoCellAnchor editAs="oneCell">
    <xdr:from>
      <xdr:col>5</xdr:col>
      <xdr:colOff>828675</xdr:colOff>
      <xdr:row>21</xdr:row>
      <xdr:rowOff>152400</xdr:rowOff>
    </xdr:from>
    <xdr:to>
      <xdr:col>9</xdr:col>
      <xdr:colOff>152400</xdr:colOff>
      <xdr:row>23</xdr:row>
      <xdr:rowOff>47625</xdr:rowOff>
    </xdr:to>
    <xdr:pic>
      <xdr:nvPicPr>
        <xdr:cNvPr id="5" name="Picture 4"/>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315325" y="6238875"/>
          <a:ext cx="2847975" cy="238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1533525</xdr:colOff>
      <xdr:row>19</xdr:row>
      <xdr:rowOff>95250</xdr:rowOff>
    </xdr:from>
    <xdr:to>
      <xdr:col>3</xdr:col>
      <xdr:colOff>381000</xdr:colOff>
      <xdr:row>23</xdr:row>
      <xdr:rowOff>152400</xdr:rowOff>
    </xdr:to>
    <xdr:pic>
      <xdr:nvPicPr>
        <xdr:cNvPr id="9" name="Picture 8"/>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933825" y="5838825"/>
          <a:ext cx="1990725" cy="742950"/>
        </a:xfrm>
        <a:prstGeom prst="rect">
          <a:avLst/>
        </a:prstGeom>
      </xdr:spPr>
    </xdr:pic>
    <xdr:clientData/>
  </xdr:twoCellAnchor>
  <xdr:twoCellAnchor editAs="oneCell">
    <xdr:from>
      <xdr:col>2</xdr:col>
      <xdr:colOff>95250</xdr:colOff>
      <xdr:row>20</xdr:row>
      <xdr:rowOff>0</xdr:rowOff>
    </xdr:from>
    <xdr:to>
      <xdr:col>2</xdr:col>
      <xdr:colOff>1402762</xdr:colOff>
      <xdr:row>24</xdr:row>
      <xdr:rowOff>0</xdr:rowOff>
    </xdr:to>
    <xdr:pic>
      <xdr:nvPicPr>
        <xdr:cNvPr id="7" name="Picture 6"/>
        <xdr:cNvPicPr>
          <a:picLocks noChangeAspect="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495550" y="5915025"/>
          <a:ext cx="1307512" cy="685800"/>
        </a:xfrm>
        <a:prstGeom prst="rect">
          <a:avLst/>
        </a:prstGeom>
      </xdr:spPr>
    </xdr:pic>
    <xdr:clientData/>
  </xdr:twoCellAnchor>
</xdr:wsDr>
</file>

<file path=xl/drawings/drawing3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E00-000002000000}"/>
            </a:ext>
          </a:extLst>
        </xdr:cNvPr>
        <xdr:cNvSpPr/>
      </xdr:nvSpPr>
      <xdr:spPr>
        <a:xfrm>
          <a:off x="86106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210</xdr:row>
      <xdr:rowOff>95250</xdr:rowOff>
    </xdr:from>
    <xdr:to>
      <xdr:col>8</xdr:col>
      <xdr:colOff>438151</xdr:colOff>
      <xdr:row>213</xdr:row>
      <xdr:rowOff>76200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858250" y="64589025"/>
          <a:ext cx="2333626" cy="495300"/>
        </a:xfrm>
        <a:prstGeom prst="rect">
          <a:avLst/>
        </a:prstGeom>
      </xdr:spPr>
    </xdr:pic>
    <xdr:clientData/>
  </xdr:twoCellAnchor>
  <xdr:twoCellAnchor editAs="oneCell">
    <xdr:from>
      <xdr:col>2</xdr:col>
      <xdr:colOff>1724025</xdr:colOff>
      <xdr:row>209</xdr:row>
      <xdr:rowOff>133350</xdr:rowOff>
    </xdr:from>
    <xdr:to>
      <xdr:col>3</xdr:col>
      <xdr:colOff>0</xdr:colOff>
      <xdr:row>214</xdr:row>
      <xdr:rowOff>19050</xdr:rowOff>
    </xdr:to>
    <xdr:pic>
      <xdr:nvPicPr>
        <xdr:cNvPr id="9" name="Picture 8"/>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200525" y="64455675"/>
          <a:ext cx="1990725" cy="742950"/>
        </a:xfrm>
        <a:prstGeom prst="rect">
          <a:avLst/>
        </a:prstGeom>
      </xdr:spPr>
    </xdr:pic>
    <xdr:clientData/>
  </xdr:twoCellAnchor>
  <xdr:twoCellAnchor editAs="oneCell">
    <xdr:from>
      <xdr:col>2</xdr:col>
      <xdr:colOff>47625</xdr:colOff>
      <xdr:row>210</xdr:row>
      <xdr:rowOff>95250</xdr:rowOff>
    </xdr:from>
    <xdr:to>
      <xdr:col>2</xdr:col>
      <xdr:colOff>1355137</xdr:colOff>
      <xdr:row>214</xdr:row>
      <xdr:rowOff>95250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24125" y="64589025"/>
          <a:ext cx="1307512" cy="685800"/>
        </a:xfrm>
        <a:prstGeom prst="rect">
          <a:avLst/>
        </a:prstGeom>
      </xdr:spPr>
    </xdr:pic>
    <xdr:clientData/>
  </xdr:twoCellAnchor>
</xdr:wsDr>
</file>

<file path=xl/drawings/drawing3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2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20</xdr:row>
      <xdr:rowOff>57150</xdr:rowOff>
    </xdr:from>
    <xdr:to>
      <xdr:col>8</xdr:col>
      <xdr:colOff>466726</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5686425"/>
          <a:ext cx="2333626" cy="504825"/>
        </a:xfrm>
        <a:prstGeom prst="rect">
          <a:avLst/>
        </a:prstGeom>
      </xdr:spPr>
    </xdr:pic>
    <xdr:clientData/>
  </xdr:twoCellAnchor>
  <xdr:twoCellAnchor editAs="oneCell">
    <xdr:from>
      <xdr:col>2</xdr:col>
      <xdr:colOff>0</xdr:colOff>
      <xdr:row>20</xdr:row>
      <xdr:rowOff>152400</xdr:rowOff>
    </xdr:from>
    <xdr:to>
      <xdr:col>2</xdr:col>
      <xdr:colOff>1762125</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410325"/>
          <a:ext cx="1762125" cy="5238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45</xdr:row>
      <xdr:rowOff>104775</xdr:rowOff>
    </xdr:from>
    <xdr:to>
      <xdr:col>8</xdr:col>
      <xdr:colOff>476251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3030200"/>
          <a:ext cx="2333626" cy="447675"/>
        </a:xfrm>
        <a:prstGeom prst="rect">
          <a:avLst/>
        </a:prstGeom>
      </xdr:spPr>
    </xdr:pic>
    <xdr:clientData/>
  </xdr:twoCellAnchor>
  <xdr:twoCellAnchor editAs="oneCell">
    <xdr:from>
      <xdr:col>2</xdr:col>
      <xdr:colOff>47626</xdr:colOff>
      <xdr:row>45</xdr:row>
      <xdr:rowOff>85725</xdr:rowOff>
    </xdr:from>
    <xdr:to>
      <xdr:col>2</xdr:col>
      <xdr:colOff>1514476</xdr:colOff>
      <xdr:row>48</xdr:row>
      <xdr:rowOff>38100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6" y="13592175"/>
          <a:ext cx="1466850" cy="523875"/>
        </a:xfrm>
        <a:prstGeom prst="rect">
          <a:avLst/>
        </a:prstGeom>
      </xdr:spPr>
    </xdr:pic>
    <xdr:clientData/>
  </xdr:twoCellAnchor>
  <xdr:twoCellAnchor editAs="oneCell">
    <xdr:from>
      <xdr:col>2</xdr:col>
      <xdr:colOff>1562100</xdr:colOff>
      <xdr:row>46</xdr:row>
      <xdr:rowOff>9525</xdr:rowOff>
    </xdr:from>
    <xdr:to>
      <xdr:col>2</xdr:col>
      <xdr:colOff>2724150</xdr:colOff>
      <xdr:row>47</xdr:row>
      <xdr:rowOff>161925</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flipV="1">
          <a:off x="3657600" y="13706475"/>
          <a:ext cx="1162050" cy="342900"/>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4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20</xdr:row>
      <xdr:rowOff>57150</xdr:rowOff>
    </xdr:from>
    <xdr:to>
      <xdr:col>8</xdr:col>
      <xdr:colOff>447676</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5743575"/>
          <a:ext cx="2333626" cy="514350"/>
        </a:xfrm>
        <a:prstGeom prst="rect">
          <a:avLst/>
        </a:prstGeom>
      </xdr:spPr>
    </xdr:pic>
    <xdr:clientData/>
  </xdr:twoCellAnchor>
  <xdr:twoCellAnchor editAs="oneCell">
    <xdr:from>
      <xdr:col>2</xdr:col>
      <xdr:colOff>19050</xdr:colOff>
      <xdr:row>20</xdr:row>
      <xdr:rowOff>142875</xdr:rowOff>
    </xdr:from>
    <xdr:to>
      <xdr:col>2</xdr:col>
      <xdr:colOff>1781175</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457950"/>
          <a:ext cx="1762125" cy="523875"/>
        </a:xfrm>
        <a:prstGeom prst="rect">
          <a:avLst/>
        </a:prstGeom>
      </xdr:spPr>
    </xdr:pic>
    <xdr:clientData/>
  </xdr:twoCellAnchor>
</xdr:wsDr>
</file>

<file path=xl/drawings/drawing4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20</xdr:row>
      <xdr:rowOff>28575</xdr:rowOff>
    </xdr:from>
    <xdr:to>
      <xdr:col>8</xdr:col>
      <xdr:colOff>485776</xdr:colOff>
      <xdr:row>23</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657850"/>
          <a:ext cx="2333626" cy="514350"/>
        </a:xfrm>
        <a:prstGeom prst="rect">
          <a:avLst/>
        </a:prstGeom>
      </xdr:spPr>
    </xdr:pic>
    <xdr:clientData/>
  </xdr:twoCellAnchor>
  <xdr:twoCellAnchor editAs="oneCell">
    <xdr:from>
      <xdr:col>1</xdr:col>
      <xdr:colOff>1371600</xdr:colOff>
      <xdr:row>20</xdr:row>
      <xdr:rowOff>152400</xdr:rowOff>
    </xdr:from>
    <xdr:to>
      <xdr:col>2</xdr:col>
      <xdr:colOff>1752600</xdr:colOff>
      <xdr:row>23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410325"/>
          <a:ext cx="1762125" cy="523875"/>
        </a:xfrm>
        <a:prstGeom prst="rect">
          <a:avLst/>
        </a:prstGeom>
      </xdr:spPr>
    </xdr:pic>
    <xdr:clientData/>
  </xdr:twoCellAnchor>
</xdr:wsDr>
</file>

<file path=xl/drawings/drawing4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19</xdr:row>
      <xdr:rowOff>161925</xdr:rowOff>
    </xdr:from>
    <xdr:to>
      <xdr:col>8</xdr:col>
      <xdr:colOff>485776</xdr:colOff>
      <xdr:row>23</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562600"/>
          <a:ext cx="2333626" cy="571500"/>
        </a:xfrm>
        <a:prstGeom prst="rect">
          <a:avLst/>
        </a:prstGeom>
      </xdr:spPr>
    </xdr:pic>
    <xdr:clientData/>
  </xdr:twoCellAnchor>
  <xdr:twoCellAnchor editAs="oneCell">
    <xdr:from>
      <xdr:col>2</xdr:col>
      <xdr:colOff>19050</xdr:colOff>
      <xdr:row>20</xdr:row>
      <xdr:rowOff>161925</xdr:rowOff>
    </xdr:from>
    <xdr:to>
      <xdr:col>2</xdr:col>
      <xdr:colOff>1781175</xdr:colOff>
      <xdr:row>23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362700"/>
          <a:ext cx="1762125" cy="523875"/>
        </a:xfrm>
        <a:prstGeom prst="rect">
          <a:avLst/>
        </a:prstGeom>
      </xdr:spPr>
    </xdr:pic>
    <xdr:clientData/>
  </xdr:twoCellAnchor>
</xdr:wsDr>
</file>

<file path=xl/drawings/drawing4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28575</xdr:rowOff>
    </xdr:from>
    <xdr:to>
      <xdr:col>8</xdr:col>
      <xdr:colOff>438151</xdr:colOff>
      <xdr:row>23</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48325"/>
          <a:ext cx="2333626" cy="542925"/>
        </a:xfrm>
        <a:prstGeom prst="rect">
          <a:avLst/>
        </a:prstGeom>
      </xdr:spPr>
    </xdr:pic>
    <xdr:clientData/>
  </xdr:twoCellAnchor>
  <xdr:twoCellAnchor editAs="oneCell">
    <xdr:from>
      <xdr:col>1</xdr:col>
      <xdr:colOff>1371600</xdr:colOff>
      <xdr:row>20</xdr:row>
      <xdr:rowOff>142875</xdr:rowOff>
    </xdr:from>
    <xdr:to>
      <xdr:col>2</xdr:col>
      <xdr:colOff>1752600</xdr:colOff>
      <xdr:row>23</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6391275"/>
          <a:ext cx="1762125" cy="523875"/>
        </a:xfrm>
        <a:prstGeom prst="rect">
          <a:avLst/>
        </a:prstGeom>
      </xdr:spPr>
    </xdr:pic>
    <xdr:clientData/>
  </xdr:twoCellAnchor>
</xdr:wsDr>
</file>

<file path=xl/drawings/drawing4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20</xdr:row>
      <xdr:rowOff>38100</xdr:rowOff>
    </xdr:from>
    <xdr:to>
      <xdr:col>8</xdr:col>
      <xdr:colOff>438151</xdr:colOff>
      <xdr:row>23</xdr:row>
      <xdr:rowOff>66675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5619750"/>
          <a:ext cx="2333626" cy="542925"/>
        </a:xfrm>
        <a:prstGeom prst="rect">
          <a:avLst/>
        </a:prstGeom>
      </xdr:spPr>
    </xdr:pic>
    <xdr:clientData/>
  </xdr:twoCellAnchor>
  <xdr:twoCellAnchor editAs="oneCell">
    <xdr:from>
      <xdr:col>1</xdr:col>
      <xdr:colOff>1362075</xdr:colOff>
      <xdr:row>20</xdr:row>
      <xdr:rowOff>142875</xdr:rowOff>
    </xdr:from>
    <xdr:to>
      <xdr:col>2</xdr:col>
      <xdr:colOff>1743075</xdr:colOff>
      <xdr:row>23</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353175"/>
          <a:ext cx="1762125" cy="523875"/>
        </a:xfrm>
        <a:prstGeom prst="rect">
          <a:avLst/>
        </a:prstGeom>
      </xdr:spPr>
    </xdr:pic>
    <xdr:clientData/>
  </xdr:twoCellAnchor>
</xdr:wsDr>
</file>

<file path=xl/drawings/drawing4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20</xdr:row>
      <xdr:rowOff>0</xdr:rowOff>
    </xdr:from>
    <xdr:to>
      <xdr:col>8</xdr:col>
      <xdr:colOff>495301</xdr:colOff>
      <xdr:row>23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5534025"/>
          <a:ext cx="2333626" cy="561975"/>
        </a:xfrm>
        <a:prstGeom prst="rect">
          <a:avLst/>
        </a:prstGeom>
      </xdr:spPr>
    </xdr:pic>
    <xdr:clientData/>
  </xdr:twoCellAnchor>
  <xdr:twoCellAnchor editAs="oneCell">
    <xdr:from>
      <xdr:col>1</xdr:col>
      <xdr:colOff>1333500</xdr:colOff>
      <xdr:row>20</xdr:row>
      <xdr:rowOff>123825</xdr:rowOff>
    </xdr:from>
    <xdr:to>
      <xdr:col>2</xdr:col>
      <xdr:colOff>1714500</xdr:colOff>
      <xdr:row>23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286500"/>
          <a:ext cx="1762125" cy="523875"/>
        </a:xfrm>
        <a:prstGeom prst="rect">
          <a:avLst/>
        </a:prstGeom>
      </xdr:spPr>
    </xdr:pic>
    <xdr:clientData/>
  </xdr:twoCellAnchor>
</xdr:wsDr>
</file>

<file path=xl/drawings/drawing4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19050</xdr:rowOff>
    </xdr:from>
    <xdr:to>
      <xdr:col>8</xdr:col>
      <xdr:colOff>504826</xdr:colOff>
      <xdr:row>21</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91275"/>
          <a:ext cx="2333626" cy="542925"/>
        </a:xfrm>
        <a:prstGeom prst="rect">
          <a:avLst/>
        </a:prstGeom>
      </xdr:spPr>
    </xdr:pic>
    <xdr:clientData/>
  </xdr:twoCellAnchor>
  <xdr:twoCellAnchor editAs="oneCell">
    <xdr:from>
      <xdr:col>2</xdr:col>
      <xdr:colOff>0</xdr:colOff>
      <xdr:row>18</xdr:row>
      <xdr:rowOff>161925</xdr:rowOff>
    </xdr:from>
    <xdr:to>
      <xdr:col>2</xdr:col>
      <xdr:colOff>1762125</xdr:colOff>
      <xdr:row>21</xdr:row>
      <xdr:rowOff>114300</xdr:rowOff>
    </xdr:to>
    <xdr:pic>
      <xdr:nvPicPr>
        <xdr:cNvPr id="6" name="Picture 5"/>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43675"/>
          <a:ext cx="1762125" cy="523875"/>
        </a:xfrm>
        <a:prstGeom prst="rect">
          <a:avLst/>
        </a:prstGeom>
      </xdr:spPr>
    </xdr:pic>
    <xdr:clientData/>
  </xdr:twoCellAnchor>
</xdr:wsDr>
</file>

<file path=xl/drawings/drawing4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4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133350</xdr:rowOff>
    </xdr:from>
    <xdr:to>
      <xdr:col>8</xdr:col>
      <xdr:colOff>495301</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334125"/>
          <a:ext cx="2333626" cy="619125"/>
        </a:xfrm>
        <a:prstGeom prst="rect">
          <a:avLst/>
        </a:prstGeom>
      </xdr:spPr>
    </xdr:pic>
    <xdr:clientData/>
  </xdr:twoCellAnchor>
  <xdr:twoCellAnchor editAs="oneCell">
    <xdr:from>
      <xdr:col>2</xdr:col>
      <xdr:colOff>28575</xdr:colOff>
      <xdr:row>18</xdr:row>
      <xdr:rowOff>142875</xdr:rowOff>
    </xdr:from>
    <xdr:to>
      <xdr:col>2</xdr:col>
      <xdr:colOff>1790700</xdr:colOff>
      <xdr:row>21</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6524625"/>
          <a:ext cx="1762125" cy="523875"/>
        </a:xfrm>
        <a:prstGeom prst="rect">
          <a:avLst/>
        </a:prstGeom>
      </xdr:spPr>
    </xdr:pic>
    <xdr:clientData/>
  </xdr:twoCellAnchor>
</xdr:wsDr>
</file>

<file path=xl/drawings/drawing4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0</xdr:colOff>
      <xdr:row>19</xdr:row>
      <xdr:rowOff>0</xdr:rowOff>
    </xdr:from>
    <xdr:to>
      <xdr:col>2</xdr:col>
      <xdr:colOff>1762125</xdr:colOff>
      <xdr:row>21</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6572250"/>
          <a:ext cx="1762125"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45</xdr:row>
      <xdr:rowOff>85725</xdr:rowOff>
    </xdr:from>
    <xdr:to>
      <xdr:col>8</xdr:col>
      <xdr:colOff>466726</xdr:colOff>
      <xdr:row>48</xdr:row>
      <xdr:rowOff>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13011150"/>
          <a:ext cx="2333626" cy="428625"/>
        </a:xfrm>
        <a:prstGeom prst="rect">
          <a:avLst/>
        </a:prstGeom>
      </xdr:spPr>
    </xdr:pic>
    <xdr:clientData/>
  </xdr:twoCellAnchor>
  <xdr:twoCellAnchor editAs="oneCell">
    <xdr:from>
      <xdr:col>1</xdr:col>
      <xdr:colOff>1371600</xdr:colOff>
      <xdr:row>45</xdr:row>
      <xdr:rowOff>142875</xdr:rowOff>
    </xdr:from>
    <xdr:to>
      <xdr:col>2</xdr:col>
      <xdr:colOff>1752600</xdr:colOff>
      <xdr:row>48</xdr:row>
      <xdr:rowOff>95250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13649325"/>
          <a:ext cx="1762125" cy="523875"/>
        </a:xfrm>
        <a:prstGeom prst="rect">
          <a:avLst/>
        </a:prstGeom>
      </xdr:spPr>
    </xdr:pic>
    <xdr:clientData/>
  </xdr:twoCellAnchor>
  <xdr:twoCellAnchor editAs="oneCell">
    <xdr:from>
      <xdr:col>2</xdr:col>
      <xdr:colOff>1628775</xdr:colOff>
      <xdr:row>46</xdr:row>
      <xdr:rowOff>38100</xdr:rowOff>
    </xdr:from>
    <xdr:to>
      <xdr:col>3</xdr:col>
      <xdr:colOff>38100</xdr:colOff>
      <xdr:row>48</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724275" y="137350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5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17</xdr:row>
      <xdr:rowOff>95250</xdr:rowOff>
    </xdr:from>
    <xdr:to>
      <xdr:col>8</xdr:col>
      <xdr:colOff>409576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6296025"/>
          <a:ext cx="2333626" cy="619125"/>
        </a:xfrm>
        <a:prstGeom prst="rect">
          <a:avLst/>
        </a:prstGeom>
      </xdr:spPr>
    </xdr:pic>
    <xdr:clientData/>
  </xdr:twoCellAnchor>
  <xdr:twoCellAnchor editAs="oneCell">
    <xdr:from>
      <xdr:col>2</xdr:col>
      <xdr:colOff>9525</xdr:colOff>
      <xdr:row>18</xdr:row>
      <xdr:rowOff>161925</xdr:rowOff>
    </xdr:from>
    <xdr:to>
      <xdr:col>2</xdr:col>
      <xdr:colOff>1771650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6543675"/>
          <a:ext cx="1762125" cy="523875"/>
        </a:xfrm>
        <a:prstGeom prst="rect">
          <a:avLst/>
        </a:prstGeom>
      </xdr:spPr>
    </xdr:pic>
    <xdr:clientData/>
  </xdr:twoCellAnchor>
</xdr:wsDr>
</file>

<file path=xl/drawings/drawing5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85725</xdr:rowOff>
    </xdr:from>
    <xdr:to>
      <xdr:col>8</xdr:col>
      <xdr:colOff>428626</xdr:colOff>
      <xdr:row>21</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86500"/>
          <a:ext cx="2333626" cy="619125"/>
        </a:xfrm>
        <a:prstGeom prst="rect">
          <a:avLst/>
        </a:prstGeom>
      </xdr:spPr>
    </xdr:pic>
    <xdr:clientData/>
  </xdr:twoCellAnchor>
  <xdr:twoCellAnchor editAs="oneCell">
    <xdr:from>
      <xdr:col>1</xdr:col>
      <xdr:colOff>1352550</xdr:colOff>
      <xdr:row>18</xdr:row>
      <xdr:rowOff>161925</xdr:rowOff>
    </xdr:from>
    <xdr:to>
      <xdr:col>2</xdr:col>
      <xdr:colOff>1733550</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43675"/>
          <a:ext cx="1762125" cy="523875"/>
        </a:xfrm>
        <a:prstGeom prst="rect">
          <a:avLst/>
        </a:prstGeom>
      </xdr:spPr>
    </xdr:pic>
    <xdr:clientData/>
  </xdr:twoCellAnchor>
</xdr:wsDr>
</file>

<file path=xl/drawings/drawing5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17</xdr:row>
      <xdr:rowOff>133350</xdr:rowOff>
    </xdr:from>
    <xdr:to>
      <xdr:col>8</xdr:col>
      <xdr:colOff>447676</xdr:colOff>
      <xdr:row>21</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6334125"/>
          <a:ext cx="2333626" cy="619125"/>
        </a:xfrm>
        <a:prstGeom prst="rect">
          <a:avLst/>
        </a:prstGeom>
      </xdr:spPr>
    </xdr:pic>
    <xdr:clientData/>
  </xdr:twoCellAnchor>
  <xdr:twoCellAnchor editAs="oneCell">
    <xdr:from>
      <xdr:col>1</xdr:col>
      <xdr:colOff>1362075</xdr:colOff>
      <xdr:row>18</xdr:row>
      <xdr:rowOff>161925</xdr:rowOff>
    </xdr:from>
    <xdr:to>
      <xdr:col>2</xdr:col>
      <xdr:colOff>1743075</xdr:colOff>
      <xdr:row>21</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6543675"/>
          <a:ext cx="1762125" cy="523875"/>
        </a:xfrm>
        <a:prstGeom prst="rect">
          <a:avLst/>
        </a:prstGeom>
      </xdr:spPr>
    </xdr:pic>
    <xdr:clientData/>
  </xdr:twoCellAnchor>
</xdr:wsDr>
</file>

<file path=xl/drawings/drawing5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114300</xdr:rowOff>
    </xdr:from>
    <xdr:to>
      <xdr:col>8</xdr:col>
      <xdr:colOff>428626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315075"/>
          <a:ext cx="2333626" cy="619125"/>
        </a:xfrm>
        <a:prstGeom prst="rect">
          <a:avLst/>
        </a:prstGeom>
      </xdr:spPr>
    </xdr:pic>
    <xdr:clientData/>
  </xdr:twoCellAnchor>
  <xdr:twoCellAnchor editAs="oneCell">
    <xdr:from>
      <xdr:col>1</xdr:col>
      <xdr:colOff>1352550</xdr:colOff>
      <xdr:row>18</xdr:row>
      <xdr:rowOff>171450</xdr:rowOff>
    </xdr:from>
    <xdr:to>
      <xdr:col>2</xdr:col>
      <xdr:colOff>1733550</xdr:colOff>
      <xdr:row>21</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66925" y="6553200"/>
          <a:ext cx="1762125" cy="523875"/>
        </a:xfrm>
        <a:prstGeom prst="rect">
          <a:avLst/>
        </a:prstGeom>
      </xdr:spPr>
    </xdr:pic>
    <xdr:clientData/>
  </xdr:twoCellAnchor>
</xdr:wsDr>
</file>

<file path=xl/drawings/drawing5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17</xdr:row>
      <xdr:rowOff>123825</xdr:rowOff>
    </xdr:from>
    <xdr:to>
      <xdr:col>8</xdr:col>
      <xdr:colOff>438151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6324600"/>
          <a:ext cx="2333626" cy="619125"/>
        </a:xfrm>
        <a:prstGeom prst="rect">
          <a:avLst/>
        </a:prstGeom>
      </xdr:spPr>
    </xdr:pic>
    <xdr:clientData/>
  </xdr:twoCellAnchor>
  <xdr:twoCellAnchor editAs="oneCell">
    <xdr:from>
      <xdr:col>2</xdr:col>
      <xdr:colOff>19050</xdr:colOff>
      <xdr:row>19</xdr:row>
      <xdr:rowOff>9525</xdr:rowOff>
    </xdr:from>
    <xdr:to>
      <xdr:col>2</xdr:col>
      <xdr:colOff>1781175</xdr:colOff>
      <xdr:row>21</xdr:row>
      <xdr:rowOff>152400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81775"/>
          <a:ext cx="1762125" cy="523875"/>
        </a:xfrm>
        <a:prstGeom prst="rect">
          <a:avLst/>
        </a:prstGeom>
      </xdr:spPr>
    </xdr:pic>
    <xdr:clientData/>
  </xdr:twoCellAnchor>
</xdr:wsDr>
</file>

<file path=xl/drawings/drawing5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3F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676275</xdr:colOff>
      <xdr:row>17</xdr:row>
      <xdr:rowOff>123825</xdr:rowOff>
    </xdr:from>
    <xdr:to>
      <xdr:col>8</xdr:col>
      <xdr:colOff>400051</xdr:colOff>
      <xdr:row>21</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62925" y="6324600"/>
          <a:ext cx="2333626" cy="619125"/>
        </a:xfrm>
        <a:prstGeom prst="rect">
          <a:avLst/>
        </a:prstGeom>
      </xdr:spPr>
    </xdr:pic>
    <xdr:clientData/>
  </xdr:twoCellAnchor>
  <xdr:twoCellAnchor editAs="oneCell">
    <xdr:from>
      <xdr:col>1</xdr:col>
      <xdr:colOff>1333500</xdr:colOff>
      <xdr:row>19</xdr:row>
      <xdr:rowOff>19050</xdr:rowOff>
    </xdr:from>
    <xdr:to>
      <xdr:col>2</xdr:col>
      <xdr:colOff>1714500</xdr:colOff>
      <xdr:row>21</xdr:row>
      <xdr:rowOff>161925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6591300"/>
          <a:ext cx="1762125" cy="523875"/>
        </a:xfrm>
        <a:prstGeom prst="rect">
          <a:avLst/>
        </a:prstGeom>
      </xdr:spPr>
    </xdr:pic>
    <xdr:clientData/>
  </xdr:twoCellAnchor>
</xdr:wsDr>
</file>

<file path=xl/drawings/drawing5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666750</xdr:colOff>
      <xdr:row>17</xdr:row>
      <xdr:rowOff>104775</xdr:rowOff>
    </xdr:from>
    <xdr:to>
      <xdr:col>8</xdr:col>
      <xdr:colOff>390526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53400" y="6305550"/>
          <a:ext cx="2333626" cy="619125"/>
        </a:xfrm>
        <a:prstGeom prst="rect">
          <a:avLst/>
        </a:prstGeom>
      </xdr:spPr>
    </xdr:pic>
    <xdr:clientData/>
  </xdr:twoCellAnchor>
  <xdr:twoCellAnchor editAs="oneCell">
    <xdr:from>
      <xdr:col>2</xdr:col>
      <xdr:colOff>47625</xdr:colOff>
      <xdr:row>19</xdr:row>
      <xdr:rowOff>38100</xdr:rowOff>
    </xdr:from>
    <xdr:to>
      <xdr:col>2</xdr:col>
      <xdr:colOff>1809750</xdr:colOff>
      <xdr:row>22</xdr:row>
      <xdr:rowOff>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43125" y="6610350"/>
          <a:ext cx="1762125" cy="523875"/>
        </a:xfrm>
        <a:prstGeom prst="rect">
          <a:avLst/>
        </a:prstGeom>
      </xdr:spPr>
    </xdr:pic>
    <xdr:clientData/>
  </xdr:twoCellAnchor>
</xdr:wsDr>
</file>

<file path=xl/drawings/drawing5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1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17</xdr:row>
      <xdr:rowOff>104775</xdr:rowOff>
    </xdr:from>
    <xdr:to>
      <xdr:col>8</xdr:col>
      <xdr:colOff>457201</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6305550"/>
          <a:ext cx="2333626" cy="619125"/>
        </a:xfrm>
        <a:prstGeom prst="rect">
          <a:avLst/>
        </a:prstGeom>
      </xdr:spPr>
    </xdr:pic>
    <xdr:clientData/>
  </xdr:twoCellAnchor>
  <xdr:twoCellAnchor editAs="oneCell">
    <xdr:from>
      <xdr:col>2</xdr:col>
      <xdr:colOff>19050</xdr:colOff>
      <xdr:row>18</xdr:row>
      <xdr:rowOff>180975</xdr:rowOff>
    </xdr:from>
    <xdr:to>
      <xdr:col>2</xdr:col>
      <xdr:colOff>1781175</xdr:colOff>
      <xdr:row>21</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6562725"/>
          <a:ext cx="1762125" cy="523875"/>
        </a:xfrm>
        <a:prstGeom prst="rect">
          <a:avLst/>
        </a:prstGeom>
      </xdr:spPr>
    </xdr:pic>
    <xdr:clientData/>
  </xdr:twoCellAnchor>
</xdr:wsDr>
</file>

<file path=xl/drawings/drawing5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781050</xdr:colOff>
      <xdr:row>18</xdr:row>
      <xdr:rowOff>0</xdr:rowOff>
    </xdr:from>
    <xdr:to>
      <xdr:col>8</xdr:col>
      <xdr:colOff>504826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67700" y="6372225"/>
          <a:ext cx="2333626" cy="552450"/>
        </a:xfrm>
        <a:prstGeom prst="rect">
          <a:avLst/>
        </a:prstGeom>
      </xdr:spPr>
    </xdr:pic>
    <xdr:clientData/>
  </xdr:twoCellAnchor>
  <xdr:twoCellAnchor editAs="oneCell">
    <xdr:from>
      <xdr:col>2</xdr:col>
      <xdr:colOff>1543050</xdr:colOff>
      <xdr:row>19</xdr:row>
      <xdr:rowOff>28575</xdr:rowOff>
    </xdr:from>
    <xdr:to>
      <xdr:col>2</xdr:col>
      <xdr:colOff>2819400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433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47625</xdr:rowOff>
    </xdr:from>
    <xdr:to>
      <xdr:col>2</xdr:col>
      <xdr:colOff>1162050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3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17</xdr:row>
      <xdr:rowOff>95250</xdr:rowOff>
    </xdr:from>
    <xdr:to>
      <xdr:col>8</xdr:col>
      <xdr:colOff>428626</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6296025"/>
          <a:ext cx="2333626" cy="619125"/>
        </a:xfrm>
        <a:prstGeom prst="rect">
          <a:avLst/>
        </a:prstGeom>
      </xdr:spPr>
    </xdr:pic>
    <xdr:clientData/>
  </xdr:twoCellAnchor>
  <xdr:twoCellAnchor editAs="oneCell">
    <xdr:from>
      <xdr:col>2</xdr:col>
      <xdr:colOff>1771650</xdr:colOff>
      <xdr:row>19</xdr:row>
      <xdr:rowOff>28575</xdr:rowOff>
    </xdr:from>
    <xdr:to>
      <xdr:col>2</xdr:col>
      <xdr:colOff>3048000</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323850</xdr:colOff>
      <xdr:row>18</xdr:row>
      <xdr:rowOff>47625</xdr:rowOff>
    </xdr:from>
    <xdr:to>
      <xdr:col>2</xdr:col>
      <xdr:colOff>1181100</xdr:colOff>
      <xdr:row>21</xdr:row>
      <xdr:rowOff>154275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24150" y="64198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45</xdr:row>
      <xdr:rowOff>85725</xdr:rowOff>
    </xdr:from>
    <xdr:to>
      <xdr:col>8</xdr:col>
      <xdr:colOff>495301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13106400"/>
          <a:ext cx="2333626" cy="447675"/>
        </a:xfrm>
        <a:prstGeom prst="rect">
          <a:avLst/>
        </a:prstGeom>
      </xdr:spPr>
    </xdr:pic>
    <xdr:clientData/>
  </xdr:twoCellAnchor>
  <xdr:twoCellAnchor editAs="oneCell">
    <xdr:from>
      <xdr:col>1</xdr:col>
      <xdr:colOff>1362075</xdr:colOff>
      <xdr:row>45</xdr:row>
      <xdr:rowOff>142875</xdr:rowOff>
    </xdr:from>
    <xdr:to>
      <xdr:col>2</xdr:col>
      <xdr:colOff>1571625</xdr:colOff>
      <xdr:row>48</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13744575"/>
          <a:ext cx="1590675" cy="523875"/>
        </a:xfrm>
        <a:prstGeom prst="rect">
          <a:avLst/>
        </a:prstGeom>
      </xdr:spPr>
    </xdr:pic>
    <xdr:clientData/>
  </xdr:twoCellAnchor>
  <xdr:twoCellAnchor editAs="oneCell">
    <xdr:from>
      <xdr:col>2</xdr:col>
      <xdr:colOff>1533525</xdr:colOff>
      <xdr:row>46</xdr:row>
      <xdr:rowOff>38100</xdr:rowOff>
    </xdr:from>
    <xdr:to>
      <xdr:col>2</xdr:col>
      <xdr:colOff>2695575</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29025" y="1383030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18</xdr:row>
      <xdr:rowOff>66675</xdr:rowOff>
    </xdr:from>
    <xdr:to>
      <xdr:col>8</xdr:col>
      <xdr:colOff>466726</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6438900"/>
          <a:ext cx="2333626" cy="495300"/>
        </a:xfrm>
        <a:prstGeom prst="rect">
          <a:avLst/>
        </a:prstGeom>
      </xdr:spPr>
    </xdr:pic>
    <xdr:clientData/>
  </xdr:twoCellAnchor>
  <xdr:twoCellAnchor editAs="oneCell">
    <xdr:from>
      <xdr:col>2</xdr:col>
      <xdr:colOff>1724025</xdr:colOff>
      <xdr:row>19</xdr:row>
      <xdr:rowOff>57150</xdr:rowOff>
    </xdr:from>
    <xdr:to>
      <xdr:col>2</xdr:col>
      <xdr:colOff>3000375</xdr:colOff>
      <xdr:row>21</xdr:row>
      <xdr:rowOff>85726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24325" y="66008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85725</xdr:rowOff>
    </xdr:from>
    <xdr:to>
      <xdr:col>2</xdr:col>
      <xdr:colOff>1162050</xdr:colOff>
      <xdr:row>22</xdr:row>
      <xdr:rowOff>20925</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57950"/>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18</xdr:row>
      <xdr:rowOff>19050</xdr:rowOff>
    </xdr:from>
    <xdr:to>
      <xdr:col>8</xdr:col>
      <xdr:colOff>419101</xdr:colOff>
      <xdr:row>21</xdr:row>
      <xdr:rowOff>28575</xdr:rowOff>
    </xdr:to>
    <xdr:pic>
      <xdr:nvPicPr>
        <xdr:cNvPr id="5" name="Picture 4"/>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6391275"/>
          <a:ext cx="2333626" cy="523875"/>
        </a:xfrm>
        <a:prstGeom prst="rect">
          <a:avLst/>
        </a:prstGeom>
      </xdr:spPr>
    </xdr:pic>
    <xdr:clientData/>
  </xdr:twoCellAnchor>
  <xdr:twoCellAnchor editAs="oneCell">
    <xdr:from>
      <xdr:col>2</xdr:col>
      <xdr:colOff>1571625</xdr:colOff>
      <xdr:row>19</xdr:row>
      <xdr:rowOff>28575</xdr:rowOff>
    </xdr:from>
    <xdr:to>
      <xdr:col>2</xdr:col>
      <xdr:colOff>2847975</xdr:colOff>
      <xdr:row>21</xdr:row>
      <xdr:rowOff>57151</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971925" y="657225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314325</xdr:colOff>
      <xdr:row>18</xdr:row>
      <xdr:rowOff>57150</xdr:rowOff>
    </xdr:from>
    <xdr:to>
      <xdr:col>2</xdr:col>
      <xdr:colOff>1171575</xdr:colOff>
      <xdr:row>21</xdr:row>
      <xdr:rowOff>163800</xdr:rowOff>
    </xdr:to>
    <xdr:pic>
      <xdr:nvPicPr>
        <xdr:cNvPr id="6" name="Picture 5"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14625" y="642937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17</xdr:row>
      <xdr:rowOff>95250</xdr:rowOff>
    </xdr:from>
    <xdr:to>
      <xdr:col>8</xdr:col>
      <xdr:colOff>495301</xdr:colOff>
      <xdr:row>21</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6296025"/>
          <a:ext cx="2333626" cy="619125"/>
        </a:xfrm>
        <a:prstGeom prst="rect">
          <a:avLst/>
        </a:prstGeom>
      </xdr:spPr>
    </xdr:pic>
    <xdr:clientData/>
  </xdr:twoCellAnchor>
  <xdr:twoCellAnchor editAs="oneCell">
    <xdr:from>
      <xdr:col>2</xdr:col>
      <xdr:colOff>1600200</xdr:colOff>
      <xdr:row>19</xdr:row>
      <xdr:rowOff>19050</xdr:rowOff>
    </xdr:from>
    <xdr:to>
      <xdr:col>2</xdr:col>
      <xdr:colOff>2876550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0005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304800</xdr:colOff>
      <xdr:row>18</xdr:row>
      <xdr:rowOff>38100</xdr:rowOff>
    </xdr:from>
    <xdr:to>
      <xdr:col>2</xdr:col>
      <xdr:colOff>1162050</xdr:colOff>
      <xdr:row>21</xdr:row>
      <xdr:rowOff>144750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05100" y="64103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114300</xdr:rowOff>
    </xdr:from>
    <xdr:to>
      <xdr:col>8</xdr:col>
      <xdr:colOff>476251</xdr:colOff>
      <xdr:row>21</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315075"/>
          <a:ext cx="2333626" cy="619125"/>
        </a:xfrm>
        <a:prstGeom prst="rect">
          <a:avLst/>
        </a:prstGeom>
      </xdr:spPr>
    </xdr:pic>
    <xdr:clientData/>
  </xdr:twoCellAnchor>
  <xdr:twoCellAnchor editAs="oneCell">
    <xdr:from>
      <xdr:col>2</xdr:col>
      <xdr:colOff>1714500</xdr:colOff>
      <xdr:row>19</xdr:row>
      <xdr:rowOff>19050</xdr:rowOff>
    </xdr:from>
    <xdr:to>
      <xdr:col>2</xdr:col>
      <xdr:colOff>2990850</xdr:colOff>
      <xdr:row>21</xdr:row>
      <xdr:rowOff>47626</xdr:rowOff>
    </xdr:to>
    <xdr:pic>
      <xdr:nvPicPr>
        <xdr:cNvPr id="4" name="Picture 3"/>
        <xdr:cNvPicPr>
          <a:picLocks noChangeAspect="1" noChangeArrowheads="1"/>
        </xdr:cNvPicPr>
      </xdr:nvPicPr>
      <xdr:blipFill>
        <a:blip xmlns:r="http://schemas.openxmlformats.org/officeDocument/2006/relationships" r:embed="rId3"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14800" y="6562725"/>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twoCellAnchor>
    <xdr:from>
      <xdr:col>2</xdr:col>
      <xdr:colOff>342900</xdr:colOff>
      <xdr:row>18</xdr:row>
      <xdr:rowOff>76200</xdr:rowOff>
    </xdr:from>
    <xdr:to>
      <xdr:col>2</xdr:col>
      <xdr:colOff>1200150</xdr:colOff>
      <xdr:row>22</xdr:row>
      <xdr:rowOff>11400</xdr:rowOff>
    </xdr:to>
    <xdr:pic>
      <xdr:nvPicPr>
        <xdr:cNvPr id="5" name="Picture 4" descr="Capture"/>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743200" y="6448425"/>
          <a:ext cx="857250" cy="621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8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9</xdr:row>
      <xdr:rowOff>38100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152650"/>
          <a:ext cx="2333626" cy="523875"/>
        </a:xfrm>
        <a:prstGeom prst="rect">
          <a:avLst/>
        </a:prstGeom>
      </xdr:spPr>
    </xdr:pic>
    <xdr:clientData/>
  </xdr:twoCellAnchor>
  <xdr:twoCellAnchor editAs="oneCell">
    <xdr:from>
      <xdr:col>1</xdr:col>
      <xdr:colOff>1371600</xdr:colOff>
      <xdr:row>9</xdr:row>
      <xdr:rowOff>161925</xdr:rowOff>
    </xdr:from>
    <xdr:to>
      <xdr:col>2</xdr:col>
      <xdr:colOff>1752600</xdr:colOff>
      <xdr:row>12</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2305050"/>
          <a:ext cx="1762125" cy="523875"/>
        </a:xfrm>
        <a:prstGeom prst="rect">
          <a:avLst/>
        </a:prstGeom>
      </xdr:spPr>
    </xdr:pic>
    <xdr:clientData/>
  </xdr:twoCellAnchor>
</xdr:wsDr>
</file>

<file path=xl/drawings/drawing6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9</xdr:row>
      <xdr:rowOff>95250</xdr:rowOff>
    </xdr:from>
    <xdr:to>
      <xdr:col>8</xdr:col>
      <xdr:colOff>457201</xdr:colOff>
      <xdr:row>12</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200275"/>
          <a:ext cx="2333626" cy="476250"/>
        </a:xfrm>
        <a:prstGeom prst="rect">
          <a:avLst/>
        </a:prstGeom>
      </xdr:spPr>
    </xdr:pic>
    <xdr:clientData/>
  </xdr:twoCellAnchor>
  <xdr:twoCellAnchor editAs="oneCell">
    <xdr:from>
      <xdr:col>2</xdr:col>
      <xdr:colOff>0</xdr:colOff>
      <xdr:row>9</xdr:row>
      <xdr:rowOff>161925</xdr:rowOff>
    </xdr:from>
    <xdr:to>
      <xdr:col>2</xdr:col>
      <xdr:colOff>1762125</xdr:colOff>
      <xdr:row>12</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171700"/>
          <a:ext cx="1762125" cy="523875"/>
        </a:xfrm>
        <a:prstGeom prst="rect">
          <a:avLst/>
        </a:prstGeom>
      </xdr:spPr>
    </xdr:pic>
    <xdr:clientData/>
  </xdr:twoCellAnchor>
  <xdr:twoCellAnchor editAs="oneCell">
    <xdr:from>
      <xdr:col>2</xdr:col>
      <xdr:colOff>1771650</xdr:colOff>
      <xdr:row>10</xdr:row>
      <xdr:rowOff>47625</xdr:rowOff>
    </xdr:from>
    <xdr:to>
      <xdr:col>3</xdr:col>
      <xdr:colOff>0</xdr:colOff>
      <xdr:row>12</xdr:row>
      <xdr:rowOff>76201</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4171950" y="2324100"/>
          <a:ext cx="12763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6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A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8</xdr:row>
      <xdr:rowOff>133350</xdr:rowOff>
    </xdr:from>
    <xdr:to>
      <xdr:col>8</xdr:col>
      <xdr:colOff>438151</xdr:colOff>
      <xdr:row>12</xdr:row>
      <xdr:rowOff>9525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352675"/>
          <a:ext cx="2333626" cy="561975"/>
        </a:xfrm>
        <a:prstGeom prst="rect">
          <a:avLst/>
        </a:prstGeom>
      </xdr:spPr>
    </xdr:pic>
    <xdr:clientData/>
  </xdr:twoCellAnchor>
  <xdr:twoCellAnchor editAs="oneCell">
    <xdr:from>
      <xdr:col>2</xdr:col>
      <xdr:colOff>19050</xdr:colOff>
      <xdr:row>9</xdr:row>
      <xdr:rowOff>180975</xdr:rowOff>
    </xdr:from>
    <xdr:to>
      <xdr:col>2</xdr:col>
      <xdr:colOff>1781175</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14550" y="2486025"/>
          <a:ext cx="1762125" cy="523875"/>
        </a:xfrm>
        <a:prstGeom prst="rect">
          <a:avLst/>
        </a:prstGeom>
      </xdr:spPr>
    </xdr:pic>
    <xdr:clientData/>
  </xdr:twoCellAnchor>
</xdr:wsDr>
</file>

<file path=xl/drawings/drawing6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8</xdr:row>
      <xdr:rowOff>95250</xdr:rowOff>
    </xdr:from>
    <xdr:to>
      <xdr:col>8</xdr:col>
      <xdr:colOff>466726</xdr:colOff>
      <xdr:row>12</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162175"/>
          <a:ext cx="2333626" cy="619125"/>
        </a:xfrm>
        <a:prstGeom prst="rect">
          <a:avLst/>
        </a:prstGeom>
      </xdr:spPr>
    </xdr:pic>
    <xdr:clientData/>
  </xdr:twoCellAnchor>
  <xdr:twoCellAnchor editAs="oneCell">
    <xdr:from>
      <xdr:col>2</xdr:col>
      <xdr:colOff>28575</xdr:colOff>
      <xdr:row>9</xdr:row>
      <xdr:rowOff>180975</xdr:rowOff>
    </xdr:from>
    <xdr:to>
      <xdr:col>2</xdr:col>
      <xdr:colOff>1790700</xdr:colOff>
      <xdr:row>12</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324100"/>
          <a:ext cx="1762125" cy="523875"/>
        </a:xfrm>
        <a:prstGeom prst="rect">
          <a:avLst/>
        </a:prstGeom>
      </xdr:spPr>
    </xdr:pic>
    <xdr:clientData/>
  </xdr:twoCellAnchor>
</xdr:wsDr>
</file>

<file path=xl/drawings/drawing6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9</xdr:row>
      <xdr:rowOff>47625</xdr:rowOff>
    </xdr:from>
    <xdr:to>
      <xdr:col>8</xdr:col>
      <xdr:colOff>495301</xdr:colOff>
      <xdr:row>12</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2286000"/>
          <a:ext cx="2333626" cy="485775"/>
        </a:xfrm>
        <a:prstGeom prst="rect">
          <a:avLst/>
        </a:prstGeom>
      </xdr:spPr>
    </xdr:pic>
    <xdr:clientData/>
  </xdr:twoCellAnchor>
  <xdr:twoCellAnchor editAs="oneCell">
    <xdr:from>
      <xdr:col>2</xdr:col>
      <xdr:colOff>9525</xdr:colOff>
      <xdr:row>10</xdr:row>
      <xdr:rowOff>0</xdr:rowOff>
    </xdr:from>
    <xdr:to>
      <xdr:col>2</xdr:col>
      <xdr:colOff>1771650</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333625"/>
          <a:ext cx="1762125" cy="523875"/>
        </a:xfrm>
        <a:prstGeom prst="rect">
          <a:avLst/>
        </a:prstGeom>
      </xdr:spPr>
    </xdr:pic>
    <xdr:clientData/>
  </xdr:twoCellAnchor>
</xdr:wsDr>
</file>

<file path=xl/drawings/drawing6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D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17</xdr:row>
      <xdr:rowOff>28575</xdr:rowOff>
    </xdr:from>
    <xdr:to>
      <xdr:col>8</xdr:col>
      <xdr:colOff>381001</xdr:colOff>
      <xdr:row>20</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505200"/>
          <a:ext cx="2333626" cy="523875"/>
        </a:xfrm>
        <a:prstGeom prst="rect">
          <a:avLst/>
        </a:prstGeom>
      </xdr:spPr>
    </xdr:pic>
    <xdr:clientData/>
  </xdr:twoCellAnchor>
  <xdr:twoCellAnchor editAs="oneCell">
    <xdr:from>
      <xdr:col>2</xdr:col>
      <xdr:colOff>38100</xdr:colOff>
      <xdr:row>17</xdr:row>
      <xdr:rowOff>180975</xdr:rowOff>
    </xdr:from>
    <xdr:to>
      <xdr:col>2</xdr:col>
      <xdr:colOff>1800225</xdr:colOff>
      <xdr:row>20</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0" y="3714750"/>
          <a:ext cx="1762125" cy="523875"/>
        </a:xfrm>
        <a:prstGeom prst="rect">
          <a:avLst/>
        </a:prstGeom>
      </xdr:spPr>
    </xdr:pic>
    <xdr:clientData/>
  </xdr:twoCellAnchor>
  <xdr:twoCellAnchor editAs="oneCell">
    <xdr:from>
      <xdr:col>2</xdr:col>
      <xdr:colOff>1695450</xdr:colOff>
      <xdr:row>17</xdr:row>
      <xdr:rowOff>57150</xdr:rowOff>
    </xdr:from>
    <xdr:to>
      <xdr:col>2</xdr:col>
      <xdr:colOff>2751201</xdr:colOff>
      <xdr:row>21</xdr:row>
      <xdr:rowOff>66294</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95750" y="3533775"/>
          <a:ext cx="1303401" cy="69494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695325</xdr:colOff>
      <xdr:row>45</xdr:row>
      <xdr:rowOff>38100</xdr:rowOff>
    </xdr:from>
    <xdr:to>
      <xdr:col>8</xdr:col>
      <xdr:colOff>419101</xdr:colOff>
      <xdr:row>48</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81975" y="13068300"/>
          <a:ext cx="2333626" cy="495300"/>
        </a:xfrm>
        <a:prstGeom prst="rect">
          <a:avLst/>
        </a:prstGeom>
      </xdr:spPr>
    </xdr:pic>
    <xdr:clientData/>
  </xdr:twoCellAnchor>
  <xdr:twoCellAnchor editAs="oneCell">
    <xdr:from>
      <xdr:col>1</xdr:col>
      <xdr:colOff>1343025</xdr:colOff>
      <xdr:row>45</xdr:row>
      <xdr:rowOff>133350</xdr:rowOff>
    </xdr:from>
    <xdr:to>
      <xdr:col>2</xdr:col>
      <xdr:colOff>1495425</xdr:colOff>
      <xdr:row>48</xdr:row>
      <xdr:rowOff>85725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57400" y="13744575"/>
          <a:ext cx="1533525" cy="523875"/>
        </a:xfrm>
        <a:prstGeom prst="rect">
          <a:avLst/>
        </a:prstGeom>
      </xdr:spPr>
    </xdr:pic>
    <xdr:clientData/>
  </xdr:twoCellAnchor>
  <xdr:twoCellAnchor editAs="oneCell">
    <xdr:from>
      <xdr:col>2</xdr:col>
      <xdr:colOff>1581150</xdr:colOff>
      <xdr:row>46</xdr:row>
      <xdr:rowOff>19050</xdr:rowOff>
    </xdr:from>
    <xdr:to>
      <xdr:col>2</xdr:col>
      <xdr:colOff>2743200</xdr:colOff>
      <xdr:row>48</xdr:row>
      <xdr:rowOff>9526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207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7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4E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8</xdr:row>
      <xdr:rowOff>152400</xdr:rowOff>
    </xdr:from>
    <xdr:to>
      <xdr:col>8</xdr:col>
      <xdr:colOff>457201</xdr:colOff>
      <xdr:row>12</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371725"/>
          <a:ext cx="2333626" cy="581025"/>
        </a:xfrm>
        <a:prstGeom prst="rect">
          <a:avLst/>
        </a:prstGeom>
      </xdr:spPr>
    </xdr:pic>
    <xdr:clientData/>
  </xdr:twoCellAnchor>
  <xdr:twoCellAnchor editAs="oneCell">
    <xdr:from>
      <xdr:col>2</xdr:col>
      <xdr:colOff>0</xdr:colOff>
      <xdr:row>10</xdr:row>
      <xdr:rowOff>0</xdr:rowOff>
    </xdr:from>
    <xdr:to>
      <xdr:col>2</xdr:col>
      <xdr:colOff>1762125</xdr:colOff>
      <xdr:row>12</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495550"/>
          <a:ext cx="1762125" cy="523875"/>
        </a:xfrm>
        <a:prstGeom prst="rect">
          <a:avLst/>
        </a:prstGeom>
      </xdr:spPr>
    </xdr:pic>
    <xdr:clientData/>
  </xdr:twoCellAnchor>
</xdr:wsDr>
</file>

<file path=xl/drawings/drawing7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4F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8</xdr:row>
      <xdr:rowOff>114300</xdr:rowOff>
    </xdr:from>
    <xdr:to>
      <xdr:col>8</xdr:col>
      <xdr:colOff>476251</xdr:colOff>
      <xdr:row>12</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1771650"/>
          <a:ext cx="2333626" cy="619125"/>
        </a:xfrm>
        <a:prstGeom prst="rect">
          <a:avLst/>
        </a:prstGeom>
      </xdr:spPr>
    </xdr:pic>
    <xdr:clientData/>
  </xdr:twoCellAnchor>
  <xdr:twoCellAnchor editAs="oneCell">
    <xdr:from>
      <xdr:col>2</xdr:col>
      <xdr:colOff>0</xdr:colOff>
      <xdr:row>10</xdr:row>
      <xdr:rowOff>9525</xdr:rowOff>
    </xdr:from>
    <xdr:to>
      <xdr:col>2</xdr:col>
      <xdr:colOff>1762125</xdr:colOff>
      <xdr:row>12</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047875"/>
          <a:ext cx="1762125" cy="523875"/>
        </a:xfrm>
        <a:prstGeom prst="rect">
          <a:avLst/>
        </a:prstGeom>
      </xdr:spPr>
    </xdr:pic>
    <xdr:clientData/>
  </xdr:twoCellAnchor>
</xdr:wsDr>
</file>

<file path=xl/drawings/drawing7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0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22</xdr:row>
      <xdr:rowOff>85725</xdr:rowOff>
    </xdr:from>
    <xdr:to>
      <xdr:col>8</xdr:col>
      <xdr:colOff>485776</xdr:colOff>
      <xdr:row>25</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5486400"/>
          <a:ext cx="2333626" cy="476250"/>
        </a:xfrm>
        <a:prstGeom prst="rect">
          <a:avLst/>
        </a:prstGeom>
      </xdr:spPr>
    </xdr:pic>
    <xdr:clientData/>
  </xdr:twoCellAnchor>
  <xdr:twoCellAnchor editAs="oneCell">
    <xdr:from>
      <xdr:col>1</xdr:col>
      <xdr:colOff>1362075</xdr:colOff>
      <xdr:row>22</xdr:row>
      <xdr:rowOff>171450</xdr:rowOff>
    </xdr:from>
    <xdr:to>
      <xdr:col>2</xdr:col>
      <xdr:colOff>1743075</xdr:colOff>
      <xdr:row>25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5724525"/>
          <a:ext cx="1762125" cy="523875"/>
        </a:xfrm>
        <a:prstGeom prst="rect">
          <a:avLst/>
        </a:prstGeom>
      </xdr:spPr>
    </xdr:pic>
    <xdr:clientData/>
  </xdr:twoCellAnchor>
</xdr:wsDr>
</file>

<file path=xl/drawings/drawing7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2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18</xdr:row>
      <xdr:rowOff>19050</xdr:rowOff>
    </xdr:from>
    <xdr:to>
      <xdr:col>8</xdr:col>
      <xdr:colOff>447676</xdr:colOff>
      <xdr:row>21</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067175"/>
          <a:ext cx="2333626" cy="533400"/>
        </a:xfrm>
        <a:prstGeom prst="rect">
          <a:avLst/>
        </a:prstGeom>
      </xdr:spPr>
    </xdr:pic>
    <xdr:clientData/>
  </xdr:twoCellAnchor>
  <xdr:twoCellAnchor editAs="oneCell">
    <xdr:from>
      <xdr:col>1</xdr:col>
      <xdr:colOff>1371600</xdr:colOff>
      <xdr:row>18</xdr:row>
      <xdr:rowOff>180975</xdr:rowOff>
    </xdr:from>
    <xdr:to>
      <xdr:col>2</xdr:col>
      <xdr:colOff>1752600</xdr:colOff>
      <xdr:row>21</xdr:row>
      <xdr:rowOff>133350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305300"/>
          <a:ext cx="1762125" cy="523875"/>
        </a:xfrm>
        <a:prstGeom prst="rect">
          <a:avLst/>
        </a:prstGeom>
      </xdr:spPr>
    </xdr:pic>
    <xdr:clientData/>
  </xdr:twoCellAnchor>
</xdr:wsDr>
</file>

<file path=xl/drawings/drawing7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4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95250</xdr:rowOff>
    </xdr:from>
    <xdr:to>
      <xdr:col>8</xdr:col>
      <xdr:colOff>485776</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943225"/>
          <a:ext cx="2333626" cy="619125"/>
        </a:xfrm>
        <a:prstGeom prst="rect">
          <a:avLst/>
        </a:prstGeom>
      </xdr:spPr>
    </xdr:pic>
    <xdr:clientData/>
  </xdr:twoCellAnchor>
  <xdr:twoCellAnchor editAs="oneCell">
    <xdr:from>
      <xdr:col>2</xdr:col>
      <xdr:colOff>0</xdr:colOff>
      <xdr:row>12</xdr:row>
      <xdr:rowOff>171450</xdr:rowOff>
    </xdr:from>
    <xdr:to>
      <xdr:col>2</xdr:col>
      <xdr:colOff>1762125</xdr:colOff>
      <xdr:row>15</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3152775"/>
          <a:ext cx="1762125" cy="523875"/>
        </a:xfrm>
        <a:prstGeom prst="rect">
          <a:avLst/>
        </a:prstGeom>
      </xdr:spPr>
    </xdr:pic>
    <xdr:clientData/>
  </xdr:twoCellAnchor>
</xdr:wsDr>
</file>

<file path=xl/drawings/drawing7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5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15</xdr:row>
      <xdr:rowOff>114300</xdr:rowOff>
    </xdr:from>
    <xdr:to>
      <xdr:col>8</xdr:col>
      <xdr:colOff>447676</xdr:colOff>
      <xdr:row>19</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752975"/>
          <a:ext cx="2333626" cy="619125"/>
        </a:xfrm>
        <a:prstGeom prst="rect">
          <a:avLst/>
        </a:prstGeom>
      </xdr:spPr>
    </xdr:pic>
    <xdr:clientData/>
  </xdr:twoCellAnchor>
  <xdr:twoCellAnchor editAs="oneCell">
    <xdr:from>
      <xdr:col>1</xdr:col>
      <xdr:colOff>1371600</xdr:colOff>
      <xdr:row>16</xdr:row>
      <xdr:rowOff>161925</xdr:rowOff>
    </xdr:from>
    <xdr:to>
      <xdr:col>2</xdr:col>
      <xdr:colOff>1752600</xdr:colOff>
      <xdr:row>19</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5" y="4781550"/>
          <a:ext cx="1762125" cy="523875"/>
        </a:xfrm>
        <a:prstGeom prst="rect">
          <a:avLst/>
        </a:prstGeom>
      </xdr:spPr>
    </xdr:pic>
    <xdr:clientData/>
  </xdr:twoCellAnchor>
</xdr:wsDr>
</file>

<file path=xl/drawings/drawing7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6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738186</xdr:colOff>
      <xdr:row>24</xdr:row>
      <xdr:rowOff>35718</xdr:rowOff>
    </xdr:from>
    <xdr:to>
      <xdr:col>8</xdr:col>
      <xdr:colOff>464344</xdr:colOff>
      <xdr:row>27</xdr:row>
      <xdr:rowOff>23813</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4" y="6917531"/>
          <a:ext cx="2333626" cy="488157"/>
        </a:xfrm>
        <a:prstGeom prst="rect">
          <a:avLst/>
        </a:prstGeom>
      </xdr:spPr>
    </xdr:pic>
    <xdr:clientData/>
  </xdr:twoCellAnchor>
  <xdr:twoCellAnchor editAs="oneCell">
    <xdr:from>
      <xdr:col>2</xdr:col>
      <xdr:colOff>11906</xdr:colOff>
      <xdr:row>24</xdr:row>
      <xdr:rowOff>166688</xdr:rowOff>
    </xdr:from>
    <xdr:to>
      <xdr:col>2</xdr:col>
      <xdr:colOff>1774031</xdr:colOff>
      <xdr:row>27</xdr:row>
      <xdr:rowOff>119063</xdr:rowOff>
    </xdr:to>
    <xdr:pic>
      <xdr:nvPicPr>
        <xdr:cNvPr id="7" name="Picture 6"/>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7406" y="7000876"/>
          <a:ext cx="1762125" cy="523875"/>
        </a:xfrm>
        <a:prstGeom prst="rect">
          <a:avLst/>
        </a:prstGeom>
      </xdr:spPr>
    </xdr:pic>
    <xdr:clientData/>
  </xdr:twoCellAnchor>
</xdr:wsDr>
</file>

<file path=xl/drawings/drawing7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7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12</xdr:row>
      <xdr:rowOff>123825</xdr:rowOff>
    </xdr:from>
    <xdr:to>
      <xdr:col>8</xdr:col>
      <xdr:colOff>495301</xdr:colOff>
      <xdr:row>16</xdr:row>
      <xdr:rowOff>57150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3409950"/>
          <a:ext cx="2333626" cy="619125"/>
        </a:xfrm>
        <a:prstGeom prst="rect">
          <a:avLst/>
        </a:prstGeom>
      </xdr:spPr>
    </xdr:pic>
    <xdr:clientData/>
  </xdr:twoCellAnchor>
  <xdr:twoCellAnchor editAs="oneCell">
    <xdr:from>
      <xdr:col>1</xdr:col>
      <xdr:colOff>1362075</xdr:colOff>
      <xdr:row>14</xdr:row>
      <xdr:rowOff>0</xdr:rowOff>
    </xdr:from>
    <xdr:to>
      <xdr:col>2</xdr:col>
      <xdr:colOff>1743075</xdr:colOff>
      <xdr:row>16</xdr:row>
      <xdr:rowOff>142875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629025"/>
          <a:ext cx="1762125" cy="523875"/>
        </a:xfrm>
        <a:prstGeom prst="rect">
          <a:avLst/>
        </a:prstGeom>
      </xdr:spPr>
    </xdr:pic>
    <xdr:clientData/>
  </xdr:twoCellAnchor>
</xdr:wsDr>
</file>

<file path=xl/drawings/drawing7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95250</xdr:rowOff>
    </xdr:from>
    <xdr:to>
      <xdr:col>8</xdr:col>
      <xdr:colOff>428626</xdr:colOff>
      <xdr:row>13</xdr:row>
      <xdr:rowOff>28575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4288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90800"/>
          <a:ext cx="1762125" cy="523875"/>
        </a:xfrm>
        <a:prstGeom prst="rect">
          <a:avLst/>
        </a:prstGeom>
      </xdr:spPr>
    </xdr:pic>
    <xdr:clientData/>
  </xdr:twoCellAnchor>
</xdr:wsDr>
</file>

<file path=xl/drawings/drawing7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10</xdr:row>
      <xdr:rowOff>95250</xdr:rowOff>
    </xdr:from>
    <xdr:to>
      <xdr:col>8</xdr:col>
      <xdr:colOff>447676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600325"/>
          <a:ext cx="2333626" cy="619125"/>
        </a:xfrm>
        <a:prstGeom prst="rect">
          <a:avLst/>
        </a:prstGeom>
      </xdr:spPr>
    </xdr:pic>
    <xdr:clientData/>
  </xdr:twoCellAnchor>
  <xdr:twoCellAnchor editAs="oneCell">
    <xdr:from>
      <xdr:col>2</xdr:col>
      <xdr:colOff>28575</xdr:colOff>
      <xdr:row>12</xdr:row>
      <xdr:rowOff>38100</xdr:rowOff>
    </xdr:from>
    <xdr:to>
      <xdr:col>2</xdr:col>
      <xdr:colOff>1790700</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847975"/>
          <a:ext cx="1762125" cy="466725"/>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8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809625</xdr:colOff>
      <xdr:row>44</xdr:row>
      <xdr:rowOff>104775</xdr:rowOff>
    </xdr:from>
    <xdr:to>
      <xdr:col>8</xdr:col>
      <xdr:colOff>533401</xdr:colOff>
      <xdr:row>48</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96275" y="12982575"/>
          <a:ext cx="2333626" cy="619125"/>
        </a:xfrm>
        <a:prstGeom prst="rect">
          <a:avLst/>
        </a:prstGeom>
      </xdr:spPr>
    </xdr:pic>
    <xdr:clientData/>
  </xdr:twoCellAnchor>
  <xdr:twoCellAnchor editAs="oneCell">
    <xdr:from>
      <xdr:col>1</xdr:col>
      <xdr:colOff>1371601</xdr:colOff>
      <xdr:row>45</xdr:row>
      <xdr:rowOff>123825</xdr:rowOff>
    </xdr:from>
    <xdr:to>
      <xdr:col>2</xdr:col>
      <xdr:colOff>1571626</xdr:colOff>
      <xdr:row>48</xdr:row>
      <xdr:rowOff>76200</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85976" y="13754100"/>
          <a:ext cx="1581150" cy="523875"/>
        </a:xfrm>
        <a:prstGeom prst="rect">
          <a:avLst/>
        </a:prstGeom>
      </xdr:spPr>
    </xdr:pic>
    <xdr:clientData/>
  </xdr:twoCellAnchor>
  <xdr:twoCellAnchor editAs="oneCell">
    <xdr:from>
      <xdr:col>2</xdr:col>
      <xdr:colOff>1581150</xdr:colOff>
      <xdr:row>46</xdr:row>
      <xdr:rowOff>38100</xdr:rowOff>
    </xdr:from>
    <xdr:to>
      <xdr:col>2</xdr:col>
      <xdr:colOff>2743200</xdr:colOff>
      <xdr:row>48</xdr:row>
      <xdr:rowOff>28576</xdr:rowOff>
    </xdr:to>
    <xdr:pic>
      <xdr:nvPicPr>
        <xdr:cNvPr id="5" name="Picture 4"/>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76650" y="13858875"/>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8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3" name="Rectangle: Rounded Corners 2">
          <a:hlinkClick xmlns:r="http://schemas.openxmlformats.org/officeDocument/2006/relationships" r:id="rId1"/>
          <a:extLst>
            <a:ext uri="{FF2B5EF4-FFF2-40B4-BE49-F238E27FC236}">
              <a16:creationId xmlns="" xmlns:a16="http://schemas.microsoft.com/office/drawing/2014/main" id="{00000000-0008-0000-5A00-000003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16</xdr:row>
      <xdr:rowOff>123825</xdr:rowOff>
    </xdr:from>
    <xdr:to>
      <xdr:col>8</xdr:col>
      <xdr:colOff>447676</xdr:colOff>
      <xdr:row>20</xdr:row>
      <xdr:rowOff>57150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4105275"/>
          <a:ext cx="2333626" cy="619125"/>
        </a:xfrm>
        <a:prstGeom prst="rect">
          <a:avLst/>
        </a:prstGeom>
      </xdr:spPr>
    </xdr:pic>
    <xdr:clientData/>
  </xdr:twoCellAnchor>
  <xdr:twoCellAnchor editAs="oneCell">
    <xdr:from>
      <xdr:col>1</xdr:col>
      <xdr:colOff>1562100</xdr:colOff>
      <xdr:row>16</xdr:row>
      <xdr:rowOff>114300</xdr:rowOff>
    </xdr:from>
    <xdr:to>
      <xdr:col>2</xdr:col>
      <xdr:colOff>1971675</xdr:colOff>
      <xdr:row>21</xdr:row>
      <xdr:rowOff>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381250" y="4095750"/>
          <a:ext cx="1990725" cy="742950"/>
        </a:xfrm>
        <a:prstGeom prst="rect">
          <a:avLst/>
        </a:prstGeom>
      </xdr:spPr>
    </xdr:pic>
    <xdr:clientData/>
  </xdr:twoCellAnchor>
  <xdr:twoCellAnchor editAs="oneCell">
    <xdr:from>
      <xdr:col>2</xdr:col>
      <xdr:colOff>1476375</xdr:colOff>
      <xdr:row>17</xdr:row>
      <xdr:rowOff>133350</xdr:rowOff>
    </xdr:from>
    <xdr:to>
      <xdr:col>3</xdr:col>
      <xdr:colOff>2587</xdr:colOff>
      <xdr:row>21</xdr:row>
      <xdr:rowOff>133350</xdr:rowOff>
    </xdr:to>
    <xdr:pic>
      <xdr:nvPicPr>
        <xdr:cNvPr id="7" name="Picture 6"/>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3876675" y="4286250"/>
          <a:ext cx="1307512" cy="685800"/>
        </a:xfrm>
        <a:prstGeom prst="rect">
          <a:avLst/>
        </a:prstGeom>
      </xdr:spPr>
    </xdr:pic>
    <xdr:clientData/>
  </xdr:twoCellAnchor>
</xdr:wsDr>
</file>

<file path=xl/drawings/drawing8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B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23</xdr:row>
      <xdr:rowOff>104775</xdr:rowOff>
    </xdr:from>
    <xdr:to>
      <xdr:col>8</xdr:col>
      <xdr:colOff>476251</xdr:colOff>
      <xdr:row>27</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6505575"/>
          <a:ext cx="2333626" cy="619125"/>
        </a:xfrm>
        <a:prstGeom prst="rect">
          <a:avLst/>
        </a:prstGeom>
      </xdr:spPr>
    </xdr:pic>
    <xdr:clientData/>
  </xdr:twoCellAnchor>
  <xdr:twoCellAnchor editAs="oneCell">
    <xdr:from>
      <xdr:col>2</xdr:col>
      <xdr:colOff>1133475</xdr:colOff>
      <xdr:row>23</xdr:row>
      <xdr:rowOff>95250</xdr:rowOff>
    </xdr:from>
    <xdr:to>
      <xdr:col>3</xdr:col>
      <xdr:colOff>0</xdr:colOff>
      <xdr:row>27</xdr:row>
      <xdr:rowOff>152400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533775" y="6496050"/>
          <a:ext cx="1990725" cy="742950"/>
        </a:xfrm>
        <a:prstGeom prst="rect">
          <a:avLst/>
        </a:prstGeom>
      </xdr:spPr>
    </xdr:pic>
    <xdr:clientData/>
  </xdr:twoCellAnchor>
  <xdr:twoCellAnchor editAs="oneCell">
    <xdr:from>
      <xdr:col>2</xdr:col>
      <xdr:colOff>114300</xdr:colOff>
      <xdr:row>24</xdr:row>
      <xdr:rowOff>85725</xdr:rowOff>
    </xdr:from>
    <xdr:to>
      <xdr:col>2</xdr:col>
      <xdr:colOff>1421812</xdr:colOff>
      <xdr:row>28</xdr:row>
      <xdr:rowOff>85725</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6657975"/>
          <a:ext cx="1307512" cy="685800"/>
        </a:xfrm>
        <a:prstGeom prst="rect">
          <a:avLst/>
        </a:prstGeom>
      </xdr:spPr>
    </xdr:pic>
    <xdr:clientData/>
  </xdr:twoCellAnchor>
</xdr:wsDr>
</file>

<file path=xl/drawings/drawing8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C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9</xdr:row>
      <xdr:rowOff>133350</xdr:rowOff>
    </xdr:from>
    <xdr:to>
      <xdr:col>8</xdr:col>
      <xdr:colOff>485776</xdr:colOff>
      <xdr:row>13</xdr:row>
      <xdr:rowOff>66675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238375"/>
          <a:ext cx="2333626" cy="619125"/>
        </a:xfrm>
        <a:prstGeom prst="rect">
          <a:avLst/>
        </a:prstGeom>
      </xdr:spPr>
    </xdr:pic>
    <xdr:clientData/>
  </xdr:twoCellAnchor>
  <xdr:twoCellAnchor editAs="oneCell">
    <xdr:from>
      <xdr:col>2</xdr:col>
      <xdr:colOff>762000</xdr:colOff>
      <xdr:row>9</xdr:row>
      <xdr:rowOff>161925</xdr:rowOff>
    </xdr:from>
    <xdr:to>
      <xdr:col>2</xdr:col>
      <xdr:colOff>1847850</xdr:colOff>
      <xdr:row>13</xdr:row>
      <xdr:rowOff>114300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62300" y="2266950"/>
          <a:ext cx="1085850" cy="638175"/>
        </a:xfrm>
        <a:prstGeom prst="rect">
          <a:avLst/>
        </a:prstGeom>
        <a:noFill/>
        <a:ln>
          <a:noFill/>
        </a:ln>
      </xdr:spPr>
    </xdr:pic>
    <xdr:clientData/>
  </xdr:twoCellAnchor>
  <xdr:twoCellAnchor editAs="oneCell">
    <xdr:from>
      <xdr:col>2</xdr:col>
      <xdr:colOff>3048000</xdr:colOff>
      <xdr:row>9</xdr:row>
      <xdr:rowOff>57150</xdr:rowOff>
    </xdr:from>
    <xdr:to>
      <xdr:col>4</xdr:col>
      <xdr:colOff>923925</xdr:colOff>
      <xdr:row>13</xdr:row>
      <xdr:rowOff>114300</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8300" y="2162175"/>
          <a:ext cx="1990725" cy="742950"/>
        </a:xfrm>
        <a:prstGeom prst="rect">
          <a:avLst/>
        </a:prstGeom>
      </xdr:spPr>
    </xdr:pic>
    <xdr:clientData/>
  </xdr:twoCellAnchor>
</xdr:wsDr>
</file>

<file path=xl/drawings/drawing8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5D00-000002000000}"/>
            </a:ext>
          </a:extLst>
        </xdr:cNvPr>
        <xdr:cNvSpPr/>
      </xdr:nvSpPr>
      <xdr:spPr>
        <a:xfrm>
          <a:off x="81534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6</xdr:col>
      <xdr:colOff>560916</xdr:colOff>
      <xdr:row>26</xdr:row>
      <xdr:rowOff>63500</xdr:rowOff>
    </xdr:from>
    <xdr:to>
      <xdr:col>9</xdr:col>
      <xdr:colOff>312209</xdr:colOff>
      <xdr:row>30</xdr:row>
      <xdr:rowOff>5292</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9345083" y="6244167"/>
          <a:ext cx="2333626" cy="619125"/>
        </a:xfrm>
        <a:prstGeom prst="rect">
          <a:avLst/>
        </a:prstGeom>
      </xdr:spPr>
    </xdr:pic>
    <xdr:clientData/>
  </xdr:twoCellAnchor>
  <xdr:twoCellAnchor editAs="oneCell">
    <xdr:from>
      <xdr:col>2</xdr:col>
      <xdr:colOff>95250</xdr:colOff>
      <xdr:row>27</xdr:row>
      <xdr:rowOff>10583</xdr:rowOff>
    </xdr:from>
    <xdr:to>
      <xdr:col>2</xdr:col>
      <xdr:colOff>1181100</xdr:colOff>
      <xdr:row>30</xdr:row>
      <xdr:rowOff>140758</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677583" y="6360583"/>
          <a:ext cx="1085850" cy="638175"/>
        </a:xfrm>
        <a:prstGeom prst="rect">
          <a:avLst/>
        </a:prstGeom>
        <a:noFill/>
        <a:ln>
          <a:noFill/>
        </a:ln>
      </xdr:spPr>
    </xdr:pic>
    <xdr:clientData/>
  </xdr:twoCellAnchor>
  <xdr:twoCellAnchor editAs="oneCell">
    <xdr:from>
      <xdr:col>4</xdr:col>
      <xdr:colOff>81491</xdr:colOff>
      <xdr:row>26</xdr:row>
      <xdr:rowOff>169332</xdr:rowOff>
    </xdr:from>
    <xdr:to>
      <xdr:col>5</xdr:col>
      <xdr:colOff>1087966</xdr:colOff>
      <xdr:row>31</xdr:row>
      <xdr:rowOff>65616</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6780741" y="6349999"/>
          <a:ext cx="1990725" cy="742950"/>
        </a:xfrm>
        <a:prstGeom prst="rect">
          <a:avLst/>
        </a:prstGeom>
      </xdr:spPr>
    </xdr:pic>
    <xdr:clientData/>
  </xdr:twoCellAnchor>
  <xdr:twoCellAnchor editAs="oneCell">
    <xdr:from>
      <xdr:col>2</xdr:col>
      <xdr:colOff>1312333</xdr:colOff>
      <xdr:row>26</xdr:row>
      <xdr:rowOff>166156</xdr:rowOff>
    </xdr:from>
    <xdr:to>
      <xdr:col>2</xdr:col>
      <xdr:colOff>2615734</xdr:colOff>
      <xdr:row>31</xdr:row>
      <xdr:rowOff>14434</xdr:rowOff>
    </xdr:to>
    <xdr:pic>
      <xdr:nvPicPr>
        <xdr:cNvPr id="6" name="Picture 5"/>
        <xdr:cNvPicPr>
          <a:picLocks noChangeAspect="1"/>
        </xdr:cNvPicPr>
      </xdr:nvPicPr>
      <xdr:blipFill>
        <a:blip xmlns:r="http://schemas.openxmlformats.org/officeDocument/2006/relationships" r:embed="rId5">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894666" y="6346823"/>
          <a:ext cx="1303401" cy="694944"/>
        </a:xfrm>
        <a:prstGeom prst="rect">
          <a:avLst/>
        </a:prstGeom>
      </xdr:spPr>
    </xdr:pic>
    <xdr:clientData/>
  </xdr:twoCellAnchor>
</xdr:wsDr>
</file>

<file path=xl/drawings/drawing8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66F60C71-6872-433A-A2D6-4C4C8D53C90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723900</xdr:colOff>
      <xdr:row>9</xdr:row>
      <xdr:rowOff>104775</xdr:rowOff>
    </xdr:from>
    <xdr:to>
      <xdr:col>8</xdr:col>
      <xdr:colOff>447676</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10550" y="2209800"/>
          <a:ext cx="2333626" cy="619125"/>
        </a:xfrm>
        <a:prstGeom prst="rect">
          <a:avLst/>
        </a:prstGeom>
      </xdr:spPr>
    </xdr:pic>
    <xdr:clientData/>
  </xdr:twoCellAnchor>
  <xdr:twoCellAnchor editAs="oneCell">
    <xdr:from>
      <xdr:col>2</xdr:col>
      <xdr:colOff>0</xdr:colOff>
      <xdr:row>10</xdr:row>
      <xdr:rowOff>123825</xdr:rowOff>
    </xdr:from>
    <xdr:to>
      <xdr:col>2</xdr:col>
      <xdr:colOff>1762125</xdr:colOff>
      <xdr:row>13</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95500" y="2324100"/>
          <a:ext cx="1762125" cy="523875"/>
        </a:xfrm>
        <a:prstGeom prst="rect">
          <a:avLst/>
        </a:prstGeom>
      </xdr:spPr>
    </xdr:pic>
    <xdr:clientData/>
  </xdr:twoCellAnchor>
</xdr:wsDr>
</file>

<file path=xl/drawings/drawing8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C67E8A16-B588-43DA-BA8A-31D406C37F6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727753</xdr:colOff>
      <xdr:row>9</xdr:row>
      <xdr:rowOff>0</xdr:rowOff>
    </xdr:from>
    <xdr:to>
      <xdr:col>8</xdr:col>
      <xdr:colOff>439328</xdr:colOff>
      <xdr:row>14</xdr:row>
      <xdr:rowOff>10595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0028" y="2226067"/>
          <a:ext cx="2333626" cy="866775"/>
        </a:xfrm>
        <a:prstGeom prst="rect">
          <a:avLst/>
        </a:prstGeom>
      </xdr:spPr>
    </xdr:pic>
    <xdr:clientData/>
  </xdr:twoCellAnchor>
  <xdr:twoCellAnchor editAs="oneCell">
    <xdr:from>
      <xdr:col>2</xdr:col>
      <xdr:colOff>3039438</xdr:colOff>
      <xdr:row>9</xdr:row>
      <xdr:rowOff>117725</xdr:rowOff>
    </xdr:from>
    <xdr:to>
      <xdr:col>4</xdr:col>
      <xdr:colOff>909798</xdr:colOff>
      <xdr:row>14</xdr:row>
      <xdr:rowOff>4495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447444" y="2343792"/>
          <a:ext cx="1990725" cy="742950"/>
        </a:xfrm>
        <a:prstGeom prst="rect">
          <a:avLst/>
        </a:prstGeom>
      </xdr:spPr>
    </xdr:pic>
    <xdr:clientData/>
  </xdr:twoCellAnchor>
  <xdr:twoCellAnchor editAs="oneCell">
    <xdr:from>
      <xdr:col>2</xdr:col>
      <xdr:colOff>729144</xdr:colOff>
      <xdr:row>10</xdr:row>
      <xdr:rowOff>12735</xdr:rowOff>
    </xdr:from>
    <xdr:to>
      <xdr:col>2</xdr:col>
      <xdr:colOff>1814994</xdr:colOff>
      <xdr:row>13</xdr:row>
      <xdr:rowOff>137202</xdr:rowOff>
    </xdr:to>
    <xdr:pic>
      <xdr:nvPicPr>
        <xdr:cNvPr id="6" name="Picture 5" descr="C:\Users\Bridge-B\Desktop\Capture.JPG"/>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37150" y="2410038"/>
          <a:ext cx="1085850" cy="638175"/>
        </a:xfrm>
        <a:prstGeom prst="rect">
          <a:avLst/>
        </a:prstGeom>
        <a:noFill/>
        <a:ln>
          <a:noFill/>
        </a:ln>
      </xdr:spPr>
    </xdr:pic>
    <xdr:clientData/>
  </xdr:twoCellAnchor>
</xdr:wsDr>
</file>

<file path=xl/drawings/drawing8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39D86DD-171C-4FD9-A25E-192C8A26EEE2}"/>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762000</xdr:colOff>
      <xdr:row>11</xdr:row>
      <xdr:rowOff>28575</xdr:rowOff>
    </xdr:from>
    <xdr:to>
      <xdr:col>8</xdr:col>
      <xdr:colOff>485776</xdr:colOff>
      <xdr:row>14</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48650" y="2857500"/>
          <a:ext cx="2333626" cy="514350"/>
        </a:xfrm>
        <a:prstGeom prst="rect">
          <a:avLst/>
        </a:prstGeom>
      </xdr:spPr>
    </xdr:pic>
    <xdr:clientData/>
  </xdr:twoCellAnchor>
  <xdr:twoCellAnchor editAs="oneCell">
    <xdr:from>
      <xdr:col>1</xdr:col>
      <xdr:colOff>1362075</xdr:colOff>
      <xdr:row>11</xdr:row>
      <xdr:rowOff>171450</xdr:rowOff>
    </xdr:from>
    <xdr:to>
      <xdr:col>2</xdr:col>
      <xdr:colOff>1743075</xdr:colOff>
      <xdr:row>14</xdr:row>
      <xdr:rowOff>123825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76450" y="3095625"/>
          <a:ext cx="1762125" cy="523875"/>
        </a:xfrm>
        <a:prstGeom prst="rect">
          <a:avLst/>
        </a:prstGeom>
      </xdr:spPr>
    </xdr:pic>
    <xdr:clientData/>
  </xdr:twoCellAnchor>
</xdr:wsDr>
</file>

<file path=xl/drawings/drawing8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E01F7B4E-5CB4-4FA9-9E7E-AE23CDD4CE1E}"/>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38100</xdr:rowOff>
    </xdr:from>
    <xdr:to>
      <xdr:col>8</xdr:col>
      <xdr:colOff>438151</xdr:colOff>
      <xdr:row>13</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447925"/>
          <a:ext cx="2333626" cy="514350"/>
        </a:xfrm>
        <a:prstGeom prst="rect">
          <a:avLst/>
        </a:prstGeom>
      </xdr:spPr>
    </xdr:pic>
    <xdr:clientData/>
  </xdr:twoCellAnchor>
  <xdr:twoCellAnchor editAs="oneCell">
    <xdr:from>
      <xdr:col>2</xdr:col>
      <xdr:colOff>1228725</xdr:colOff>
      <xdr:row>9</xdr:row>
      <xdr:rowOff>123825</xdr:rowOff>
    </xdr:from>
    <xdr:to>
      <xdr:col>3</xdr:col>
      <xdr:colOff>76200</xdr:colOff>
      <xdr:row>14</xdr:row>
      <xdr:rowOff>9525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29025" y="2362200"/>
          <a:ext cx="1990725" cy="742950"/>
        </a:xfrm>
        <a:prstGeom prst="rect">
          <a:avLst/>
        </a:prstGeom>
      </xdr:spPr>
    </xdr:pic>
    <xdr:clientData/>
  </xdr:twoCellAnchor>
  <xdr:twoCellAnchor editAs="oneCell">
    <xdr:from>
      <xdr:col>1</xdr:col>
      <xdr:colOff>1571625</xdr:colOff>
      <xdr:row>9</xdr:row>
      <xdr:rowOff>161925</xdr:rowOff>
    </xdr:from>
    <xdr:to>
      <xdr:col>2</xdr:col>
      <xdr:colOff>1314450</xdr:colOff>
      <xdr:row>15</xdr:row>
      <xdr:rowOff>57150</xdr:rowOff>
    </xdr:to>
    <xdr:pic>
      <xdr:nvPicPr>
        <xdr:cNvPr id="5" name="Picture 4"/>
        <xdr:cNvPicPr>
          <a:picLocks noChangeAspect="1"/>
        </xdr:cNvPicPr>
      </xdr:nvPicPr>
      <xdr:blipFill>
        <a:blip xmlns:r="http://schemas.openxmlformats.org/officeDocument/2006/relationships" r:embed="rId4">
          <a:clrChange>
            <a:clrFrom>
              <a:srgbClr val="F5F6F1"/>
            </a:clrFrom>
            <a:clrTo>
              <a:srgbClr val="F5F6F1">
                <a:alpha val="0"/>
              </a:srgbClr>
            </a:clrTo>
          </a:clrChange>
          <a:extLst>
            <a:ext uri="{28A0092B-C50C-407E-A947-70E740481C1C}">
              <a14:useLocalDpi xmlns:a14="http://schemas.microsoft.com/office/drawing/2010/main" val="0"/>
            </a:ext>
          </a:extLst>
        </a:blip>
        <a:stretch>
          <a:fillRect/>
        </a:stretch>
      </xdr:blipFill>
      <xdr:spPr>
        <a:xfrm>
          <a:off x="2390775" y="2400300"/>
          <a:ext cx="1323975" cy="923925"/>
        </a:xfrm>
        <a:prstGeom prst="rect">
          <a:avLst/>
        </a:prstGeom>
      </xdr:spPr>
    </xdr:pic>
    <xdr:clientData/>
  </xdr:twoCellAnchor>
</xdr:wsDr>
</file>

<file path=xl/drawings/drawing8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A6BAA0D-7178-4E15-A58C-A2263C2F4B3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47625</xdr:rowOff>
    </xdr:from>
    <xdr:to>
      <xdr:col>8</xdr:col>
      <xdr:colOff>466726</xdr:colOff>
      <xdr:row>13</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457450"/>
          <a:ext cx="2333626" cy="485775"/>
        </a:xfrm>
        <a:prstGeom prst="rect">
          <a:avLst/>
        </a:prstGeom>
      </xdr:spPr>
    </xdr:pic>
    <xdr:clientData/>
  </xdr:twoCellAnchor>
  <xdr:twoCellAnchor editAs="oneCell">
    <xdr:from>
      <xdr:col>2</xdr:col>
      <xdr:colOff>9525</xdr:colOff>
      <xdr:row>10</xdr:row>
      <xdr:rowOff>180975</xdr:rowOff>
    </xdr:from>
    <xdr:to>
      <xdr:col>2</xdr:col>
      <xdr:colOff>1771650</xdr:colOff>
      <xdr:row>13</xdr:row>
      <xdr:rowOff>133350</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514600"/>
          <a:ext cx="1762125" cy="523875"/>
        </a:xfrm>
        <a:prstGeom prst="rect">
          <a:avLst/>
        </a:prstGeom>
      </xdr:spPr>
    </xdr:pic>
    <xdr:clientData/>
  </xdr:twoCellAnchor>
</xdr:wsDr>
</file>

<file path=xl/drawings/drawing8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55F81E8-7AFD-4126-842E-5F815763640C}"/>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28575</xdr:rowOff>
    </xdr:from>
    <xdr:to>
      <xdr:col>8</xdr:col>
      <xdr:colOff>457201</xdr:colOff>
      <xdr:row>13</xdr:row>
      <xdr:rowOff>38100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2438400"/>
          <a:ext cx="2333626" cy="523875"/>
        </a:xfrm>
        <a:prstGeom prst="rect">
          <a:avLst/>
        </a:prstGeom>
      </xdr:spPr>
    </xdr:pic>
    <xdr:clientData/>
  </xdr:twoCellAnchor>
  <xdr:twoCellAnchor editAs="oneCell">
    <xdr:from>
      <xdr:col>2</xdr:col>
      <xdr:colOff>28575</xdr:colOff>
      <xdr:row>10</xdr:row>
      <xdr:rowOff>133350</xdr:rowOff>
    </xdr:from>
    <xdr:to>
      <xdr:col>2</xdr:col>
      <xdr:colOff>1752600</xdr:colOff>
      <xdr:row>13</xdr:row>
      <xdr:rowOff>85725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24075" y="2466975"/>
          <a:ext cx="1724025" cy="523875"/>
        </a:xfrm>
        <a:prstGeom prst="rect">
          <a:avLst/>
        </a:prstGeom>
      </xdr:spPr>
    </xdr:pic>
    <xdr:clientData/>
  </xdr:twoCellAnchor>
  <xdr:twoCellAnchor editAs="oneCell">
    <xdr:from>
      <xdr:col>2</xdr:col>
      <xdr:colOff>1619250</xdr:colOff>
      <xdr:row>10</xdr:row>
      <xdr:rowOff>57150</xdr:rowOff>
    </xdr:from>
    <xdr:to>
      <xdr:col>2</xdr:col>
      <xdr:colOff>2922651</xdr:colOff>
      <xdr:row>14</xdr:row>
      <xdr:rowOff>66294</xdr:rowOff>
    </xdr:to>
    <xdr:pic>
      <xdr:nvPicPr>
        <xdr:cNvPr id="6" name="Picture 5"/>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19550" y="2466975"/>
          <a:ext cx="1303401" cy="694944"/>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00000000-0008-0000-0900-000002000000}"/>
            </a:ext>
          </a:extLst>
        </xdr:cNvPr>
        <xdr:cNvSpPr/>
      </xdr:nvSpPr>
      <xdr:spPr>
        <a:xfrm>
          <a:off x="8039100" y="0"/>
          <a:ext cx="1466850" cy="78105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790575</xdr:colOff>
      <xdr:row>45</xdr:row>
      <xdr:rowOff>142875</xdr:rowOff>
    </xdr:from>
    <xdr:to>
      <xdr:col>8</xdr:col>
      <xdr:colOff>514351</xdr:colOff>
      <xdr:row>49</xdr:row>
      <xdr:rowOff>19050</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77225" y="13068300"/>
          <a:ext cx="2333626" cy="561975"/>
        </a:xfrm>
        <a:prstGeom prst="rect">
          <a:avLst/>
        </a:prstGeom>
      </xdr:spPr>
    </xdr:pic>
    <xdr:clientData/>
  </xdr:twoCellAnchor>
  <xdr:twoCellAnchor editAs="oneCell">
    <xdr:from>
      <xdr:col>2</xdr:col>
      <xdr:colOff>9525</xdr:colOff>
      <xdr:row>46</xdr:row>
      <xdr:rowOff>95250</xdr:rowOff>
    </xdr:from>
    <xdr:to>
      <xdr:col>2</xdr:col>
      <xdr:colOff>1524000</xdr:colOff>
      <xdr:row>49</xdr:row>
      <xdr:rowOff>47625</xdr:rowOff>
    </xdr:to>
    <xdr:pic>
      <xdr:nvPicPr>
        <xdr:cNvPr id="5" name="Picture 4"/>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13792200"/>
          <a:ext cx="1514475" cy="523875"/>
        </a:xfrm>
        <a:prstGeom prst="rect">
          <a:avLst/>
        </a:prstGeom>
      </xdr:spPr>
    </xdr:pic>
    <xdr:clientData/>
  </xdr:twoCellAnchor>
  <xdr:twoCellAnchor editAs="oneCell">
    <xdr:from>
      <xdr:col>2</xdr:col>
      <xdr:colOff>1590675</xdr:colOff>
      <xdr:row>47</xdr:row>
      <xdr:rowOff>38100</xdr:rowOff>
    </xdr:from>
    <xdr:to>
      <xdr:col>3</xdr:col>
      <xdr:colOff>0</xdr:colOff>
      <xdr:row>49</xdr:row>
      <xdr:rowOff>28576</xdr:rowOff>
    </xdr:to>
    <xdr:pic>
      <xdr:nvPicPr>
        <xdr:cNvPr id="6" name="Picture 5"/>
        <xdr:cNvPicPr>
          <a:picLocks noChangeAspect="1" noChangeArrowheads="1"/>
        </xdr:cNvPicPr>
      </xdr:nvPicPr>
      <xdr:blipFill>
        <a:blip xmlns:r="http://schemas.openxmlformats.org/officeDocument/2006/relationships" r:embed="rId4" cstate="print">
          <a:clrChange>
            <a:clrFrom>
              <a:srgbClr val="FBFFFE"/>
            </a:clrFrom>
            <a:clrTo>
              <a:srgbClr val="FBFFFE">
                <a:alpha val="0"/>
              </a:srgbClr>
            </a:clrTo>
          </a:clrChange>
          <a:extLst>
            <a:ext uri="{28A0092B-C50C-407E-A947-70E740481C1C}">
              <a14:useLocalDpi xmlns:a14="http://schemas.microsoft.com/office/drawing/2010/main" val="0"/>
            </a:ext>
          </a:extLst>
        </a:blip>
        <a:srcRect/>
        <a:stretch>
          <a:fillRect/>
        </a:stretch>
      </xdr:blipFill>
      <xdr:spPr bwMode="auto">
        <a:xfrm>
          <a:off x="3686175" y="13925550"/>
          <a:ext cx="1162050" cy="371476"/>
        </a:xfrm>
        <a:prstGeom prst="rect">
          <a:avLst/>
        </a:prstGeom>
        <a:noFill/>
        <a:ln>
          <a:noFill/>
        </a:ln>
        <a:extLst>
          <a:ext uri="{909E8E84-426E-40DD-AFC4-6F175D3DCCD1}">
            <a14:hiddenFill xmlns:a14="http://schemas.microsoft.com/office/drawing/2010/main">
              <a:solidFill>
                <a:srgbClr val="FFFFFF"/>
              </a:solidFill>
            </a14:hiddenFill>
          </a:ext>
        </a:extLst>
      </xdr:spPr>
    </xdr:pic>
    <xdr:clientData/>
  </xdr:twoCellAnchor>
</xdr:wsDr>
</file>

<file path=xl/drawings/drawing90.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FAE102C4-E823-43B5-B107-FC4B4FBB947F}"/>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685800</xdr:colOff>
      <xdr:row>11</xdr:row>
      <xdr:rowOff>9525</xdr:rowOff>
    </xdr:from>
    <xdr:to>
      <xdr:col>8</xdr:col>
      <xdr:colOff>409576</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72450" y="2724150"/>
          <a:ext cx="2333626" cy="542925"/>
        </a:xfrm>
        <a:prstGeom prst="rect">
          <a:avLst/>
        </a:prstGeom>
      </xdr:spPr>
    </xdr:pic>
    <xdr:clientData/>
  </xdr:twoCellAnchor>
  <xdr:twoCellAnchor editAs="oneCell">
    <xdr:from>
      <xdr:col>2</xdr:col>
      <xdr:colOff>523875</xdr:colOff>
      <xdr:row>11</xdr:row>
      <xdr:rowOff>9525</xdr:rowOff>
    </xdr:from>
    <xdr:to>
      <xdr:col>2</xdr:col>
      <xdr:colOff>1609725</xdr:colOff>
      <xdr:row>14</xdr:row>
      <xdr:rowOff>133350</xdr:rowOff>
    </xdr:to>
    <xdr:pic>
      <xdr:nvPicPr>
        <xdr:cNvPr id="4" name="Picture 3" descr="C:\Users\Bridge-B\Desktop\Capture.JPG"/>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2924175" y="2724150"/>
          <a:ext cx="1085850" cy="638175"/>
        </a:xfrm>
        <a:prstGeom prst="rect">
          <a:avLst/>
        </a:prstGeom>
        <a:noFill/>
        <a:ln>
          <a:noFill/>
        </a:ln>
      </xdr:spPr>
    </xdr:pic>
    <xdr:clientData/>
  </xdr:twoCellAnchor>
  <xdr:twoCellAnchor editAs="oneCell">
    <xdr:from>
      <xdr:col>2</xdr:col>
      <xdr:colOff>2943225</xdr:colOff>
      <xdr:row>11</xdr:row>
      <xdr:rowOff>66675</xdr:rowOff>
    </xdr:from>
    <xdr:to>
      <xdr:col>4</xdr:col>
      <xdr:colOff>552450</xdr:colOff>
      <xdr:row>14</xdr:row>
      <xdr:rowOff>19050</xdr:rowOff>
    </xdr:to>
    <xdr:pic>
      <xdr:nvPicPr>
        <xdr:cNvPr id="5" name="Picture 4"/>
        <xdr:cNvPicPr>
          <a:picLocks noChangeAspect="1"/>
        </xdr:cNvPicPr>
      </xdr:nvPicPr>
      <xdr:blipFill>
        <a:blip xmlns:r="http://schemas.openxmlformats.org/officeDocument/2006/relationships" r:embed="rId4"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5343525" y="2781300"/>
          <a:ext cx="1724025" cy="466725"/>
        </a:xfrm>
        <a:prstGeom prst="rect">
          <a:avLst/>
        </a:prstGeom>
      </xdr:spPr>
    </xdr:pic>
    <xdr:clientData/>
  </xdr:twoCellAnchor>
</xdr:wsDr>
</file>

<file path=xl/drawings/drawing91.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58B7A698-C6AE-43AA-86BD-68BCF3373224}"/>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742950</xdr:colOff>
      <xdr:row>10</xdr:row>
      <xdr:rowOff>28575</xdr:rowOff>
    </xdr:from>
    <xdr:to>
      <xdr:col>8</xdr:col>
      <xdr:colOff>466726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9600" y="2590800"/>
          <a:ext cx="2333626" cy="533400"/>
        </a:xfrm>
        <a:prstGeom prst="rect">
          <a:avLst/>
        </a:prstGeom>
      </xdr:spPr>
    </xdr:pic>
    <xdr:clientData/>
  </xdr:twoCellAnchor>
  <xdr:twoCellAnchor editAs="oneCell">
    <xdr:from>
      <xdr:col>2</xdr:col>
      <xdr:colOff>9526</xdr:colOff>
      <xdr:row>10</xdr:row>
      <xdr:rowOff>152400</xdr:rowOff>
    </xdr:from>
    <xdr:to>
      <xdr:col>2</xdr:col>
      <xdr:colOff>1704976</xdr:colOff>
      <xdr:row>13</xdr:row>
      <xdr:rowOff>104775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6" y="2647950"/>
          <a:ext cx="1695450" cy="523875"/>
        </a:xfrm>
        <a:prstGeom prst="rect">
          <a:avLst/>
        </a:prstGeom>
      </xdr:spPr>
    </xdr:pic>
    <xdr:clientData/>
  </xdr:twoCellAnchor>
</xdr:wsDr>
</file>

<file path=xl/drawings/drawing92.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3F973AD2-CCAD-4DD9-9A86-81C7AA7913C5}"/>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11</xdr:row>
      <xdr:rowOff>76200</xdr:rowOff>
    </xdr:from>
    <xdr:to>
      <xdr:col>8</xdr:col>
      <xdr:colOff>457201</xdr:colOff>
      <xdr:row>14</xdr:row>
      <xdr:rowOff>47625</xdr:rowOff>
    </xdr:to>
    <xdr:pic>
      <xdr:nvPicPr>
        <xdr:cNvPr id="4" name="Picture 3"/>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485775"/>
        </a:xfrm>
        <a:prstGeom prst="rect">
          <a:avLst/>
        </a:prstGeom>
      </xdr:spPr>
    </xdr:pic>
    <xdr:clientData/>
  </xdr:twoCellAnchor>
  <xdr:twoCellAnchor editAs="oneCell">
    <xdr:from>
      <xdr:col>2</xdr:col>
      <xdr:colOff>1295400</xdr:colOff>
      <xdr:row>10</xdr:row>
      <xdr:rowOff>152400</xdr:rowOff>
    </xdr:from>
    <xdr:to>
      <xdr:col>3</xdr:col>
      <xdr:colOff>142875</xdr:colOff>
      <xdr:row>15</xdr:row>
      <xdr:rowOff>38100</xdr:rowOff>
    </xdr:to>
    <xdr:pic>
      <xdr:nvPicPr>
        <xdr:cNvPr id="8" name="Picture 7"/>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3695700" y="3248025"/>
          <a:ext cx="1990725" cy="742950"/>
        </a:xfrm>
        <a:prstGeom prst="rect">
          <a:avLst/>
        </a:prstGeom>
      </xdr:spPr>
    </xdr:pic>
    <xdr:clientData/>
  </xdr:twoCellAnchor>
  <xdr:twoCellAnchor editAs="oneCell">
    <xdr:from>
      <xdr:col>2</xdr:col>
      <xdr:colOff>114300</xdr:colOff>
      <xdr:row>12</xdr:row>
      <xdr:rowOff>0</xdr:rowOff>
    </xdr:from>
    <xdr:to>
      <xdr:col>2</xdr:col>
      <xdr:colOff>1421812</xdr:colOff>
      <xdr:row>16</xdr:row>
      <xdr:rowOff>0</xdr:rowOff>
    </xdr:to>
    <xdr:pic>
      <xdr:nvPicPr>
        <xdr:cNvPr id="6" name="Picture 5"/>
        <xdr:cNvPicPr>
          <a:picLocks noChangeAspect="1"/>
        </xdr:cNvPicPr>
      </xdr:nvPicPr>
      <xdr:blipFill>
        <a:blip xmlns:r="http://schemas.openxmlformats.org/officeDocument/2006/relationships" r:embed="rId4" cstate="print">
          <a:extLst>
            <a:ext uri="{BEBA8EAE-BF5A-486C-A8C5-ECC9F3942E4B}">
              <a14:imgProps xmlns:a14="http://schemas.microsoft.com/office/drawing/2010/main">
                <a14:imgLayer r:embed="rId5">
                  <a14:imgEffect>
                    <a14:backgroundRemoval t="5685" b="89664" l="7414" r="94728">
                      <a14:backgroundMark x1="30807" y1="45736" x2="30807" y2="45736"/>
                      <a14:backgroundMark x1="34926" y1="35401" x2="34926" y2="35401"/>
                      <a14:backgroundMark x1="35585" y1="19121" x2="35585" y2="19121"/>
                      <a14:backgroundMark x1="45140" y1="22222" x2="45140" y2="22222"/>
                      <a14:backgroundMark x1="41351" y1="35917" x2="41351" y2="35917"/>
                      <a14:backgroundMark x1="35914" y1="52972" x2="35914" y2="52972"/>
                      <a14:backgroundMark x1="39539" y1="41860" x2="39539" y2="41860"/>
                      <a14:backgroundMark x1="41845" y1="34367" x2="41845" y2="34367"/>
                      <a14:backgroundMark x1="37562" y1="48320" x2="37562" y2="48320"/>
                      <a14:backgroundMark x1="38386" y1="57106" x2="38386" y2="57106"/>
                      <a14:backgroundMark x1="52554" y1="46512" x2="52554" y2="46512"/>
                      <a14:backgroundMark x1="51730" y1="20413" x2="51730" y2="20413"/>
                      <a14:backgroundMark x1="50906" y1="27132" x2="50906" y2="27132"/>
                      <a14:backgroundMark x1="53377" y1="35142" x2="53377" y2="35142"/>
                      <a14:backgroundMark x1="69357" y1="39018" x2="69357" y2="39018"/>
                      <a14:backgroundMark x1="68204" y1="47287" x2="68204" y2="47287"/>
                      <a14:backgroundMark x1="46623" y1="39018" x2="46623" y2="39018"/>
                      <a14:backgroundMark x1="47282" y1="39018" x2="47282" y2="39018"/>
                      <a14:backgroundMark x1="56343" y1="40568" x2="56343" y2="40568"/>
                    </a14:backgroundRemoval>
                  </a14:imgEffect>
                  <a14:imgEffect>
                    <a14:artisticPhotocopy/>
                  </a14:imgEffect>
                  <a14:imgEffect>
                    <a14:sharpenSoften amount="50000"/>
                  </a14:imgEffect>
                </a14:imgLayer>
              </a14:imgProps>
            </a:ext>
            <a:ext uri="{28A0092B-C50C-407E-A947-70E740481C1C}">
              <a14:useLocalDpi xmlns:a14="http://schemas.microsoft.com/office/drawing/2010/main" val="0"/>
            </a:ext>
          </a:extLst>
        </a:blip>
        <a:stretch>
          <a:fillRect/>
        </a:stretch>
      </xdr:blipFill>
      <xdr:spPr>
        <a:xfrm>
          <a:off x="2514600" y="3438525"/>
          <a:ext cx="1307512" cy="685800"/>
        </a:xfrm>
        <a:prstGeom prst="rect">
          <a:avLst/>
        </a:prstGeom>
      </xdr:spPr>
    </xdr:pic>
    <xdr:clientData/>
  </xdr:twoCellAnchor>
</xdr:wsDr>
</file>

<file path=xl/drawings/drawing93.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ECE9F1C-6AE2-402D-ACF2-0AA0AF6DB4B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38100</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2752725"/>
          <a:ext cx="2333626" cy="495300"/>
        </a:xfrm>
        <a:prstGeom prst="rect">
          <a:avLst/>
        </a:prstGeom>
      </xdr:spPr>
    </xdr:pic>
    <xdr:clientData/>
  </xdr:twoCellAnchor>
  <xdr:twoCellAnchor editAs="oneCell">
    <xdr:from>
      <xdr:col>2</xdr:col>
      <xdr:colOff>104776</xdr:colOff>
      <xdr:row>11</xdr:row>
      <xdr:rowOff>114300</xdr:rowOff>
    </xdr:from>
    <xdr:to>
      <xdr:col>2</xdr:col>
      <xdr:colOff>1781176</xdr:colOff>
      <xdr:row>14</xdr:row>
      <xdr:rowOff>66675</xdr:rowOff>
    </xdr:to>
    <xdr:pic>
      <xdr:nvPicPr>
        <xdr:cNvPr id="5" name="Picture 4"/>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200276" y="2771775"/>
          <a:ext cx="1676400" cy="523875"/>
        </a:xfrm>
        <a:prstGeom prst="rect">
          <a:avLst/>
        </a:prstGeom>
      </xdr:spPr>
    </xdr:pic>
    <xdr:clientData/>
  </xdr:twoCellAnchor>
</xdr:wsDr>
</file>

<file path=xl/drawings/drawing94.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5A2E2FA-8CDE-4B8B-ADE9-C614898AF901}"/>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733425</xdr:colOff>
      <xdr:row>10</xdr:row>
      <xdr:rowOff>104775</xdr:rowOff>
    </xdr:from>
    <xdr:to>
      <xdr:col>8</xdr:col>
      <xdr:colOff>457201</xdr:colOff>
      <xdr:row>14</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20075" y="3343275"/>
          <a:ext cx="2333626" cy="619125"/>
        </a:xfrm>
        <a:prstGeom prst="rect">
          <a:avLst/>
        </a:prstGeom>
      </xdr:spPr>
    </xdr:pic>
    <xdr:clientData/>
  </xdr:twoCellAnchor>
  <xdr:twoCellAnchor editAs="oneCell">
    <xdr:from>
      <xdr:col>2</xdr:col>
      <xdr:colOff>76201</xdr:colOff>
      <xdr:row>11</xdr:row>
      <xdr:rowOff>76200</xdr:rowOff>
    </xdr:from>
    <xdr:to>
      <xdr:col>2</xdr:col>
      <xdr:colOff>1619251</xdr:colOff>
      <xdr:row>14</xdr:row>
      <xdr:rowOff>28575</xdr:rowOff>
    </xdr:to>
    <xdr:pic>
      <xdr:nvPicPr>
        <xdr:cNvPr id="4" name="Picture 3"/>
        <xdr:cNvPicPr>
          <a:picLocks noChangeAspect="1"/>
        </xdr:cNvPicPr>
      </xdr:nvPicPr>
      <xdr:blipFill>
        <a:blip xmlns:r="http://schemas.openxmlformats.org/officeDocument/2006/relationships" r:embed="rId3" cstate="print">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71701" y="3629025"/>
          <a:ext cx="1543050" cy="523875"/>
        </a:xfrm>
        <a:prstGeom prst="rect">
          <a:avLst/>
        </a:prstGeom>
      </xdr:spPr>
    </xdr:pic>
    <xdr:clientData/>
  </xdr:twoCellAnchor>
  <xdr:twoCellAnchor editAs="oneCell">
    <xdr:from>
      <xdr:col>2</xdr:col>
      <xdr:colOff>1600200</xdr:colOff>
      <xdr:row>11</xdr:row>
      <xdr:rowOff>28575</xdr:rowOff>
    </xdr:from>
    <xdr:to>
      <xdr:col>2</xdr:col>
      <xdr:colOff>2751201</xdr:colOff>
      <xdr:row>15</xdr:row>
      <xdr:rowOff>37719</xdr:rowOff>
    </xdr:to>
    <xdr:pic>
      <xdr:nvPicPr>
        <xdr:cNvPr id="5" name="Picture 4"/>
        <xdr:cNvPicPr>
          <a:picLocks noChangeAspect="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4000500" y="3438525"/>
          <a:ext cx="1303401" cy="694944"/>
        </a:xfrm>
        <a:prstGeom prst="rect">
          <a:avLst/>
        </a:prstGeom>
      </xdr:spPr>
    </xdr:pic>
    <xdr:clientData/>
  </xdr:twoCellAnchor>
</xdr:wsDr>
</file>

<file path=xl/drawings/drawing95.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82E13A2-BEF7-4FDF-BDBF-F9E635187CED}"/>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771525</xdr:colOff>
      <xdr:row>15</xdr:row>
      <xdr:rowOff>104775</xdr:rowOff>
    </xdr:from>
    <xdr:to>
      <xdr:col>8</xdr:col>
      <xdr:colOff>495301</xdr:colOff>
      <xdr:row>19</xdr:row>
      <xdr:rowOff>38100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58175" y="4038600"/>
          <a:ext cx="2333626" cy="619125"/>
        </a:xfrm>
        <a:prstGeom prst="rect">
          <a:avLst/>
        </a:prstGeom>
      </xdr:spPr>
    </xdr:pic>
    <xdr:clientData/>
  </xdr:twoCellAnchor>
  <xdr:twoCellAnchor editAs="oneCell">
    <xdr:from>
      <xdr:col>2</xdr:col>
      <xdr:colOff>38101</xdr:colOff>
      <xdr:row>16</xdr:row>
      <xdr:rowOff>66675</xdr:rowOff>
    </xdr:from>
    <xdr:to>
      <xdr:col>2</xdr:col>
      <xdr:colOff>1638301</xdr:colOff>
      <xdr:row>19</xdr:row>
      <xdr:rowOff>19050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33601" y="4210050"/>
          <a:ext cx="1600200" cy="523875"/>
        </a:xfrm>
        <a:prstGeom prst="rect">
          <a:avLst/>
        </a:prstGeom>
      </xdr:spPr>
    </xdr:pic>
    <xdr:clientData/>
  </xdr:twoCellAnchor>
</xdr:wsDr>
</file>

<file path=xl/drawings/drawing96.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C7F8A7B-6954-4A27-898D-521025D98F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704850</xdr:colOff>
      <xdr:row>9</xdr:row>
      <xdr:rowOff>114300</xdr:rowOff>
    </xdr:from>
    <xdr:to>
      <xdr:col>8</xdr:col>
      <xdr:colOff>428626</xdr:colOff>
      <xdr:row>13</xdr:row>
      <xdr:rowOff>47625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191500" y="2352675"/>
          <a:ext cx="2333626" cy="619125"/>
        </a:xfrm>
        <a:prstGeom prst="rect">
          <a:avLst/>
        </a:prstGeom>
      </xdr:spPr>
    </xdr:pic>
    <xdr:clientData/>
  </xdr:twoCellAnchor>
  <xdr:twoCellAnchor editAs="oneCell">
    <xdr:from>
      <xdr:col>2</xdr:col>
      <xdr:colOff>9525</xdr:colOff>
      <xdr:row>10</xdr:row>
      <xdr:rowOff>161925</xdr:rowOff>
    </xdr:from>
    <xdr:to>
      <xdr:col>2</xdr:col>
      <xdr:colOff>1771650</xdr:colOff>
      <xdr:row>13</xdr:row>
      <xdr:rowOff>114300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105025" y="2495550"/>
          <a:ext cx="1762125" cy="523875"/>
        </a:xfrm>
        <a:prstGeom prst="rect">
          <a:avLst/>
        </a:prstGeom>
      </xdr:spPr>
    </xdr:pic>
    <xdr:clientData/>
  </xdr:twoCellAnchor>
</xdr:wsDr>
</file>

<file path=xl/drawings/drawing97.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DE8BD60D-E39F-46F0-BC42-570625FD9A18}"/>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11</xdr:row>
      <xdr:rowOff>95250</xdr:rowOff>
    </xdr:from>
    <xdr:to>
      <xdr:col>8</xdr:col>
      <xdr:colOff>438151</xdr:colOff>
      <xdr:row>15</xdr:row>
      <xdr:rowOff>28575</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943225"/>
          <a:ext cx="2333626" cy="619125"/>
        </a:xfrm>
        <a:prstGeom prst="rect">
          <a:avLst/>
        </a:prstGeom>
      </xdr:spPr>
    </xdr:pic>
    <xdr:clientData/>
  </xdr:twoCellAnchor>
  <xdr:twoCellAnchor editAs="oneCell">
    <xdr:from>
      <xdr:col>1</xdr:col>
      <xdr:colOff>1323975</xdr:colOff>
      <xdr:row>12</xdr:row>
      <xdr:rowOff>142875</xdr:rowOff>
    </xdr:from>
    <xdr:to>
      <xdr:col>2</xdr:col>
      <xdr:colOff>1704975</xdr:colOff>
      <xdr:row>15</xdr:row>
      <xdr:rowOff>95250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38350" y="2857500"/>
          <a:ext cx="1762125" cy="523875"/>
        </a:xfrm>
        <a:prstGeom prst="rect">
          <a:avLst/>
        </a:prstGeom>
      </xdr:spPr>
    </xdr:pic>
    <xdr:clientData/>
  </xdr:twoCellAnchor>
</xdr:wsDr>
</file>

<file path=xl/drawings/drawing98.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18F4CEEB-7CE8-4109-A89E-FA8FF97BD87B}"/>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752475</xdr:colOff>
      <xdr:row>11</xdr:row>
      <xdr:rowOff>9525</xdr:rowOff>
    </xdr:from>
    <xdr:to>
      <xdr:col>8</xdr:col>
      <xdr:colOff>476251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39125" y="3028950"/>
          <a:ext cx="2333626" cy="523875"/>
        </a:xfrm>
        <a:prstGeom prst="rect">
          <a:avLst/>
        </a:prstGeom>
      </xdr:spPr>
    </xdr:pic>
    <xdr:clientData/>
  </xdr:twoCellAnchor>
  <xdr:twoCellAnchor editAs="oneCell">
    <xdr:from>
      <xdr:col>1</xdr:col>
      <xdr:colOff>1314450</xdr:colOff>
      <xdr:row>11</xdr:row>
      <xdr:rowOff>133350</xdr:rowOff>
    </xdr:from>
    <xdr:to>
      <xdr:col>2</xdr:col>
      <xdr:colOff>1695450</xdr:colOff>
      <xdr:row>14</xdr:row>
      <xdr:rowOff>85725</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28825" y="3114675"/>
          <a:ext cx="1762125" cy="523875"/>
        </a:xfrm>
        <a:prstGeom prst="rect">
          <a:avLst/>
        </a:prstGeom>
      </xdr:spPr>
    </xdr:pic>
    <xdr:clientData/>
  </xdr:twoCellAnchor>
</xdr:wsDr>
</file>

<file path=xl/drawings/drawing99.xml><?xml version="1.0" encoding="utf-8"?>
<xdr:wsDr xmlns:xdr="http://schemas.openxmlformats.org/drawingml/2006/spreadsheetDrawing" xmlns:a="http://schemas.openxmlformats.org/drawingml/2006/main">
  <xdr:twoCellAnchor>
    <xdr:from>
      <xdr:col>7</xdr:col>
      <xdr:colOff>0</xdr:colOff>
      <xdr:row>0</xdr:row>
      <xdr:rowOff>0</xdr:rowOff>
    </xdr:from>
    <xdr:to>
      <xdr:col>8</xdr:col>
      <xdr:colOff>685800</xdr:colOff>
      <xdr:row>3</xdr:row>
      <xdr:rowOff>28575</xdr:rowOff>
    </xdr:to>
    <xdr:sp macro="" textlink="">
      <xdr:nvSpPr>
        <xdr:cNvPr id="2" name="Rectangle: Rounded Corners 1">
          <a:hlinkClick xmlns:r="http://schemas.openxmlformats.org/officeDocument/2006/relationships" r:id="rId1"/>
          <a:extLst>
            <a:ext uri="{FF2B5EF4-FFF2-40B4-BE49-F238E27FC236}">
              <a16:creationId xmlns="" xmlns:a16="http://schemas.microsoft.com/office/drawing/2014/main" id="{83385CAB-8370-491F-A554-F9C1D9B66FEA}"/>
            </a:ext>
          </a:extLst>
        </xdr:cNvPr>
        <xdr:cNvSpPr/>
      </xdr:nvSpPr>
      <xdr:spPr>
        <a:xfrm>
          <a:off x="4267200" y="0"/>
          <a:ext cx="1219200" cy="6000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PH" sz="1400" b="0"/>
            <a:t>Back</a:t>
          </a:r>
          <a:r>
            <a:rPr lang="en-PH" sz="1400" b="0" baseline="0"/>
            <a:t> to Main MENU</a:t>
          </a:r>
          <a:endParaRPr lang="en-PH" sz="1400" b="0"/>
        </a:p>
      </xdr:txBody>
    </xdr:sp>
    <xdr:clientData/>
  </xdr:twoCellAnchor>
  <xdr:twoCellAnchor editAs="oneCell">
    <xdr:from>
      <xdr:col>5</xdr:col>
      <xdr:colOff>714375</xdr:colOff>
      <xdr:row>10</xdr:row>
      <xdr:rowOff>123825</xdr:rowOff>
    </xdr:from>
    <xdr:to>
      <xdr:col>8</xdr:col>
      <xdr:colOff>438151</xdr:colOff>
      <xdr:row>14</xdr:row>
      <xdr:rowOff>19050</xdr:rowOff>
    </xdr:to>
    <xdr:pic>
      <xdr:nvPicPr>
        <xdr:cNvPr id="3" name="Picture 2"/>
        <xdr:cNvPicPr>
          <a:picLocks noChangeAspect="1"/>
        </xdr:cNvPicPr>
      </xdr:nvPicPr>
      <xdr:blipFill>
        <a:blip xmlns:r="http://schemas.openxmlformats.org/officeDocument/2006/relationships" r:embed="rId2">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8201025" y="2533650"/>
          <a:ext cx="2333626" cy="581025"/>
        </a:xfrm>
        <a:prstGeom prst="rect">
          <a:avLst/>
        </a:prstGeom>
      </xdr:spPr>
    </xdr:pic>
    <xdr:clientData/>
  </xdr:twoCellAnchor>
  <xdr:twoCellAnchor editAs="oneCell">
    <xdr:from>
      <xdr:col>1</xdr:col>
      <xdr:colOff>1333500</xdr:colOff>
      <xdr:row>11</xdr:row>
      <xdr:rowOff>123825</xdr:rowOff>
    </xdr:from>
    <xdr:to>
      <xdr:col>2</xdr:col>
      <xdr:colOff>1714500</xdr:colOff>
      <xdr:row>14</xdr:row>
      <xdr:rowOff>76200</xdr:rowOff>
    </xdr:to>
    <xdr:pic>
      <xdr:nvPicPr>
        <xdr:cNvPr id="4" name="Picture 3"/>
        <xdr:cNvPicPr>
          <a:picLocks noChangeAspect="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tretch>
          <a:fillRect/>
        </a:stretch>
      </xdr:blipFill>
      <xdr:spPr>
        <a:xfrm>
          <a:off x="2047875" y="2647950"/>
          <a:ext cx="1762125" cy="52387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RINGSERVERS\Users\Public\DECK\COFF\001.%20Astro%20Shipmanagement,%20Inc\003.%20GL%20La%20Paz\Emergency%20Generator%2000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RINGSERVERS\Users\Public\MASTER%20FOR%20SENDING\Chief%20Eng'r\Outgoing\VSG-PMS%20-%20Engine%20%20Ver%201.7%20March%2005,%202022%20-.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SPRINGSERVERS\Users\PMS%20GL%20LAPAZ\Users\Joven%20Vanguardia\AppData\Local\Microsoft\Windows\INetCache\Content.Outlook\E2OYBMOA\001.%20Astro%20Shipmanagement,%20Inc\003.%20GL%20La%20Paz\Emergency%20Generator%200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RINGSERVERS\Users\Users\Joven%20Vanguardia\AppData\Local\Microsoft\Windows\INetCache\Content.Outlook\E2OYBMOA\001.%20Astro%20Shipmanagement,%20Inc\003.%20GL%20La%20Paz\Emergency%20Generator%2000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Menu"/>
      <sheetName val="Running Hours"/>
      <sheetName val="Main Engine"/>
      <sheetName val="MECO Setting"/>
      <sheetName val="Cylinder Liner Monitoring"/>
      <sheetName val="ME Exhaust Valve Monitoring"/>
      <sheetName val="Sheet3"/>
      <sheetName val="FIVA VALVE Monitoring"/>
      <sheetName val="Fuel Valve Monitoring"/>
      <sheetName val="Generator Engine No.1"/>
      <sheetName val="Generator Engine No.2"/>
      <sheetName val="Generator Engine No.3"/>
      <sheetName val="Auxiliary Boiler"/>
      <sheetName val="CMP01 Main Air Compressor No.1"/>
      <sheetName val="CMP02 Main Air Compressor No.2"/>
      <sheetName val="Deck Service Air Compressor"/>
      <sheetName val="FO Purifier No.1"/>
      <sheetName val="FO Purifier No.2"/>
      <sheetName val="ME LO Purifier"/>
      <sheetName val="GE LO Purifier"/>
      <sheetName val="No.1 Main Cooling FW Pump"/>
      <sheetName val="No.2 Main Cooling FW Pump"/>
      <sheetName val="No.1 Main Cooling SW Pump"/>
      <sheetName val="No.2 Main Cooling SW Pump"/>
      <sheetName val="No.1 Feed Pump"/>
      <sheetName val="No.2 Feed Pump"/>
      <sheetName val="No.1 Ballast Pump"/>
      <sheetName val="No.2 Ballast Pump"/>
      <sheetName val="Fire and Bilge Pump"/>
      <sheetName val="Fire and GS Pump"/>
      <sheetName val="No.1 FW Pump"/>
      <sheetName val="No.2 FW Pump"/>
      <sheetName val="LO Trans &amp; ME LO Puri Feed Pump"/>
      <sheetName val="HFO Transfer Pump"/>
      <sheetName val="DO Transfer Pump"/>
      <sheetName val="No.1 FO Supply Pump"/>
      <sheetName val="No.2 FO Supply Pump"/>
      <sheetName val="No.1 FO Circulating Pump"/>
      <sheetName val="No.2 FO Circulating Pump"/>
      <sheetName val="No.1 Main LO Pump"/>
      <sheetName val="No.2 Main LO Pump"/>
      <sheetName val="Sludge Pump"/>
      <sheetName val="Bilge Pump"/>
      <sheetName val="FO Shifter Pump"/>
      <sheetName val="Emergency Fire Pump"/>
      <sheetName val=" Cooler &amp; Heaters"/>
      <sheetName val="ER Crane"/>
      <sheetName val="MSTP"/>
      <sheetName val="Incinerator"/>
      <sheetName val="FWG"/>
      <sheetName val="OWS"/>
      <sheetName val="MGPS"/>
      <sheetName val="FW Sterilizer"/>
      <sheetName val="Accommodation Air Conditioner"/>
      <sheetName val="ECR Air Conditioner"/>
      <sheetName val="No.1 Reefer Provision Plant"/>
      <sheetName val="No.2 Reefer Provision Plant"/>
      <sheetName val="No.1 ER Supply Fan"/>
      <sheetName val="No.2 ER Supply Fan"/>
      <sheetName val="Shaft Grounding Assy."/>
      <sheetName val="No.3 ER Supply Fan"/>
      <sheetName val="Membrane Air Dryer Unit"/>
      <sheetName val="Steering Gear No.1"/>
      <sheetName val="Steering Gear No.2"/>
      <sheetName val="EGE Emergency Generator"/>
      <sheetName val="Lube Oil Monitoring"/>
      <sheetName val="CMS"/>
    </sheetNames>
    <sheetDataSet>
      <sheetData sheetId="0" refreshError="1"/>
      <sheetData sheetId="1" refreshError="1">
        <row r="5">
          <cell r="C5" t="str">
            <v>Date updated:</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mergency Generator"/>
      <sheetName val="List of Vessels"/>
    </sheetNames>
    <sheetDataSet>
      <sheetData sheetId="0" refreshError="1"/>
      <sheetData sheetId="1" refreshError="1">
        <row r="2">
          <cell r="B2" t="str">
            <v>NK 134398</v>
          </cell>
          <cell r="C2">
            <v>9599171</v>
          </cell>
          <cell r="D2" t="str">
            <v>PANAMA</v>
          </cell>
        </row>
        <row r="3">
          <cell r="B3" t="str">
            <v>NK 140421</v>
          </cell>
          <cell r="C3">
            <v>9599200</v>
          </cell>
          <cell r="D3" t="str">
            <v>PANAMA</v>
          </cell>
        </row>
        <row r="4">
          <cell r="B4" t="str">
            <v>NK 135263</v>
          </cell>
          <cell r="C4">
            <v>9599183</v>
          </cell>
          <cell r="D4" t="str">
            <v>PANAMA</v>
          </cell>
        </row>
        <row r="5">
          <cell r="B5" t="str">
            <v>NK 135854</v>
          </cell>
          <cell r="C5">
            <v>9599195</v>
          </cell>
          <cell r="D5" t="str">
            <v>PANAMA</v>
          </cell>
        </row>
        <row r="6">
          <cell r="B6" t="str">
            <v>NK 154424</v>
          </cell>
          <cell r="C6">
            <v>9731183</v>
          </cell>
          <cell r="D6" t="str">
            <v>SINGAPORE</v>
          </cell>
        </row>
        <row r="7">
          <cell r="B7" t="str">
            <v>NK 160240</v>
          </cell>
          <cell r="C7">
            <v>9731195</v>
          </cell>
          <cell r="D7" t="str">
            <v>SINGAPORE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0.bin"/></Relationships>
</file>

<file path=xl/worksheets/_rels/sheet100.xml.rels><?xml version="1.0" encoding="UTF-8" standalone="yes"?>
<Relationships xmlns="http://schemas.openxmlformats.org/package/2006/relationships"><Relationship Id="rId1" Type="http://schemas.openxmlformats.org/officeDocument/2006/relationships/drawing" Target="../drawings/drawing99.xml"/></Relationships>
</file>

<file path=xl/worksheets/_rels/sheet101.xml.rels><?xml version="1.0" encoding="UTF-8" standalone="yes"?>
<Relationships xmlns="http://schemas.openxmlformats.org/package/2006/relationships"><Relationship Id="rId1" Type="http://schemas.openxmlformats.org/officeDocument/2006/relationships/drawing" Target="../drawings/drawing100.xml"/></Relationships>
</file>

<file path=xl/worksheets/_rels/sheet102.xml.rels><?xml version="1.0" encoding="UTF-8" standalone="yes"?>
<Relationships xmlns="http://schemas.openxmlformats.org/package/2006/relationships"><Relationship Id="rId1" Type="http://schemas.openxmlformats.org/officeDocument/2006/relationships/drawing" Target="../drawings/drawing101.xml"/></Relationships>
</file>

<file path=xl/worksheets/_rels/sheet103.xml.rels><?xml version="1.0" encoding="UTF-8" standalone="yes"?>
<Relationships xmlns="http://schemas.openxmlformats.org/package/2006/relationships"><Relationship Id="rId1" Type="http://schemas.openxmlformats.org/officeDocument/2006/relationships/drawing" Target="../drawings/drawing102.xml"/></Relationships>
</file>

<file path=xl/worksheets/_rels/sheet104.xml.rels><?xml version="1.0" encoding="UTF-8" standalone="yes"?>
<Relationships xmlns="http://schemas.openxmlformats.org/package/2006/relationships"><Relationship Id="rId1" Type="http://schemas.openxmlformats.org/officeDocument/2006/relationships/drawing" Target="../drawings/drawing103.xml"/></Relationships>
</file>

<file path=xl/worksheets/_rels/sheet105.xml.rels><?xml version="1.0" encoding="UTF-8" standalone="yes"?>
<Relationships xmlns="http://schemas.openxmlformats.org/package/2006/relationships"><Relationship Id="rId1" Type="http://schemas.openxmlformats.org/officeDocument/2006/relationships/drawing" Target="../drawings/drawing104.xml"/></Relationships>
</file>

<file path=xl/worksheets/_rels/sheet106.xml.rels><?xml version="1.0" encoding="UTF-8" standalone="yes"?>
<Relationships xmlns="http://schemas.openxmlformats.org/package/2006/relationships"><Relationship Id="rId1" Type="http://schemas.openxmlformats.org/officeDocument/2006/relationships/drawing" Target="../drawings/drawing105.xml"/></Relationships>
</file>

<file path=xl/worksheets/_rels/sheet107.xml.rels><?xml version="1.0" encoding="UTF-8" standalone="yes"?>
<Relationships xmlns="http://schemas.openxmlformats.org/package/2006/relationships"><Relationship Id="rId2" Type="http://schemas.openxmlformats.org/officeDocument/2006/relationships/drawing" Target="../drawings/drawing106.xml"/><Relationship Id="rId1" Type="http://schemas.openxmlformats.org/officeDocument/2006/relationships/printerSettings" Target="../printerSettings/printerSettings97.bin"/></Relationships>
</file>

<file path=xl/worksheets/_rels/sheet108.xml.rels><?xml version="1.0" encoding="UTF-8" standalone="yes"?>
<Relationships xmlns="http://schemas.openxmlformats.org/package/2006/relationships"><Relationship Id="rId2" Type="http://schemas.openxmlformats.org/officeDocument/2006/relationships/drawing" Target="../drawings/drawing107.xml"/><Relationship Id="rId1" Type="http://schemas.openxmlformats.org/officeDocument/2006/relationships/printerSettings" Target="../printerSettings/printerSettings98.bin"/></Relationships>
</file>

<file path=xl/worksheets/_rels/sheet109.xml.rels><?xml version="1.0" encoding="UTF-8" standalone="yes"?>
<Relationships xmlns="http://schemas.openxmlformats.org/package/2006/relationships"><Relationship Id="rId1" Type="http://schemas.openxmlformats.org/officeDocument/2006/relationships/drawing" Target="../drawings/drawing108.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1.bin"/></Relationships>
</file>

<file path=xl/worksheets/_rels/sheet110.xml.rels><?xml version="1.0" encoding="UTF-8" standalone="yes"?>
<Relationships xmlns="http://schemas.openxmlformats.org/package/2006/relationships"><Relationship Id="rId1" Type="http://schemas.openxmlformats.org/officeDocument/2006/relationships/drawing" Target="../drawings/drawing109.xml"/></Relationships>
</file>

<file path=xl/worksheets/_rels/sheet111.xml.rels><?xml version="1.0" encoding="UTF-8" standalone="yes"?>
<Relationships xmlns="http://schemas.openxmlformats.org/package/2006/relationships"><Relationship Id="rId2" Type="http://schemas.openxmlformats.org/officeDocument/2006/relationships/drawing" Target="../drawings/drawing110.xml"/><Relationship Id="rId1" Type="http://schemas.openxmlformats.org/officeDocument/2006/relationships/printerSettings" Target="../printerSettings/printerSettings99.bin"/></Relationships>
</file>

<file path=xl/worksheets/_rels/sheet112.xml.rels><?xml version="1.0" encoding="UTF-8" standalone="yes"?>
<Relationships xmlns="http://schemas.openxmlformats.org/package/2006/relationships"><Relationship Id="rId2" Type="http://schemas.openxmlformats.org/officeDocument/2006/relationships/drawing" Target="../drawings/drawing111.xml"/><Relationship Id="rId1" Type="http://schemas.openxmlformats.org/officeDocument/2006/relationships/printerSettings" Target="../printerSettings/printerSettings100.bin"/></Relationships>
</file>

<file path=xl/worksheets/_rels/sheet113.xml.rels><?xml version="1.0" encoding="UTF-8" standalone="yes"?>
<Relationships xmlns="http://schemas.openxmlformats.org/package/2006/relationships"><Relationship Id="rId2" Type="http://schemas.openxmlformats.org/officeDocument/2006/relationships/drawing" Target="../drawings/drawing112.xml"/><Relationship Id="rId1" Type="http://schemas.openxmlformats.org/officeDocument/2006/relationships/printerSettings" Target="../printerSettings/printerSettings101.bin"/></Relationships>
</file>

<file path=xl/worksheets/_rels/sheet114.xml.rels><?xml version="1.0" encoding="UTF-8" standalone="yes"?>
<Relationships xmlns="http://schemas.openxmlformats.org/package/2006/relationships"><Relationship Id="rId2" Type="http://schemas.openxmlformats.org/officeDocument/2006/relationships/drawing" Target="../drawings/drawing113.xml"/><Relationship Id="rId1" Type="http://schemas.openxmlformats.org/officeDocument/2006/relationships/printerSettings" Target="../printerSettings/printerSettings102.bin"/></Relationships>
</file>

<file path=xl/worksheets/_rels/sheet115.xml.rels><?xml version="1.0" encoding="UTF-8" standalone="yes"?>
<Relationships xmlns="http://schemas.openxmlformats.org/package/2006/relationships"><Relationship Id="rId2" Type="http://schemas.openxmlformats.org/officeDocument/2006/relationships/drawing" Target="../drawings/drawing114.xml"/><Relationship Id="rId1" Type="http://schemas.openxmlformats.org/officeDocument/2006/relationships/printerSettings" Target="../printerSettings/printerSettings103.bin"/></Relationships>
</file>

<file path=xl/worksheets/_rels/sheet116.xml.rels><?xml version="1.0" encoding="UTF-8" standalone="yes"?>
<Relationships xmlns="http://schemas.openxmlformats.org/package/2006/relationships"><Relationship Id="rId2" Type="http://schemas.openxmlformats.org/officeDocument/2006/relationships/drawing" Target="../drawings/drawing115.xml"/><Relationship Id="rId1" Type="http://schemas.openxmlformats.org/officeDocument/2006/relationships/printerSettings" Target="../printerSettings/printerSettings104.bin"/></Relationships>
</file>

<file path=xl/worksheets/_rels/sheet117.xml.rels><?xml version="1.0" encoding="UTF-8" standalone="yes"?>
<Relationships xmlns="http://schemas.openxmlformats.org/package/2006/relationships"><Relationship Id="rId2" Type="http://schemas.openxmlformats.org/officeDocument/2006/relationships/drawing" Target="../drawings/drawing116.xml"/><Relationship Id="rId1" Type="http://schemas.openxmlformats.org/officeDocument/2006/relationships/printerSettings" Target="../printerSettings/printerSettings105.bin"/></Relationships>
</file>

<file path=xl/worksheets/_rels/sheet118.xml.rels><?xml version="1.0" encoding="UTF-8" standalone="yes"?>
<Relationships xmlns="http://schemas.openxmlformats.org/package/2006/relationships"><Relationship Id="rId2" Type="http://schemas.openxmlformats.org/officeDocument/2006/relationships/drawing" Target="../drawings/drawing117.xml"/><Relationship Id="rId1" Type="http://schemas.openxmlformats.org/officeDocument/2006/relationships/printerSettings" Target="../printerSettings/printerSettings106.bin"/></Relationships>
</file>

<file path=xl/worksheets/_rels/sheet119.xml.rels><?xml version="1.0" encoding="UTF-8" standalone="yes"?>
<Relationships xmlns="http://schemas.openxmlformats.org/package/2006/relationships"><Relationship Id="rId2" Type="http://schemas.openxmlformats.org/officeDocument/2006/relationships/drawing" Target="../drawings/drawing118.xml"/><Relationship Id="rId1" Type="http://schemas.openxmlformats.org/officeDocument/2006/relationships/printerSettings" Target="../printerSettings/printerSettings107.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5.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drawing" Target="../drawings/drawing39.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drawing" Target="../drawings/drawing40.xml"/><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2" Type="http://schemas.openxmlformats.org/officeDocument/2006/relationships/drawing" Target="../drawings/drawing41.xml"/><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2" Type="http://schemas.openxmlformats.org/officeDocument/2006/relationships/drawing" Target="../drawings/drawing42.xml"/><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2" Type="http://schemas.openxmlformats.org/officeDocument/2006/relationships/drawing" Target="../drawings/drawing43.xml"/><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2" Type="http://schemas.openxmlformats.org/officeDocument/2006/relationships/drawing" Target="../drawings/drawing44.xml"/><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2" Type="http://schemas.openxmlformats.org/officeDocument/2006/relationships/drawing" Target="../drawings/drawing45.xml"/><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46.xml"/><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2" Type="http://schemas.openxmlformats.org/officeDocument/2006/relationships/drawing" Target="../drawings/drawing47.xml"/><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2" Type="http://schemas.openxmlformats.org/officeDocument/2006/relationships/drawing" Target="../drawings/drawing48.xml"/><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2" Type="http://schemas.openxmlformats.org/officeDocument/2006/relationships/drawing" Target="../drawings/drawing49.xml"/><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2" Type="http://schemas.openxmlformats.org/officeDocument/2006/relationships/drawing" Target="../drawings/drawing50.xml"/><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2" Type="http://schemas.openxmlformats.org/officeDocument/2006/relationships/drawing" Target="../drawings/drawing51.xml"/><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52.xml"/><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2" Type="http://schemas.openxmlformats.org/officeDocument/2006/relationships/drawing" Target="../drawings/drawing53.xml"/><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2" Type="http://schemas.openxmlformats.org/officeDocument/2006/relationships/drawing" Target="../drawings/drawing54.xml"/><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2" Type="http://schemas.openxmlformats.org/officeDocument/2006/relationships/drawing" Target="../drawings/drawing55.xml"/><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2" Type="http://schemas.openxmlformats.org/officeDocument/2006/relationships/drawing" Target="../drawings/drawing56.xml"/><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2" Type="http://schemas.openxmlformats.org/officeDocument/2006/relationships/drawing" Target="../drawings/drawing57.xml"/><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2" Type="http://schemas.openxmlformats.org/officeDocument/2006/relationships/drawing" Target="../drawings/drawing58.xml"/><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2" Type="http://schemas.openxmlformats.org/officeDocument/2006/relationships/drawing" Target="../drawings/drawing59.xml"/><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2" Type="http://schemas.openxmlformats.org/officeDocument/2006/relationships/drawing" Target="../drawings/drawing60.xml"/><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2" Type="http://schemas.openxmlformats.org/officeDocument/2006/relationships/drawing" Target="../drawings/drawing61.xml"/><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2" Type="http://schemas.openxmlformats.org/officeDocument/2006/relationships/drawing" Target="../drawings/drawing62.xml"/><Relationship Id="rId1" Type="http://schemas.openxmlformats.org/officeDocument/2006/relationships/printerSettings" Target="../printerSettings/printerSettings63.bin"/></Relationships>
</file>

<file path=xl/worksheets/_rels/sheet64.xml.rels><?xml version="1.0" encoding="UTF-8" standalone="yes"?>
<Relationships xmlns="http://schemas.openxmlformats.org/package/2006/relationships"><Relationship Id="rId2" Type="http://schemas.openxmlformats.org/officeDocument/2006/relationships/drawing" Target="../drawings/drawing63.xml"/><Relationship Id="rId1" Type="http://schemas.openxmlformats.org/officeDocument/2006/relationships/printerSettings" Target="../printerSettings/printerSettings64.bin"/></Relationships>
</file>

<file path=xl/worksheets/_rels/sheet65.xml.rels><?xml version="1.0" encoding="UTF-8" standalone="yes"?>
<Relationships xmlns="http://schemas.openxmlformats.org/package/2006/relationships"><Relationship Id="rId2" Type="http://schemas.openxmlformats.org/officeDocument/2006/relationships/drawing" Target="../drawings/drawing64.xml"/><Relationship Id="rId1" Type="http://schemas.openxmlformats.org/officeDocument/2006/relationships/printerSettings" Target="../printerSettings/printerSettings65.bin"/></Relationships>
</file>

<file path=xl/worksheets/_rels/sheet66.xml.rels><?xml version="1.0" encoding="UTF-8" standalone="yes"?>
<Relationships xmlns="http://schemas.openxmlformats.org/package/2006/relationships"><Relationship Id="rId2" Type="http://schemas.openxmlformats.org/officeDocument/2006/relationships/drawing" Target="../drawings/drawing65.xml"/><Relationship Id="rId1" Type="http://schemas.openxmlformats.org/officeDocument/2006/relationships/printerSettings" Target="../printerSettings/printerSettings66.bin"/></Relationships>
</file>

<file path=xl/worksheets/_rels/sheet67.xml.rels><?xml version="1.0" encoding="UTF-8" standalone="yes"?>
<Relationships xmlns="http://schemas.openxmlformats.org/package/2006/relationships"><Relationship Id="rId2" Type="http://schemas.openxmlformats.org/officeDocument/2006/relationships/drawing" Target="../drawings/drawing66.xml"/><Relationship Id="rId1" Type="http://schemas.openxmlformats.org/officeDocument/2006/relationships/printerSettings" Target="../printerSettings/printerSettings67.bin"/></Relationships>
</file>

<file path=xl/worksheets/_rels/sheet68.xml.rels><?xml version="1.0" encoding="UTF-8" standalone="yes"?>
<Relationships xmlns="http://schemas.openxmlformats.org/package/2006/relationships"><Relationship Id="rId2" Type="http://schemas.openxmlformats.org/officeDocument/2006/relationships/drawing" Target="../drawings/drawing67.xml"/><Relationship Id="rId1" Type="http://schemas.openxmlformats.org/officeDocument/2006/relationships/printerSettings" Target="../printerSettings/printerSettings68.bin"/></Relationships>
</file>

<file path=xl/worksheets/_rels/sheet69.xml.rels><?xml version="1.0" encoding="UTF-8" standalone="yes"?>
<Relationships xmlns="http://schemas.openxmlformats.org/package/2006/relationships"><Relationship Id="rId2" Type="http://schemas.openxmlformats.org/officeDocument/2006/relationships/drawing" Target="../drawings/drawing68.xml"/><Relationship Id="rId1" Type="http://schemas.openxmlformats.org/officeDocument/2006/relationships/printerSettings" Target="../printerSettings/printerSettings6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7.bin"/></Relationships>
</file>

<file path=xl/worksheets/_rels/sheet70.xml.rels><?xml version="1.0" encoding="UTF-8" standalone="yes"?>
<Relationships xmlns="http://schemas.openxmlformats.org/package/2006/relationships"><Relationship Id="rId2" Type="http://schemas.openxmlformats.org/officeDocument/2006/relationships/drawing" Target="../drawings/drawing69.xml"/><Relationship Id="rId1" Type="http://schemas.openxmlformats.org/officeDocument/2006/relationships/printerSettings" Target="../printerSettings/printerSettings70.bin"/></Relationships>
</file>

<file path=xl/worksheets/_rels/sheet71.xml.rels><?xml version="1.0" encoding="UTF-8" standalone="yes"?>
<Relationships xmlns="http://schemas.openxmlformats.org/package/2006/relationships"><Relationship Id="rId2" Type="http://schemas.openxmlformats.org/officeDocument/2006/relationships/drawing" Target="../drawings/drawing70.xml"/><Relationship Id="rId1" Type="http://schemas.openxmlformats.org/officeDocument/2006/relationships/printerSettings" Target="../printerSettings/printerSettings71.bin"/></Relationships>
</file>

<file path=xl/worksheets/_rels/sheet72.xml.rels><?xml version="1.0" encoding="UTF-8" standalone="yes"?>
<Relationships xmlns="http://schemas.openxmlformats.org/package/2006/relationships"><Relationship Id="rId2" Type="http://schemas.openxmlformats.org/officeDocument/2006/relationships/drawing" Target="../drawings/drawing71.xml"/><Relationship Id="rId1" Type="http://schemas.openxmlformats.org/officeDocument/2006/relationships/printerSettings" Target="../printerSettings/printerSettings72.bin"/></Relationships>
</file>

<file path=xl/worksheets/_rels/sheet73.xml.rels><?xml version="1.0" encoding="UTF-8" standalone="yes"?>
<Relationships xmlns="http://schemas.openxmlformats.org/package/2006/relationships"><Relationship Id="rId2" Type="http://schemas.openxmlformats.org/officeDocument/2006/relationships/drawing" Target="../drawings/drawing72.xml"/><Relationship Id="rId1" Type="http://schemas.openxmlformats.org/officeDocument/2006/relationships/printerSettings" Target="../printerSettings/printerSettings73.bin"/></Relationships>
</file>

<file path=xl/worksheets/_rels/sheet74.xml.rels><?xml version="1.0" encoding="UTF-8" standalone="yes"?>
<Relationships xmlns="http://schemas.openxmlformats.org/package/2006/relationships"><Relationship Id="rId2" Type="http://schemas.openxmlformats.org/officeDocument/2006/relationships/drawing" Target="../drawings/drawing73.xml"/><Relationship Id="rId1" Type="http://schemas.openxmlformats.org/officeDocument/2006/relationships/printerSettings" Target="../printerSettings/printerSettings74.bin"/></Relationships>
</file>

<file path=xl/worksheets/_rels/sheet75.xml.rels><?xml version="1.0" encoding="UTF-8" standalone="yes"?>
<Relationships xmlns="http://schemas.openxmlformats.org/package/2006/relationships"><Relationship Id="rId2" Type="http://schemas.openxmlformats.org/officeDocument/2006/relationships/drawing" Target="../drawings/drawing74.xml"/><Relationship Id="rId1" Type="http://schemas.openxmlformats.org/officeDocument/2006/relationships/printerSettings" Target="../printerSettings/printerSettings75.bin"/></Relationships>
</file>

<file path=xl/worksheets/_rels/sheet76.xml.rels><?xml version="1.0" encoding="UTF-8" standalone="yes"?>
<Relationships xmlns="http://schemas.openxmlformats.org/package/2006/relationships"><Relationship Id="rId2" Type="http://schemas.openxmlformats.org/officeDocument/2006/relationships/drawing" Target="../drawings/drawing75.xml"/><Relationship Id="rId1" Type="http://schemas.openxmlformats.org/officeDocument/2006/relationships/printerSettings" Target="../printerSettings/printerSettings76.bin"/></Relationships>
</file>

<file path=xl/worksheets/_rels/sheet77.xml.rels><?xml version="1.0" encoding="UTF-8" standalone="yes"?>
<Relationships xmlns="http://schemas.openxmlformats.org/package/2006/relationships"><Relationship Id="rId2" Type="http://schemas.openxmlformats.org/officeDocument/2006/relationships/drawing" Target="../drawings/drawing76.xml"/><Relationship Id="rId1" Type="http://schemas.openxmlformats.org/officeDocument/2006/relationships/printerSettings" Target="../printerSettings/printerSettings77.bin"/></Relationships>
</file>

<file path=xl/worksheets/_rels/sheet78.xml.rels><?xml version="1.0" encoding="UTF-8" standalone="yes"?>
<Relationships xmlns="http://schemas.openxmlformats.org/package/2006/relationships"><Relationship Id="rId2" Type="http://schemas.openxmlformats.org/officeDocument/2006/relationships/drawing" Target="../drawings/drawing77.xml"/><Relationship Id="rId1" Type="http://schemas.openxmlformats.org/officeDocument/2006/relationships/printerSettings" Target="../printerSettings/printerSettings78.bin"/></Relationships>
</file>

<file path=xl/worksheets/_rels/sheet79.xml.rels><?xml version="1.0" encoding="UTF-8" standalone="yes"?>
<Relationships xmlns="http://schemas.openxmlformats.org/package/2006/relationships"><Relationship Id="rId2" Type="http://schemas.openxmlformats.org/officeDocument/2006/relationships/drawing" Target="../drawings/drawing78.xml"/><Relationship Id="rId1" Type="http://schemas.openxmlformats.org/officeDocument/2006/relationships/printerSettings" Target="../printerSettings/printerSettings79.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8.bin"/></Relationships>
</file>

<file path=xl/worksheets/_rels/sheet80.xml.rels><?xml version="1.0" encoding="UTF-8" standalone="yes"?>
<Relationships xmlns="http://schemas.openxmlformats.org/package/2006/relationships"><Relationship Id="rId2" Type="http://schemas.openxmlformats.org/officeDocument/2006/relationships/drawing" Target="../drawings/drawing79.xml"/><Relationship Id="rId1" Type="http://schemas.openxmlformats.org/officeDocument/2006/relationships/printerSettings" Target="../printerSettings/printerSettings80.bin"/></Relationships>
</file>

<file path=xl/worksheets/_rels/sheet81.xml.rels><?xml version="1.0" encoding="UTF-8" standalone="yes"?>
<Relationships xmlns="http://schemas.openxmlformats.org/package/2006/relationships"><Relationship Id="rId2" Type="http://schemas.openxmlformats.org/officeDocument/2006/relationships/drawing" Target="../drawings/drawing80.xml"/><Relationship Id="rId1" Type="http://schemas.openxmlformats.org/officeDocument/2006/relationships/printerSettings" Target="../printerSettings/printerSettings81.bin"/></Relationships>
</file>

<file path=xl/worksheets/_rels/sheet82.xml.rels><?xml version="1.0" encoding="UTF-8" standalone="yes"?>
<Relationships xmlns="http://schemas.openxmlformats.org/package/2006/relationships"><Relationship Id="rId2" Type="http://schemas.openxmlformats.org/officeDocument/2006/relationships/drawing" Target="../drawings/drawing81.xml"/><Relationship Id="rId1" Type="http://schemas.openxmlformats.org/officeDocument/2006/relationships/printerSettings" Target="../printerSettings/printerSettings82.bin"/></Relationships>
</file>

<file path=xl/worksheets/_rels/sheet83.xml.rels><?xml version="1.0" encoding="UTF-8" standalone="yes"?>
<Relationships xmlns="http://schemas.openxmlformats.org/package/2006/relationships"><Relationship Id="rId2" Type="http://schemas.openxmlformats.org/officeDocument/2006/relationships/drawing" Target="../drawings/drawing82.xml"/><Relationship Id="rId1" Type="http://schemas.openxmlformats.org/officeDocument/2006/relationships/printerSettings" Target="../printerSettings/printerSettings83.bin"/></Relationships>
</file>

<file path=xl/worksheets/_rels/sheet84.xml.rels><?xml version="1.0" encoding="UTF-8" standalone="yes"?>
<Relationships xmlns="http://schemas.openxmlformats.org/package/2006/relationships"><Relationship Id="rId2" Type="http://schemas.openxmlformats.org/officeDocument/2006/relationships/drawing" Target="../drawings/drawing83.xml"/><Relationship Id="rId1" Type="http://schemas.openxmlformats.org/officeDocument/2006/relationships/printerSettings" Target="../printerSettings/printerSettings84.bin"/></Relationships>
</file>

<file path=xl/worksheets/_rels/sheet85.xml.rels><?xml version="1.0" encoding="UTF-8" standalone="yes"?>
<Relationships xmlns="http://schemas.openxmlformats.org/package/2006/relationships"><Relationship Id="rId2" Type="http://schemas.openxmlformats.org/officeDocument/2006/relationships/drawing" Target="../drawings/drawing84.xml"/><Relationship Id="rId1" Type="http://schemas.openxmlformats.org/officeDocument/2006/relationships/printerSettings" Target="../printerSettings/printerSettings85.bin"/></Relationships>
</file>

<file path=xl/worksheets/_rels/sheet86.xml.rels><?xml version="1.0" encoding="UTF-8" standalone="yes"?>
<Relationships xmlns="http://schemas.openxmlformats.org/package/2006/relationships"><Relationship Id="rId2" Type="http://schemas.openxmlformats.org/officeDocument/2006/relationships/drawing" Target="../drawings/drawing85.xml"/><Relationship Id="rId1" Type="http://schemas.openxmlformats.org/officeDocument/2006/relationships/printerSettings" Target="../printerSettings/printerSettings86.bin"/></Relationships>
</file>

<file path=xl/worksheets/_rels/sheet87.xml.rels><?xml version="1.0" encoding="UTF-8" standalone="yes"?>
<Relationships xmlns="http://schemas.openxmlformats.org/package/2006/relationships"><Relationship Id="rId2" Type="http://schemas.openxmlformats.org/officeDocument/2006/relationships/drawing" Target="../drawings/drawing86.xml"/><Relationship Id="rId1" Type="http://schemas.openxmlformats.org/officeDocument/2006/relationships/printerSettings" Target="../printerSettings/printerSettings87.bin"/></Relationships>
</file>

<file path=xl/worksheets/_rels/sheet88.xml.rels><?xml version="1.0" encoding="UTF-8" standalone="yes"?>
<Relationships xmlns="http://schemas.openxmlformats.org/package/2006/relationships"><Relationship Id="rId2" Type="http://schemas.openxmlformats.org/officeDocument/2006/relationships/drawing" Target="../drawings/drawing87.xml"/><Relationship Id="rId1" Type="http://schemas.openxmlformats.org/officeDocument/2006/relationships/printerSettings" Target="../printerSettings/printerSettings88.bin"/></Relationships>
</file>

<file path=xl/worksheets/_rels/sheet89.xml.rels><?xml version="1.0" encoding="UTF-8" standalone="yes"?>
<Relationships xmlns="http://schemas.openxmlformats.org/package/2006/relationships"><Relationship Id="rId2" Type="http://schemas.openxmlformats.org/officeDocument/2006/relationships/drawing" Target="../drawings/drawing88.xml"/><Relationship Id="rId1" Type="http://schemas.openxmlformats.org/officeDocument/2006/relationships/printerSettings" Target="../printerSettings/printerSettings89.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9.bin"/></Relationships>
</file>

<file path=xl/worksheets/_rels/sheet90.xml.rels><?xml version="1.0" encoding="UTF-8" standalone="yes"?>
<Relationships xmlns="http://schemas.openxmlformats.org/package/2006/relationships"><Relationship Id="rId2" Type="http://schemas.openxmlformats.org/officeDocument/2006/relationships/drawing" Target="../drawings/drawing89.xml"/><Relationship Id="rId1" Type="http://schemas.openxmlformats.org/officeDocument/2006/relationships/printerSettings" Target="../printerSettings/printerSettings90.bin"/></Relationships>
</file>

<file path=xl/worksheets/_rels/sheet91.xml.rels><?xml version="1.0" encoding="UTF-8" standalone="yes"?>
<Relationships xmlns="http://schemas.openxmlformats.org/package/2006/relationships"><Relationship Id="rId2" Type="http://schemas.openxmlformats.org/officeDocument/2006/relationships/drawing" Target="../drawings/drawing90.xml"/><Relationship Id="rId1" Type="http://schemas.openxmlformats.org/officeDocument/2006/relationships/printerSettings" Target="../printerSettings/printerSettings91.bin"/></Relationships>
</file>

<file path=xl/worksheets/_rels/sheet92.xml.rels><?xml version="1.0" encoding="UTF-8" standalone="yes"?>
<Relationships xmlns="http://schemas.openxmlformats.org/package/2006/relationships"><Relationship Id="rId2" Type="http://schemas.openxmlformats.org/officeDocument/2006/relationships/drawing" Target="../drawings/drawing91.xml"/><Relationship Id="rId1" Type="http://schemas.openxmlformats.org/officeDocument/2006/relationships/printerSettings" Target="../printerSettings/printerSettings92.bin"/></Relationships>
</file>

<file path=xl/worksheets/_rels/sheet93.xml.rels><?xml version="1.0" encoding="UTF-8" standalone="yes"?>
<Relationships xmlns="http://schemas.openxmlformats.org/package/2006/relationships"><Relationship Id="rId2" Type="http://schemas.openxmlformats.org/officeDocument/2006/relationships/drawing" Target="../drawings/drawing92.xml"/><Relationship Id="rId1" Type="http://schemas.openxmlformats.org/officeDocument/2006/relationships/printerSettings" Target="../printerSettings/printerSettings93.bin"/></Relationships>
</file>

<file path=xl/worksheets/_rels/sheet94.xml.rels><?xml version="1.0" encoding="UTF-8" standalone="yes"?>
<Relationships xmlns="http://schemas.openxmlformats.org/package/2006/relationships"><Relationship Id="rId2" Type="http://schemas.openxmlformats.org/officeDocument/2006/relationships/drawing" Target="../drawings/drawing93.xml"/><Relationship Id="rId1" Type="http://schemas.openxmlformats.org/officeDocument/2006/relationships/printerSettings" Target="../printerSettings/printerSettings94.bin"/></Relationships>
</file>

<file path=xl/worksheets/_rels/sheet95.xml.rels><?xml version="1.0" encoding="UTF-8" standalone="yes"?>
<Relationships xmlns="http://schemas.openxmlformats.org/package/2006/relationships"><Relationship Id="rId2" Type="http://schemas.openxmlformats.org/officeDocument/2006/relationships/drawing" Target="../drawings/drawing94.xml"/><Relationship Id="rId1" Type="http://schemas.openxmlformats.org/officeDocument/2006/relationships/printerSettings" Target="../printerSettings/printerSettings95.bin"/></Relationships>
</file>

<file path=xl/worksheets/_rels/sheet96.xml.rels><?xml version="1.0" encoding="UTF-8" standalone="yes"?>
<Relationships xmlns="http://schemas.openxmlformats.org/package/2006/relationships"><Relationship Id="rId1" Type="http://schemas.openxmlformats.org/officeDocument/2006/relationships/drawing" Target="../drawings/drawing95.xml"/></Relationships>
</file>

<file path=xl/worksheets/_rels/sheet97.xml.rels><?xml version="1.0" encoding="UTF-8" standalone="yes"?>
<Relationships xmlns="http://schemas.openxmlformats.org/package/2006/relationships"><Relationship Id="rId2" Type="http://schemas.openxmlformats.org/officeDocument/2006/relationships/drawing" Target="../drawings/drawing96.xml"/><Relationship Id="rId1" Type="http://schemas.openxmlformats.org/officeDocument/2006/relationships/printerSettings" Target="../printerSettings/printerSettings96.bin"/></Relationships>
</file>

<file path=xl/worksheets/_rels/sheet98.xml.rels><?xml version="1.0" encoding="UTF-8" standalone="yes"?>
<Relationships xmlns="http://schemas.openxmlformats.org/package/2006/relationships"><Relationship Id="rId1" Type="http://schemas.openxmlformats.org/officeDocument/2006/relationships/drawing" Target="../drawings/drawing97.xml"/></Relationships>
</file>

<file path=xl/worksheets/_rels/sheet99.xml.rels><?xml version="1.0" encoding="UTF-8" standalone="yes"?>
<Relationships xmlns="http://schemas.openxmlformats.org/package/2006/relationships"><Relationship Id="rId1" Type="http://schemas.openxmlformats.org/officeDocument/2006/relationships/drawing" Target="../drawings/drawing9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D129"/>
  <sheetViews>
    <sheetView zoomScaleNormal="100" workbookViewId="0"/>
  </sheetViews>
  <sheetFormatPr defaultRowHeight="13.5" x14ac:dyDescent="0.15"/>
  <cols>
    <col min="1" max="1" width="5.625" customWidth="1"/>
    <col min="2" max="2" width="41.875" customWidth="1"/>
    <col min="3" max="3" width="29.875" customWidth="1"/>
  </cols>
  <sheetData>
    <row r="1" spans="1:3" ht="21.75" customHeight="1" x14ac:dyDescent="0.25">
      <c r="B1" s="30" t="s">
        <v>3086</v>
      </c>
    </row>
    <row r="2" spans="1:3" ht="21.75" customHeight="1" x14ac:dyDescent="0.15">
      <c r="A2" s="118">
        <v>1</v>
      </c>
      <c r="B2" s="70" t="s">
        <v>780</v>
      </c>
      <c r="C2" s="93" t="s">
        <v>2303</v>
      </c>
    </row>
    <row r="3" spans="1:3" ht="21.75" customHeight="1" x14ac:dyDescent="0.15">
      <c r="A3" s="22">
        <v>2</v>
      </c>
      <c r="B3" s="70" t="s">
        <v>3106</v>
      </c>
      <c r="C3" s="93" t="s">
        <v>2303</v>
      </c>
    </row>
    <row r="4" spans="1:3" ht="21.75" customHeight="1" x14ac:dyDescent="0.15">
      <c r="A4" s="98">
        <v>3</v>
      </c>
      <c r="B4" s="70" t="s">
        <v>127</v>
      </c>
      <c r="C4" s="93" t="s">
        <v>2303</v>
      </c>
    </row>
    <row r="5" spans="1:3" ht="21.75" customHeight="1" x14ac:dyDescent="0.15">
      <c r="A5" s="98">
        <v>4</v>
      </c>
      <c r="B5" s="70" t="s">
        <v>129</v>
      </c>
      <c r="C5" s="93" t="s">
        <v>2303</v>
      </c>
    </row>
    <row r="6" spans="1:3" ht="21.75" customHeight="1" x14ac:dyDescent="0.15">
      <c r="A6" s="98">
        <v>5</v>
      </c>
      <c r="B6" s="70" t="s">
        <v>167</v>
      </c>
      <c r="C6" s="93" t="s">
        <v>2303</v>
      </c>
    </row>
    <row r="7" spans="1:3" ht="21.75" customHeight="1" x14ac:dyDescent="0.15">
      <c r="A7" s="98">
        <v>6</v>
      </c>
      <c r="B7" s="70" t="s">
        <v>205</v>
      </c>
      <c r="C7" s="93" t="s">
        <v>2303</v>
      </c>
    </row>
    <row r="8" spans="1:3" ht="21.75" customHeight="1" x14ac:dyDescent="0.15">
      <c r="A8" s="98">
        <v>7</v>
      </c>
      <c r="B8" s="70" t="s">
        <v>243</v>
      </c>
      <c r="C8" s="93" t="s">
        <v>2303</v>
      </c>
    </row>
    <row r="9" spans="1:3" ht="21.75" customHeight="1" x14ac:dyDescent="0.15">
      <c r="A9" s="98">
        <v>8</v>
      </c>
      <c r="B9" s="70" t="s">
        <v>281</v>
      </c>
      <c r="C9" s="93" t="s">
        <v>2303</v>
      </c>
    </row>
    <row r="10" spans="1:3" ht="21.75" customHeight="1" x14ac:dyDescent="0.15">
      <c r="A10" s="98">
        <v>9</v>
      </c>
      <c r="B10" s="70" t="s">
        <v>306</v>
      </c>
      <c r="C10" s="93" t="s">
        <v>2303</v>
      </c>
    </row>
    <row r="11" spans="1:3" ht="21.75" customHeight="1" x14ac:dyDescent="0.15">
      <c r="A11" s="98">
        <v>10</v>
      </c>
      <c r="B11" s="70" t="s">
        <v>907</v>
      </c>
      <c r="C11" s="93" t="s">
        <v>2303</v>
      </c>
    </row>
    <row r="12" spans="1:3" ht="21.75" customHeight="1" x14ac:dyDescent="0.15">
      <c r="A12" s="98">
        <v>11</v>
      </c>
      <c r="B12" s="70" t="s">
        <v>908</v>
      </c>
      <c r="C12" s="93" t="s">
        <v>2303</v>
      </c>
    </row>
    <row r="13" spans="1:3" ht="21.75" customHeight="1" x14ac:dyDescent="0.15">
      <c r="A13" s="98">
        <v>12</v>
      </c>
      <c r="B13" s="70" t="s">
        <v>909</v>
      </c>
      <c r="C13" s="93" t="s">
        <v>2303</v>
      </c>
    </row>
    <row r="14" spans="1:3" ht="21.75" customHeight="1" x14ac:dyDescent="0.15">
      <c r="A14" s="98">
        <v>13</v>
      </c>
      <c r="B14" s="70" t="s">
        <v>910</v>
      </c>
      <c r="C14" s="93" t="s">
        <v>2303</v>
      </c>
    </row>
    <row r="15" spans="1:3" ht="21.75" customHeight="1" x14ac:dyDescent="0.15">
      <c r="A15" s="98">
        <v>14</v>
      </c>
      <c r="B15" s="70" t="s">
        <v>912</v>
      </c>
      <c r="C15" s="74" t="s">
        <v>2303</v>
      </c>
    </row>
    <row r="16" spans="1:3" ht="21.75" customHeight="1" x14ac:dyDescent="0.15">
      <c r="A16" s="98">
        <v>15</v>
      </c>
      <c r="B16" s="70" t="s">
        <v>911</v>
      </c>
      <c r="C16" s="74" t="s">
        <v>2303</v>
      </c>
    </row>
    <row r="17" spans="1:3" ht="21.75" customHeight="1" x14ac:dyDescent="0.15">
      <c r="A17" s="98">
        <v>16</v>
      </c>
      <c r="B17" s="70" t="s">
        <v>915</v>
      </c>
      <c r="C17" s="74" t="s">
        <v>2303</v>
      </c>
    </row>
    <row r="18" spans="1:3" ht="21.75" customHeight="1" x14ac:dyDescent="0.15">
      <c r="A18" s="98">
        <v>17</v>
      </c>
      <c r="B18" s="70" t="s">
        <v>916</v>
      </c>
      <c r="C18" s="74" t="s">
        <v>2303</v>
      </c>
    </row>
    <row r="19" spans="1:3" ht="21.75" customHeight="1" x14ac:dyDescent="0.15">
      <c r="A19" s="98">
        <v>18</v>
      </c>
      <c r="B19" s="70" t="s">
        <v>530</v>
      </c>
      <c r="C19" s="74" t="s">
        <v>2303</v>
      </c>
    </row>
    <row r="20" spans="1:3" ht="21.75" customHeight="1" x14ac:dyDescent="0.15">
      <c r="A20" s="98">
        <v>19</v>
      </c>
      <c r="B20" s="70" t="s">
        <v>913</v>
      </c>
      <c r="C20" s="74" t="s">
        <v>2303</v>
      </c>
    </row>
    <row r="21" spans="1:3" ht="21.75" customHeight="1" x14ac:dyDescent="0.15">
      <c r="A21" s="98">
        <v>20</v>
      </c>
      <c r="B21" s="70" t="s">
        <v>917</v>
      </c>
      <c r="C21" s="74" t="s">
        <v>2303</v>
      </c>
    </row>
    <row r="22" spans="1:3" ht="21.75" customHeight="1" x14ac:dyDescent="0.15">
      <c r="A22" s="98">
        <v>21</v>
      </c>
      <c r="B22" s="71" t="s">
        <v>1427</v>
      </c>
      <c r="C22" s="74" t="s">
        <v>2304</v>
      </c>
    </row>
    <row r="23" spans="1:3" ht="21.75" customHeight="1" x14ac:dyDescent="0.15">
      <c r="A23" s="98">
        <v>22</v>
      </c>
      <c r="B23" s="71" t="s">
        <v>914</v>
      </c>
      <c r="C23" s="74" t="s">
        <v>2303</v>
      </c>
    </row>
    <row r="24" spans="1:3" ht="21.75" customHeight="1" x14ac:dyDescent="0.15">
      <c r="A24" s="98">
        <v>23</v>
      </c>
      <c r="B24" s="71" t="s">
        <v>918</v>
      </c>
      <c r="C24" s="74" t="s">
        <v>2303</v>
      </c>
    </row>
    <row r="25" spans="1:3" ht="21.75" customHeight="1" x14ac:dyDescent="0.15">
      <c r="A25" s="98">
        <v>24</v>
      </c>
      <c r="B25" s="71" t="s">
        <v>919</v>
      </c>
      <c r="C25" s="74" t="s">
        <v>2303</v>
      </c>
    </row>
    <row r="26" spans="1:3" ht="21.75" customHeight="1" x14ac:dyDescent="0.15">
      <c r="A26" s="98">
        <v>25</v>
      </c>
      <c r="B26" s="71" t="s">
        <v>920</v>
      </c>
      <c r="C26" s="74" t="s">
        <v>2303</v>
      </c>
    </row>
    <row r="27" spans="1:3" ht="21.75" customHeight="1" x14ac:dyDescent="0.15">
      <c r="A27" s="98">
        <v>26</v>
      </c>
      <c r="B27" s="71" t="s">
        <v>769</v>
      </c>
      <c r="C27" s="74" t="s">
        <v>2303</v>
      </c>
    </row>
    <row r="28" spans="1:3" ht="21.75" customHeight="1" x14ac:dyDescent="0.15">
      <c r="A28" s="98">
        <v>27</v>
      </c>
      <c r="B28" s="71" t="s">
        <v>770</v>
      </c>
      <c r="C28" s="74" t="s">
        <v>2303</v>
      </c>
    </row>
    <row r="29" spans="1:3" ht="21.75" customHeight="1" x14ac:dyDescent="0.15">
      <c r="A29" s="98">
        <v>28</v>
      </c>
      <c r="B29" s="71" t="s">
        <v>921</v>
      </c>
      <c r="C29" s="74" t="s">
        <v>2303</v>
      </c>
    </row>
    <row r="30" spans="1:3" ht="21.75" customHeight="1" x14ac:dyDescent="0.15">
      <c r="A30" s="98">
        <v>29</v>
      </c>
      <c r="B30" s="71" t="s">
        <v>922</v>
      </c>
      <c r="C30" s="74" t="s">
        <v>2303</v>
      </c>
    </row>
    <row r="31" spans="1:3" ht="21.75" customHeight="1" x14ac:dyDescent="0.15">
      <c r="A31" s="98">
        <v>30</v>
      </c>
      <c r="B31" s="70" t="s">
        <v>2482</v>
      </c>
      <c r="C31" s="74" t="s">
        <v>2303</v>
      </c>
    </row>
    <row r="32" spans="1:3" ht="21.75" customHeight="1" x14ac:dyDescent="0.15">
      <c r="A32" s="98">
        <v>31</v>
      </c>
      <c r="B32" s="71" t="s">
        <v>809</v>
      </c>
      <c r="C32" s="74" t="s">
        <v>2303</v>
      </c>
    </row>
    <row r="33" spans="1:4" ht="21.75" customHeight="1" x14ac:dyDescent="0.15">
      <c r="A33" s="98">
        <v>32</v>
      </c>
      <c r="B33" s="70" t="s">
        <v>3058</v>
      </c>
      <c r="C33" s="74" t="s">
        <v>3101</v>
      </c>
      <c r="D33" s="135"/>
    </row>
    <row r="34" spans="1:4" ht="21.75" customHeight="1" x14ac:dyDescent="0.15">
      <c r="A34" s="98">
        <v>33</v>
      </c>
      <c r="B34" s="70" t="s">
        <v>1437</v>
      </c>
      <c r="C34" s="74" t="s">
        <v>2303</v>
      </c>
    </row>
    <row r="35" spans="1:4" ht="21.75" customHeight="1" x14ac:dyDescent="0.15">
      <c r="A35" s="98">
        <v>34</v>
      </c>
      <c r="B35" s="70" t="s">
        <v>1438</v>
      </c>
      <c r="C35" s="74" t="s">
        <v>2305</v>
      </c>
    </row>
    <row r="36" spans="1:4" ht="21.75" customHeight="1" x14ac:dyDescent="0.15">
      <c r="A36" s="98">
        <v>35</v>
      </c>
      <c r="B36" s="70" t="s">
        <v>1439</v>
      </c>
      <c r="C36" s="74" t="s">
        <v>2305</v>
      </c>
    </row>
    <row r="37" spans="1:4" ht="21.75" customHeight="1" x14ac:dyDescent="0.15">
      <c r="A37" s="98">
        <v>36</v>
      </c>
      <c r="B37" s="76" t="s">
        <v>3081</v>
      </c>
      <c r="C37" s="74" t="s">
        <v>2304</v>
      </c>
    </row>
    <row r="38" spans="1:4" ht="21.75" customHeight="1" x14ac:dyDescent="0.15">
      <c r="A38" s="98">
        <v>37</v>
      </c>
      <c r="B38" s="76" t="s">
        <v>3063</v>
      </c>
      <c r="C38" s="74" t="s">
        <v>2304</v>
      </c>
    </row>
    <row r="39" spans="1:4" ht="21.75" customHeight="1" x14ac:dyDescent="0.15">
      <c r="A39" s="98">
        <v>38</v>
      </c>
      <c r="B39" s="77" t="s">
        <v>2306</v>
      </c>
      <c r="C39" s="74" t="s">
        <v>2303</v>
      </c>
    </row>
    <row r="40" spans="1:4" s="75" customFormat="1" ht="21.75" customHeight="1" x14ac:dyDescent="0.15">
      <c r="A40" s="98">
        <v>39</v>
      </c>
      <c r="B40" s="77" t="s">
        <v>2307</v>
      </c>
      <c r="C40" s="74" t="str">
        <f>'Main Menu'!C12</f>
        <v>Chief Officer</v>
      </c>
    </row>
    <row r="41" spans="1:4" s="75" customFormat="1" ht="21.75" customHeight="1" x14ac:dyDescent="0.15">
      <c r="A41" s="98">
        <v>40</v>
      </c>
      <c r="B41" s="77" t="s">
        <v>2308</v>
      </c>
      <c r="C41" s="74" t="s">
        <v>2303</v>
      </c>
    </row>
    <row r="42" spans="1:4" s="75" customFormat="1" ht="21.75" customHeight="1" x14ac:dyDescent="0.15">
      <c r="A42" s="98">
        <v>41</v>
      </c>
      <c r="B42" s="77" t="s">
        <v>2309</v>
      </c>
      <c r="C42" s="74" t="s">
        <v>2303</v>
      </c>
    </row>
    <row r="43" spans="1:4" s="75" customFormat="1" ht="21.75" customHeight="1" x14ac:dyDescent="0.15">
      <c r="A43" s="98">
        <v>42</v>
      </c>
      <c r="B43" s="77" t="s">
        <v>2310</v>
      </c>
      <c r="C43" s="74" t="s">
        <v>2303</v>
      </c>
    </row>
    <row r="44" spans="1:4" s="75" customFormat="1" ht="21.75" customHeight="1" x14ac:dyDescent="0.15">
      <c r="A44" s="98">
        <v>43</v>
      </c>
      <c r="B44" s="77" t="s">
        <v>2311</v>
      </c>
      <c r="C44" s="74" t="s">
        <v>2303</v>
      </c>
    </row>
    <row r="45" spans="1:4" s="75" customFormat="1" ht="21.75" customHeight="1" x14ac:dyDescent="0.15">
      <c r="A45" s="98">
        <v>44</v>
      </c>
      <c r="B45" s="77" t="s">
        <v>2312</v>
      </c>
      <c r="C45" s="74" t="s">
        <v>2303</v>
      </c>
    </row>
    <row r="46" spans="1:4" s="75" customFormat="1" ht="21.75" customHeight="1" x14ac:dyDescent="0.15">
      <c r="A46" s="98">
        <v>45</v>
      </c>
      <c r="B46" s="77" t="s">
        <v>2313</v>
      </c>
      <c r="C46" s="74" t="s">
        <v>2303</v>
      </c>
    </row>
    <row r="47" spans="1:4" s="75" customFormat="1" ht="21.75" customHeight="1" x14ac:dyDescent="0.15">
      <c r="A47" s="98">
        <v>46</v>
      </c>
      <c r="B47" s="77" t="s">
        <v>2314</v>
      </c>
      <c r="C47" s="74" t="s">
        <v>2303</v>
      </c>
    </row>
    <row r="48" spans="1:4" s="75" customFormat="1" ht="21.75" customHeight="1" x14ac:dyDescent="0.15">
      <c r="A48" s="98">
        <v>47</v>
      </c>
      <c r="B48" s="77" t="s">
        <v>2315</v>
      </c>
      <c r="C48" s="74" t="s">
        <v>2303</v>
      </c>
    </row>
    <row r="49" spans="1:3" s="75" customFormat="1" ht="21.75" customHeight="1" x14ac:dyDescent="0.15">
      <c r="A49" s="98">
        <v>48</v>
      </c>
      <c r="B49" s="77" t="s">
        <v>2316</v>
      </c>
      <c r="C49" s="74" t="s">
        <v>2303</v>
      </c>
    </row>
    <row r="50" spans="1:3" s="75" customFormat="1" ht="21.75" customHeight="1" x14ac:dyDescent="0.15">
      <c r="A50" s="98">
        <v>49</v>
      </c>
      <c r="B50" s="77" t="s">
        <v>2317</v>
      </c>
      <c r="C50" s="74" t="s">
        <v>2303</v>
      </c>
    </row>
    <row r="51" spans="1:3" s="75" customFormat="1" ht="21.75" customHeight="1" x14ac:dyDescent="0.15">
      <c r="A51" s="98">
        <v>50</v>
      </c>
      <c r="B51" s="77" t="s">
        <v>2318</v>
      </c>
      <c r="C51" s="74" t="s">
        <v>2303</v>
      </c>
    </row>
    <row r="52" spans="1:3" s="75" customFormat="1" ht="21.75" customHeight="1" x14ac:dyDescent="0.15">
      <c r="A52" s="98">
        <v>51</v>
      </c>
      <c r="B52" s="77" t="s">
        <v>2494</v>
      </c>
      <c r="C52" s="74" t="s">
        <v>2303</v>
      </c>
    </row>
    <row r="53" spans="1:3" s="75" customFormat="1" ht="21.75" customHeight="1" x14ac:dyDescent="0.15">
      <c r="A53" s="98">
        <v>52</v>
      </c>
      <c r="B53" s="77" t="s">
        <v>2495</v>
      </c>
      <c r="C53" s="74" t="s">
        <v>2303</v>
      </c>
    </row>
    <row r="54" spans="1:3" s="75" customFormat="1" ht="21.75" customHeight="1" x14ac:dyDescent="0.15">
      <c r="A54" s="98">
        <v>53</v>
      </c>
      <c r="B54" s="77" t="s">
        <v>2496</v>
      </c>
      <c r="C54" s="74" t="s">
        <v>2303</v>
      </c>
    </row>
    <row r="55" spans="1:3" s="75" customFormat="1" ht="21.75" customHeight="1" x14ac:dyDescent="0.15">
      <c r="A55" s="98">
        <v>54</v>
      </c>
      <c r="B55" s="77" t="s">
        <v>2497</v>
      </c>
      <c r="C55" s="74" t="s">
        <v>2303</v>
      </c>
    </row>
    <row r="56" spans="1:3" s="75" customFormat="1" ht="21.75" customHeight="1" x14ac:dyDescent="0.15">
      <c r="A56" s="98">
        <v>55</v>
      </c>
      <c r="B56" s="77" t="s">
        <v>2319</v>
      </c>
      <c r="C56" s="74" t="s">
        <v>2303</v>
      </c>
    </row>
    <row r="57" spans="1:3" s="75" customFormat="1" ht="21.75" customHeight="1" x14ac:dyDescent="0.15">
      <c r="A57" s="98">
        <v>56</v>
      </c>
      <c r="B57" s="77" t="s">
        <v>2481</v>
      </c>
      <c r="C57" s="74" t="s">
        <v>2303</v>
      </c>
    </row>
    <row r="58" spans="1:3" s="75" customFormat="1" ht="21.75" customHeight="1" x14ac:dyDescent="0.15">
      <c r="A58" s="98">
        <v>63</v>
      </c>
      <c r="B58" s="76" t="s">
        <v>1442</v>
      </c>
      <c r="C58" s="74" t="s">
        <v>2303</v>
      </c>
    </row>
    <row r="59" spans="1:3" ht="21.75" customHeight="1" x14ac:dyDescent="0.15">
      <c r="A59" s="98">
        <v>57</v>
      </c>
      <c r="B59" s="81" t="s">
        <v>2553</v>
      </c>
      <c r="C59" s="74" t="s">
        <v>2689</v>
      </c>
    </row>
    <row r="60" spans="1:3" ht="21.75" customHeight="1" x14ac:dyDescent="0.15">
      <c r="A60" s="98">
        <v>58</v>
      </c>
      <c r="B60" s="81" t="s">
        <v>2554</v>
      </c>
      <c r="C60" s="74" t="s">
        <v>2689</v>
      </c>
    </row>
    <row r="61" spans="1:3" ht="21.75" customHeight="1" x14ac:dyDescent="0.15">
      <c r="A61" s="98">
        <v>59</v>
      </c>
      <c r="B61" s="81" t="s">
        <v>2555</v>
      </c>
      <c r="C61" s="74" t="s">
        <v>2689</v>
      </c>
    </row>
    <row r="62" spans="1:3" ht="21.75" customHeight="1" x14ac:dyDescent="0.15">
      <c r="A62" s="98">
        <v>60</v>
      </c>
      <c r="B62" s="81" t="s">
        <v>2556</v>
      </c>
      <c r="C62" s="74" t="s">
        <v>2689</v>
      </c>
    </row>
    <row r="63" spans="1:3" ht="21.75" customHeight="1" x14ac:dyDescent="0.15">
      <c r="A63" s="98">
        <v>61</v>
      </c>
      <c r="B63" s="81" t="s">
        <v>2557</v>
      </c>
      <c r="C63" s="74" t="s">
        <v>2689</v>
      </c>
    </row>
    <row r="64" spans="1:3" ht="21.75" customHeight="1" x14ac:dyDescent="0.15">
      <c r="A64" s="98">
        <v>62</v>
      </c>
      <c r="B64" s="81" t="s">
        <v>2558</v>
      </c>
      <c r="C64" s="74" t="s">
        <v>2689</v>
      </c>
    </row>
    <row r="65" spans="1:3" ht="21.75" customHeight="1" x14ac:dyDescent="0.15">
      <c r="A65" s="98">
        <v>64</v>
      </c>
      <c r="B65" s="76" t="s">
        <v>1443</v>
      </c>
      <c r="C65" s="74" t="s">
        <v>2303</v>
      </c>
    </row>
    <row r="66" spans="1:3" ht="21.75" customHeight="1" x14ac:dyDescent="0.15">
      <c r="A66" s="98">
        <v>65</v>
      </c>
      <c r="B66" s="76" t="s">
        <v>1444</v>
      </c>
      <c r="C66" s="74" t="s">
        <v>2303</v>
      </c>
    </row>
    <row r="67" spans="1:3" ht="21.75" customHeight="1" x14ac:dyDescent="0.15">
      <c r="A67" s="98">
        <v>66</v>
      </c>
      <c r="B67" s="76" t="s">
        <v>1445</v>
      </c>
      <c r="C67" s="74" t="s">
        <v>2303</v>
      </c>
    </row>
    <row r="68" spans="1:3" ht="21.75" customHeight="1" x14ac:dyDescent="0.15">
      <c r="A68" s="98">
        <v>67</v>
      </c>
      <c r="B68" s="76" t="s">
        <v>1446</v>
      </c>
      <c r="C68" s="74" t="s">
        <v>2303</v>
      </c>
    </row>
    <row r="69" spans="1:3" ht="21.75" customHeight="1" x14ac:dyDescent="0.15">
      <c r="A69" s="98">
        <v>68</v>
      </c>
      <c r="B69" s="76" t="s">
        <v>1447</v>
      </c>
      <c r="C69" s="74" t="s">
        <v>2303</v>
      </c>
    </row>
    <row r="70" spans="1:3" ht="21.75" customHeight="1" x14ac:dyDescent="0.15">
      <c r="A70" s="98">
        <v>69</v>
      </c>
      <c r="B70" s="76" t="s">
        <v>1448</v>
      </c>
      <c r="C70" s="74" t="s">
        <v>2303</v>
      </c>
    </row>
    <row r="71" spans="1:3" ht="21.75" customHeight="1" x14ac:dyDescent="0.15">
      <c r="A71" s="98">
        <v>70</v>
      </c>
      <c r="B71" s="70" t="s">
        <v>1449</v>
      </c>
      <c r="C71" s="74" t="s">
        <v>2303</v>
      </c>
    </row>
    <row r="72" spans="1:3" ht="21.75" customHeight="1" x14ac:dyDescent="0.15">
      <c r="A72" s="98">
        <v>71</v>
      </c>
      <c r="B72" s="70" t="s">
        <v>1450</v>
      </c>
      <c r="C72" s="74" t="s">
        <v>2303</v>
      </c>
    </row>
    <row r="73" spans="1:3" ht="21.75" customHeight="1" x14ac:dyDescent="0.15">
      <c r="A73" s="98">
        <v>72</v>
      </c>
      <c r="B73" s="70" t="s">
        <v>1451</v>
      </c>
      <c r="C73" s="74" t="s">
        <v>2303</v>
      </c>
    </row>
    <row r="74" spans="1:3" ht="21.75" customHeight="1" x14ac:dyDescent="0.15">
      <c r="A74" s="98">
        <v>73</v>
      </c>
      <c r="B74" s="70" t="s">
        <v>1452</v>
      </c>
      <c r="C74" s="74" t="s">
        <v>2303</v>
      </c>
    </row>
    <row r="75" spans="1:3" ht="21.75" customHeight="1" x14ac:dyDescent="0.15">
      <c r="A75" s="98">
        <v>74</v>
      </c>
      <c r="B75" s="70" t="s">
        <v>1453</v>
      </c>
      <c r="C75" s="74" t="s">
        <v>2303</v>
      </c>
    </row>
    <row r="76" spans="1:3" ht="21.75" customHeight="1" x14ac:dyDescent="0.15">
      <c r="A76" s="98">
        <v>75</v>
      </c>
      <c r="B76" s="70" t="s">
        <v>1454</v>
      </c>
      <c r="C76" s="74" t="s">
        <v>3071</v>
      </c>
    </row>
    <row r="77" spans="1:3" ht="21.75" customHeight="1" x14ac:dyDescent="0.15">
      <c r="A77" s="98">
        <v>76</v>
      </c>
      <c r="B77" s="70" t="s">
        <v>1455</v>
      </c>
      <c r="C77" s="74" t="s">
        <v>2303</v>
      </c>
    </row>
    <row r="78" spans="1:3" ht="21.75" customHeight="1" x14ac:dyDescent="0.15">
      <c r="A78" s="98">
        <v>77</v>
      </c>
      <c r="B78" s="70" t="s">
        <v>1456</v>
      </c>
      <c r="C78" s="74" t="s">
        <v>2303</v>
      </c>
    </row>
    <row r="79" spans="1:3" ht="21.75" customHeight="1" x14ac:dyDescent="0.15">
      <c r="A79" s="98">
        <v>78</v>
      </c>
      <c r="B79" s="70" t="s">
        <v>1457</v>
      </c>
      <c r="C79" s="74" t="s">
        <v>2303</v>
      </c>
    </row>
    <row r="80" spans="1:3" ht="21.75" customHeight="1" x14ac:dyDescent="0.15">
      <c r="A80" s="98">
        <v>79</v>
      </c>
      <c r="B80" s="70" t="s">
        <v>1458</v>
      </c>
      <c r="C80" s="74" t="s">
        <v>2303</v>
      </c>
    </row>
    <row r="81" spans="1:3" ht="21.75" customHeight="1" x14ac:dyDescent="0.15">
      <c r="A81" s="98">
        <v>80</v>
      </c>
      <c r="B81" s="70" t="s">
        <v>1459</v>
      </c>
      <c r="C81" s="74" t="s">
        <v>2304</v>
      </c>
    </row>
    <row r="82" spans="1:3" ht="21.75" customHeight="1" x14ac:dyDescent="0.15">
      <c r="A82" s="98">
        <v>81</v>
      </c>
      <c r="B82" s="70" t="s">
        <v>1460</v>
      </c>
      <c r="C82" s="74" t="s">
        <v>2304</v>
      </c>
    </row>
    <row r="83" spans="1:3" ht="21.75" customHeight="1" x14ac:dyDescent="0.15">
      <c r="A83" s="98">
        <v>82</v>
      </c>
      <c r="B83" s="70" t="s">
        <v>1461</v>
      </c>
      <c r="C83" s="74" t="s">
        <v>3075</v>
      </c>
    </row>
    <row r="84" spans="1:3" ht="21.75" customHeight="1" x14ac:dyDescent="0.15">
      <c r="A84" s="98">
        <v>83</v>
      </c>
      <c r="B84" s="70" t="s">
        <v>1462</v>
      </c>
      <c r="C84" s="74" t="s">
        <v>3075</v>
      </c>
    </row>
    <row r="85" spans="1:3" ht="21.75" customHeight="1" x14ac:dyDescent="0.15">
      <c r="A85" s="98">
        <v>84</v>
      </c>
      <c r="B85" s="81" t="s">
        <v>2696</v>
      </c>
      <c r="C85" s="74" t="s">
        <v>2303</v>
      </c>
    </row>
    <row r="86" spans="1:3" ht="21.75" customHeight="1" x14ac:dyDescent="0.15">
      <c r="A86" s="98">
        <v>85</v>
      </c>
      <c r="B86" s="92" t="s">
        <v>3100</v>
      </c>
      <c r="C86" s="74" t="s">
        <v>3101</v>
      </c>
    </row>
    <row r="87" spans="1:3" ht="21.75" customHeight="1" x14ac:dyDescent="0.15">
      <c r="A87" s="98">
        <v>86</v>
      </c>
      <c r="B87" s="92" t="s">
        <v>2952</v>
      </c>
      <c r="C87" s="74" t="s">
        <v>2303</v>
      </c>
    </row>
    <row r="88" spans="1:3" ht="21.75" customHeight="1" x14ac:dyDescent="0.15">
      <c r="A88" s="98">
        <v>87</v>
      </c>
      <c r="B88" s="92" t="s">
        <v>2719</v>
      </c>
      <c r="C88" s="74" t="s">
        <v>2303</v>
      </c>
    </row>
    <row r="89" spans="1:3" ht="21.75" customHeight="1" x14ac:dyDescent="0.15">
      <c r="A89" s="98">
        <v>88</v>
      </c>
      <c r="B89" s="92" t="s">
        <v>2723</v>
      </c>
      <c r="C89" s="74" t="s">
        <v>2303</v>
      </c>
    </row>
    <row r="90" spans="1:3" ht="21.75" customHeight="1" x14ac:dyDescent="0.15">
      <c r="A90" s="98">
        <v>89</v>
      </c>
      <c r="B90" s="92" t="s">
        <v>2729</v>
      </c>
      <c r="C90" s="74" t="s">
        <v>2303</v>
      </c>
    </row>
    <row r="91" spans="1:3" ht="21.75" customHeight="1" x14ac:dyDescent="0.15">
      <c r="A91" s="98">
        <v>90</v>
      </c>
      <c r="B91" s="92" t="s">
        <v>2740</v>
      </c>
      <c r="C91" s="74" t="s">
        <v>2305</v>
      </c>
    </row>
    <row r="92" spans="1:3" ht="21.75" customHeight="1" x14ac:dyDescent="0.15">
      <c r="A92" s="98">
        <v>91</v>
      </c>
      <c r="B92" s="92" t="s">
        <v>2746</v>
      </c>
      <c r="C92" s="74" t="s">
        <v>2303</v>
      </c>
    </row>
    <row r="93" spans="1:3" ht="21.75" customHeight="1" x14ac:dyDescent="0.15">
      <c r="A93" s="98">
        <v>92</v>
      </c>
      <c r="B93" s="92" t="s">
        <v>2953</v>
      </c>
      <c r="C93" s="74" t="s">
        <v>2304</v>
      </c>
    </row>
    <row r="94" spans="1:3" ht="21.75" customHeight="1" x14ac:dyDescent="0.15">
      <c r="A94" s="98">
        <v>93</v>
      </c>
      <c r="B94" s="92" t="s">
        <v>2764</v>
      </c>
      <c r="C94" s="74" t="s">
        <v>2303</v>
      </c>
    </row>
    <row r="95" spans="1:3" ht="21.75" customHeight="1" x14ac:dyDescent="0.15">
      <c r="A95" s="98">
        <v>94</v>
      </c>
      <c r="B95" s="92" t="s">
        <v>2954</v>
      </c>
      <c r="C95" s="74" t="s">
        <v>2303</v>
      </c>
    </row>
    <row r="96" spans="1:3" ht="21.75" customHeight="1" x14ac:dyDescent="0.15">
      <c r="A96" s="98">
        <v>95</v>
      </c>
      <c r="B96" s="92" t="s">
        <v>2963</v>
      </c>
      <c r="C96" s="74" t="s">
        <v>2303</v>
      </c>
    </row>
    <row r="97" spans="1:3" ht="21.75" customHeight="1" x14ac:dyDescent="0.15">
      <c r="A97" s="98">
        <v>96</v>
      </c>
      <c r="B97" s="92" t="s">
        <v>2791</v>
      </c>
      <c r="C97" s="74" t="s">
        <v>2303</v>
      </c>
    </row>
    <row r="98" spans="1:3" ht="21.75" customHeight="1" x14ac:dyDescent="0.15">
      <c r="A98" s="98">
        <v>97</v>
      </c>
      <c r="B98" s="92" t="s">
        <v>2804</v>
      </c>
      <c r="C98" s="74" t="s">
        <v>2303</v>
      </c>
    </row>
    <row r="99" spans="1:3" ht="21.75" customHeight="1" x14ac:dyDescent="0.15">
      <c r="A99" s="98">
        <v>98</v>
      </c>
      <c r="B99" s="92" t="s">
        <v>2955</v>
      </c>
      <c r="C99" s="74" t="s">
        <v>2303</v>
      </c>
    </row>
    <row r="100" spans="1:3" ht="21.75" customHeight="1" x14ac:dyDescent="0.15">
      <c r="A100" s="98">
        <v>99</v>
      </c>
      <c r="B100" s="92" t="s">
        <v>2823</v>
      </c>
      <c r="C100" s="74" t="s">
        <v>2303</v>
      </c>
    </row>
    <row r="101" spans="1:3" ht="21.75" customHeight="1" x14ac:dyDescent="0.15">
      <c r="A101" s="98">
        <v>100</v>
      </c>
      <c r="B101" s="92" t="s">
        <v>2830</v>
      </c>
      <c r="C101" s="74" t="s">
        <v>2303</v>
      </c>
    </row>
    <row r="102" spans="1:3" ht="21.75" customHeight="1" x14ac:dyDescent="0.15">
      <c r="A102" s="98">
        <v>101</v>
      </c>
      <c r="B102" s="92" t="s">
        <v>2956</v>
      </c>
      <c r="C102" s="74" t="s">
        <v>2303</v>
      </c>
    </row>
    <row r="103" spans="1:3" ht="21.75" customHeight="1" x14ac:dyDescent="0.15">
      <c r="A103" s="98">
        <v>102</v>
      </c>
      <c r="B103" s="92" t="s">
        <v>3012</v>
      </c>
      <c r="C103" s="74" t="s">
        <v>2304</v>
      </c>
    </row>
    <row r="104" spans="1:3" ht="21.75" customHeight="1" x14ac:dyDescent="0.15">
      <c r="A104" s="98">
        <v>103</v>
      </c>
      <c r="B104" s="92" t="s">
        <v>2134</v>
      </c>
      <c r="C104" s="74" t="s">
        <v>2304</v>
      </c>
    </row>
    <row r="105" spans="1:3" ht="21.75" customHeight="1" x14ac:dyDescent="0.15">
      <c r="A105" s="98">
        <v>104</v>
      </c>
      <c r="B105" s="92" t="s">
        <v>2903</v>
      </c>
      <c r="C105" s="74" t="s">
        <v>2304</v>
      </c>
    </row>
    <row r="106" spans="1:3" ht="21.75" customHeight="1" x14ac:dyDescent="0.15">
      <c r="A106" s="98">
        <v>105</v>
      </c>
      <c r="B106" s="92" t="s">
        <v>2908</v>
      </c>
      <c r="C106" s="74" t="s">
        <v>2303</v>
      </c>
    </row>
    <row r="107" spans="1:3" ht="21.75" customHeight="1" x14ac:dyDescent="0.15">
      <c r="A107" s="98">
        <v>106</v>
      </c>
      <c r="B107" s="92" t="s">
        <v>2913</v>
      </c>
      <c r="C107" s="74" t="s">
        <v>2304</v>
      </c>
    </row>
    <row r="108" spans="1:3" ht="21.75" customHeight="1" x14ac:dyDescent="0.15">
      <c r="A108" s="98">
        <v>107</v>
      </c>
      <c r="B108" s="92" t="s">
        <v>2957</v>
      </c>
      <c r="C108" s="74" t="s">
        <v>2303</v>
      </c>
    </row>
    <row r="109" spans="1:3" ht="21.75" customHeight="1" x14ac:dyDescent="0.15">
      <c r="A109" s="98">
        <v>108</v>
      </c>
      <c r="B109" s="92" t="s">
        <v>2958</v>
      </c>
      <c r="C109" s="74" t="s">
        <v>2303</v>
      </c>
    </row>
    <row r="110" spans="1:3" ht="21.75" customHeight="1" x14ac:dyDescent="0.15">
      <c r="A110" s="98">
        <v>109</v>
      </c>
      <c r="B110" s="92" t="s">
        <v>2962</v>
      </c>
      <c r="C110" s="74" t="s">
        <v>3064</v>
      </c>
    </row>
    <row r="111" spans="1:3" ht="21.75" customHeight="1" x14ac:dyDescent="0.15">
      <c r="C111" s="73" t="s">
        <v>2302</v>
      </c>
    </row>
    <row r="112" spans="1:3" ht="21.75" customHeight="1" x14ac:dyDescent="0.15">
      <c r="A112" s="98">
        <v>110</v>
      </c>
      <c r="B112" s="70" t="s">
        <v>2959</v>
      </c>
      <c r="C112" s="74" t="s">
        <v>2303</v>
      </c>
    </row>
    <row r="113" spans="1:3" ht="21.75" customHeight="1" x14ac:dyDescent="0.15">
      <c r="A113" s="98">
        <v>111</v>
      </c>
      <c r="B113" s="70" t="s">
        <v>2960</v>
      </c>
      <c r="C113" s="74" t="s">
        <v>2303</v>
      </c>
    </row>
    <row r="114" spans="1:3" ht="21.75" customHeight="1" x14ac:dyDescent="0.15">
      <c r="A114" s="98">
        <v>112</v>
      </c>
      <c r="B114" s="70" t="s">
        <v>2683</v>
      </c>
      <c r="C114" s="74" t="s">
        <v>2303</v>
      </c>
    </row>
    <row r="115" spans="1:3" ht="21.75" customHeight="1" x14ac:dyDescent="0.15">
      <c r="A115" s="98">
        <v>113</v>
      </c>
      <c r="B115" s="70" t="s">
        <v>2671</v>
      </c>
      <c r="C115" s="74" t="s">
        <v>2303</v>
      </c>
    </row>
    <row r="116" spans="1:3" ht="21.75" customHeight="1" x14ac:dyDescent="0.15">
      <c r="A116" s="98">
        <v>114</v>
      </c>
      <c r="B116" s="70" t="s">
        <v>2961</v>
      </c>
      <c r="C116" s="74" t="s">
        <v>2303</v>
      </c>
    </row>
    <row r="117" spans="1:3" ht="21.75" customHeight="1" x14ac:dyDescent="0.15">
      <c r="A117" s="98">
        <v>115</v>
      </c>
      <c r="B117" s="70" t="s">
        <v>2678</v>
      </c>
      <c r="C117" s="74" t="s">
        <v>2303</v>
      </c>
    </row>
    <row r="118" spans="1:3" ht="21.75" customHeight="1" x14ac:dyDescent="0.15">
      <c r="A118" s="98">
        <v>116</v>
      </c>
      <c r="B118" s="70" t="s">
        <v>2621</v>
      </c>
      <c r="C118" s="74" t="s">
        <v>2303</v>
      </c>
    </row>
    <row r="119" spans="1:3" ht="21.75" customHeight="1" x14ac:dyDescent="0.15">
      <c r="A119" s="98">
        <v>117</v>
      </c>
      <c r="B119" s="70" t="s">
        <v>2684</v>
      </c>
      <c r="C119" s="74" t="s">
        <v>2303</v>
      </c>
    </row>
    <row r="120" spans="1:3" ht="19.5" customHeight="1" x14ac:dyDescent="0.15">
      <c r="A120" s="99">
        <v>118</v>
      </c>
      <c r="B120" s="92" t="s">
        <v>3019</v>
      </c>
      <c r="C120" s="74" t="s">
        <v>2303</v>
      </c>
    </row>
    <row r="123" spans="1:3" x14ac:dyDescent="0.15">
      <c r="B123" s="66" t="s">
        <v>3047</v>
      </c>
      <c r="C123" s="105" t="s">
        <v>3184</v>
      </c>
    </row>
    <row r="124" spans="1:3" x14ac:dyDescent="0.15">
      <c r="B124" s="66" t="s">
        <v>3048</v>
      </c>
      <c r="C124" s="105" t="s">
        <v>3183</v>
      </c>
    </row>
    <row r="125" spans="1:3" x14ac:dyDescent="0.15">
      <c r="B125" s="66" t="s">
        <v>3049</v>
      </c>
      <c r="C125" s="105" t="s">
        <v>3185</v>
      </c>
    </row>
    <row r="126" spans="1:3" x14ac:dyDescent="0.15">
      <c r="B126" s="66" t="s">
        <v>3050</v>
      </c>
      <c r="C126" s="105" t="s">
        <v>3203</v>
      </c>
    </row>
    <row r="127" spans="1:3" x14ac:dyDescent="0.15">
      <c r="B127" s="66" t="s">
        <v>3051</v>
      </c>
      <c r="C127" s="105" t="s">
        <v>3186</v>
      </c>
    </row>
    <row r="128" spans="1:3" x14ac:dyDescent="0.15">
      <c r="B128" s="66" t="s">
        <v>3052</v>
      </c>
      <c r="C128" s="105" t="s">
        <v>3187</v>
      </c>
    </row>
    <row r="129" spans="2:3" x14ac:dyDescent="0.15">
      <c r="B129" s="66" t="s">
        <v>3087</v>
      </c>
      <c r="C129" s="105" t="s">
        <v>3199</v>
      </c>
    </row>
  </sheetData>
  <phoneticPr fontId="10" type="noConversion"/>
  <hyperlinks>
    <hyperlink ref="B3" location="'Hatch Cover'!A1" display="Hatch Cover"/>
    <hyperlink ref="B4" location="'No.1 Hatch Cover'!A1" display="No.1 Hatch Cover"/>
    <hyperlink ref="B2" location="'HC Emergcy Equipment'!A1" display="Hatch Cover Emergency Equipment"/>
    <hyperlink ref="B5" location="'No.2 Hatch Cover'!A1" display="No.2 Hatch Cover"/>
    <hyperlink ref="B6" location="'No.3 Hatch Cover'!A1" display="No.3 Hatch Cover"/>
    <hyperlink ref="B7" location="'No.4 Hatch Cover'!A1" display="No.4 Hatch Cover"/>
    <hyperlink ref="B8" location="'No.5 Hatch Cover'!A1" display="No.5 Hatch Cover"/>
    <hyperlink ref="B9" location="'No.6 Hatch Cover'!A1" display="No.6 Hatch Cover"/>
    <hyperlink ref="B10" location="'No.7 Hatch Cover'!A1" display="No.7 Hatch Cover"/>
    <hyperlink ref="B11" location="'No.1 Sanitary Space Exhaust Fan'!A1" display="No.1 Sanitary Space Exh. Fan"/>
    <hyperlink ref="B12" location="'No.2 Sanitary Space Exhaust'!A1" display="No.2 Sanitary Space Exh. Fan"/>
    <hyperlink ref="B13" location="'Galley Exhaust Fan'!A1" display=" Galley Exh. Fan"/>
    <hyperlink ref="B14" location="'Steer Gear Rm. Exhaust Fan'!A1" display="ST.G.RM &amp; EM.FP.EXH. FAN"/>
    <hyperlink ref="B15" location="'Starbd Side Pilot Ladder Assist'!A1" display="S/S. PILOT LADDER ASSIST"/>
    <hyperlink ref="B16" location="'Port Side Pilot Ladder Assist'!A1" display="P/S. PILOT LADDER ASSIST"/>
    <hyperlink ref="B17" location="'Starboard Side Acc. Ladder'!A1" display="S/S. Accommodation ladder"/>
    <hyperlink ref="B18" location="'Port Side Acc. Ladder'!A1" display="P/S Accommodation lader"/>
    <hyperlink ref="B19" location="'Provision Crane'!A1" display="Provision Crane"/>
    <hyperlink ref="B20" location="'4T Hose and Suez Hose Davit'!A1" display="4T Hose &amp; Suez hose davit"/>
    <hyperlink ref="B21" location="'0.5 Ton Hose Davit'!A1" display="  0.5 Ton Hose Davit"/>
    <hyperlink ref="B22" location="'CO2 Fire Extinguishing System'!A1" display="CO2 Fire Extinguishing System"/>
    <hyperlink ref="B23" location="'Windlass Starboard Side'!A1" display="Windlass-Starboard side"/>
    <hyperlink ref="B24" location="'Windlass Port Side'!A1" display="Windlass-Port side"/>
    <hyperlink ref="B25" location="'Moor. Winch - Fore Star. Side'!A1" display="Mooring Winch - Forecastle Starboard side"/>
    <hyperlink ref="B26" location="'Moor. Winch - Fore Port Side'!A1" display="Mooring Winch - Forecastle Port side"/>
    <hyperlink ref="B27" location="'Moor. Winch - Hold 1 and 2'!A1" display="Mooring Winch - Hold 1 and 2"/>
    <hyperlink ref="B28" location="'Moor. Winch - Hold 6 and 7'!A1" display="Mooring Winch - Hold 6 and 7"/>
    <hyperlink ref="B29" location="'Moor. Winch - Aft Star. Side'!A1" display="Mooring Winch - Aft Starboard side"/>
    <hyperlink ref="B30" location="'Moor. Winch - Aft Port Side'!A1" display="Mooring Winch - Aft Port side"/>
    <hyperlink ref="B31" location="'Galley Equipments'!A1" display="Galley Equipments"/>
    <hyperlink ref="B32" location="'Water Ingress Alarm System'!A1" display="Water Ingress Alarm System"/>
    <hyperlink ref="B33" location="'Auto Pilot'!A1" display="Auto Pilot"/>
    <hyperlink ref="B34" location="'Multi Gas Detector'!A1" display="Multi gas Detector"/>
    <hyperlink ref="B35" location="'Navigational Equipment'!A1" display="Navigational Equipments"/>
    <hyperlink ref="B36" location="'Radio Equipment'!A1" display="Radio Equipments"/>
    <hyperlink ref="B37" location="'Life Saving Apparatus'!A1" display="Life Saving Equipments"/>
    <hyperlink ref="B38" location="'Firefighting Equipments'!A1" display="FireFighting Equipments"/>
    <hyperlink ref="B58" location="'Air vents Ballast tanks'!A1" display="Air Vents Ballast Tanks"/>
    <hyperlink ref="B65" location="'Air Vents Fuel tanks'!A1" display="Air Vents Fuel Tanks"/>
    <hyperlink ref="B66" location="'Air Vents FW tanks'!A1" display="Air Vents FW tanks"/>
    <hyperlink ref="B67" location="'Ventilation System Cargo holds'!A1" display="Ventilation System Cargo holds"/>
    <hyperlink ref="B68" location="'Ventilation System Accomm..'!A1" display="Ventilation System Accommodation"/>
    <hyperlink ref="B69" location="'Ventilation System Engine Room'!A1" display="Ventilation System Engine Room"/>
    <hyperlink ref="B70" location="'Ventilation System Storerooms'!A1" display="Ventilation System Storerooms"/>
    <hyperlink ref="B71" location="'Sounding Pipes'!A1" display="Sounding Pipes"/>
    <hyperlink ref="B72" location="Forecastle!A1" display="Forecastle"/>
    <hyperlink ref="B73" location="Anchor!A1" display="Anchor"/>
    <hyperlink ref="B74" location="'Fairleads &amp; Rollers'!A1" display="Fairleads &amp; Rollers"/>
    <hyperlink ref="B75" location="'Mooring ropes'!A1" display="Mooring Ropes"/>
    <hyperlink ref="B76" location="'Boat Davits'!A1" display="Boat Davits"/>
    <hyperlink ref="B77" location="Accommodation!A1" display="Accommodation"/>
    <hyperlink ref="B78" location="Superstructure!A1" display="Superstructure"/>
    <hyperlink ref="B79" location="'Fresh Water tank'!A1" display="Fresh Water Tank"/>
    <hyperlink ref="B80" location="'Drinking Water Tank'!A1" display="Drinking Water Tank"/>
    <hyperlink ref="B81" location="'Rescueboat '!A1" display="Rescue Boat"/>
    <hyperlink ref="B82" location="'Freefall Lifeboat'!A1" display="Freefall Lifeboat"/>
    <hyperlink ref="B83" location="'Water test Kit'!A1" display="Water Test Kit"/>
    <hyperlink ref="B84" location="'Battery Monitoring'!A1" display="Battery Monitoring"/>
    <hyperlink ref="B39" location="'No. 1 Cargo Hold '!A1" display="No. 1 Cargo Hold "/>
    <hyperlink ref="B46" location="'NO. 1 Ballast Tank PS'!A1" display="No.1 Ballast Tank Portside"/>
    <hyperlink ref="B41:B44" location="'Cargo Holds'!A1" display="Cargo Holds"/>
    <hyperlink ref="B45:B46" location="'Cargo Holds'!A1" display="Cargo Holds"/>
    <hyperlink ref="B47" location="'NO.1 Ballast Tank SS'!A1" display="No.1 Ballast Tank Starboardside"/>
    <hyperlink ref="B48" location="'No.2 Ballast Tank PS'!A1" display="No. 2 Ballast Tank Portside"/>
    <hyperlink ref="B49" location="'No. 2 Ballast Tank SS'!A1" display="No.2 Ballast Tank Starboardside"/>
    <hyperlink ref="B50" location="'No. 3 Ballast Tank PS'!A1" display="No. 3 Ballast Tank Portside"/>
    <hyperlink ref="B51" location="'NO. 3 Ballast Tank SS'!A1" display="No.3 Ballast Tank Starboardside"/>
    <hyperlink ref="B40" location="'No. 2 Cargo Hold'!A1" display="No. 2 Cargo Hold "/>
    <hyperlink ref="B41" location="'No. 3 Cargo Hold'!A1" display="No. 3 Cargo Hold "/>
    <hyperlink ref="B42" location="'No. 4 Cargo Hold'!A1" display="No. 4 Cargo Hold "/>
    <hyperlink ref="B43" location="'No. 5 Cargo Hold'!A1" display="No. 5 Cargo Hold "/>
    <hyperlink ref="B44" location="'No. 6 Cargo Hold'!A1" display="No. 6 Cargo Hold "/>
    <hyperlink ref="B45" location="'No. 7 Cargo Hold'!A1" display="No. 7 Cargo Hold "/>
    <hyperlink ref="B56" location="'Forepeak Tank'!A1" display="Forepeak Tank"/>
    <hyperlink ref="B57" location="'Aft peak Tank'!A1" display="Aft peak Tank"/>
    <hyperlink ref="B52" location="'NO. 4 Ballast Tank PS'!A1" display="No. 4 Ballast Tank Portside"/>
    <hyperlink ref="B53" location="'NO. 4 Ballast Tank SS'!A1" display="No.4 Ballast Tank Starboardside"/>
    <hyperlink ref="B54" location="'NO. 5 Ballast Tank PS '!A1" display="No. 5 Ballast Tank Portside"/>
    <hyperlink ref="B55" location="'NO. 5 Ballast Tank SS '!A1" display="No. 5 Ballast Tank Starboardside"/>
    <hyperlink ref="B59" location="'No.1 FO Storage Tank PS'!A1" display="No.1 FO Storage Tank PS"/>
    <hyperlink ref="B60" location="'No.1 FO Storage Tank SS'!A1" display="No.1 FO Storage Tank SS"/>
    <hyperlink ref="B61" location="'No.2 FO Storage Tank PS'!A1" display="No.2 FO Storage Tank PS"/>
    <hyperlink ref="B62" location="'No.2 FO Storage Tank SS'!A1" display="No.2 FO Storage Tank SS"/>
    <hyperlink ref="B63" location="'No.3 FO Storage Tank PS '!A1" display="No.3 FO Storage Tank PS"/>
    <hyperlink ref="B64" location="'No.3 FO Storage Tank SS'!A1" display="No.3 FO Storage Tank SS"/>
    <hyperlink ref="B85" location="'Garbage Compactor '!A1" display="Garbage Compactor"/>
    <hyperlink ref="B86" location="'Antennas '!A1" display="Antennas"/>
    <hyperlink ref="B87" location="'Hull Exterior '!A1" display="Ship's Hull Exterior"/>
    <hyperlink ref="B88" location="'Water Sprinkler'!A1" display="Water Sprinkler (Paint Room)"/>
    <hyperlink ref="B89" location="'Ship Markings'!A1" display="Ship Markings"/>
    <hyperlink ref="B90" location="'Suez Light and Davit '!A1" display="Suez Light and Davit"/>
    <hyperlink ref="B91" location="'Hospital Room'!A1" display="Hospital Room"/>
    <hyperlink ref="B92" location="'Miscellaneous Davit'!A1" display="Miscellaneous Davit"/>
    <hyperlink ref="B93" location="'Computers and Printers '!A1" display="Computers and Printers"/>
    <hyperlink ref="B94" location="'Recreational Equipment'!A1" display="Recreational and Gym Equipment"/>
    <hyperlink ref="B95" location="'Washing Machines and Dryers'!A1" display="Washing Machines and Dryers"/>
    <hyperlink ref="B96" location="'Aft Deck '!A1" display="Aft Deck"/>
    <hyperlink ref="B97" location="'Main Deck Lifelines'!A1" display="Main Deck Lifelines"/>
    <hyperlink ref="B98" location="'Bollard, Chock, Roller Fair '!A1" display="Bollards, Chocks, Roller Fairleads (Main Deck)"/>
    <hyperlink ref="B99" location="'Pipelines (Main Deck) '!A1" display="Pipelines (Main Deck)"/>
    <hyperlink ref="B100" location="'Containment Boxes'!A1" display="Containment Boxes (Hydraulic, Bunker)"/>
    <hyperlink ref="B101" location="'Duct Trunks'!A1" display="Electric Cable Trunks and Duct Trunks"/>
    <hyperlink ref="B102" location="'Furnitures and Cabinets '!A1" display="Furnitures, Cabinets, and Curtains"/>
    <hyperlink ref="B103" location="'Helicopter Equipment '!A1" display="Helicopter Equipment"/>
    <hyperlink ref="B104" location="'Fire Station '!A1" display="Fire Station"/>
    <hyperlink ref="B105" location="'Fire Locker '!A1" display="Fire Locker"/>
    <hyperlink ref="B106" location="'SOPEP Equipment '!A1" display="SOPEP Equipment"/>
    <hyperlink ref="B107" location="'IMO Symbols '!A1" display="IMO Symbols"/>
    <hyperlink ref="B108" location="'Provision Chamber'!A1" display="Provision Chamber"/>
    <hyperlink ref="B109" location="'Fire Doors'!A1" display="Fire Doors"/>
    <hyperlink ref="B110" location="'BA Compressor '!A1" display="BA Compressor"/>
    <hyperlink ref="B112" location="'Fireline on Deck'!A1" display="Fireline"/>
    <hyperlink ref="B113" location="'Electrical Line on Deck'!A1" display="Electrical Line"/>
    <hyperlink ref="B114" location="'F.W. and Compress Air Line'!A1" display="F.W. and Compress Air Line"/>
    <hyperlink ref="B115" location="'Hydraulic Lines'!A1" display="Hydraulic Lines"/>
    <hyperlink ref="B116" location="'Cont Valves for Ballast &amp; Bilge'!A1" display="Control Valves for Ballast &amp; Bilge"/>
    <hyperlink ref="B117" location="BWMS!A1" display="BWMS"/>
    <hyperlink ref="B118" location="'Pilot Ladders'!A1" display="Pilot Ladders"/>
    <hyperlink ref="B119" location="'Dewatering System'!A1" display="Dewatering System"/>
    <hyperlink ref="B120" location="'Loose Lifting Gear'!A1" display="Loose Lifting Gear"/>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306</v>
      </c>
      <c r="D3" s="147" t="s">
        <v>9</v>
      </c>
      <c r="E3" s="147"/>
      <c r="F3" s="3" t="s">
        <v>307</v>
      </c>
    </row>
    <row r="4" spans="1:12" ht="18" customHeight="1" x14ac:dyDescent="0.15">
      <c r="A4" s="146" t="s">
        <v>22</v>
      </c>
      <c r="B4" s="146"/>
      <c r="C4" s="16" t="s">
        <v>25</v>
      </c>
      <c r="D4" s="147" t="s">
        <v>10</v>
      </c>
      <c r="E4" s="147"/>
      <c r="F4" s="31"/>
    </row>
    <row r="5" spans="1:12" ht="18" customHeight="1" x14ac:dyDescent="0.15">
      <c r="A5" s="146" t="s">
        <v>23</v>
      </c>
      <c r="B5" s="146"/>
      <c r="C5" s="17" t="s">
        <v>1415</v>
      </c>
      <c r="D5" s="138"/>
      <c r="E5" s="138" t="str">
        <f>'[2]Running Hours'!$C5</f>
        <v>Date updated:</v>
      </c>
      <c r="F5" s="139">
        <f>'No.6 Hatch Cover'!F5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308</v>
      </c>
      <c r="B8" s="28" t="s">
        <v>30</v>
      </c>
      <c r="C8" s="28" t="s">
        <v>31</v>
      </c>
      <c r="D8" s="19" t="s">
        <v>88</v>
      </c>
      <c r="E8" s="7">
        <v>42348</v>
      </c>
      <c r="F8" s="7">
        <v>43308</v>
      </c>
      <c r="G8" s="31"/>
      <c r="H8" s="8">
        <f>DATE(YEAR(F8)+4,MONTH(F8),DAY(F8)-1)</f>
        <v>44768</v>
      </c>
      <c r="I8" s="11">
        <f t="shared" ref="I8:I44" ca="1" si="0">IF(ISBLANK(H8),"",H8-DATE(YEAR(NOW()),MONTH(NOW()),DAY(NOW())))</f>
        <v>59</v>
      </c>
      <c r="J8" s="9" t="str">
        <f t="shared" ref="J8:J44" ca="1" si="1">IF(I8="","",IF(I8&lt;0,"OVERDUE","NOT DUE"))</f>
        <v>NOT DUE</v>
      </c>
      <c r="K8" s="27" t="s">
        <v>126</v>
      </c>
      <c r="L8" s="10"/>
    </row>
    <row r="9" spans="1:12" x14ac:dyDescent="0.15">
      <c r="A9" s="9" t="s">
        <v>309</v>
      </c>
      <c r="B9" s="28" t="s">
        <v>32</v>
      </c>
      <c r="C9" s="28" t="s">
        <v>33</v>
      </c>
      <c r="D9" s="19" t="s">
        <v>89</v>
      </c>
      <c r="E9" s="7">
        <v>42348</v>
      </c>
      <c r="F9" s="7">
        <v>44534</v>
      </c>
      <c r="G9" s="31"/>
      <c r="H9" s="8">
        <f>DATE(YEAR(F9)+1,MONTH(F9),DAY(F9)-1)</f>
        <v>44898</v>
      </c>
      <c r="I9" s="11">
        <f t="shared" ca="1" si="0"/>
        <v>189</v>
      </c>
      <c r="J9" s="9" t="str">
        <f t="shared" ca="1" si="1"/>
        <v>NOT DUE</v>
      </c>
      <c r="K9" s="13"/>
      <c r="L9" s="10"/>
    </row>
    <row r="10" spans="1:12" ht="24" x14ac:dyDescent="0.15">
      <c r="A10" s="9" t="s">
        <v>310</v>
      </c>
      <c r="B10" s="28" t="s">
        <v>34</v>
      </c>
      <c r="C10" s="28" t="s">
        <v>35</v>
      </c>
      <c r="D10" s="19" t="s">
        <v>2</v>
      </c>
      <c r="E10" s="7">
        <v>42348</v>
      </c>
      <c r="F10" s="7">
        <v>44702</v>
      </c>
      <c r="G10" s="31"/>
      <c r="H10" s="8">
        <f>EDATE(F10-1,1)</f>
        <v>44732</v>
      </c>
      <c r="I10" s="11">
        <f t="shared" ca="1" si="0"/>
        <v>23</v>
      </c>
      <c r="J10" s="9" t="str">
        <f t="shared" ca="1" si="1"/>
        <v>NOT DUE</v>
      </c>
      <c r="K10" s="13"/>
      <c r="L10" s="10"/>
    </row>
    <row r="11" spans="1:12" ht="24" x14ac:dyDescent="0.15">
      <c r="A11" s="9" t="s">
        <v>311</v>
      </c>
      <c r="B11" s="28" t="s">
        <v>36</v>
      </c>
      <c r="C11" s="28" t="s">
        <v>37</v>
      </c>
      <c r="D11" s="19" t="s">
        <v>89</v>
      </c>
      <c r="E11" s="7">
        <v>42348</v>
      </c>
      <c r="F11" s="7">
        <v>44534</v>
      </c>
      <c r="G11" s="31"/>
      <c r="H11" s="8">
        <f t="shared" ref="H11:H30" si="2">DATE(YEAR(F11)+1,MONTH(F11),DAY(F11)-1)</f>
        <v>44898</v>
      </c>
      <c r="I11" s="11">
        <f t="shared" ca="1" si="0"/>
        <v>189</v>
      </c>
      <c r="J11" s="9" t="str">
        <f t="shared" ca="1" si="1"/>
        <v>NOT DUE</v>
      </c>
      <c r="K11" s="13"/>
      <c r="L11" s="10"/>
    </row>
    <row r="12" spans="1:12" ht="24" x14ac:dyDescent="0.15">
      <c r="A12" s="9" t="s">
        <v>312</v>
      </c>
      <c r="B12" s="28" t="s">
        <v>36</v>
      </c>
      <c r="C12" s="28" t="s">
        <v>38</v>
      </c>
      <c r="D12" s="19" t="s">
        <v>89</v>
      </c>
      <c r="E12" s="7">
        <v>42348</v>
      </c>
      <c r="F12" s="7">
        <v>44534</v>
      </c>
      <c r="G12" s="31"/>
      <c r="H12" s="8">
        <f t="shared" si="2"/>
        <v>44898</v>
      </c>
      <c r="I12" s="11">
        <f t="shared" ca="1" si="0"/>
        <v>189</v>
      </c>
      <c r="J12" s="9" t="str">
        <f t="shared" ca="1" si="1"/>
        <v>NOT DUE</v>
      </c>
      <c r="K12" s="13"/>
      <c r="L12" s="10"/>
    </row>
    <row r="13" spans="1:12" ht="24" x14ac:dyDescent="0.15">
      <c r="A13" s="9" t="s">
        <v>313</v>
      </c>
      <c r="B13" s="28" t="s">
        <v>39</v>
      </c>
      <c r="C13" s="28" t="s">
        <v>40</v>
      </c>
      <c r="D13" s="19" t="s">
        <v>89</v>
      </c>
      <c r="E13" s="7">
        <v>42348</v>
      </c>
      <c r="F13" s="7">
        <v>44534</v>
      </c>
      <c r="G13" s="31"/>
      <c r="H13" s="8">
        <f t="shared" si="2"/>
        <v>44898</v>
      </c>
      <c r="I13" s="11">
        <f t="shared" ca="1" si="0"/>
        <v>189</v>
      </c>
      <c r="J13" s="9" t="str">
        <f t="shared" ca="1" si="1"/>
        <v>NOT DUE</v>
      </c>
      <c r="K13" s="13"/>
      <c r="L13" s="10"/>
    </row>
    <row r="14" spans="1:12" ht="24" x14ac:dyDescent="0.15">
      <c r="A14" s="9" t="s">
        <v>314</v>
      </c>
      <c r="B14" s="28" t="s">
        <v>39</v>
      </c>
      <c r="C14" s="28" t="s">
        <v>41</v>
      </c>
      <c r="D14" s="19" t="s">
        <v>89</v>
      </c>
      <c r="E14" s="7">
        <v>42348</v>
      </c>
      <c r="F14" s="7">
        <v>44534</v>
      </c>
      <c r="G14" s="31"/>
      <c r="H14" s="8">
        <f t="shared" si="2"/>
        <v>44898</v>
      </c>
      <c r="I14" s="11">
        <f t="shared" ca="1" si="0"/>
        <v>189</v>
      </c>
      <c r="J14" s="9" t="str">
        <f t="shared" ca="1" si="1"/>
        <v>NOT DUE</v>
      </c>
      <c r="K14" s="13"/>
      <c r="L14" s="10"/>
    </row>
    <row r="15" spans="1:12" ht="36" x14ac:dyDescent="0.15">
      <c r="A15" s="9" t="s">
        <v>315</v>
      </c>
      <c r="B15" s="28" t="s">
        <v>42</v>
      </c>
      <c r="C15" s="28" t="s">
        <v>43</v>
      </c>
      <c r="D15" s="19" t="s">
        <v>89</v>
      </c>
      <c r="E15" s="7">
        <v>42348</v>
      </c>
      <c r="F15" s="7">
        <v>44534</v>
      </c>
      <c r="G15" s="31"/>
      <c r="H15" s="8">
        <f t="shared" si="2"/>
        <v>44898</v>
      </c>
      <c r="I15" s="11">
        <f t="shared" ca="1" si="0"/>
        <v>189</v>
      </c>
      <c r="J15" s="9" t="str">
        <f t="shared" ca="1" si="1"/>
        <v>NOT DUE</v>
      </c>
      <c r="K15" s="13"/>
      <c r="L15" s="10"/>
    </row>
    <row r="16" spans="1:12" ht="36" x14ac:dyDescent="0.15">
      <c r="A16" s="9" t="s">
        <v>316</v>
      </c>
      <c r="B16" s="28" t="s">
        <v>42</v>
      </c>
      <c r="C16" s="28" t="s">
        <v>41</v>
      </c>
      <c r="D16" s="19" t="s">
        <v>89</v>
      </c>
      <c r="E16" s="7">
        <v>42348</v>
      </c>
      <c r="F16" s="7">
        <v>44534</v>
      </c>
      <c r="G16" s="31"/>
      <c r="H16" s="8">
        <f t="shared" si="2"/>
        <v>44898</v>
      </c>
      <c r="I16" s="11">
        <f t="shared" ca="1" si="0"/>
        <v>189</v>
      </c>
      <c r="J16" s="9" t="str">
        <f t="shared" ca="1" si="1"/>
        <v>NOT DUE</v>
      </c>
      <c r="K16" s="13"/>
      <c r="L16" s="10"/>
    </row>
    <row r="17" spans="1:12" ht="15" customHeight="1" x14ac:dyDescent="0.15">
      <c r="A17" s="9" t="s">
        <v>317</v>
      </c>
      <c r="B17" s="28" t="s">
        <v>44</v>
      </c>
      <c r="C17" s="28" t="s">
        <v>45</v>
      </c>
      <c r="D17" s="19" t="s">
        <v>89</v>
      </c>
      <c r="E17" s="7">
        <v>42348</v>
      </c>
      <c r="F17" s="7">
        <v>44534</v>
      </c>
      <c r="G17" s="31"/>
      <c r="H17" s="8">
        <f t="shared" si="2"/>
        <v>44898</v>
      </c>
      <c r="I17" s="11">
        <f t="shared" ca="1" si="0"/>
        <v>189</v>
      </c>
      <c r="J17" s="9" t="str">
        <f t="shared" ca="1" si="1"/>
        <v>NOT DUE</v>
      </c>
      <c r="K17" s="13"/>
      <c r="L17" s="10"/>
    </row>
    <row r="18" spans="1:12" ht="24" x14ac:dyDescent="0.15">
      <c r="A18" s="9" t="s">
        <v>318</v>
      </c>
      <c r="B18" s="28" t="s">
        <v>46</v>
      </c>
      <c r="C18" s="28" t="s">
        <v>47</v>
      </c>
      <c r="D18" s="19" t="s">
        <v>89</v>
      </c>
      <c r="E18" s="7">
        <v>42348</v>
      </c>
      <c r="F18" s="7">
        <v>44534</v>
      </c>
      <c r="G18" s="31"/>
      <c r="H18" s="8">
        <f t="shared" si="2"/>
        <v>44898</v>
      </c>
      <c r="I18" s="11">
        <f t="shared" ca="1" si="0"/>
        <v>189</v>
      </c>
      <c r="J18" s="9" t="str">
        <f t="shared" ca="1" si="1"/>
        <v>NOT DUE</v>
      </c>
      <c r="K18" s="13"/>
      <c r="L18" s="10"/>
    </row>
    <row r="19" spans="1:12" ht="24" x14ac:dyDescent="0.15">
      <c r="A19" s="9" t="s">
        <v>319</v>
      </c>
      <c r="B19" s="28" t="s">
        <v>48</v>
      </c>
      <c r="C19" s="28" t="s">
        <v>49</v>
      </c>
      <c r="D19" s="19" t="s">
        <v>89</v>
      </c>
      <c r="E19" s="7">
        <v>42348</v>
      </c>
      <c r="F19" s="7">
        <v>44534</v>
      </c>
      <c r="G19" s="31"/>
      <c r="H19" s="8">
        <f t="shared" si="2"/>
        <v>44898</v>
      </c>
      <c r="I19" s="11">
        <f t="shared" ca="1" si="0"/>
        <v>189</v>
      </c>
      <c r="J19" s="9" t="str">
        <f t="shared" ca="1" si="1"/>
        <v>NOT DUE</v>
      </c>
      <c r="K19" s="13"/>
      <c r="L19" s="10"/>
    </row>
    <row r="20" spans="1:12" x14ac:dyDescent="0.15">
      <c r="A20" s="9" t="s">
        <v>320</v>
      </c>
      <c r="B20" s="28" t="s">
        <v>50</v>
      </c>
      <c r="C20" s="28" t="s">
        <v>51</v>
      </c>
      <c r="D20" s="19" t="s">
        <v>89</v>
      </c>
      <c r="E20" s="7">
        <v>42348</v>
      </c>
      <c r="F20" s="7">
        <v>44534</v>
      </c>
      <c r="G20" s="31"/>
      <c r="H20" s="8">
        <f t="shared" si="2"/>
        <v>44898</v>
      </c>
      <c r="I20" s="11">
        <f t="shared" ca="1" si="0"/>
        <v>189</v>
      </c>
      <c r="J20" s="9" t="str">
        <f t="shared" ca="1" si="1"/>
        <v>NOT DUE</v>
      </c>
      <c r="K20" s="13"/>
      <c r="L20" s="10"/>
    </row>
    <row r="21" spans="1:12" x14ac:dyDescent="0.15">
      <c r="A21" s="9" t="s">
        <v>321</v>
      </c>
      <c r="B21" s="28" t="s">
        <v>52</v>
      </c>
      <c r="C21" s="28" t="s">
        <v>53</v>
      </c>
      <c r="D21" s="19" t="s">
        <v>89</v>
      </c>
      <c r="E21" s="7">
        <v>42348</v>
      </c>
      <c r="F21" s="7">
        <v>44534</v>
      </c>
      <c r="G21" s="31"/>
      <c r="H21" s="8">
        <f t="shared" si="2"/>
        <v>44898</v>
      </c>
      <c r="I21" s="11">
        <f t="shared" ca="1" si="0"/>
        <v>189</v>
      </c>
      <c r="J21" s="9" t="str">
        <f t="shared" ca="1" si="1"/>
        <v>NOT DUE</v>
      </c>
      <c r="K21" s="13"/>
      <c r="L21" s="10"/>
    </row>
    <row r="22" spans="1:12" ht="24" x14ac:dyDescent="0.15">
      <c r="A22" s="9" t="s">
        <v>322</v>
      </c>
      <c r="B22" s="28" t="s">
        <v>54</v>
      </c>
      <c r="C22" s="28" t="s">
        <v>55</v>
      </c>
      <c r="D22" s="19" t="s">
        <v>89</v>
      </c>
      <c r="E22" s="7">
        <v>42348</v>
      </c>
      <c r="F22" s="7">
        <v>44534</v>
      </c>
      <c r="G22" s="31"/>
      <c r="H22" s="8">
        <f t="shared" si="2"/>
        <v>44898</v>
      </c>
      <c r="I22" s="11">
        <f t="shared" ca="1" si="0"/>
        <v>189</v>
      </c>
      <c r="J22" s="9" t="str">
        <f t="shared" ca="1" si="1"/>
        <v>NOT DUE</v>
      </c>
      <c r="K22" s="13"/>
      <c r="L22" s="10"/>
    </row>
    <row r="23" spans="1:12" ht="15" customHeight="1" x14ac:dyDescent="0.15">
      <c r="A23" s="9" t="s">
        <v>323</v>
      </c>
      <c r="B23" s="28" t="s">
        <v>56</v>
      </c>
      <c r="C23" s="28" t="s">
        <v>57</v>
      </c>
      <c r="D23" s="19" t="s">
        <v>89</v>
      </c>
      <c r="E23" s="7">
        <v>42348</v>
      </c>
      <c r="F23" s="7">
        <v>44534</v>
      </c>
      <c r="G23" s="31"/>
      <c r="H23" s="8">
        <f t="shared" si="2"/>
        <v>44898</v>
      </c>
      <c r="I23" s="11">
        <f t="shared" ca="1" si="0"/>
        <v>189</v>
      </c>
      <c r="J23" s="9" t="str">
        <f t="shared" ca="1" si="1"/>
        <v>NOT DUE</v>
      </c>
      <c r="K23" s="13"/>
      <c r="L23" s="10"/>
    </row>
    <row r="24" spans="1:12" x14ac:dyDescent="0.15">
      <c r="A24" s="9" t="s">
        <v>324</v>
      </c>
      <c r="B24" s="28" t="s">
        <v>52</v>
      </c>
      <c r="C24" s="28" t="s">
        <v>58</v>
      </c>
      <c r="D24" s="19" t="s">
        <v>89</v>
      </c>
      <c r="E24" s="7">
        <v>42348</v>
      </c>
      <c r="F24" s="7">
        <v>44534</v>
      </c>
      <c r="G24" s="31"/>
      <c r="H24" s="8">
        <f t="shared" si="2"/>
        <v>44898</v>
      </c>
      <c r="I24" s="11">
        <f t="shared" ca="1" si="0"/>
        <v>189</v>
      </c>
      <c r="J24" s="9" t="str">
        <f t="shared" ca="1" si="1"/>
        <v>NOT DUE</v>
      </c>
      <c r="K24" s="13"/>
      <c r="L24" s="10"/>
    </row>
    <row r="25" spans="1:12" x14ac:dyDescent="0.15">
      <c r="A25" s="9" t="s">
        <v>325</v>
      </c>
      <c r="B25" s="28" t="s">
        <v>59</v>
      </c>
      <c r="C25" s="28" t="s">
        <v>60</v>
      </c>
      <c r="D25" s="19" t="s">
        <v>89</v>
      </c>
      <c r="E25" s="7">
        <v>42348</v>
      </c>
      <c r="F25" s="7">
        <v>44534</v>
      </c>
      <c r="G25" s="31"/>
      <c r="H25" s="8">
        <f t="shared" si="2"/>
        <v>44898</v>
      </c>
      <c r="I25" s="11">
        <f t="shared" ca="1" si="0"/>
        <v>189</v>
      </c>
      <c r="J25" s="9" t="str">
        <f t="shared" ca="1" si="1"/>
        <v>NOT DUE</v>
      </c>
      <c r="K25" s="13"/>
      <c r="L25" s="10"/>
    </row>
    <row r="26" spans="1:12" ht="24" x14ac:dyDescent="0.15">
      <c r="A26" s="9" t="s">
        <v>326</v>
      </c>
      <c r="B26" s="28" t="s">
        <v>61</v>
      </c>
      <c r="C26" s="28" t="s">
        <v>62</v>
      </c>
      <c r="D26" s="19" t="s">
        <v>89</v>
      </c>
      <c r="E26" s="7">
        <v>42348</v>
      </c>
      <c r="F26" s="7">
        <v>44534</v>
      </c>
      <c r="G26" s="31"/>
      <c r="H26" s="8">
        <f t="shared" si="2"/>
        <v>44898</v>
      </c>
      <c r="I26" s="11">
        <f t="shared" ca="1" si="0"/>
        <v>189</v>
      </c>
      <c r="J26" s="9" t="str">
        <f t="shared" ca="1" si="1"/>
        <v>NOT DUE</v>
      </c>
      <c r="K26" s="13"/>
      <c r="L26" s="10"/>
    </row>
    <row r="27" spans="1:12" ht="24" x14ac:dyDescent="0.15">
      <c r="A27" s="9" t="s">
        <v>327</v>
      </c>
      <c r="B27" s="28" t="s">
        <v>63</v>
      </c>
      <c r="C27" s="28" t="s">
        <v>38</v>
      </c>
      <c r="D27" s="19" t="s">
        <v>89</v>
      </c>
      <c r="E27" s="7">
        <v>42348</v>
      </c>
      <c r="F27" s="7">
        <v>44534</v>
      </c>
      <c r="G27" s="31"/>
      <c r="H27" s="8">
        <f t="shared" si="2"/>
        <v>44898</v>
      </c>
      <c r="I27" s="11">
        <f t="shared" ca="1" si="0"/>
        <v>189</v>
      </c>
      <c r="J27" s="9" t="str">
        <f t="shared" ca="1" si="1"/>
        <v>NOT DUE</v>
      </c>
      <c r="K27" s="13"/>
      <c r="L27" s="10"/>
    </row>
    <row r="28" spans="1:12" ht="24" x14ac:dyDescent="0.15">
      <c r="A28" s="9" t="s">
        <v>328</v>
      </c>
      <c r="B28" s="28" t="s">
        <v>63</v>
      </c>
      <c r="C28" s="28" t="s">
        <v>64</v>
      </c>
      <c r="D28" s="19" t="s">
        <v>89</v>
      </c>
      <c r="E28" s="7">
        <v>42348</v>
      </c>
      <c r="F28" s="7">
        <v>44534</v>
      </c>
      <c r="G28" s="31"/>
      <c r="H28" s="8">
        <f t="shared" si="2"/>
        <v>44898</v>
      </c>
      <c r="I28" s="11">
        <f t="shared" ca="1" si="0"/>
        <v>189</v>
      </c>
      <c r="J28" s="9" t="str">
        <f t="shared" ca="1" si="1"/>
        <v>NOT DUE</v>
      </c>
      <c r="K28" s="13"/>
      <c r="L28" s="10"/>
    </row>
    <row r="29" spans="1:12" x14ac:dyDescent="0.15">
      <c r="A29" s="9" t="s">
        <v>329</v>
      </c>
      <c r="B29" s="28" t="s">
        <v>65</v>
      </c>
      <c r="C29" s="28" t="s">
        <v>66</v>
      </c>
      <c r="D29" s="19" t="s">
        <v>89</v>
      </c>
      <c r="E29" s="7">
        <v>42348</v>
      </c>
      <c r="F29" s="7">
        <v>44534</v>
      </c>
      <c r="G29" s="31"/>
      <c r="H29" s="8">
        <f t="shared" si="2"/>
        <v>44898</v>
      </c>
      <c r="I29" s="11">
        <f t="shared" ca="1" si="0"/>
        <v>189</v>
      </c>
      <c r="J29" s="9" t="str">
        <f t="shared" ca="1" si="1"/>
        <v>NOT DUE</v>
      </c>
      <c r="K29" s="13"/>
      <c r="L29" s="10"/>
    </row>
    <row r="30" spans="1:12" ht="24" x14ac:dyDescent="0.15">
      <c r="A30" s="9" t="s">
        <v>330</v>
      </c>
      <c r="B30" s="28" t="s">
        <v>65</v>
      </c>
      <c r="C30" s="28" t="s">
        <v>67</v>
      </c>
      <c r="D30" s="19" t="s">
        <v>89</v>
      </c>
      <c r="E30" s="7">
        <v>42348</v>
      </c>
      <c r="F30" s="7">
        <v>44534</v>
      </c>
      <c r="G30" s="31"/>
      <c r="H30" s="8">
        <f t="shared" si="2"/>
        <v>44898</v>
      </c>
      <c r="I30" s="11">
        <f t="shared" ca="1" si="0"/>
        <v>189</v>
      </c>
      <c r="J30" s="9" t="str">
        <f t="shared" ca="1" si="1"/>
        <v>NOT DUE</v>
      </c>
      <c r="K30" s="13"/>
      <c r="L30" s="10"/>
    </row>
    <row r="31" spans="1:12" ht="24" x14ac:dyDescent="0.15">
      <c r="A31" s="9" t="s">
        <v>331</v>
      </c>
      <c r="B31" s="28" t="s">
        <v>65</v>
      </c>
      <c r="C31" s="28" t="s">
        <v>3039</v>
      </c>
      <c r="D31" s="19" t="s">
        <v>1</v>
      </c>
      <c r="E31" s="7">
        <v>42348</v>
      </c>
      <c r="F31" s="7">
        <v>44569</v>
      </c>
      <c r="G31" s="31"/>
      <c r="H31" s="8">
        <f>DATE(YEAR(F31),MONTH(F31)+6,DAY(F31)-1)</f>
        <v>44749</v>
      </c>
      <c r="I31" s="11">
        <f t="shared" ca="1" si="0"/>
        <v>40</v>
      </c>
      <c r="J31" s="9" t="str">
        <f t="shared" ca="1" si="1"/>
        <v>NOT DUE</v>
      </c>
      <c r="K31" s="13"/>
      <c r="L31" s="10"/>
    </row>
    <row r="32" spans="1:12" x14ac:dyDescent="0.15">
      <c r="A32" s="9" t="s">
        <v>332</v>
      </c>
      <c r="B32" s="28" t="s">
        <v>32</v>
      </c>
      <c r="C32" s="28" t="s">
        <v>68</v>
      </c>
      <c r="D32" s="19" t="s">
        <v>89</v>
      </c>
      <c r="E32" s="7">
        <v>42348</v>
      </c>
      <c r="F32" s="7">
        <v>44534</v>
      </c>
      <c r="G32" s="31"/>
      <c r="H32" s="8">
        <f t="shared" ref="H32:H44" si="3">DATE(YEAR(F32)+1,MONTH(F32),DAY(F32)-1)</f>
        <v>44898</v>
      </c>
      <c r="I32" s="11">
        <f t="shared" ca="1" si="0"/>
        <v>189</v>
      </c>
      <c r="J32" s="9" t="str">
        <f t="shared" ca="1" si="1"/>
        <v>NOT DUE</v>
      </c>
      <c r="K32" s="13"/>
      <c r="L32" s="10"/>
    </row>
    <row r="33" spans="1:12" x14ac:dyDescent="0.15">
      <c r="A33" s="9" t="s">
        <v>333</v>
      </c>
      <c r="B33" s="28" t="s">
        <v>32</v>
      </c>
      <c r="C33" s="28" t="s">
        <v>69</v>
      </c>
      <c r="D33" s="19" t="s">
        <v>89</v>
      </c>
      <c r="E33" s="7">
        <v>42348</v>
      </c>
      <c r="F33" s="7">
        <v>44534</v>
      </c>
      <c r="G33" s="31"/>
      <c r="H33" s="8">
        <f t="shared" si="3"/>
        <v>44898</v>
      </c>
      <c r="I33" s="11">
        <f t="shared" ca="1" si="0"/>
        <v>189</v>
      </c>
      <c r="J33" s="9" t="str">
        <f t="shared" ca="1" si="1"/>
        <v>NOT DUE</v>
      </c>
      <c r="K33" s="13"/>
      <c r="L33" s="10"/>
    </row>
    <row r="34" spans="1:12" ht="24" x14ac:dyDescent="0.15">
      <c r="A34" s="9" t="s">
        <v>334</v>
      </c>
      <c r="B34" s="28" t="s">
        <v>70</v>
      </c>
      <c r="C34" s="28" t="s">
        <v>71</v>
      </c>
      <c r="D34" s="19" t="s">
        <v>89</v>
      </c>
      <c r="E34" s="7">
        <v>42348</v>
      </c>
      <c r="F34" s="7">
        <v>44534</v>
      </c>
      <c r="G34" s="31"/>
      <c r="H34" s="8">
        <f t="shared" si="3"/>
        <v>44898</v>
      </c>
      <c r="I34" s="11">
        <f t="shared" ca="1" si="0"/>
        <v>189</v>
      </c>
      <c r="J34" s="9" t="str">
        <f t="shared" ca="1" si="1"/>
        <v>NOT DUE</v>
      </c>
      <c r="K34" s="13"/>
      <c r="L34" s="10"/>
    </row>
    <row r="35" spans="1:12" x14ac:dyDescent="0.15">
      <c r="A35" s="9" t="s">
        <v>335</v>
      </c>
      <c r="B35" s="28" t="s">
        <v>70</v>
      </c>
      <c r="C35" s="28" t="s">
        <v>72</v>
      </c>
      <c r="D35" s="19" t="s">
        <v>89</v>
      </c>
      <c r="E35" s="7">
        <v>42348</v>
      </c>
      <c r="F35" s="7">
        <v>44534</v>
      </c>
      <c r="G35" s="31"/>
      <c r="H35" s="8">
        <f t="shared" si="3"/>
        <v>44898</v>
      </c>
      <c r="I35" s="11">
        <f t="shared" ca="1" si="0"/>
        <v>189</v>
      </c>
      <c r="J35" s="9" t="str">
        <f t="shared" ca="1" si="1"/>
        <v>NOT DUE</v>
      </c>
      <c r="K35" s="13"/>
      <c r="L35" s="10"/>
    </row>
    <row r="36" spans="1:12" x14ac:dyDescent="0.15">
      <c r="A36" s="9" t="s">
        <v>336</v>
      </c>
      <c r="B36" s="28" t="s">
        <v>73</v>
      </c>
      <c r="C36" s="28" t="s">
        <v>74</v>
      </c>
      <c r="D36" s="19" t="s">
        <v>89</v>
      </c>
      <c r="E36" s="7">
        <v>42348</v>
      </c>
      <c r="F36" s="7">
        <v>44534</v>
      </c>
      <c r="G36" s="31"/>
      <c r="H36" s="8">
        <f t="shared" si="3"/>
        <v>44898</v>
      </c>
      <c r="I36" s="11">
        <f t="shared" ca="1" si="0"/>
        <v>189</v>
      </c>
      <c r="J36" s="9" t="str">
        <f t="shared" ca="1" si="1"/>
        <v>NOT DUE</v>
      </c>
      <c r="K36" s="13"/>
      <c r="L36" s="10"/>
    </row>
    <row r="37" spans="1:12" x14ac:dyDescent="0.15">
      <c r="A37" s="9" t="s">
        <v>337</v>
      </c>
      <c r="B37" s="28" t="s">
        <v>73</v>
      </c>
      <c r="C37" s="28" t="s">
        <v>75</v>
      </c>
      <c r="D37" s="19" t="s">
        <v>89</v>
      </c>
      <c r="E37" s="7">
        <v>42348</v>
      </c>
      <c r="F37" s="7">
        <v>44534</v>
      </c>
      <c r="G37" s="31"/>
      <c r="H37" s="8">
        <f t="shared" si="3"/>
        <v>44898</v>
      </c>
      <c r="I37" s="11">
        <f t="shared" ca="1" si="0"/>
        <v>189</v>
      </c>
      <c r="J37" s="9" t="str">
        <f t="shared" ca="1" si="1"/>
        <v>NOT DUE</v>
      </c>
      <c r="K37" s="13"/>
      <c r="L37" s="10"/>
    </row>
    <row r="38" spans="1:12" ht="36" x14ac:dyDescent="0.15">
      <c r="A38" s="9" t="s">
        <v>338</v>
      </c>
      <c r="B38" s="28" t="s">
        <v>76</v>
      </c>
      <c r="C38" s="28" t="s">
        <v>77</v>
      </c>
      <c r="D38" s="19" t="s">
        <v>89</v>
      </c>
      <c r="E38" s="7">
        <v>42348</v>
      </c>
      <c r="F38" s="7">
        <v>44534</v>
      </c>
      <c r="G38" s="31"/>
      <c r="H38" s="8">
        <f t="shared" si="3"/>
        <v>44898</v>
      </c>
      <c r="I38" s="11">
        <f t="shared" ca="1" si="0"/>
        <v>189</v>
      </c>
      <c r="J38" s="9" t="str">
        <f t="shared" ca="1" si="1"/>
        <v>NOT DUE</v>
      </c>
      <c r="K38" s="13"/>
      <c r="L38" s="10"/>
    </row>
    <row r="39" spans="1:12" ht="24" x14ac:dyDescent="0.15">
      <c r="A39" s="9" t="s">
        <v>339</v>
      </c>
      <c r="B39" s="28" t="s">
        <v>78</v>
      </c>
      <c r="C39" s="28" t="s">
        <v>79</v>
      </c>
      <c r="D39" s="19" t="s">
        <v>89</v>
      </c>
      <c r="E39" s="7">
        <v>42348</v>
      </c>
      <c r="F39" s="7">
        <v>44534</v>
      </c>
      <c r="G39" s="31"/>
      <c r="H39" s="8">
        <f t="shared" si="3"/>
        <v>44898</v>
      </c>
      <c r="I39" s="11">
        <f t="shared" ca="1" si="0"/>
        <v>189</v>
      </c>
      <c r="J39" s="9" t="str">
        <f t="shared" ca="1" si="1"/>
        <v>NOT DUE</v>
      </c>
      <c r="K39" s="13"/>
      <c r="L39" s="10"/>
    </row>
    <row r="40" spans="1:12" ht="36" x14ac:dyDescent="0.15">
      <c r="A40" s="9" t="s">
        <v>340</v>
      </c>
      <c r="B40" s="28" t="s">
        <v>80</v>
      </c>
      <c r="C40" s="28" t="s">
        <v>81</v>
      </c>
      <c r="D40" s="19" t="s">
        <v>89</v>
      </c>
      <c r="E40" s="7">
        <v>42348</v>
      </c>
      <c r="F40" s="7">
        <v>44534</v>
      </c>
      <c r="G40" s="31"/>
      <c r="H40" s="8">
        <f t="shared" si="3"/>
        <v>44898</v>
      </c>
      <c r="I40" s="11">
        <f t="shared" ca="1" si="0"/>
        <v>189</v>
      </c>
      <c r="J40" s="9" t="str">
        <f t="shared" ca="1" si="1"/>
        <v>NOT DUE</v>
      </c>
      <c r="K40" s="13"/>
      <c r="L40" s="10"/>
    </row>
    <row r="41" spans="1:12" ht="36" x14ac:dyDescent="0.15">
      <c r="A41" s="9" t="s">
        <v>341</v>
      </c>
      <c r="B41" s="28" t="s">
        <v>80</v>
      </c>
      <c r="C41" s="28" t="s">
        <v>82</v>
      </c>
      <c r="D41" s="19" t="s">
        <v>89</v>
      </c>
      <c r="E41" s="7">
        <v>42348</v>
      </c>
      <c r="F41" s="7">
        <v>44534</v>
      </c>
      <c r="G41" s="31"/>
      <c r="H41" s="8">
        <f t="shared" si="3"/>
        <v>44898</v>
      </c>
      <c r="I41" s="11">
        <f t="shared" ca="1" si="0"/>
        <v>189</v>
      </c>
      <c r="J41" s="9" t="str">
        <f t="shared" ca="1" si="1"/>
        <v>NOT DUE</v>
      </c>
      <c r="K41" s="13"/>
      <c r="L41" s="10"/>
    </row>
    <row r="42" spans="1:12" ht="24" x14ac:dyDescent="0.15">
      <c r="A42" s="9" t="s">
        <v>342</v>
      </c>
      <c r="B42" s="28" t="s">
        <v>83</v>
      </c>
      <c r="C42" s="28" t="s">
        <v>81</v>
      </c>
      <c r="D42" s="19" t="s">
        <v>89</v>
      </c>
      <c r="E42" s="7">
        <v>42348</v>
      </c>
      <c r="F42" s="7">
        <v>44534</v>
      </c>
      <c r="G42" s="31"/>
      <c r="H42" s="8">
        <f t="shared" si="3"/>
        <v>44898</v>
      </c>
      <c r="I42" s="11">
        <f t="shared" ca="1" si="0"/>
        <v>189</v>
      </c>
      <c r="J42" s="9" t="str">
        <f t="shared" ca="1" si="1"/>
        <v>NOT DUE</v>
      </c>
      <c r="K42" s="13"/>
      <c r="L42" s="10"/>
    </row>
    <row r="43" spans="1:12" ht="24" x14ac:dyDescent="0.15">
      <c r="A43" s="9" t="s">
        <v>343</v>
      </c>
      <c r="B43" s="28" t="s">
        <v>84</v>
      </c>
      <c r="C43" s="28" t="s">
        <v>85</v>
      </c>
      <c r="D43" s="19" t="s">
        <v>89</v>
      </c>
      <c r="E43" s="7">
        <v>42348</v>
      </c>
      <c r="F43" s="7">
        <v>44534</v>
      </c>
      <c r="G43" s="31"/>
      <c r="H43" s="8">
        <f t="shared" si="3"/>
        <v>44898</v>
      </c>
      <c r="I43" s="11">
        <f t="shared" ca="1" si="0"/>
        <v>189</v>
      </c>
      <c r="J43" s="9" t="str">
        <f t="shared" ca="1" si="1"/>
        <v>NOT DUE</v>
      </c>
      <c r="K43" s="13"/>
      <c r="L43" s="10"/>
    </row>
    <row r="44" spans="1:12" ht="24" x14ac:dyDescent="0.15">
      <c r="A44" s="9" t="s">
        <v>3045</v>
      </c>
      <c r="B44" s="28" t="s">
        <v>86</v>
      </c>
      <c r="C44" s="28" t="s">
        <v>87</v>
      </c>
      <c r="D44" s="19" t="s">
        <v>89</v>
      </c>
      <c r="E44" s="7">
        <v>42348</v>
      </c>
      <c r="F44" s="7">
        <v>44534</v>
      </c>
      <c r="G44" s="31"/>
      <c r="H44" s="8">
        <f t="shared" si="3"/>
        <v>44898</v>
      </c>
      <c r="I44" s="11">
        <f t="shared" ca="1" si="0"/>
        <v>189</v>
      </c>
      <c r="J44" s="9" t="str">
        <f t="shared" ca="1" si="1"/>
        <v>NOT DUE</v>
      </c>
      <c r="K44" s="13"/>
      <c r="L44" s="10"/>
    </row>
    <row r="49" spans="2:8" x14ac:dyDescent="0.15">
      <c r="B49" s="66" t="s">
        <v>1418</v>
      </c>
      <c r="C49" s="62"/>
      <c r="D49" s="25" t="s">
        <v>1419</v>
      </c>
      <c r="F49" s="66" t="s">
        <v>1420</v>
      </c>
      <c r="G49" s="148"/>
      <c r="H49" s="148"/>
    </row>
    <row r="50" spans="2:8" x14ac:dyDescent="0.15">
      <c r="C50" s="18" t="str">
        <f>'Main Menu'!C124</f>
        <v>C/O Arn C. Montiague</v>
      </c>
      <c r="E50" s="64"/>
      <c r="F50" s="64"/>
      <c r="G50" s="64" t="str">
        <f>'Main Menu'!C123</f>
        <v>Capt. Wendell B. Judaya</v>
      </c>
      <c r="H50" s="64"/>
    </row>
    <row r="51" spans="2:8" x14ac:dyDescent="0.15">
      <c r="C51" s="18" t="str">
        <f>'Main Menu'!C127</f>
        <v>2/E Alan A. Canama</v>
      </c>
    </row>
  </sheetData>
  <sheetProtection selectLockedCells="1"/>
  <mergeCells count="10">
    <mergeCell ref="G49:H49"/>
    <mergeCell ref="A4:B4"/>
    <mergeCell ref="D4:E4"/>
    <mergeCell ref="A5:B5"/>
    <mergeCell ref="A1:B1"/>
    <mergeCell ref="D1:E1"/>
    <mergeCell ref="A2:B2"/>
    <mergeCell ref="D2:E2"/>
    <mergeCell ref="A3:B3"/>
    <mergeCell ref="D3:E3"/>
  </mergeCells>
  <phoneticPr fontId="10" type="noConversion"/>
  <conditionalFormatting sqref="J8:J30 J32:J44">
    <cfRule type="cellIs" dxfId="197" priority="2" operator="equal">
      <formula>"overdue"</formula>
    </cfRule>
  </conditionalFormatting>
  <conditionalFormatting sqref="J31">
    <cfRule type="cellIs" dxfId="196" priority="1" operator="equal">
      <formula>"overdue"</formula>
    </cfRule>
  </conditionalFormatting>
  <pageMargins left="0.7" right="0.7" top="0.75" bottom="0.75" header="0.3" footer="0.3"/>
  <pageSetup paperSize="9" scale="66" orientation="landscape" r:id="rId1"/>
  <drawing r:id="rId2"/>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2823</v>
      </c>
      <c r="D3" s="147" t="s">
        <v>9</v>
      </c>
      <c r="E3" s="147"/>
      <c r="F3" s="3" t="s">
        <v>2822</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'Pipelines (Main Deck)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2821</v>
      </c>
      <c r="B8" s="28" t="s">
        <v>2820</v>
      </c>
      <c r="C8" s="28" t="s">
        <v>2810</v>
      </c>
      <c r="D8" s="19" t="s">
        <v>2792</v>
      </c>
      <c r="E8" s="7">
        <v>42348</v>
      </c>
      <c r="F8" s="7">
        <v>44680</v>
      </c>
      <c r="G8" s="12"/>
      <c r="H8" s="8">
        <f>DATE(YEAR(F8),MONTH(F8)+3,DAY(F8)-1)</f>
        <v>44770</v>
      </c>
      <c r="I8" s="11">
        <f ca="1">IF(ISBLANK(H8),"",H8-DATE(YEAR(NOW()),MONTH(NOW()),DAY(NOW())))</f>
        <v>61</v>
      </c>
      <c r="J8" s="9" t="str">
        <f ca="1">IF(I8="","",IF(I8&lt;0,"OVERDUE","NOT DUE"))</f>
        <v>NOT DUE</v>
      </c>
      <c r="K8" s="28"/>
      <c r="L8" s="10"/>
    </row>
    <row r="9" spans="1:12" x14ac:dyDescent="0.15">
      <c r="A9" s="9" t="s">
        <v>2819</v>
      </c>
      <c r="B9" s="28" t="s">
        <v>2818</v>
      </c>
      <c r="C9" s="28" t="s">
        <v>2817</v>
      </c>
      <c r="D9" s="19" t="s">
        <v>1467</v>
      </c>
      <c r="E9" s="7">
        <v>42348</v>
      </c>
      <c r="F9" s="7">
        <v>44709</v>
      </c>
      <c r="G9" s="12"/>
      <c r="H9" s="8">
        <f>EDATE(F9-1,1)</f>
        <v>44739</v>
      </c>
      <c r="I9" s="11">
        <f ca="1">IF(ISBLANK(H9),"",H9-DATE(YEAR(NOW()),MONTH(NOW()),DAY(NOW())))</f>
        <v>30</v>
      </c>
      <c r="J9" s="9" t="str">
        <f ca="1">IF(I9="","",IF(I9&lt;0,"OVERDUE","NOT DUE"))</f>
        <v>NOT DUE</v>
      </c>
      <c r="K9" s="28"/>
      <c r="L9" s="10"/>
    </row>
    <row r="10" spans="1:12" x14ac:dyDescent="0.15">
      <c r="A10" s="9" t="s">
        <v>2816</v>
      </c>
      <c r="B10" s="28" t="s">
        <v>2794</v>
      </c>
      <c r="C10" s="28" t="s">
        <v>2815</v>
      </c>
      <c r="D10" s="19" t="s">
        <v>2792</v>
      </c>
      <c r="E10" s="7">
        <v>42348</v>
      </c>
      <c r="F10" s="7">
        <f>F8</f>
        <v>44680</v>
      </c>
      <c r="G10" s="12"/>
      <c r="H10" s="8">
        <f>DATE(YEAR(F10),MONTH(F10)+3,DAY(F10)-1)</f>
        <v>44770</v>
      </c>
      <c r="I10" s="11">
        <f ca="1">IF(ISBLANK(H10),"",H10-DATE(YEAR(NOW()),MONTH(NOW()),DAY(NOW())))</f>
        <v>61</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5"/>
      <c r="H21" s="155"/>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8" priority="1" operator="equal">
      <formula>"overdue"</formula>
    </cfRule>
  </conditionalFormatting>
  <pageMargins left="0.7" right="0.7" top="0.75" bottom="0.75" header="0.3" footer="0.3"/>
  <drawing r:id="rId1"/>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2830</v>
      </c>
      <c r="D3" s="147" t="s">
        <v>9</v>
      </c>
      <c r="E3" s="147"/>
      <c r="F3" s="3" t="s">
        <v>2829</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'Containment Boxes'!F5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2828</v>
      </c>
      <c r="B8" s="28" t="s">
        <v>2827</v>
      </c>
      <c r="C8" s="28" t="s">
        <v>2826</v>
      </c>
      <c r="D8" s="19" t="s">
        <v>2792</v>
      </c>
      <c r="E8" s="7">
        <v>42348</v>
      </c>
      <c r="F8" s="7">
        <v>44688</v>
      </c>
      <c r="G8" s="12"/>
      <c r="H8" s="8">
        <f>DATE(YEAR(F8),MONTH(F8)+3,DAY(F8)-1)</f>
        <v>44779</v>
      </c>
      <c r="I8" s="11">
        <f ca="1">IF(ISBLANK(H8),"",H8-DATE(YEAR(NOW()),MONTH(NOW()),DAY(NOW())))</f>
        <v>70</v>
      </c>
      <c r="J8" s="9" t="str">
        <f ca="1">IF(I8="","",IF(I8&lt;0,"OVERDUE","NOT DUE"))</f>
        <v>NOT DUE</v>
      </c>
      <c r="K8" s="28"/>
      <c r="L8" s="10"/>
    </row>
    <row r="9" spans="1:12" x14ac:dyDescent="0.15">
      <c r="A9" s="9" t="s">
        <v>2825</v>
      </c>
      <c r="B9" s="28" t="s">
        <v>1666</v>
      </c>
      <c r="C9" s="28" t="s">
        <v>2824</v>
      </c>
      <c r="D9" s="19" t="s">
        <v>1467</v>
      </c>
      <c r="E9" s="7">
        <v>42348</v>
      </c>
      <c r="F9" s="7">
        <v>44695</v>
      </c>
      <c r="G9" s="12"/>
      <c r="H9" s="8">
        <f>EDATE(F9-1,1)</f>
        <v>44725</v>
      </c>
      <c r="I9" s="11">
        <f ca="1">IF(ISBLANK(H9),"",H9-DATE(YEAR(NOW()),MONTH(NOW()),DAY(NOW())))</f>
        <v>16</v>
      </c>
      <c r="J9" s="9" t="str">
        <f ca="1">IF(I9="","",IF(I9&lt;0,"OVERDUE","NOT DUE"))</f>
        <v>NOT DUE</v>
      </c>
      <c r="K9" s="28"/>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27" priority="1" operator="equal">
      <formula>"overdue"</formula>
    </cfRule>
  </conditionalFormatting>
  <pageMargins left="0.7" right="0.7" top="0.75" bottom="0.75" header="0.3" footer="0.3"/>
  <drawing r:id="rId1"/>
</worksheet>
</file>

<file path=xl/worksheets/sheet10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2839</v>
      </c>
      <c r="D3" s="147" t="s">
        <v>9</v>
      </c>
      <c r="E3" s="147"/>
      <c r="F3" s="3" t="s">
        <v>2838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'Duct Trunks'!F5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2837</v>
      </c>
      <c r="B8" s="28" t="s">
        <v>2836</v>
      </c>
      <c r="C8" s="28" t="s">
        <v>2831</v>
      </c>
      <c r="D8" s="19" t="s">
        <v>2792</v>
      </c>
      <c r="E8" s="7">
        <v>42348</v>
      </c>
      <c r="F8" s="7">
        <v>44681</v>
      </c>
      <c r="G8" s="12"/>
      <c r="H8" s="8">
        <f>DATE(YEAR(F8),MONTH(F8)+3,DAY(F8)-1)</f>
        <v>44771</v>
      </c>
      <c r="I8" s="11">
        <f ca="1">IF(ISBLANK(H8),"",H8-DATE(YEAR(NOW()),MONTH(NOW()),DAY(NOW())))</f>
        <v>62</v>
      </c>
      <c r="J8" s="9" t="str">
        <f ca="1">IF(I8="","",IF(I8&lt;0,"OVERDUE","NOT DUE"))</f>
        <v>NOT DUE</v>
      </c>
      <c r="K8" s="28"/>
      <c r="L8" s="10"/>
    </row>
    <row r="9" spans="1:12" x14ac:dyDescent="0.15">
      <c r="A9" s="9" t="s">
        <v>2835</v>
      </c>
      <c r="B9" s="28" t="s">
        <v>2834</v>
      </c>
      <c r="C9" s="28" t="s">
        <v>2831</v>
      </c>
      <c r="D9" s="19" t="s">
        <v>2792</v>
      </c>
      <c r="E9" s="7">
        <v>42348</v>
      </c>
      <c r="F9" s="7">
        <f>F8</f>
        <v>44681</v>
      </c>
      <c r="G9" s="12"/>
      <c r="H9" s="8">
        <f>DATE(YEAR(F9),MONTH(F9)+3,DAY(F9)-1)</f>
        <v>44771</v>
      </c>
      <c r="I9" s="11">
        <f ca="1">IF(ISBLANK(H9),"",H9-DATE(YEAR(NOW()),MONTH(NOW()),DAY(NOW())))</f>
        <v>62</v>
      </c>
      <c r="J9" s="9" t="str">
        <f ca="1">IF(I9="","",IF(I9&lt;0,"OVERDUE","NOT DUE"))</f>
        <v>NOT DUE</v>
      </c>
      <c r="K9" s="28"/>
      <c r="L9" s="10"/>
    </row>
    <row r="10" spans="1:12" x14ac:dyDescent="0.15">
      <c r="A10" s="9" t="s">
        <v>2833</v>
      </c>
      <c r="B10" s="28" t="s">
        <v>2832</v>
      </c>
      <c r="C10" s="28" t="s">
        <v>2831</v>
      </c>
      <c r="D10" s="19" t="s">
        <v>2792</v>
      </c>
      <c r="E10" s="7">
        <v>42348</v>
      </c>
      <c r="F10" s="7">
        <f>F8</f>
        <v>44681</v>
      </c>
      <c r="G10" s="12"/>
      <c r="H10" s="8">
        <f>DATE(YEAR(F10),MONTH(F10)+3,DAY(F10)-1)</f>
        <v>44771</v>
      </c>
      <c r="I10" s="11">
        <f ca="1">IF(ISBLANK(H10),"",H10-DATE(YEAR(NOW()),MONTH(NOW()),DAY(NOW())))</f>
        <v>62</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26" priority="1" operator="equal">
      <formula>"overdue"</formula>
    </cfRule>
  </conditionalFormatting>
  <pageMargins left="0.7" right="0.7" top="0.75" bottom="0.75" header="0.3" footer="0.3"/>
  <drawing r:id="rId1"/>
</worksheet>
</file>

<file path=xl/worksheets/sheet10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2"/>
  <sheetViews>
    <sheetView zoomScale="90" zoomScaleNormal="90" workbookViewId="0">
      <selection activeCell="F9" sqref="F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3013</v>
      </c>
      <c r="D3" s="147" t="s">
        <v>9</v>
      </c>
      <c r="E3" s="147"/>
      <c r="F3" s="3" t="s">
        <v>2863</v>
      </c>
    </row>
    <row r="4" spans="1:12" ht="18" customHeight="1" x14ac:dyDescent="0.15">
      <c r="A4" s="146" t="s">
        <v>22</v>
      </c>
      <c r="B4" s="146"/>
      <c r="C4" s="40"/>
      <c r="D4" s="147" t="s">
        <v>10</v>
      </c>
      <c r="E4" s="147"/>
      <c r="F4" s="12"/>
    </row>
    <row r="5" spans="1:12" ht="18" customHeight="1" x14ac:dyDescent="0.15">
      <c r="A5" s="146" t="s">
        <v>23</v>
      </c>
      <c r="B5" s="146"/>
      <c r="C5" s="41"/>
      <c r="D5" s="138"/>
      <c r="E5" s="138" t="str">
        <f>'[2]Running Hours'!$C5</f>
        <v>Date updated:</v>
      </c>
      <c r="F5" s="139">
        <f>'Furnitures and Cabinets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2862</v>
      </c>
      <c r="B8" s="28" t="s">
        <v>1641</v>
      </c>
      <c r="C8" s="28" t="s">
        <v>1642</v>
      </c>
      <c r="D8" s="19" t="s">
        <v>1467</v>
      </c>
      <c r="E8" s="101">
        <v>42348</v>
      </c>
      <c r="F8" s="7">
        <v>44708</v>
      </c>
      <c r="G8" s="12"/>
      <c r="H8" s="8">
        <f>EDATE(F8-1,1)</f>
        <v>44738</v>
      </c>
      <c r="I8" s="11">
        <f t="shared" ref="I8:I22" ca="1" si="0">IF(ISBLANK(H8),"",H8-DATE(YEAR(NOW()),MONTH(NOW()),DAY(NOW())))</f>
        <v>29</v>
      </c>
      <c r="J8" s="9" t="str">
        <f t="shared" ref="J8:J22" ca="1" si="1">IF(I8="","",IF(I8&lt;0,"OVERDUE","NOT DUE"))</f>
        <v>NOT DUE</v>
      </c>
      <c r="K8" s="28"/>
      <c r="L8" s="10" t="s">
        <v>2750</v>
      </c>
    </row>
    <row r="9" spans="1:12" ht="36" x14ac:dyDescent="0.15">
      <c r="A9" s="9" t="s">
        <v>2861</v>
      </c>
      <c r="B9" s="28" t="s">
        <v>1644</v>
      </c>
      <c r="C9" s="37" t="s">
        <v>1645</v>
      </c>
      <c r="D9" s="19" t="s">
        <v>3131</v>
      </c>
      <c r="E9" s="101">
        <v>42348</v>
      </c>
      <c r="F9" s="7">
        <v>44709</v>
      </c>
      <c r="G9" s="12"/>
      <c r="H9" s="8">
        <f>DATE(YEAR(F9),MONTH(F9),DAY(F9)+7)</f>
        <v>44716</v>
      </c>
      <c r="I9" s="11">
        <f t="shared" ca="1" si="0"/>
        <v>7</v>
      </c>
      <c r="J9" s="9" t="str">
        <f t="shared" ca="1" si="1"/>
        <v>NOT DUE</v>
      </c>
      <c r="K9" s="28"/>
      <c r="L9" s="10" t="s">
        <v>2750</v>
      </c>
    </row>
    <row r="10" spans="1:12" ht="36" x14ac:dyDescent="0.15">
      <c r="A10" s="9" t="s">
        <v>2860</v>
      </c>
      <c r="B10" s="28" t="s">
        <v>1644</v>
      </c>
      <c r="C10" s="37" t="s">
        <v>1647</v>
      </c>
      <c r="D10" s="19" t="s">
        <v>89</v>
      </c>
      <c r="E10" s="101">
        <v>42348</v>
      </c>
      <c r="F10" s="7">
        <v>44702</v>
      </c>
      <c r="G10" s="12"/>
      <c r="H10" s="8">
        <f>DATE(YEAR(F10)+1,MONTH(F10),DAY(F10)-1)</f>
        <v>45066</v>
      </c>
      <c r="I10" s="11">
        <f t="shared" ca="1" si="0"/>
        <v>357</v>
      </c>
      <c r="J10" s="9" t="str">
        <f t="shared" ca="1" si="1"/>
        <v>NOT DUE</v>
      </c>
      <c r="K10" s="28"/>
      <c r="L10" s="10" t="s">
        <v>3218</v>
      </c>
    </row>
    <row r="11" spans="1:12" ht="22.5" x14ac:dyDescent="0.15">
      <c r="A11" s="9" t="s">
        <v>2859</v>
      </c>
      <c r="B11" s="28" t="s">
        <v>1644</v>
      </c>
      <c r="C11" s="37" t="s">
        <v>3115</v>
      </c>
      <c r="D11" s="19" t="s">
        <v>1650</v>
      </c>
      <c r="E11" s="101">
        <v>42348</v>
      </c>
      <c r="F11" s="7">
        <v>44033</v>
      </c>
      <c r="G11" s="12"/>
      <c r="H11" s="8">
        <f>DATE(YEAR(F11)+5,MONTH(F11),DAY(F11)-1)</f>
        <v>45858</v>
      </c>
      <c r="I11" s="11">
        <f t="shared" ca="1" si="0"/>
        <v>1149</v>
      </c>
      <c r="J11" s="9" t="str">
        <f t="shared" ca="1" si="1"/>
        <v>NOT DUE</v>
      </c>
      <c r="K11" s="28"/>
      <c r="L11" s="10" t="s">
        <v>3097</v>
      </c>
    </row>
    <row r="12" spans="1:12" x14ac:dyDescent="0.15">
      <c r="A12" s="9" t="s">
        <v>2858</v>
      </c>
      <c r="B12" s="28" t="s">
        <v>1652</v>
      </c>
      <c r="C12" s="28" t="s">
        <v>1653</v>
      </c>
      <c r="D12" s="19" t="s">
        <v>1467</v>
      </c>
      <c r="E12" s="101">
        <v>42348</v>
      </c>
      <c r="F12" s="7">
        <v>44708</v>
      </c>
      <c r="G12" s="12"/>
      <c r="H12" s="8">
        <f>EDATE(F12-1,1)</f>
        <v>44738</v>
      </c>
      <c r="I12" s="11">
        <f t="shared" ca="1" si="0"/>
        <v>29</v>
      </c>
      <c r="J12" s="9" t="str">
        <f t="shared" ca="1" si="1"/>
        <v>NOT DUE</v>
      </c>
      <c r="K12" s="28"/>
      <c r="L12" s="10" t="s">
        <v>2750</v>
      </c>
    </row>
    <row r="13" spans="1:12" ht="15" customHeight="1" x14ac:dyDescent="0.15">
      <c r="A13" s="9" t="s">
        <v>2857</v>
      </c>
      <c r="B13" s="28" t="s">
        <v>2856</v>
      </c>
      <c r="C13" s="28" t="s">
        <v>1662</v>
      </c>
      <c r="D13" s="19" t="s">
        <v>1467</v>
      </c>
      <c r="E13" s="101">
        <v>42348</v>
      </c>
      <c r="F13" s="7">
        <v>44708</v>
      </c>
      <c r="G13" s="12"/>
      <c r="H13" s="8">
        <f>EDATE(F13-1,1)</f>
        <v>44738</v>
      </c>
      <c r="I13" s="11">
        <f t="shared" ca="1" si="0"/>
        <v>29</v>
      </c>
      <c r="J13" s="9" t="str">
        <f t="shared" ca="1" si="1"/>
        <v>NOT DUE</v>
      </c>
      <c r="K13" s="28"/>
      <c r="L13" s="10" t="s">
        <v>3114</v>
      </c>
    </row>
    <row r="14" spans="1:12" ht="36" x14ac:dyDescent="0.15">
      <c r="A14" s="9" t="s">
        <v>2855</v>
      </c>
      <c r="B14" s="28" t="s">
        <v>1682</v>
      </c>
      <c r="C14" s="28" t="s">
        <v>1683</v>
      </c>
      <c r="D14" s="19" t="s">
        <v>1467</v>
      </c>
      <c r="E14" s="101">
        <v>42348</v>
      </c>
      <c r="F14" s="7">
        <v>44708</v>
      </c>
      <c r="G14" s="12"/>
      <c r="H14" s="8">
        <f>EDATE(F14-1,1)</f>
        <v>44738</v>
      </c>
      <c r="I14" s="11">
        <f t="shared" ca="1" si="0"/>
        <v>29</v>
      </c>
      <c r="J14" s="9" t="str">
        <f t="shared" ca="1" si="1"/>
        <v>NOT DUE</v>
      </c>
      <c r="K14" s="28"/>
      <c r="L14" s="10" t="s">
        <v>2750</v>
      </c>
    </row>
    <row r="15" spans="1:12" ht="29.25" customHeight="1" x14ac:dyDescent="0.15">
      <c r="A15" s="9" t="s">
        <v>2854</v>
      </c>
      <c r="B15" s="44" t="s">
        <v>2851</v>
      </c>
      <c r="C15" s="45" t="s">
        <v>2848</v>
      </c>
      <c r="D15" s="46" t="s">
        <v>1467</v>
      </c>
      <c r="E15" s="101">
        <v>42348</v>
      </c>
      <c r="F15" s="7">
        <v>44708</v>
      </c>
      <c r="G15" s="12"/>
      <c r="H15" s="8">
        <f>EDATE(F15-1,1)</f>
        <v>44738</v>
      </c>
      <c r="I15" s="11">
        <f t="shared" ca="1" si="0"/>
        <v>29</v>
      </c>
      <c r="J15" s="9" t="str">
        <f t="shared" ca="1" si="1"/>
        <v>NOT DUE</v>
      </c>
      <c r="K15" s="28"/>
      <c r="L15" s="10" t="s">
        <v>2750</v>
      </c>
    </row>
    <row r="16" spans="1:12" ht="28.5" customHeight="1" x14ac:dyDescent="0.15">
      <c r="A16" s="9" t="s">
        <v>2853</v>
      </c>
      <c r="B16" s="44" t="s">
        <v>2851</v>
      </c>
      <c r="C16" s="47" t="s">
        <v>2848</v>
      </c>
      <c r="D16" s="46" t="s">
        <v>1698</v>
      </c>
      <c r="E16" s="101">
        <v>42348</v>
      </c>
      <c r="F16" s="7">
        <v>44520</v>
      </c>
      <c r="G16" s="12"/>
      <c r="H16" s="8">
        <f>DATE(YEAR(F16)+1,MONTH(F16),DAY(F16)-1)</f>
        <v>44884</v>
      </c>
      <c r="I16" s="11">
        <f t="shared" ca="1" si="0"/>
        <v>175</v>
      </c>
      <c r="J16" s="9" t="str">
        <f t="shared" ca="1" si="1"/>
        <v>NOT DUE</v>
      </c>
      <c r="K16" s="28"/>
      <c r="L16" s="10" t="s">
        <v>2750</v>
      </c>
    </row>
    <row r="17" spans="1:12" ht="31.5" customHeight="1" x14ac:dyDescent="0.15">
      <c r="A17" s="9" t="s">
        <v>2852</v>
      </c>
      <c r="B17" s="44" t="s">
        <v>2851</v>
      </c>
      <c r="C17" s="47" t="s">
        <v>2845</v>
      </c>
      <c r="D17" s="46" t="s">
        <v>1701</v>
      </c>
      <c r="E17" s="101">
        <v>42348</v>
      </c>
      <c r="F17" s="7">
        <v>43519</v>
      </c>
      <c r="G17" s="12"/>
      <c r="H17" s="8">
        <f>DATE(YEAR(F17)+5,MONTH(F17),DAY(F17)-1)</f>
        <v>45344</v>
      </c>
      <c r="I17" s="11">
        <f t="shared" ca="1" si="0"/>
        <v>635</v>
      </c>
      <c r="J17" s="9" t="str">
        <f t="shared" ca="1" si="1"/>
        <v>NOT DUE</v>
      </c>
      <c r="K17" s="28"/>
      <c r="L17" s="10" t="s">
        <v>2750</v>
      </c>
    </row>
    <row r="18" spans="1:12" ht="27.75" customHeight="1" x14ac:dyDescent="0.15">
      <c r="A18" s="9" t="s">
        <v>2850</v>
      </c>
      <c r="B18" s="48" t="s">
        <v>2846</v>
      </c>
      <c r="C18" s="48" t="s">
        <v>2848</v>
      </c>
      <c r="D18" s="49" t="s">
        <v>1467</v>
      </c>
      <c r="E18" s="101">
        <v>42348</v>
      </c>
      <c r="F18" s="7">
        <v>44708</v>
      </c>
      <c r="G18" s="12"/>
      <c r="H18" s="8">
        <f>EDATE(F18-1,1)</f>
        <v>44738</v>
      </c>
      <c r="I18" s="11">
        <f t="shared" ca="1" si="0"/>
        <v>29</v>
      </c>
      <c r="J18" s="9" t="str">
        <f t="shared" ca="1" si="1"/>
        <v>NOT DUE</v>
      </c>
      <c r="K18" s="28"/>
      <c r="L18" s="10" t="s">
        <v>2750</v>
      </c>
    </row>
    <row r="19" spans="1:12" ht="27" customHeight="1" x14ac:dyDescent="0.15">
      <c r="A19" s="9" t="s">
        <v>2849</v>
      </c>
      <c r="B19" s="48" t="s">
        <v>2846</v>
      </c>
      <c r="C19" s="48" t="s">
        <v>2848</v>
      </c>
      <c r="D19" s="49" t="s">
        <v>1698</v>
      </c>
      <c r="E19" s="101">
        <v>42348</v>
      </c>
      <c r="F19" s="7">
        <v>44520</v>
      </c>
      <c r="G19" s="12"/>
      <c r="H19" s="8">
        <f>DATE(YEAR(F19)+1,MONTH(F19),DAY(F19)-1)</f>
        <v>44884</v>
      </c>
      <c r="I19" s="11">
        <f t="shared" ca="1" si="0"/>
        <v>175</v>
      </c>
      <c r="J19" s="9" t="str">
        <f t="shared" ca="1" si="1"/>
        <v>NOT DUE</v>
      </c>
      <c r="K19" s="28"/>
      <c r="L19" s="10" t="s">
        <v>2750</v>
      </c>
    </row>
    <row r="20" spans="1:12" ht="29.25" customHeight="1" x14ac:dyDescent="0.15">
      <c r="A20" s="9" t="s">
        <v>2847</v>
      </c>
      <c r="B20" s="48" t="s">
        <v>2846</v>
      </c>
      <c r="C20" s="48" t="s">
        <v>2845</v>
      </c>
      <c r="D20" s="49" t="s">
        <v>1701</v>
      </c>
      <c r="E20" s="101">
        <v>42348</v>
      </c>
      <c r="F20" s="7">
        <v>43519</v>
      </c>
      <c r="G20" s="12"/>
      <c r="H20" s="8">
        <f>DATE(YEAR(F20)+5,MONTH(F20),DAY(F20)-1)</f>
        <v>45344</v>
      </c>
      <c r="I20" s="11">
        <f t="shared" ca="1" si="0"/>
        <v>635</v>
      </c>
      <c r="J20" s="9" t="str">
        <f t="shared" ca="1" si="1"/>
        <v>NOT DUE</v>
      </c>
      <c r="K20" s="28"/>
      <c r="L20" s="10" t="s">
        <v>2750</v>
      </c>
    </row>
    <row r="21" spans="1:12" x14ac:dyDescent="0.15">
      <c r="A21" s="9" t="s">
        <v>2844</v>
      </c>
      <c r="B21" s="90" t="s">
        <v>2843</v>
      </c>
      <c r="C21" s="89" t="s">
        <v>1662</v>
      </c>
      <c r="D21" s="88" t="s">
        <v>1467</v>
      </c>
      <c r="E21" s="101">
        <v>42348</v>
      </c>
      <c r="F21" s="7">
        <v>44708</v>
      </c>
      <c r="G21" s="12"/>
      <c r="H21" s="8">
        <f>EDATE(F21-1,1)</f>
        <v>44738</v>
      </c>
      <c r="I21" s="11">
        <f t="shared" ca="1" si="0"/>
        <v>29</v>
      </c>
      <c r="J21" s="9" t="str">
        <f t="shared" ca="1" si="1"/>
        <v>NOT DUE</v>
      </c>
      <c r="K21" s="28"/>
      <c r="L21" s="131" t="s">
        <v>3168</v>
      </c>
    </row>
    <row r="22" spans="1:12" ht="36" x14ac:dyDescent="0.15">
      <c r="A22" s="9" t="s">
        <v>2842</v>
      </c>
      <c r="B22" s="90" t="s">
        <v>2841</v>
      </c>
      <c r="C22" s="89" t="s">
        <v>2840</v>
      </c>
      <c r="D22" s="88" t="s">
        <v>1467</v>
      </c>
      <c r="E22" s="101">
        <v>42348</v>
      </c>
      <c r="F22" s="7">
        <v>44708</v>
      </c>
      <c r="G22" s="12"/>
      <c r="H22" s="8">
        <f>EDATE(F22-1,1)</f>
        <v>44738</v>
      </c>
      <c r="I22" s="11">
        <f t="shared" ca="1" si="0"/>
        <v>29</v>
      </c>
      <c r="J22" s="9" t="str">
        <f t="shared" ca="1" si="1"/>
        <v>NOT DUE</v>
      </c>
      <c r="K22" s="28"/>
      <c r="L22" s="10" t="s">
        <v>2750</v>
      </c>
    </row>
    <row r="26" spans="1:12" x14ac:dyDescent="0.15">
      <c r="B26" s="66" t="s">
        <v>1418</v>
      </c>
      <c r="C26" s="62"/>
      <c r="D26" s="25" t="s">
        <v>1419</v>
      </c>
      <c r="F26" s="66" t="s">
        <v>1420</v>
      </c>
      <c r="G26" s="65"/>
      <c r="H26" s="65"/>
    </row>
    <row r="27" spans="1:12" x14ac:dyDescent="0.15">
      <c r="C27" s="18" t="str">
        <f>'Main Menu'!C126</f>
        <v>3/O Mario G. Honor Jr.</v>
      </c>
      <c r="G27" t="str">
        <f>'Main Menu'!C123</f>
        <v>Capt. Wendell B. Judaya</v>
      </c>
    </row>
    <row r="28" spans="1:12" x14ac:dyDescent="0.15">
      <c r="C28" s="25" t="str">
        <f>'Main Menu'!C124</f>
        <v>C/O Arn C. Montiague</v>
      </c>
    </row>
    <row r="29" spans="1:12" x14ac:dyDescent="0.15">
      <c r="C29" s="85"/>
      <c r="G29" s="84"/>
      <c r="H29" s="84"/>
    </row>
    <row r="30" spans="1:12" x14ac:dyDescent="0.15">
      <c r="B30" s="84"/>
      <c r="C30" s="83"/>
    </row>
    <row r="31" spans="1:12" x14ac:dyDescent="0.15">
      <c r="D31" s="83"/>
      <c r="E31" s="85"/>
      <c r="H31" s="84"/>
    </row>
    <row r="32" spans="1:12" x14ac:dyDescent="0.15">
      <c r="D32" s="83"/>
      <c r="E32" s="83"/>
      <c r="G32" s="155"/>
      <c r="H32" s="155"/>
    </row>
  </sheetData>
  <mergeCells count="10">
    <mergeCell ref="A4:B4"/>
    <mergeCell ref="D4:E4"/>
    <mergeCell ref="A5:B5"/>
    <mergeCell ref="G32:H32"/>
    <mergeCell ref="A1:B1"/>
    <mergeCell ref="D1:E1"/>
    <mergeCell ref="A2:B2"/>
    <mergeCell ref="D2:E2"/>
    <mergeCell ref="A3:B3"/>
    <mergeCell ref="D3:E3"/>
  </mergeCells>
  <phoneticPr fontId="10" type="noConversion"/>
  <conditionalFormatting sqref="J18:J19 J8:J14 J21:J22">
    <cfRule type="cellIs" dxfId="25" priority="5" operator="equal">
      <formula>"overdue"</formula>
    </cfRule>
  </conditionalFormatting>
  <conditionalFormatting sqref="J20">
    <cfRule type="cellIs" dxfId="24" priority="4" operator="equal">
      <formula>"overdue"</formula>
    </cfRule>
  </conditionalFormatting>
  <conditionalFormatting sqref="J15">
    <cfRule type="cellIs" dxfId="23" priority="3" operator="equal">
      <formula>"overdue"</formula>
    </cfRule>
  </conditionalFormatting>
  <conditionalFormatting sqref="J16">
    <cfRule type="cellIs" dxfId="22" priority="2" operator="equal">
      <formula>"overdue"</formula>
    </cfRule>
  </conditionalFormatting>
  <conditionalFormatting sqref="J17">
    <cfRule type="cellIs" dxfId="21" priority="1" operator="equal">
      <formula>"overdue"</formula>
    </cfRule>
  </conditionalFormatting>
  <pageMargins left="0.7" right="0.7" top="0.75" bottom="0.75" header="0.3" footer="0.3"/>
  <drawing r:id="rId1"/>
</worksheet>
</file>

<file path=xl/worksheets/sheet10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34"/>
  <sheetViews>
    <sheetView topLeftCell="C1" workbookViewId="0">
      <selection activeCell="F24" sqref="F24"/>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40" t="s">
        <v>2134</v>
      </c>
      <c r="D3" s="147" t="s">
        <v>9</v>
      </c>
      <c r="E3" s="147"/>
      <c r="F3" s="3" t="s">
        <v>2893</v>
      </c>
    </row>
    <row r="4" spans="1:12" ht="18" customHeight="1" x14ac:dyDescent="0.15">
      <c r="A4" s="146" t="s">
        <v>22</v>
      </c>
      <c r="B4" s="146"/>
      <c r="C4" s="40"/>
      <c r="D4" s="147" t="s">
        <v>10</v>
      </c>
      <c r="E4" s="147"/>
      <c r="F4" s="12"/>
    </row>
    <row r="5" spans="1:12" ht="18" customHeight="1" x14ac:dyDescent="0.15">
      <c r="A5" s="146" t="s">
        <v>23</v>
      </c>
      <c r="B5" s="146"/>
      <c r="C5" s="41"/>
      <c r="D5" s="138"/>
      <c r="E5" s="138" t="str">
        <f>'[2]Running Hours'!$C5</f>
        <v>Date updated:</v>
      </c>
      <c r="F5" s="139">
        <f>'Helicopter Equipment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2892</v>
      </c>
      <c r="B8" s="28" t="s">
        <v>1641</v>
      </c>
      <c r="C8" s="28" t="s">
        <v>1642</v>
      </c>
      <c r="D8" s="19" t="s">
        <v>1467</v>
      </c>
      <c r="E8" s="7">
        <v>42348</v>
      </c>
      <c r="F8" s="7">
        <v>44708</v>
      </c>
      <c r="G8" s="12"/>
      <c r="H8" s="8">
        <f>EDATE(F8-1,1)</f>
        <v>44738</v>
      </c>
      <c r="I8" s="11">
        <f t="shared" ref="I8:I24" ca="1" si="0">IF(ISBLANK(H8),"",H8-DATE(YEAR(NOW()),MONTH(NOW()),DAY(NOW())))</f>
        <v>29</v>
      </c>
      <c r="J8" s="9" t="str">
        <f t="shared" ref="J8:J24" ca="1" si="1">IF(I8="","",IF(I8&lt;0,"OVERDUE","NOT DUE"))</f>
        <v>NOT DUE</v>
      </c>
      <c r="K8" s="28"/>
      <c r="L8" s="10" t="s">
        <v>2750</v>
      </c>
    </row>
    <row r="9" spans="1:12" ht="36" x14ac:dyDescent="0.15">
      <c r="A9" s="9" t="s">
        <v>2891</v>
      </c>
      <c r="B9" s="28" t="s">
        <v>1644</v>
      </c>
      <c r="C9" s="37" t="s">
        <v>1645</v>
      </c>
      <c r="D9" s="19" t="s">
        <v>581</v>
      </c>
      <c r="E9" s="7">
        <v>42348</v>
      </c>
      <c r="F9" s="7">
        <v>44709</v>
      </c>
      <c r="G9" s="12"/>
      <c r="H9" s="8">
        <f>DATE(YEAR(F9),MONTH(F9),DAY(F9)+7)</f>
        <v>44716</v>
      </c>
      <c r="I9" s="11">
        <f t="shared" ca="1" si="0"/>
        <v>7</v>
      </c>
      <c r="J9" s="9" t="str">
        <f t="shared" ca="1" si="1"/>
        <v>NOT DUE</v>
      </c>
      <c r="K9" s="28"/>
      <c r="L9" s="10" t="s">
        <v>2750</v>
      </c>
    </row>
    <row r="10" spans="1:12" ht="36" x14ac:dyDescent="0.15">
      <c r="A10" s="9" t="s">
        <v>2890</v>
      </c>
      <c r="B10" s="28" t="s">
        <v>1644</v>
      </c>
      <c r="C10" s="37" t="s">
        <v>1647</v>
      </c>
      <c r="D10" s="19" t="s">
        <v>89</v>
      </c>
      <c r="E10" s="7">
        <v>42348</v>
      </c>
      <c r="F10" s="7">
        <v>44702</v>
      </c>
      <c r="G10" s="12"/>
      <c r="H10" s="8">
        <f>DATE(YEAR(F10)+1,MONTH(F10),DAY(F10)-1)</f>
        <v>45066</v>
      </c>
      <c r="I10" s="11">
        <f t="shared" ca="1" si="0"/>
        <v>357</v>
      </c>
      <c r="J10" s="9" t="str">
        <f t="shared" ca="1" si="1"/>
        <v>NOT DUE</v>
      </c>
      <c r="K10" s="28"/>
      <c r="L10" s="56" t="s">
        <v>3216</v>
      </c>
    </row>
    <row r="11" spans="1:12" ht="22.5" x14ac:dyDescent="0.15">
      <c r="A11" s="9" t="s">
        <v>2889</v>
      </c>
      <c r="B11" s="28" t="s">
        <v>1644</v>
      </c>
      <c r="C11" s="37" t="s">
        <v>1649</v>
      </c>
      <c r="D11" s="19" t="s">
        <v>1650</v>
      </c>
      <c r="E11" s="7">
        <v>42348</v>
      </c>
      <c r="F11" s="7">
        <v>44033</v>
      </c>
      <c r="G11" s="12"/>
      <c r="H11" s="8">
        <f>DATE(YEAR(F11)+5,MONTH(F11),DAY(F11)-1)</f>
        <v>45858</v>
      </c>
      <c r="I11" s="11">
        <f t="shared" ca="1" si="0"/>
        <v>1149</v>
      </c>
      <c r="J11" s="9" t="str">
        <f t="shared" ca="1" si="1"/>
        <v>NOT DUE</v>
      </c>
      <c r="K11" s="28"/>
      <c r="L11" s="10" t="s">
        <v>3097</v>
      </c>
    </row>
    <row r="12" spans="1:12" x14ac:dyDescent="0.15">
      <c r="A12" s="9" t="s">
        <v>2888</v>
      </c>
      <c r="B12" s="28" t="s">
        <v>1652</v>
      </c>
      <c r="C12" s="28" t="s">
        <v>1653</v>
      </c>
      <c r="D12" s="19" t="s">
        <v>1467</v>
      </c>
      <c r="E12" s="7">
        <v>42348</v>
      </c>
      <c r="F12" s="7">
        <v>44708</v>
      </c>
      <c r="G12" s="12"/>
      <c r="H12" s="8">
        <f>EDATE(F12-1,1)</f>
        <v>44738</v>
      </c>
      <c r="I12" s="11">
        <f t="shared" ca="1" si="0"/>
        <v>29</v>
      </c>
      <c r="J12" s="9" t="str">
        <f t="shared" ca="1" si="1"/>
        <v>NOT DUE</v>
      </c>
      <c r="K12" s="28"/>
      <c r="L12" s="10" t="s">
        <v>2750</v>
      </c>
    </row>
    <row r="13" spans="1:12" ht="24" x14ac:dyDescent="0.15">
      <c r="A13" s="9" t="s">
        <v>2887</v>
      </c>
      <c r="B13" s="28" t="s">
        <v>1655</v>
      </c>
      <c r="C13" s="28" t="s">
        <v>1656</v>
      </c>
      <c r="D13" s="19" t="s">
        <v>1467</v>
      </c>
      <c r="E13" s="7">
        <v>42348</v>
      </c>
      <c r="F13" s="7">
        <v>44708</v>
      </c>
      <c r="G13" s="12"/>
      <c r="H13" s="8">
        <f>EDATE(F13-1,1)</f>
        <v>44738</v>
      </c>
      <c r="I13" s="11">
        <f t="shared" ca="1" si="0"/>
        <v>29</v>
      </c>
      <c r="J13" s="9" t="str">
        <f t="shared" ca="1" si="1"/>
        <v>NOT DUE</v>
      </c>
      <c r="K13" s="28"/>
      <c r="L13" s="10" t="s">
        <v>2750</v>
      </c>
    </row>
    <row r="14" spans="1:12" x14ac:dyDescent="0.15">
      <c r="A14" s="9" t="s">
        <v>2886</v>
      </c>
      <c r="B14" s="28" t="s">
        <v>1658</v>
      </c>
      <c r="C14" s="28" t="s">
        <v>1659</v>
      </c>
      <c r="D14" s="19" t="s">
        <v>1467</v>
      </c>
      <c r="E14" s="7">
        <v>42348</v>
      </c>
      <c r="F14" s="7">
        <v>44708</v>
      </c>
      <c r="G14" s="12"/>
      <c r="H14" s="8">
        <f>EDATE(F14-1,1)</f>
        <v>44738</v>
      </c>
      <c r="I14" s="11">
        <f t="shared" ca="1" si="0"/>
        <v>29</v>
      </c>
      <c r="J14" s="9" t="str">
        <f t="shared" ca="1" si="1"/>
        <v>NOT DUE</v>
      </c>
      <c r="K14" s="28"/>
      <c r="L14" s="10" t="s">
        <v>2750</v>
      </c>
    </row>
    <row r="15" spans="1:12" ht="24" x14ac:dyDescent="0.15">
      <c r="A15" s="9" t="s">
        <v>2885</v>
      </c>
      <c r="B15" s="28" t="s">
        <v>2884</v>
      </c>
      <c r="C15" s="28" t="s">
        <v>2872</v>
      </c>
      <c r="D15" s="19" t="s">
        <v>1467</v>
      </c>
      <c r="E15" s="7">
        <v>42348</v>
      </c>
      <c r="F15" s="7">
        <v>44708</v>
      </c>
      <c r="G15" s="12"/>
      <c r="H15" s="8">
        <f>EDATE(F15-1,1)</f>
        <v>44738</v>
      </c>
      <c r="I15" s="11">
        <f t="shared" ca="1" si="0"/>
        <v>29</v>
      </c>
      <c r="J15" s="9" t="str">
        <f t="shared" ca="1" si="1"/>
        <v>NOT DUE</v>
      </c>
      <c r="K15" s="28"/>
      <c r="L15" s="10" t="s">
        <v>2750</v>
      </c>
    </row>
    <row r="16" spans="1:12" ht="22.5" x14ac:dyDescent="0.15">
      <c r="A16" s="9" t="s">
        <v>2883</v>
      </c>
      <c r="B16" s="28" t="s">
        <v>1685</v>
      </c>
      <c r="C16" s="37" t="s">
        <v>1686</v>
      </c>
      <c r="D16" s="19" t="s">
        <v>581</v>
      </c>
      <c r="E16" s="7">
        <v>42348</v>
      </c>
      <c r="F16" s="7">
        <v>44709</v>
      </c>
      <c r="G16" s="12"/>
      <c r="H16" s="8">
        <f>DATE(YEAR(F16),MONTH(F16),DAY(F16)+7)</f>
        <v>44716</v>
      </c>
      <c r="I16" s="11">
        <f t="shared" ca="1" si="0"/>
        <v>7</v>
      </c>
      <c r="J16" s="9" t="str">
        <f t="shared" ca="1" si="1"/>
        <v>NOT DUE</v>
      </c>
      <c r="K16" s="28"/>
      <c r="L16" s="56" t="s">
        <v>3148</v>
      </c>
    </row>
    <row r="17" spans="1:12" ht="36" x14ac:dyDescent="0.15">
      <c r="A17" s="9" t="s">
        <v>2882</v>
      </c>
      <c r="B17" s="28" t="s">
        <v>2881</v>
      </c>
      <c r="C17" s="28" t="s">
        <v>2019</v>
      </c>
      <c r="D17" s="19" t="s">
        <v>1467</v>
      </c>
      <c r="E17" s="7">
        <v>42348</v>
      </c>
      <c r="F17" s="7">
        <v>44708</v>
      </c>
      <c r="G17" s="12"/>
      <c r="H17" s="8">
        <f t="shared" ref="H17:H24" si="2">EDATE(F17-1,1)</f>
        <v>44738</v>
      </c>
      <c r="I17" s="11">
        <f t="shared" ca="1" si="0"/>
        <v>29</v>
      </c>
      <c r="J17" s="9" t="str">
        <f t="shared" ca="1" si="1"/>
        <v>NOT DUE</v>
      </c>
      <c r="K17" s="28"/>
      <c r="L17" s="10" t="s">
        <v>2750</v>
      </c>
    </row>
    <row r="18" spans="1:12" ht="40.5" customHeight="1" x14ac:dyDescent="0.15">
      <c r="A18" s="9" t="s">
        <v>2880</v>
      </c>
      <c r="B18" s="90" t="s">
        <v>2879</v>
      </c>
      <c r="C18" s="28" t="s">
        <v>2019</v>
      </c>
      <c r="D18" s="46" t="s">
        <v>1467</v>
      </c>
      <c r="E18" s="7">
        <v>42348</v>
      </c>
      <c r="F18" s="7">
        <v>44708</v>
      </c>
      <c r="G18" s="12"/>
      <c r="H18" s="8">
        <f t="shared" si="2"/>
        <v>44738</v>
      </c>
      <c r="I18" s="11">
        <f t="shared" ca="1" si="0"/>
        <v>29</v>
      </c>
      <c r="J18" s="9" t="str">
        <f t="shared" ca="1" si="1"/>
        <v>NOT DUE</v>
      </c>
      <c r="K18" s="28"/>
      <c r="L18" s="10" t="s">
        <v>2750</v>
      </c>
    </row>
    <row r="19" spans="1:12" ht="24" customHeight="1" x14ac:dyDescent="0.15">
      <c r="A19" s="9" t="s">
        <v>2878</v>
      </c>
      <c r="B19" s="90" t="s">
        <v>2877</v>
      </c>
      <c r="C19" s="28" t="s">
        <v>2872</v>
      </c>
      <c r="D19" s="49" t="s">
        <v>1467</v>
      </c>
      <c r="E19" s="7">
        <v>42348</v>
      </c>
      <c r="F19" s="7">
        <v>44708</v>
      </c>
      <c r="G19" s="12"/>
      <c r="H19" s="8">
        <f t="shared" si="2"/>
        <v>44738</v>
      </c>
      <c r="I19" s="11">
        <f t="shared" ca="1" si="0"/>
        <v>29</v>
      </c>
      <c r="J19" s="9" t="str">
        <f t="shared" ca="1" si="1"/>
        <v>NOT DUE</v>
      </c>
      <c r="K19" s="28"/>
      <c r="L19" s="10" t="s">
        <v>2750</v>
      </c>
    </row>
    <row r="20" spans="1:12" ht="60" x14ac:dyDescent="0.15">
      <c r="A20" s="9" t="s">
        <v>2876</v>
      </c>
      <c r="B20" s="90" t="s">
        <v>2875</v>
      </c>
      <c r="C20" s="28" t="s">
        <v>3109</v>
      </c>
      <c r="D20" s="46" t="s">
        <v>1467</v>
      </c>
      <c r="E20" s="7">
        <v>42348</v>
      </c>
      <c r="F20" s="7">
        <v>44708</v>
      </c>
      <c r="G20" s="12"/>
      <c r="H20" s="8">
        <f t="shared" si="2"/>
        <v>44738</v>
      </c>
      <c r="I20" s="11">
        <f t="shared" ca="1" si="0"/>
        <v>29</v>
      </c>
      <c r="J20" s="9" t="str">
        <f t="shared" ca="1" si="1"/>
        <v>NOT DUE</v>
      </c>
      <c r="K20" s="28"/>
      <c r="L20" s="10" t="s">
        <v>2750</v>
      </c>
    </row>
    <row r="21" spans="1:12" ht="36" x14ac:dyDescent="0.15">
      <c r="A21" s="9" t="s">
        <v>2874</v>
      </c>
      <c r="B21" s="90" t="s">
        <v>2873</v>
      </c>
      <c r="C21" s="90" t="s">
        <v>2872</v>
      </c>
      <c r="D21" s="49" t="s">
        <v>1467</v>
      </c>
      <c r="E21" s="7">
        <v>42348</v>
      </c>
      <c r="F21" s="7">
        <v>44708</v>
      </c>
      <c r="G21" s="12"/>
      <c r="H21" s="8">
        <f t="shared" si="2"/>
        <v>44738</v>
      </c>
      <c r="I21" s="11">
        <f t="shared" ca="1" si="0"/>
        <v>29</v>
      </c>
      <c r="J21" s="9" t="str">
        <f t="shared" ca="1" si="1"/>
        <v>NOT DUE</v>
      </c>
      <c r="K21" s="28"/>
      <c r="L21" s="10" t="s">
        <v>2750</v>
      </c>
    </row>
    <row r="22" spans="1:12" ht="24" x14ac:dyDescent="0.15">
      <c r="A22" s="9" t="s">
        <v>2871</v>
      </c>
      <c r="B22" s="90" t="s">
        <v>2870</v>
      </c>
      <c r="C22" s="28" t="s">
        <v>2869</v>
      </c>
      <c r="D22" s="46" t="s">
        <v>1467</v>
      </c>
      <c r="E22" s="7">
        <v>42348</v>
      </c>
      <c r="F22" s="7">
        <v>44708</v>
      </c>
      <c r="G22" s="12"/>
      <c r="H22" s="8">
        <f t="shared" si="2"/>
        <v>44738</v>
      </c>
      <c r="I22" s="11">
        <f t="shared" ca="1" si="0"/>
        <v>29</v>
      </c>
      <c r="J22" s="9" t="str">
        <f t="shared" ca="1" si="1"/>
        <v>NOT DUE</v>
      </c>
      <c r="K22" s="28"/>
      <c r="L22" s="10" t="s">
        <v>2750</v>
      </c>
    </row>
    <row r="23" spans="1:12" x14ac:dyDescent="0.15">
      <c r="A23" s="9" t="s">
        <v>2868</v>
      </c>
      <c r="B23" s="90" t="s">
        <v>2867</v>
      </c>
      <c r="C23" s="90" t="s">
        <v>2864</v>
      </c>
      <c r="D23" s="49" t="s">
        <v>1467</v>
      </c>
      <c r="E23" s="7">
        <v>42348</v>
      </c>
      <c r="F23" s="7">
        <v>44708</v>
      </c>
      <c r="G23" s="12"/>
      <c r="H23" s="8">
        <f t="shared" si="2"/>
        <v>44738</v>
      </c>
      <c r="I23" s="11">
        <f t="shared" ca="1" si="0"/>
        <v>29</v>
      </c>
      <c r="J23" s="9" t="str">
        <f t="shared" ca="1" si="1"/>
        <v>NOT DUE</v>
      </c>
      <c r="K23" s="28"/>
      <c r="L23" s="10" t="s">
        <v>2750</v>
      </c>
    </row>
    <row r="24" spans="1:12" x14ac:dyDescent="0.15">
      <c r="A24" s="9" t="s">
        <v>2866</v>
      </c>
      <c r="B24" s="90" t="s">
        <v>2865</v>
      </c>
      <c r="C24" s="90" t="s">
        <v>2864</v>
      </c>
      <c r="D24" s="46" t="s">
        <v>1467</v>
      </c>
      <c r="E24" s="7">
        <v>42348</v>
      </c>
      <c r="F24" s="7">
        <v>44708</v>
      </c>
      <c r="G24" s="12"/>
      <c r="H24" s="8">
        <f t="shared" si="2"/>
        <v>44738</v>
      </c>
      <c r="I24" s="11">
        <f t="shared" ca="1" si="0"/>
        <v>29</v>
      </c>
      <c r="J24" s="9" t="str">
        <f t="shared" ca="1" si="1"/>
        <v>NOT DUE</v>
      </c>
      <c r="K24" s="28"/>
      <c r="L24" s="10" t="s">
        <v>2750</v>
      </c>
    </row>
    <row r="28" spans="1:12" x14ac:dyDescent="0.15">
      <c r="B28" s="66" t="s">
        <v>1418</v>
      </c>
      <c r="C28" s="62"/>
      <c r="D28" s="25" t="s">
        <v>1419</v>
      </c>
      <c r="F28" s="66" t="s">
        <v>1420</v>
      </c>
      <c r="G28" s="65"/>
      <c r="H28" s="65"/>
    </row>
    <row r="29" spans="1:12" x14ac:dyDescent="0.15">
      <c r="C29" s="18" t="str">
        <f>'Main Menu'!C126</f>
        <v>3/O Mario G. Honor Jr.</v>
      </c>
      <c r="G29" t="str">
        <f>'Main Menu'!C123</f>
        <v>Capt. Wendell B. Judaya</v>
      </c>
    </row>
    <row r="30" spans="1:12" x14ac:dyDescent="0.15">
      <c r="C30" s="25" t="str">
        <f>'Main Menu'!C124</f>
        <v>C/O Arn C. Montiague</v>
      </c>
    </row>
    <row r="31" spans="1:12" x14ac:dyDescent="0.15">
      <c r="C31" s="85"/>
      <c r="G31" s="84"/>
      <c r="H31" s="84"/>
    </row>
    <row r="32" spans="1:12" x14ac:dyDescent="0.15">
      <c r="B32" s="84"/>
      <c r="C32" s="83"/>
    </row>
    <row r="33" spans="4:8" x14ac:dyDescent="0.15">
      <c r="D33" s="83"/>
      <c r="E33" s="85"/>
      <c r="H33" s="84"/>
    </row>
    <row r="34" spans="4:8" x14ac:dyDescent="0.15">
      <c r="D34" s="83"/>
      <c r="E34" s="83"/>
      <c r="G34" s="155"/>
      <c r="H34" s="155"/>
    </row>
  </sheetData>
  <mergeCells count="10">
    <mergeCell ref="A4:B4"/>
    <mergeCell ref="D4:E4"/>
    <mergeCell ref="A5:B5"/>
    <mergeCell ref="G34:H34"/>
    <mergeCell ref="A1:B1"/>
    <mergeCell ref="D1:E1"/>
    <mergeCell ref="A2:B2"/>
    <mergeCell ref="D2:E2"/>
    <mergeCell ref="A3:B3"/>
    <mergeCell ref="D3:E3"/>
  </mergeCells>
  <phoneticPr fontId="10" type="noConversion"/>
  <conditionalFormatting sqref="J8:J17 J19:J24">
    <cfRule type="cellIs" dxfId="20" priority="2" operator="equal">
      <formula>"overdue"</formula>
    </cfRule>
  </conditionalFormatting>
  <conditionalFormatting sqref="J18">
    <cfRule type="cellIs" dxfId="19" priority="1" operator="equal">
      <formula>"overdue"</formula>
    </cfRule>
  </conditionalFormatting>
  <pageMargins left="0.7" right="0.7" top="0.75" bottom="0.75" header="0.3" footer="0.3"/>
  <drawing r:id="rId1"/>
</worksheet>
</file>

<file path=xl/worksheets/sheet10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5"/>
  <sheetViews>
    <sheetView topLeftCell="C1" workbookViewId="0">
      <selection activeCell="F9" sqref="F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2903</v>
      </c>
      <c r="D3" s="147" t="s">
        <v>9</v>
      </c>
      <c r="E3" s="147"/>
      <c r="F3" s="3" t="s">
        <v>2902</v>
      </c>
    </row>
    <row r="4" spans="1:12" ht="18" customHeight="1" x14ac:dyDescent="0.15">
      <c r="A4" s="146" t="s">
        <v>22</v>
      </c>
      <c r="B4" s="146"/>
      <c r="C4" s="40"/>
      <c r="D4" s="147" t="s">
        <v>10</v>
      </c>
      <c r="E4" s="147"/>
      <c r="F4" s="12"/>
    </row>
    <row r="5" spans="1:12" ht="18" customHeight="1" x14ac:dyDescent="0.15">
      <c r="A5" s="146" t="s">
        <v>23</v>
      </c>
      <c r="B5" s="146"/>
      <c r="C5" s="41"/>
      <c r="D5" s="138"/>
      <c r="E5" s="138" t="str">
        <f>'[2]Running Hours'!$C5</f>
        <v>Date updated:</v>
      </c>
      <c r="F5" s="139">
        <f>'Fire Station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2901</v>
      </c>
      <c r="B8" s="28" t="s">
        <v>1641</v>
      </c>
      <c r="C8" s="28" t="s">
        <v>1642</v>
      </c>
      <c r="D8" s="19" t="s">
        <v>1467</v>
      </c>
      <c r="E8" s="101">
        <v>42348</v>
      </c>
      <c r="F8" s="7">
        <v>44708</v>
      </c>
      <c r="G8" s="12"/>
      <c r="H8" s="8">
        <f>EDATE(F8-1,1)</f>
        <v>44738</v>
      </c>
      <c r="I8" s="11">
        <f t="shared" ref="I8:I15" ca="1" si="0">IF(ISBLANK(H8),"",H8-DATE(YEAR(NOW()),MONTH(NOW()),DAY(NOW())))</f>
        <v>29</v>
      </c>
      <c r="J8" s="9" t="str">
        <f t="shared" ref="J8:J15" ca="1" si="1">IF(I8="","",IF(I8&lt;0,"OVERDUE","NOT DUE"))</f>
        <v>NOT DUE</v>
      </c>
      <c r="K8" s="28"/>
      <c r="L8" s="10" t="s">
        <v>2750</v>
      </c>
    </row>
    <row r="9" spans="1:12" ht="36" x14ac:dyDescent="0.15">
      <c r="A9" s="9" t="s">
        <v>2900</v>
      </c>
      <c r="B9" s="28" t="s">
        <v>1644</v>
      </c>
      <c r="C9" s="37" t="s">
        <v>1645</v>
      </c>
      <c r="D9" s="19" t="s">
        <v>581</v>
      </c>
      <c r="E9" s="101">
        <v>42348</v>
      </c>
      <c r="F9" s="7">
        <v>44709</v>
      </c>
      <c r="G9" s="12"/>
      <c r="H9" s="8">
        <f>DATE(YEAR(F9),MONTH(F9),DAY(F9)+7)</f>
        <v>44716</v>
      </c>
      <c r="I9" s="11">
        <f t="shared" ca="1" si="0"/>
        <v>7</v>
      </c>
      <c r="J9" s="9" t="str">
        <f t="shared" ca="1" si="1"/>
        <v>NOT DUE</v>
      </c>
      <c r="K9" s="28"/>
      <c r="L9" s="10" t="s">
        <v>2750</v>
      </c>
    </row>
    <row r="10" spans="1:12" ht="36" x14ac:dyDescent="0.15">
      <c r="A10" s="9" t="s">
        <v>2899</v>
      </c>
      <c r="B10" s="28" t="s">
        <v>1644</v>
      </c>
      <c r="C10" s="37" t="s">
        <v>1647</v>
      </c>
      <c r="D10" s="19" t="s">
        <v>89</v>
      </c>
      <c r="E10" s="101">
        <v>42348</v>
      </c>
      <c r="F10" s="7">
        <v>44702</v>
      </c>
      <c r="G10" s="12"/>
      <c r="H10" s="8">
        <f>DATE(YEAR(F10)+1,MONTH(F10),DAY(F10)-1)</f>
        <v>45066</v>
      </c>
      <c r="I10" s="11">
        <f t="shared" ca="1" si="0"/>
        <v>357</v>
      </c>
      <c r="J10" s="9" t="str">
        <f t="shared" ca="1" si="1"/>
        <v>NOT DUE</v>
      </c>
      <c r="K10" s="28"/>
      <c r="L10" s="56" t="s">
        <v>3217</v>
      </c>
    </row>
    <row r="11" spans="1:12" ht="22.5" x14ac:dyDescent="0.15">
      <c r="A11" s="9" t="s">
        <v>2898</v>
      </c>
      <c r="B11" s="28" t="s">
        <v>1644</v>
      </c>
      <c r="C11" s="37" t="s">
        <v>1649</v>
      </c>
      <c r="D11" s="19" t="s">
        <v>1650</v>
      </c>
      <c r="E11" s="101">
        <v>42348</v>
      </c>
      <c r="F11" s="7">
        <v>44033</v>
      </c>
      <c r="G11" s="12"/>
      <c r="H11" s="8">
        <f>DATE(YEAR(F11)+5,MONTH(F11),DAY(F11)-1)</f>
        <v>45858</v>
      </c>
      <c r="I11" s="11">
        <f t="shared" ca="1" si="0"/>
        <v>1149</v>
      </c>
      <c r="J11" s="9" t="str">
        <f t="shared" ca="1" si="1"/>
        <v>NOT DUE</v>
      </c>
      <c r="K11" s="28"/>
      <c r="L11" s="10" t="s">
        <v>3099</v>
      </c>
    </row>
    <row r="12" spans="1:12" x14ac:dyDescent="0.15">
      <c r="A12" s="9" t="s">
        <v>2897</v>
      </c>
      <c r="B12" s="28" t="s">
        <v>1652</v>
      </c>
      <c r="C12" s="28" t="s">
        <v>1653</v>
      </c>
      <c r="D12" s="19" t="s">
        <v>1467</v>
      </c>
      <c r="E12" s="101">
        <v>42348</v>
      </c>
      <c r="F12" s="7">
        <v>44708</v>
      </c>
      <c r="G12" s="12"/>
      <c r="H12" s="8">
        <f>EDATE(F12-1,1)</f>
        <v>44738</v>
      </c>
      <c r="I12" s="11">
        <f t="shared" ca="1" si="0"/>
        <v>29</v>
      </c>
      <c r="J12" s="9" t="str">
        <f t="shared" ca="1" si="1"/>
        <v>NOT DUE</v>
      </c>
      <c r="K12" s="28"/>
      <c r="L12" s="10" t="s">
        <v>2750</v>
      </c>
    </row>
    <row r="13" spans="1:12" x14ac:dyDescent="0.15">
      <c r="A13" s="9" t="s">
        <v>2896</v>
      </c>
      <c r="B13" s="28" t="s">
        <v>1658</v>
      </c>
      <c r="C13" s="28" t="s">
        <v>1659</v>
      </c>
      <c r="D13" s="19" t="s">
        <v>1467</v>
      </c>
      <c r="E13" s="101">
        <v>42348</v>
      </c>
      <c r="F13" s="7">
        <v>44708</v>
      </c>
      <c r="G13" s="12"/>
      <c r="H13" s="8">
        <f>EDATE(F13-1,1)</f>
        <v>44738</v>
      </c>
      <c r="I13" s="11">
        <f t="shared" ca="1" si="0"/>
        <v>29</v>
      </c>
      <c r="J13" s="9" t="str">
        <f t="shared" ca="1" si="1"/>
        <v>NOT DUE</v>
      </c>
      <c r="K13" s="28"/>
      <c r="L13" s="10" t="s">
        <v>2750</v>
      </c>
    </row>
    <row r="14" spans="1:12" ht="24" x14ac:dyDescent="0.15">
      <c r="A14" s="9" t="s">
        <v>2895</v>
      </c>
      <c r="B14" s="90" t="s">
        <v>2870</v>
      </c>
      <c r="C14" s="28" t="s">
        <v>2869</v>
      </c>
      <c r="D14" s="88" t="s">
        <v>1467</v>
      </c>
      <c r="E14" s="101">
        <v>42348</v>
      </c>
      <c r="F14" s="7">
        <v>44708</v>
      </c>
      <c r="G14" s="12"/>
      <c r="H14" s="8">
        <f>EDATE(F14-1,1)</f>
        <v>44738</v>
      </c>
      <c r="I14" s="11">
        <f t="shared" ca="1" si="0"/>
        <v>29</v>
      </c>
      <c r="J14" s="9" t="str">
        <f t="shared" ca="1" si="1"/>
        <v>NOT DUE</v>
      </c>
      <c r="K14" s="28"/>
      <c r="L14" s="133" t="s">
        <v>3170</v>
      </c>
    </row>
    <row r="15" spans="1:12" x14ac:dyDescent="0.15">
      <c r="A15" s="9" t="s">
        <v>2894</v>
      </c>
      <c r="B15" s="90" t="s">
        <v>2867</v>
      </c>
      <c r="C15" s="90" t="s">
        <v>2864</v>
      </c>
      <c r="D15" s="88" t="s">
        <v>1467</v>
      </c>
      <c r="E15" s="101">
        <v>42348</v>
      </c>
      <c r="F15" s="7">
        <v>44708</v>
      </c>
      <c r="G15" s="12"/>
      <c r="H15" s="8">
        <f>EDATE(F15-1,1)</f>
        <v>44738</v>
      </c>
      <c r="I15" s="11">
        <f t="shared" ca="1" si="0"/>
        <v>29</v>
      </c>
      <c r="J15" s="9" t="str">
        <f t="shared" ca="1" si="1"/>
        <v>NOT DUE</v>
      </c>
      <c r="K15" s="28"/>
      <c r="L15" s="10" t="s">
        <v>2750</v>
      </c>
    </row>
    <row r="19" spans="2:8" x14ac:dyDescent="0.15">
      <c r="B19" s="66" t="s">
        <v>1418</v>
      </c>
      <c r="C19" s="62"/>
      <c r="D19" s="25" t="s">
        <v>1419</v>
      </c>
      <c r="F19" s="66" t="s">
        <v>1420</v>
      </c>
      <c r="G19" s="65"/>
      <c r="H19" s="65"/>
    </row>
    <row r="20" spans="2:8" x14ac:dyDescent="0.15">
      <c r="C20" s="18" t="str">
        <f>'Main Menu'!C126</f>
        <v>3/O Mario G. Honor Jr.</v>
      </c>
      <c r="G20" t="str">
        <f>'Main Menu'!C123</f>
        <v>Capt. Wendell B. Judaya</v>
      </c>
    </row>
    <row r="21" spans="2:8" x14ac:dyDescent="0.15">
      <c r="C21" s="25" t="str">
        <f>'Main Menu'!C124</f>
        <v>C/O Arn C. Montiague</v>
      </c>
    </row>
    <row r="22" spans="2:8" x14ac:dyDescent="0.15">
      <c r="C22" s="85"/>
      <c r="G22" s="84"/>
      <c r="H22" s="84"/>
    </row>
    <row r="23" spans="2:8" x14ac:dyDescent="0.15">
      <c r="B23" s="84"/>
      <c r="C23" s="83"/>
    </row>
    <row r="24" spans="2:8" x14ac:dyDescent="0.15">
      <c r="D24" s="83"/>
      <c r="E24" s="85"/>
      <c r="H24" s="84"/>
    </row>
    <row r="25" spans="2:8" x14ac:dyDescent="0.15">
      <c r="D25" s="83"/>
      <c r="E25" s="83"/>
      <c r="G25" s="155"/>
      <c r="H25" s="155"/>
    </row>
  </sheetData>
  <mergeCells count="10">
    <mergeCell ref="A4:B4"/>
    <mergeCell ref="D4:E4"/>
    <mergeCell ref="A5:B5"/>
    <mergeCell ref="G25:H25"/>
    <mergeCell ref="A1:B1"/>
    <mergeCell ref="D1:E1"/>
    <mergeCell ref="A2:B2"/>
    <mergeCell ref="D2:E2"/>
    <mergeCell ref="A3:B3"/>
    <mergeCell ref="D3:E3"/>
  </mergeCells>
  <phoneticPr fontId="10" type="noConversion"/>
  <conditionalFormatting sqref="J8:J15">
    <cfRule type="cellIs" dxfId="18" priority="1" operator="equal">
      <formula>"overdue"</formula>
    </cfRule>
  </conditionalFormatting>
  <pageMargins left="0.7" right="0.7" top="0.75" bottom="0.75" header="0.3" footer="0.3"/>
  <drawing r:id="rId1"/>
</worksheet>
</file>

<file path=xl/worksheets/sheet10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workbookViewId="0">
      <selection activeCell="F9" sqref="F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2908</v>
      </c>
      <c r="D3" s="147" t="s">
        <v>9</v>
      </c>
      <c r="E3" s="147"/>
      <c r="F3" s="3" t="s">
        <v>2907</v>
      </c>
    </row>
    <row r="4" spans="1:12" ht="18" customHeight="1" x14ac:dyDescent="0.15">
      <c r="A4" s="146" t="s">
        <v>22</v>
      </c>
      <c r="B4" s="146"/>
      <c r="C4" s="40"/>
      <c r="D4" s="147" t="s">
        <v>10</v>
      </c>
      <c r="E4" s="147"/>
      <c r="F4" s="12"/>
    </row>
    <row r="5" spans="1:12" ht="18" customHeight="1" x14ac:dyDescent="0.15">
      <c r="A5" s="146" t="s">
        <v>23</v>
      </c>
      <c r="B5" s="146"/>
      <c r="C5" s="41"/>
      <c r="D5" s="138"/>
      <c r="E5" s="138" t="str">
        <f>'[2]Running Hours'!$C5</f>
        <v>Date updated:</v>
      </c>
      <c r="F5" s="139">
        <f>'Fire Locker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2906</v>
      </c>
      <c r="B8" s="28" t="s">
        <v>2905</v>
      </c>
      <c r="C8" s="28" t="s">
        <v>2904</v>
      </c>
      <c r="D8" s="19" t="s">
        <v>1467</v>
      </c>
      <c r="E8" s="7">
        <v>42348</v>
      </c>
      <c r="F8" s="7">
        <v>44687</v>
      </c>
      <c r="G8" s="12"/>
      <c r="H8" s="8">
        <f>EDATE(F8-1,1)</f>
        <v>44717</v>
      </c>
      <c r="I8" s="11">
        <f ca="1">IF(ISBLANK(H8),"",H8-DATE(YEAR(NOW()),MONTH(NOW()),DAY(NOW())))</f>
        <v>8</v>
      </c>
      <c r="J8" s="9" t="str">
        <f ca="1">IF(I8="","",IF(I8&lt;0,"OVERDUE","NOT DUE"))</f>
        <v>NOT DUE</v>
      </c>
      <c r="K8" s="28"/>
      <c r="L8" s="10" t="s">
        <v>2750</v>
      </c>
    </row>
    <row r="12" spans="1:12" x14ac:dyDescent="0.15">
      <c r="B12" s="66" t="s">
        <v>1418</v>
      </c>
      <c r="C12" s="62"/>
      <c r="D12" s="25" t="s">
        <v>1419</v>
      </c>
      <c r="F12" s="66" t="s">
        <v>1420</v>
      </c>
      <c r="G12" s="65"/>
      <c r="H12" s="65"/>
    </row>
    <row r="13" spans="1:12" x14ac:dyDescent="0.15">
      <c r="C13" s="18" t="str">
        <f>'Main Menu'!C124</f>
        <v>C/O Arn C. Montiague</v>
      </c>
      <c r="G13" t="str">
        <f>'Main Menu'!C123</f>
        <v>Capt. Wendell B. Judaya</v>
      </c>
    </row>
    <row r="16" spans="1:12" x14ac:dyDescent="0.15">
      <c r="C16" s="85"/>
      <c r="G16" s="84"/>
      <c r="H16" s="84"/>
    </row>
    <row r="17" spans="2:8" x14ac:dyDescent="0.15">
      <c r="B17" s="83"/>
      <c r="C17" s="83"/>
    </row>
    <row r="18" spans="2:8" x14ac:dyDescent="0.15">
      <c r="B18" s="83"/>
      <c r="D18" s="83"/>
      <c r="E18" s="85"/>
      <c r="H18" s="84"/>
    </row>
    <row r="19" spans="2:8" x14ac:dyDescent="0.15">
      <c r="D19" s="83"/>
      <c r="E19" s="83"/>
      <c r="G19" s="155"/>
      <c r="H19" s="155"/>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
    <cfRule type="cellIs" dxfId="17" priority="1" operator="equal">
      <formula>"overdue"</formula>
    </cfRule>
  </conditionalFormatting>
  <pageMargins left="0.7" right="0.7" top="0.75" bottom="0.75" header="0.3" footer="0.3"/>
  <drawing r:id="rId1"/>
</worksheet>
</file>

<file path=xl/worksheets/sheet10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3073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2913</v>
      </c>
      <c r="D3" s="147" t="s">
        <v>9</v>
      </c>
      <c r="E3" s="147"/>
      <c r="F3" s="3" t="s">
        <v>2912</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'SOPEP Equipment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2911</v>
      </c>
      <c r="B8" s="28" t="s">
        <v>2709</v>
      </c>
      <c r="C8" s="28" t="s">
        <v>2910</v>
      </c>
      <c r="D8" s="19" t="s">
        <v>2909</v>
      </c>
      <c r="E8" s="101">
        <v>42348</v>
      </c>
      <c r="F8" s="7">
        <v>44679</v>
      </c>
      <c r="G8" s="12"/>
      <c r="H8" s="8">
        <f>DATE(YEAR(F8),MONTH(F8)+3,DAY(F8)-1)</f>
        <v>44769</v>
      </c>
      <c r="I8" s="11">
        <f ca="1">IF(ISBLANK(H8),"",H8-DATE(YEAR(NOW()),MONTH(NOW()),DAY(NOW())))</f>
        <v>60</v>
      </c>
      <c r="J8" s="9" t="str">
        <f ca="1">IF(I8="","",IF(I8&lt;0,"OVERDUE","NOT DUE"))</f>
        <v>NOT DUE</v>
      </c>
      <c r="K8" s="28"/>
      <c r="L8" s="57"/>
    </row>
    <row r="9" spans="1:12" x14ac:dyDescent="0.15">
      <c r="A9" s="9"/>
      <c r="B9" s="28"/>
      <c r="C9" s="28"/>
      <c r="D9" s="19"/>
      <c r="E9" s="86"/>
      <c r="F9" s="7"/>
      <c r="G9" s="12"/>
      <c r="H9" s="8"/>
      <c r="I9" s="11"/>
      <c r="J9" s="9"/>
      <c r="K9" s="28"/>
      <c r="L9" s="57"/>
    </row>
    <row r="13" spans="1:12" x14ac:dyDescent="0.15">
      <c r="B13" s="66" t="s">
        <v>1418</v>
      </c>
      <c r="C13" s="62"/>
      <c r="D13" s="25" t="s">
        <v>1419</v>
      </c>
      <c r="F13" s="66" t="s">
        <v>1420</v>
      </c>
      <c r="G13" s="65"/>
      <c r="H13" s="65"/>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5"/>
      <c r="G17" s="84"/>
      <c r="H17" s="84"/>
    </row>
    <row r="18" spans="2:8" x14ac:dyDescent="0.15">
      <c r="B18" s="82"/>
      <c r="C18" s="83"/>
    </row>
    <row r="19" spans="2:8" x14ac:dyDescent="0.15">
      <c r="B19" s="84"/>
      <c r="D19" s="83"/>
      <c r="E19" s="85"/>
      <c r="H19" s="84"/>
    </row>
    <row r="20" spans="2:8" x14ac:dyDescent="0.15">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16" priority="2" operator="equal">
      <formula>"overdue"</formula>
    </cfRule>
  </conditionalFormatting>
  <conditionalFormatting sqref="J9">
    <cfRule type="cellIs" dxfId="15" priority="1" operator="equal">
      <formula>"overdue"</formula>
    </cfRule>
  </conditionalFormatting>
  <pageMargins left="0.7" right="0.7" top="0.75" bottom="0.75" header="0.3" footer="0.3"/>
  <pageSetup paperSize="9" orientation="portrait" r:id="rId1"/>
  <drawing r:id="rId2"/>
</worksheet>
</file>

<file path=xl/worksheets/sheet10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2926</v>
      </c>
      <c r="D3" s="147" t="s">
        <v>9</v>
      </c>
      <c r="E3" s="147"/>
      <c r="F3" s="3" t="s">
        <v>2925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'IMO Symbols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2924</v>
      </c>
      <c r="B8" s="28" t="s">
        <v>2709</v>
      </c>
      <c r="C8" s="28" t="s">
        <v>2923</v>
      </c>
      <c r="D8" s="19" t="s">
        <v>2014</v>
      </c>
      <c r="E8" s="7">
        <v>42348</v>
      </c>
      <c r="F8" s="7">
        <v>44709</v>
      </c>
      <c r="G8" s="12"/>
      <c r="H8" s="8">
        <f>EDATE(F8-1,1)</f>
        <v>44739</v>
      </c>
      <c r="I8" s="11">
        <f ca="1">IF(ISBLANK(H8),"",H8-DATE(YEAR(NOW()),MONTH(NOW()),DAY(NOW())))</f>
        <v>30</v>
      </c>
      <c r="J8" s="9" t="str">
        <f ca="1">IF(I8="","",IF(I8&lt;0,"OVERDUE","NOT DUE"))</f>
        <v>NOT DUE</v>
      </c>
      <c r="K8" s="28"/>
      <c r="L8" s="57"/>
    </row>
    <row r="9" spans="1:12" x14ac:dyDescent="0.15">
      <c r="A9" s="9" t="s">
        <v>2922</v>
      </c>
      <c r="B9" s="28" t="s">
        <v>2921</v>
      </c>
      <c r="C9" s="28" t="s">
        <v>2920</v>
      </c>
      <c r="D9" s="19" t="s">
        <v>2014</v>
      </c>
      <c r="E9" s="7">
        <v>42348</v>
      </c>
      <c r="F9" s="7">
        <f>F8</f>
        <v>44709</v>
      </c>
      <c r="G9" s="12"/>
      <c r="H9" s="8">
        <f>EDATE(F9-1,1)</f>
        <v>44739</v>
      </c>
      <c r="I9" s="11">
        <f ca="1">IF(ISBLANK(H9),"",H9-DATE(YEAR(NOW()),MONTH(NOW()),DAY(NOW())))</f>
        <v>30</v>
      </c>
      <c r="J9" s="9" t="str">
        <f ca="1">IF(I9="","",IF(I9&lt;0,"OVERDUE","NOT DUE"))</f>
        <v>NOT DUE</v>
      </c>
      <c r="K9" s="28"/>
      <c r="L9" s="57"/>
    </row>
    <row r="10" spans="1:12" ht="24" x14ac:dyDescent="0.15">
      <c r="A10" s="9" t="s">
        <v>2919</v>
      </c>
      <c r="B10" s="28" t="s">
        <v>2918</v>
      </c>
      <c r="C10" s="28" t="s">
        <v>2917</v>
      </c>
      <c r="D10" s="19" t="s">
        <v>2014</v>
      </c>
      <c r="E10" s="7">
        <v>42348</v>
      </c>
      <c r="F10" s="7">
        <f>F8</f>
        <v>44709</v>
      </c>
      <c r="G10" s="12"/>
      <c r="H10" s="8">
        <f>EDATE(F10-1,1)</f>
        <v>44739</v>
      </c>
      <c r="I10" s="11">
        <f ca="1">IF(ISBLANK(H10),"",H10-DATE(YEAR(NOW()),MONTH(NOW()),DAY(NOW())))</f>
        <v>30</v>
      </c>
      <c r="J10" s="9" t="str">
        <f ca="1">IF(I10="","",IF(I10&lt;0,"OVERDUE","NOT DUE"))</f>
        <v>NOT DUE</v>
      </c>
      <c r="K10" s="28"/>
      <c r="L10" s="57"/>
    </row>
    <row r="11" spans="1:12" x14ac:dyDescent="0.15">
      <c r="A11" s="9" t="s">
        <v>2916</v>
      </c>
      <c r="B11" s="28" t="s">
        <v>2915</v>
      </c>
      <c r="C11" s="28" t="s">
        <v>2914</v>
      </c>
      <c r="D11" s="19" t="s">
        <v>2014</v>
      </c>
      <c r="E11" s="7">
        <v>42348</v>
      </c>
      <c r="F11" s="7">
        <f>F8</f>
        <v>44709</v>
      </c>
      <c r="G11" s="12"/>
      <c r="H11" s="8">
        <f>EDATE(F11-1,1)</f>
        <v>44739</v>
      </c>
      <c r="I11" s="11">
        <f ca="1">IF(ISBLANK(H11),"",H11-DATE(YEAR(NOW()),MONTH(NOW()),DAY(NOW())))</f>
        <v>30</v>
      </c>
      <c r="J11" s="9" t="str">
        <f ca="1">IF(I11="","",IF(I11&lt;0,"OVERDUE","NOT DUE"))</f>
        <v>NOT DUE</v>
      </c>
      <c r="K11" s="28"/>
      <c r="L11" s="57"/>
    </row>
    <row r="15" spans="1:12" x14ac:dyDescent="0.15">
      <c r="B15" s="66" t="s">
        <v>1418</v>
      </c>
      <c r="C15" s="62"/>
      <c r="D15" s="25" t="s">
        <v>1419</v>
      </c>
      <c r="F15" s="66" t="s">
        <v>1420</v>
      </c>
      <c r="G15" s="65"/>
      <c r="H15" s="65"/>
    </row>
    <row r="16" spans="1:12" x14ac:dyDescent="0.15">
      <c r="C16" s="18" t="str">
        <f>'Main Menu'!C127</f>
        <v>2/E Alan A. Canama</v>
      </c>
      <c r="G16" t="str">
        <f>'Main Menu'!C123</f>
        <v>Capt. Wendell B. Judaya</v>
      </c>
    </row>
    <row r="17" spans="2:8" x14ac:dyDescent="0.15">
      <c r="C17" s="18" t="str">
        <f>'Main Menu'!C124</f>
        <v>C/O Arn C. Montiague</v>
      </c>
    </row>
    <row r="19" spans="2:8" x14ac:dyDescent="0.15">
      <c r="C19" s="85"/>
      <c r="G19" s="84"/>
      <c r="H19" s="84"/>
    </row>
    <row r="20" spans="2:8" x14ac:dyDescent="0.15">
      <c r="B20" s="82"/>
      <c r="C20" s="83"/>
    </row>
    <row r="21" spans="2:8" x14ac:dyDescent="0.15">
      <c r="B21" s="84"/>
      <c r="D21" s="83"/>
      <c r="E21" s="85"/>
      <c r="H21" s="84"/>
    </row>
    <row r="22" spans="2:8" x14ac:dyDescent="0.15">
      <c r="D22" s="83"/>
      <c r="E22" s="83"/>
      <c r="G22" s="155"/>
      <c r="H22" s="155"/>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
    <cfRule type="cellIs" dxfId="14" priority="2" operator="equal">
      <formula>"overdue"</formula>
    </cfRule>
  </conditionalFormatting>
  <conditionalFormatting sqref="J9:J11">
    <cfRule type="cellIs" dxfId="13" priority="1" operator="equal">
      <formula>"overdue"</formula>
    </cfRule>
  </conditionalFormatting>
  <pageMargins left="0.7" right="0.7" top="0.75" bottom="0.75" header="0.3" footer="0.3"/>
  <pageSetup paperSize="9" orientation="portrait" r:id="rId1"/>
  <drawing r:id="rId2"/>
</worksheet>
</file>

<file path=xl/worksheets/sheet10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2937</v>
      </c>
      <c r="D3" s="147" t="s">
        <v>9</v>
      </c>
      <c r="E3" s="147"/>
      <c r="F3" s="3" t="s">
        <v>2936</v>
      </c>
    </row>
    <row r="4" spans="1:12" ht="18" customHeight="1" x14ac:dyDescent="0.15">
      <c r="A4" s="146" t="s">
        <v>22</v>
      </c>
      <c r="B4" s="146"/>
      <c r="C4" s="40"/>
      <c r="D4" s="147" t="s">
        <v>10</v>
      </c>
      <c r="E4" s="147"/>
      <c r="F4" s="12"/>
    </row>
    <row r="5" spans="1:12" ht="18" customHeight="1" x14ac:dyDescent="0.15">
      <c r="A5" s="146" t="s">
        <v>23</v>
      </c>
      <c r="B5" s="146"/>
      <c r="C5" s="41"/>
      <c r="D5" s="138"/>
      <c r="E5" s="138" t="str">
        <f>'[2]Running Hours'!$C5</f>
        <v>Date updated:</v>
      </c>
      <c r="F5" s="139">
        <f>'Provision Chamber'!F5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2935</v>
      </c>
      <c r="B8" s="28" t="s">
        <v>2934</v>
      </c>
      <c r="C8" s="28" t="s">
        <v>2933</v>
      </c>
      <c r="D8" s="19" t="s">
        <v>1467</v>
      </c>
      <c r="E8" s="7">
        <v>42348</v>
      </c>
      <c r="F8" s="7">
        <v>44709</v>
      </c>
      <c r="G8" s="12"/>
      <c r="H8" s="8">
        <f>EDATE(F8-1,1)</f>
        <v>44739</v>
      </c>
      <c r="I8" s="11">
        <f ca="1">IF(ISBLANK(H8),"",H8-DATE(YEAR(NOW()),MONTH(NOW()),DAY(NOW())))</f>
        <v>30</v>
      </c>
      <c r="J8" s="9" t="str">
        <f ca="1">IF(I8="","",IF(I8&lt;0,"OVERDUE","NOT DUE"))</f>
        <v>NOT DUE</v>
      </c>
      <c r="K8" s="28"/>
      <c r="L8" s="10" t="s">
        <v>2750</v>
      </c>
    </row>
    <row r="9" spans="1:12" x14ac:dyDescent="0.15">
      <c r="A9" s="9" t="s">
        <v>2932</v>
      </c>
      <c r="B9" s="28" t="s">
        <v>2931</v>
      </c>
      <c r="C9" s="28" t="s">
        <v>2930</v>
      </c>
      <c r="D9" s="19" t="s">
        <v>1467</v>
      </c>
      <c r="E9" s="7">
        <v>42348</v>
      </c>
      <c r="F9" s="7">
        <f>F8</f>
        <v>44709</v>
      </c>
      <c r="G9" s="12"/>
      <c r="H9" s="8">
        <f>EDATE(F9-1,1)</f>
        <v>44739</v>
      </c>
      <c r="I9" s="11">
        <f ca="1">IF(ISBLANK(H9),"",H9-DATE(YEAR(NOW()),MONTH(NOW()),DAY(NOW())))</f>
        <v>30</v>
      </c>
      <c r="J9" s="9" t="str">
        <f ca="1">IF(I9="","",IF(I9&lt;0,"OVERDUE","NOT DUE"))</f>
        <v>NOT DUE</v>
      </c>
      <c r="K9" s="28"/>
      <c r="L9" s="10" t="s">
        <v>2750</v>
      </c>
    </row>
    <row r="10" spans="1:12" x14ac:dyDescent="0.15">
      <c r="A10" s="9" t="s">
        <v>2929</v>
      </c>
      <c r="B10" s="28" t="s">
        <v>2928</v>
      </c>
      <c r="C10" s="28" t="s">
        <v>2927</v>
      </c>
      <c r="D10" s="19" t="s">
        <v>1467</v>
      </c>
      <c r="E10" s="7">
        <v>42348</v>
      </c>
      <c r="F10" s="7">
        <f>F8</f>
        <v>44709</v>
      </c>
      <c r="G10" s="12"/>
      <c r="H10" s="8">
        <f>EDATE(F10-1,1)</f>
        <v>44739</v>
      </c>
      <c r="I10" s="11">
        <f ca="1">IF(ISBLANK(H10),"",H10-DATE(YEAR(NOW()),MONTH(NOW()),DAY(NOW())))</f>
        <v>30</v>
      </c>
      <c r="J10" s="9" t="str">
        <f ca="1">IF(I10="","",IF(I10&lt;0,"OVERDUE","NOT DUE"))</f>
        <v>NOT DUE</v>
      </c>
      <c r="K10" s="28"/>
      <c r="L10" s="10" t="s">
        <v>2750</v>
      </c>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3"/>
      <c r="C18" s="83"/>
    </row>
    <row r="19" spans="2:8" x14ac:dyDescent="0.15">
      <c r="B19" s="83"/>
      <c r="D19" s="83"/>
      <c r="E19" s="85"/>
      <c r="H19" s="84"/>
    </row>
    <row r="20" spans="2:8" x14ac:dyDescent="0.15">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10">
    <cfRule type="cellIs" dxfId="12" priority="1" operator="equal">
      <formula>"overdue"</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344</v>
      </c>
      <c r="D3" s="147" t="s">
        <v>9</v>
      </c>
      <c r="E3" s="147"/>
      <c r="F3" s="3" t="s">
        <v>923</v>
      </c>
    </row>
    <row r="4" spans="1:12" ht="18" customHeight="1" x14ac:dyDescent="0.15">
      <c r="A4" s="146" t="s">
        <v>22</v>
      </c>
      <c r="B4" s="146"/>
      <c r="C4" s="16" t="s">
        <v>345</v>
      </c>
      <c r="D4" s="147" t="s">
        <v>10</v>
      </c>
      <c r="E4" s="147"/>
      <c r="F4" s="31"/>
    </row>
    <row r="5" spans="1:12" ht="18" customHeight="1" x14ac:dyDescent="0.15">
      <c r="A5" s="146" t="s">
        <v>23</v>
      </c>
      <c r="B5" s="146"/>
      <c r="C5" s="17" t="s">
        <v>346</v>
      </c>
      <c r="D5" s="138"/>
      <c r="E5" s="138" t="str">
        <f>'[2]Running Hours'!$C5</f>
        <v>Date updated:</v>
      </c>
      <c r="F5" s="139">
        <f>'No.7 Hatch Cover'!F5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924</v>
      </c>
      <c r="B8" s="13" t="s">
        <v>347</v>
      </c>
      <c r="C8" s="28" t="s">
        <v>348</v>
      </c>
      <c r="D8" s="19" t="s">
        <v>2</v>
      </c>
      <c r="E8" s="7">
        <v>42348</v>
      </c>
      <c r="F8" s="7">
        <v>44709</v>
      </c>
      <c r="G8" s="31"/>
      <c r="H8" s="8">
        <f>EDATE(F8-1,1)</f>
        <v>44739</v>
      </c>
      <c r="I8" s="11">
        <f t="shared" ref="I8:I11" ca="1" si="0">IF(ISBLANK(H8),"",H8-DATE(YEAR(NOW()),MONTH(NOW()),DAY(NOW())))</f>
        <v>30</v>
      </c>
      <c r="J8" s="9" t="str">
        <f t="shared" ref="J8:J11" ca="1" si="1">IF(I8="","",IF(I8&lt;0,"OVERDUE","NOT DUE"))</f>
        <v>NOT DUE</v>
      </c>
      <c r="K8" s="13"/>
      <c r="L8" s="10"/>
    </row>
    <row r="9" spans="1:12" ht="24" x14ac:dyDescent="0.15">
      <c r="A9" s="9" t="s">
        <v>925</v>
      </c>
      <c r="B9" s="13" t="s">
        <v>349</v>
      </c>
      <c r="C9" s="28" t="s">
        <v>350</v>
      </c>
      <c r="D9" s="19" t="s">
        <v>366</v>
      </c>
      <c r="E9" s="7">
        <v>42348</v>
      </c>
      <c r="F9" s="7">
        <v>44681</v>
      </c>
      <c r="G9" s="31"/>
      <c r="H9" s="8">
        <f>DATE(YEAR(F9),MONTH(F9)+3,DAY(F9)-1)</f>
        <v>44771</v>
      </c>
      <c r="I9" s="11">
        <f t="shared" ca="1" si="0"/>
        <v>62</v>
      </c>
      <c r="J9" s="9" t="str">
        <f t="shared" ca="1" si="1"/>
        <v>NOT DUE</v>
      </c>
      <c r="K9" s="13"/>
      <c r="L9" s="10"/>
    </row>
    <row r="10" spans="1:12" ht="36" x14ac:dyDescent="0.15">
      <c r="A10" s="9" t="s">
        <v>926</v>
      </c>
      <c r="B10" s="13" t="s">
        <v>351</v>
      </c>
      <c r="C10" s="28" t="s">
        <v>352</v>
      </c>
      <c r="D10" s="19" t="s">
        <v>366</v>
      </c>
      <c r="E10" s="7">
        <v>42348</v>
      </c>
      <c r="F10" s="7">
        <v>44681</v>
      </c>
      <c r="G10" s="31"/>
      <c r="H10" s="8">
        <f>DATE(YEAR(F10),MONTH(F10)+3,DAY(F10)-1)</f>
        <v>44771</v>
      </c>
      <c r="I10" s="11">
        <f t="shared" ca="1" si="0"/>
        <v>62</v>
      </c>
      <c r="J10" s="9" t="str">
        <f t="shared" ca="1" si="1"/>
        <v>NOT DUE</v>
      </c>
      <c r="K10" s="28" t="s">
        <v>365</v>
      </c>
      <c r="L10" s="10"/>
    </row>
    <row r="11" spans="1:12" ht="24" x14ac:dyDescent="0.15">
      <c r="A11" s="9" t="s">
        <v>927</v>
      </c>
      <c r="B11" s="13" t="s">
        <v>353</v>
      </c>
      <c r="C11" s="28" t="s">
        <v>354</v>
      </c>
      <c r="D11" s="19" t="s">
        <v>366</v>
      </c>
      <c r="E11" s="7">
        <v>42348</v>
      </c>
      <c r="F11" s="7">
        <v>44681</v>
      </c>
      <c r="G11" s="31"/>
      <c r="H11" s="8">
        <f>DATE(YEAR(F11),MONTH(F11)+3,DAY(F11)-1)</f>
        <v>44771</v>
      </c>
      <c r="I11" s="11">
        <f t="shared" ca="1" si="0"/>
        <v>62</v>
      </c>
      <c r="J11" s="9" t="str">
        <f t="shared" ca="1" si="1"/>
        <v>NOT DUE</v>
      </c>
      <c r="K11" s="13"/>
      <c r="L11" s="10"/>
    </row>
    <row r="12" spans="1:12" ht="24" x14ac:dyDescent="0.15">
      <c r="A12" s="9" t="s">
        <v>928</v>
      </c>
      <c r="B12" s="13" t="s">
        <v>355</v>
      </c>
      <c r="C12" s="28" t="s">
        <v>356</v>
      </c>
      <c r="D12" s="19" t="s">
        <v>366</v>
      </c>
      <c r="E12" s="7">
        <v>42348</v>
      </c>
      <c r="F12" s="7">
        <v>44681</v>
      </c>
      <c r="G12" s="31"/>
      <c r="H12" s="8">
        <f>DATE(YEAR(F12),MONTH(F12)+3,DAY(F12)-1)</f>
        <v>44771</v>
      </c>
      <c r="I12" s="11">
        <f t="shared" ref="I12:I17" ca="1" si="2">IF(ISBLANK(H12),"",H12-DATE(YEAR(NOW()),MONTH(NOW()),DAY(NOW())))</f>
        <v>62</v>
      </c>
      <c r="J12" s="9" t="str">
        <f t="shared" ref="J12:J17" ca="1" si="3">IF(I12="","",IF(I12&lt;0,"OVERDUE","NOT DUE"))</f>
        <v>NOT DUE</v>
      </c>
      <c r="K12" s="13"/>
      <c r="L12" s="10"/>
    </row>
    <row r="13" spans="1:12" ht="24" x14ac:dyDescent="0.15">
      <c r="A13" s="9" t="s">
        <v>929</v>
      </c>
      <c r="B13" s="13" t="s">
        <v>357</v>
      </c>
      <c r="C13" s="28" t="s">
        <v>368</v>
      </c>
      <c r="D13" s="19" t="s">
        <v>89</v>
      </c>
      <c r="E13" s="7">
        <v>42348</v>
      </c>
      <c r="F13" s="7">
        <v>44534</v>
      </c>
      <c r="G13" s="31"/>
      <c r="H13" s="8">
        <f>DATE(YEAR(F13)+1,MONTH(F13),DAY(F13)-1)</f>
        <v>44898</v>
      </c>
      <c r="I13" s="11">
        <f t="shared" ca="1" si="2"/>
        <v>189</v>
      </c>
      <c r="J13" s="9" t="str">
        <f t="shared" ca="1" si="3"/>
        <v>NOT DUE</v>
      </c>
      <c r="K13" s="13"/>
      <c r="L13" s="10"/>
    </row>
    <row r="14" spans="1:12" ht="24" x14ac:dyDescent="0.15">
      <c r="A14" s="9" t="s">
        <v>930</v>
      </c>
      <c r="B14" s="13" t="s">
        <v>359</v>
      </c>
      <c r="C14" s="28" t="s">
        <v>368</v>
      </c>
      <c r="D14" s="19" t="s">
        <v>89</v>
      </c>
      <c r="E14" s="7">
        <v>42348</v>
      </c>
      <c r="F14" s="7">
        <v>44534</v>
      </c>
      <c r="G14" s="31"/>
      <c r="H14" s="8">
        <f>DATE(YEAR(F14)+1,MONTH(F14),DAY(F14)-1)</f>
        <v>44898</v>
      </c>
      <c r="I14" s="11">
        <f t="shared" ca="1" si="2"/>
        <v>189</v>
      </c>
      <c r="J14" s="9" t="str">
        <f t="shared" ca="1" si="3"/>
        <v>NOT DUE</v>
      </c>
      <c r="K14" s="13"/>
      <c r="L14" s="10"/>
    </row>
    <row r="15" spans="1:12" ht="24" x14ac:dyDescent="0.15">
      <c r="A15" s="9" t="s">
        <v>931</v>
      </c>
      <c r="B15" s="13" t="s">
        <v>360</v>
      </c>
      <c r="C15" s="28" t="s">
        <v>368</v>
      </c>
      <c r="D15" s="19" t="s">
        <v>89</v>
      </c>
      <c r="E15" s="7">
        <v>42348</v>
      </c>
      <c r="F15" s="7">
        <v>44534</v>
      </c>
      <c r="G15" s="31"/>
      <c r="H15" s="8">
        <f>DATE(YEAR(F15)+1,MONTH(F15),DAY(F15)-1)</f>
        <v>44898</v>
      </c>
      <c r="I15" s="11">
        <f t="shared" ca="1" si="2"/>
        <v>189</v>
      </c>
      <c r="J15" s="9" t="str">
        <f t="shared" ca="1" si="3"/>
        <v>NOT DUE</v>
      </c>
      <c r="K15" s="13"/>
      <c r="L15" s="10"/>
    </row>
    <row r="16" spans="1:12" ht="24" x14ac:dyDescent="0.15">
      <c r="A16" s="9" t="s">
        <v>932</v>
      </c>
      <c r="B16" s="13" t="s">
        <v>361</v>
      </c>
      <c r="C16" s="28" t="s">
        <v>367</v>
      </c>
      <c r="D16" s="19" t="s">
        <v>89</v>
      </c>
      <c r="E16" s="7">
        <v>42348</v>
      </c>
      <c r="F16" s="7">
        <v>44534</v>
      </c>
      <c r="G16" s="31"/>
      <c r="H16" s="8">
        <f>DATE(YEAR(F16)+1,MONTH(F16),DAY(F16)-1)</f>
        <v>44898</v>
      </c>
      <c r="I16" s="11">
        <f t="shared" ca="1" si="2"/>
        <v>189</v>
      </c>
      <c r="J16" s="9" t="str">
        <f t="shared" ca="1" si="3"/>
        <v>NOT DUE</v>
      </c>
      <c r="K16" s="13"/>
      <c r="L16" s="10"/>
    </row>
    <row r="17" spans="1:12" x14ac:dyDescent="0.15">
      <c r="A17" s="9" t="s">
        <v>933</v>
      </c>
      <c r="B17" s="13" t="s">
        <v>363</v>
      </c>
      <c r="C17" s="28" t="s">
        <v>31</v>
      </c>
      <c r="D17" s="19" t="s">
        <v>364</v>
      </c>
      <c r="E17" s="7">
        <v>42348</v>
      </c>
      <c r="F17" s="7">
        <v>44245</v>
      </c>
      <c r="G17" s="31"/>
      <c r="H17" s="8">
        <f>DATE(YEAR(F17)+2,MONTH(F17),DAY(F17)-1)</f>
        <v>44974</v>
      </c>
      <c r="I17" s="11">
        <f t="shared" ca="1" si="2"/>
        <v>265</v>
      </c>
      <c r="J17" s="9" t="str">
        <f t="shared" ca="1" si="3"/>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5" priority="1" operator="equal">
      <formula>"overdue"</formula>
    </cfRule>
  </conditionalFormatting>
  <pageMargins left="0.7" right="0.7" top="0.75" bottom="0.75" header="0.3" footer="0.3"/>
  <pageSetup paperSize="9" scale="66" orientation="landscape" r:id="rId1"/>
  <drawing r:id="rId2"/>
</worksheet>
</file>

<file path=xl/worksheets/sheet1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workbookViewId="0">
      <selection activeCell="F16" sqref="F16"/>
    </sheetView>
  </sheetViews>
  <sheetFormatPr defaultRowHeight="13.5" x14ac:dyDescent="0.15"/>
  <cols>
    <col min="1" max="1" width="10.75" style="82" customWidth="1"/>
    <col min="2" max="2" width="23.125" customWidth="1"/>
    <col min="3" max="3" width="41.25" style="18" customWidth="1"/>
    <col min="4" max="4" width="12.75" style="25" customWidth="1"/>
    <col min="5" max="5" width="12.875" customWidth="1"/>
    <col min="6" max="6" width="16.75" customWidth="1"/>
    <col min="7" max="7" width="10.125" customWidth="1"/>
    <col min="8" max="8" width="11.75" customWidth="1"/>
    <col min="9" max="9" width="12" customWidth="1"/>
    <col min="10" max="10" width="10.75" customWidth="1"/>
    <col min="11" max="12" width="21.75" customWidth="1"/>
    <col min="13" max="13" width="11.625" customWidth="1"/>
  </cols>
  <sheetData>
    <row r="1" spans="1:12"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16" t="s">
        <v>2951</v>
      </c>
      <c r="D3" s="147" t="s">
        <v>9</v>
      </c>
      <c r="E3" s="147"/>
      <c r="F3" s="3" t="s">
        <v>2950</v>
      </c>
    </row>
    <row r="4" spans="1:12" x14ac:dyDescent="0.15">
      <c r="A4" s="146" t="s">
        <v>22</v>
      </c>
      <c r="B4" s="146"/>
      <c r="C4" s="16"/>
      <c r="D4" s="147" t="s">
        <v>10</v>
      </c>
      <c r="E4" s="147"/>
      <c r="F4" s="12"/>
    </row>
    <row r="5" spans="1:12" x14ac:dyDescent="0.15">
      <c r="A5" s="146" t="s">
        <v>23</v>
      </c>
      <c r="B5" s="146"/>
      <c r="C5" s="17"/>
      <c r="D5" s="138"/>
      <c r="E5" s="138" t="str">
        <f>'[2]Running Hours'!$C5</f>
        <v>Date updated:</v>
      </c>
      <c r="F5" s="139">
        <f>'Fire Doors'!F5</f>
        <v>44709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ht="26.1" customHeight="1" x14ac:dyDescent="0.15">
      <c r="A8" s="9" t="s">
        <v>2949</v>
      </c>
      <c r="B8" s="28" t="s">
        <v>467</v>
      </c>
      <c r="C8" s="28" t="s">
        <v>2948</v>
      </c>
      <c r="D8" s="19" t="s">
        <v>2014</v>
      </c>
      <c r="E8" s="7">
        <v>42348</v>
      </c>
      <c r="F8" s="7">
        <v>44708</v>
      </c>
      <c r="G8" s="12"/>
      <c r="H8" s="8">
        <f>EDATE(F8-1,1)</f>
        <v>44738</v>
      </c>
      <c r="I8" s="91">
        <f ca="1">IF(ISBLANK(H8),"",H8-DATE(YEAR(NOW()),MONTH(NOW()),DAY(NOW())))</f>
        <v>29</v>
      </c>
      <c r="J8" s="9" t="str">
        <f t="shared" ref="J8:J12" ca="1" si="0">IF(I8="","",IF(I8&lt;0,"OVERDUE","NOT DUE"))</f>
        <v>NOT DUE</v>
      </c>
      <c r="K8" s="28"/>
      <c r="L8" s="10"/>
    </row>
    <row r="9" spans="1:12" ht="26.1" customHeight="1" x14ac:dyDescent="0.15">
      <c r="A9" s="9" t="s">
        <v>2947</v>
      </c>
      <c r="B9" s="28" t="s">
        <v>2946</v>
      </c>
      <c r="C9" s="28" t="s">
        <v>2945</v>
      </c>
      <c r="D9" s="19" t="s">
        <v>2014</v>
      </c>
      <c r="E9" s="7">
        <v>42348</v>
      </c>
      <c r="F9" s="7">
        <v>44708</v>
      </c>
      <c r="G9" s="12"/>
      <c r="H9" s="8">
        <f>EDATE(F9-1,1)</f>
        <v>44738</v>
      </c>
      <c r="I9" s="91">
        <f ca="1">IF(ISBLANK(H9),"",H9-DATE(YEAR(NOW()),MONTH(NOW()),DAY(NOW())))</f>
        <v>29</v>
      </c>
      <c r="J9" s="9" t="str">
        <f t="shared" ca="1" si="0"/>
        <v>NOT DUE</v>
      </c>
      <c r="K9" s="28"/>
      <c r="L9" s="10" t="s">
        <v>3139</v>
      </c>
    </row>
    <row r="10" spans="1:12" ht="26.1" customHeight="1" x14ac:dyDescent="0.15">
      <c r="A10" s="9" t="s">
        <v>2944</v>
      </c>
      <c r="B10" s="28" t="s">
        <v>2943</v>
      </c>
      <c r="C10" s="28" t="s">
        <v>2942</v>
      </c>
      <c r="D10" s="19" t="s">
        <v>2014</v>
      </c>
      <c r="E10" s="7">
        <v>42348</v>
      </c>
      <c r="F10" s="7">
        <v>44708</v>
      </c>
      <c r="G10" s="12"/>
      <c r="H10" s="8">
        <f>EDATE(F10-1,1)</f>
        <v>44738</v>
      </c>
      <c r="I10" s="91">
        <f ca="1">IF(ISBLANK(H10),"",H10-DATE(YEAR(NOW()),MONTH(NOW()),DAY(NOW())))</f>
        <v>29</v>
      </c>
      <c r="J10" s="9" t="str">
        <f t="shared" ca="1" si="0"/>
        <v>NOT DUE</v>
      </c>
      <c r="K10" s="28"/>
      <c r="L10" s="10"/>
    </row>
    <row r="11" spans="1:12" ht="26.1" customHeight="1" x14ac:dyDescent="0.15">
      <c r="A11" s="9" t="s">
        <v>2941</v>
      </c>
      <c r="B11" s="28" t="s">
        <v>2940</v>
      </c>
      <c r="C11" s="28" t="s">
        <v>2939</v>
      </c>
      <c r="D11" s="19" t="s">
        <v>2938</v>
      </c>
      <c r="E11" s="7">
        <v>42348</v>
      </c>
      <c r="F11" s="7">
        <v>44581</v>
      </c>
      <c r="G11" s="12"/>
      <c r="H11" s="8">
        <f>DATE(YEAR(F11)+1,MONTH(F11),DAY(F11)-1)</f>
        <v>44945</v>
      </c>
      <c r="I11" s="91">
        <f ca="1">IF(ISBLANK(H11),"",H11-DATE(YEAR(NOW()),MONTH(NOW()),DAY(NOW())))</f>
        <v>236</v>
      </c>
      <c r="J11" s="9" t="str">
        <f t="shared" ca="1" si="0"/>
        <v>NOT DUE</v>
      </c>
      <c r="K11" s="28"/>
      <c r="L11" s="56" t="s">
        <v>3188</v>
      </c>
    </row>
    <row r="12" spans="1:12" ht="26.1" customHeight="1" x14ac:dyDescent="0.15">
      <c r="A12" s="9"/>
      <c r="B12" s="28"/>
      <c r="C12" s="28"/>
      <c r="D12" s="19"/>
      <c r="E12" s="7"/>
      <c r="F12" s="7"/>
      <c r="G12" s="12"/>
      <c r="H12" s="8"/>
      <c r="I12" s="91"/>
      <c r="J12" s="9" t="str">
        <f t="shared" si="0"/>
        <v/>
      </c>
      <c r="K12" s="28"/>
      <c r="L12" s="10"/>
    </row>
    <row r="16" spans="1:12" x14ac:dyDescent="0.15">
      <c r="B16" s="66" t="s">
        <v>1418</v>
      </c>
      <c r="C16" s="62"/>
      <c r="D16" s="25" t="s">
        <v>1419</v>
      </c>
      <c r="F16" s="66" t="s">
        <v>1420</v>
      </c>
      <c r="G16" s="65"/>
      <c r="H16" s="65"/>
    </row>
    <row r="17" spans="3:7" x14ac:dyDescent="0.15">
      <c r="C17" s="18" t="str">
        <f>'Main Menu'!C126</f>
        <v>3/O Mario G. Honor Jr.</v>
      </c>
      <c r="G17" t="str">
        <f>'Main Menu'!C123</f>
        <v>Capt. Wendell B. Judaya</v>
      </c>
    </row>
    <row r="18" spans="3:7" x14ac:dyDescent="0.15">
      <c r="C18"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cfRule type="cellIs" dxfId="11" priority="1" operator="equal">
      <formula>"overdue"</formula>
    </cfRule>
  </conditionalFormatting>
  <conditionalFormatting sqref="J8:J9 J11:J12">
    <cfRule type="cellIs" dxfId="10" priority="2" operator="equal">
      <formula>"overdue"</formula>
    </cfRule>
  </conditionalFormatting>
  <pageMargins left="0.7" right="0.7" top="0.75" bottom="0.75" header="0.3" footer="0.3"/>
  <drawing r:id="rId1"/>
</worksheet>
</file>

<file path=xl/worksheets/sheet1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zoomScaleNormal="100" workbookViewId="0">
      <selection activeCell="F11" sqref="F11"/>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2647</v>
      </c>
      <c r="D3" s="147" t="s">
        <v>9</v>
      </c>
      <c r="E3" s="147"/>
      <c r="F3" s="3" t="s">
        <v>2995</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'BA Compressor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2996</v>
      </c>
      <c r="B8" s="13" t="s">
        <v>2643</v>
      </c>
      <c r="C8" s="28" t="s">
        <v>2644</v>
      </c>
      <c r="D8" s="19" t="s">
        <v>1</v>
      </c>
      <c r="E8" s="7">
        <v>42348</v>
      </c>
      <c r="F8" s="7">
        <v>44554</v>
      </c>
      <c r="G8" s="31"/>
      <c r="H8" s="8">
        <f>DATE(YEAR(F8),MONTH(F8)+6,DAY(F8)-1)</f>
        <v>44735</v>
      </c>
      <c r="I8" s="11">
        <f ca="1">IF(ISBLANK(H8),"",H8-DATE(YEAR(NOW()),MONTH(NOW()),DAY(NOW())))</f>
        <v>26</v>
      </c>
      <c r="J8" s="9" t="str">
        <f t="shared" ref="J8:J10" ca="1" si="0">IF(I8="","",IF(I8&lt;0,"OVERDUE","NOT DUE"))</f>
        <v>NOT DUE</v>
      </c>
      <c r="K8" s="13"/>
      <c r="L8" s="10"/>
    </row>
    <row r="9" spans="1:12" x14ac:dyDescent="0.15">
      <c r="A9" s="13" t="s">
        <v>2997</v>
      </c>
      <c r="B9" s="13" t="s">
        <v>2656</v>
      </c>
      <c r="C9" s="28" t="s">
        <v>2644</v>
      </c>
      <c r="D9" s="19" t="s">
        <v>1</v>
      </c>
      <c r="E9" s="7">
        <v>42348</v>
      </c>
      <c r="F9" s="7">
        <v>43645</v>
      </c>
      <c r="G9" s="31"/>
      <c r="H9" s="8">
        <f>DATE(YEAR(F9),MONTH(F9)+6,DAY(F9)-1)</f>
        <v>43827</v>
      </c>
      <c r="I9" s="11">
        <v>163</v>
      </c>
      <c r="J9" s="9" t="s">
        <v>1811</v>
      </c>
      <c r="K9" s="13"/>
      <c r="L9" s="10"/>
    </row>
    <row r="10" spans="1:12" x14ac:dyDescent="0.15">
      <c r="A10" s="13" t="s">
        <v>2998</v>
      </c>
      <c r="B10" s="13" t="s">
        <v>2645</v>
      </c>
      <c r="C10" s="28" t="s">
        <v>2646</v>
      </c>
      <c r="D10" s="19" t="s">
        <v>1426</v>
      </c>
      <c r="E10" s="7">
        <v>42348</v>
      </c>
      <c r="F10" s="7">
        <v>44709</v>
      </c>
      <c r="G10" s="31"/>
      <c r="H10" s="8">
        <f>EDATE(F10-1,1)</f>
        <v>44739</v>
      </c>
      <c r="I10" s="11">
        <f ca="1">IF(ISBLANK(H10),"",H10-DATE(YEAR(NOW()),MONTH(NOW()),DAY(NOW())))</f>
        <v>30</v>
      </c>
      <c r="J10" s="9" t="str">
        <f t="shared" ca="1" si="0"/>
        <v>NOT DUE</v>
      </c>
      <c r="K10" s="13"/>
      <c r="L10" s="10"/>
    </row>
    <row r="14" spans="1:12" x14ac:dyDescent="0.15">
      <c r="A14" s="107"/>
      <c r="B14" s="66" t="s">
        <v>1418</v>
      </c>
      <c r="C14" s="62"/>
      <c r="D14" s="25" t="s">
        <v>1419</v>
      </c>
      <c r="F14" s="66" t="s">
        <v>1420</v>
      </c>
      <c r="G14" s="65"/>
      <c r="H14" s="65"/>
    </row>
    <row r="15" spans="1:12" x14ac:dyDescent="0.15">
      <c r="A15" s="107"/>
      <c r="C15" s="18" t="str">
        <f>'Main Menu'!C124</f>
        <v>C/O Arn C. Montiague</v>
      </c>
      <c r="G15" t="str">
        <f>'Main Menu'!C123</f>
        <v>Capt. Wendell B. Judaya</v>
      </c>
    </row>
    <row r="16" spans="1:12" x14ac:dyDescent="0.15">
      <c r="A16" s="107"/>
      <c r="B16" s="67"/>
      <c r="C16" s="102"/>
      <c r="D16" s="103"/>
      <c r="E16" s="67"/>
      <c r="F16" s="67"/>
      <c r="G16" s="67"/>
      <c r="H16" s="67"/>
    </row>
    <row r="17" spans="1:8" x14ac:dyDescent="0.15">
      <c r="A17" s="107"/>
      <c r="B17" s="67"/>
      <c r="C17" s="102"/>
      <c r="D17" s="103"/>
      <c r="E17" s="67"/>
      <c r="F17" s="67"/>
      <c r="G17" s="67"/>
      <c r="H17" s="67"/>
    </row>
    <row r="18" spans="1:8" x14ac:dyDescent="0.15">
      <c r="A18" s="107"/>
      <c r="B18" s="67"/>
      <c r="C18" s="102"/>
      <c r="D18" s="103"/>
      <c r="E18" s="67"/>
      <c r="F18" s="67"/>
      <c r="G18" s="67"/>
      <c r="H18" s="67"/>
    </row>
    <row r="19" spans="1:8" x14ac:dyDescent="0.15">
      <c r="A19" s="107"/>
      <c r="B19" s="67"/>
      <c r="C19" s="102"/>
      <c r="D19" s="103"/>
      <c r="E19" s="67"/>
      <c r="F19" s="67"/>
      <c r="G19" s="67"/>
      <c r="H19" s="67"/>
    </row>
    <row r="20" spans="1:8" x14ac:dyDescent="0.15">
      <c r="A20" s="107"/>
      <c r="B20" s="67"/>
      <c r="C20" s="102"/>
      <c r="D20" s="103"/>
      <c r="E20" s="67"/>
      <c r="F20" s="67"/>
      <c r="G20" s="67"/>
      <c r="H20" s="67"/>
    </row>
    <row r="21" spans="1:8" x14ac:dyDescent="0.15">
      <c r="A21" s="107"/>
      <c r="B21" s="67"/>
      <c r="C21" s="102"/>
      <c r="D21" s="103"/>
      <c r="E21" s="67"/>
      <c r="F21" s="67"/>
      <c r="G21" s="67"/>
      <c r="H21" s="67"/>
    </row>
    <row r="22" spans="1:8" x14ac:dyDescent="0.15">
      <c r="A22" s="107"/>
      <c r="B22" s="67"/>
      <c r="C22" s="102"/>
      <c r="D22" s="103"/>
      <c r="E22" s="67"/>
      <c r="F22" s="67"/>
      <c r="G22" s="67"/>
      <c r="H22" s="67"/>
    </row>
    <row r="23" spans="1:8" x14ac:dyDescent="0.15">
      <c r="A23" s="107"/>
      <c r="B23" s="67"/>
      <c r="C23" s="102"/>
      <c r="D23" s="103"/>
      <c r="E23" s="67"/>
      <c r="F23" s="67"/>
      <c r="G23" s="67"/>
      <c r="H23"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0">
    <cfRule type="cellIs" dxfId="9" priority="1" operator="equal">
      <formula>"overdue"</formula>
    </cfRule>
  </conditionalFormatting>
  <pageMargins left="0.7" right="0.7" top="0.75" bottom="0.75" header="0.3" footer="0.3"/>
  <pageSetup paperSize="9" scale="66" orientation="landscape" r:id="rId1"/>
  <drawing r:id="rId2"/>
</worksheet>
</file>

<file path=xl/worksheets/sheet1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2648</v>
      </c>
      <c r="D3" s="147" t="s">
        <v>9</v>
      </c>
      <c r="E3" s="147"/>
      <c r="F3" s="3" t="s">
        <v>2649</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'Fireline on Deck'!F5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2650</v>
      </c>
      <c r="B8" s="13" t="s">
        <v>2643</v>
      </c>
      <c r="C8" s="28" t="s">
        <v>2644</v>
      </c>
      <c r="D8" s="19" t="s">
        <v>1</v>
      </c>
      <c r="E8" s="7">
        <v>42348</v>
      </c>
      <c r="F8" s="7">
        <v>44554</v>
      </c>
      <c r="G8" s="31"/>
      <c r="H8" s="8">
        <f>DATE(YEAR(F8),MONTH(F8)+6,DAY(F8)-1)</f>
        <v>44735</v>
      </c>
      <c r="I8" s="11">
        <f ca="1">IF(ISBLANK(H8),"",H8-DATE(YEAR(NOW()),MONTH(NOW()),DAY(NOW())))</f>
        <v>26</v>
      </c>
      <c r="J8" s="9" t="str">
        <f t="shared" ref="J8:J11" ca="1" si="0">IF(I8="","",IF(I8&lt;0,"OVERDUE","NOT DUE"))</f>
        <v>NOT DUE</v>
      </c>
      <c r="K8" s="13"/>
      <c r="L8" s="10"/>
    </row>
    <row r="9" spans="1:12" x14ac:dyDescent="0.15">
      <c r="A9" s="13" t="s">
        <v>2651</v>
      </c>
      <c r="B9" s="13" t="s">
        <v>2654</v>
      </c>
      <c r="C9" s="28" t="s">
        <v>2644</v>
      </c>
      <c r="D9" s="19" t="s">
        <v>1</v>
      </c>
      <c r="E9" s="7">
        <v>42348</v>
      </c>
      <c r="F9" s="7">
        <v>44554</v>
      </c>
      <c r="G9" s="31"/>
      <c r="H9" s="8">
        <f>DATE(YEAR(F9),MONTH(F9)+6,DAY(F9)-1)</f>
        <v>44735</v>
      </c>
      <c r="I9" s="11">
        <f ca="1">IF(ISBLANK(H9),"",H9-DATE(YEAR(NOW()),MONTH(NOW()),DAY(NOW())))</f>
        <v>26</v>
      </c>
      <c r="J9" s="9" t="str">
        <f t="shared" ca="1" si="0"/>
        <v>NOT DUE</v>
      </c>
      <c r="K9" s="13"/>
      <c r="L9" s="10"/>
    </row>
    <row r="10" spans="1:12" x14ac:dyDescent="0.15">
      <c r="A10" s="13" t="s">
        <v>2657</v>
      </c>
      <c r="B10" s="13" t="s">
        <v>2658</v>
      </c>
      <c r="C10" s="28" t="s">
        <v>2644</v>
      </c>
      <c r="D10" s="19" t="s">
        <v>1</v>
      </c>
      <c r="E10" s="7">
        <v>42348</v>
      </c>
      <c r="F10" s="7">
        <v>44554</v>
      </c>
      <c r="G10" s="31"/>
      <c r="H10" s="8">
        <f>DATE(YEAR(F10),MONTH(F10)+6,DAY(F10)-1)</f>
        <v>44735</v>
      </c>
      <c r="I10" s="11">
        <f ca="1">IF(ISBLANK(H10),"",H10-DATE(YEAR(NOW()),MONTH(NOW()),DAY(NOW())))</f>
        <v>26</v>
      </c>
      <c r="J10" s="9" t="str">
        <f t="shared" ref="J10" ca="1" si="1">IF(I10="","",IF(I10&lt;0,"OVERDUE","NOT DUE"))</f>
        <v>NOT DUE</v>
      </c>
      <c r="K10" s="13"/>
      <c r="L10" s="10"/>
    </row>
    <row r="11" spans="1:12" x14ac:dyDescent="0.15">
      <c r="A11" s="13" t="s">
        <v>2655</v>
      </c>
      <c r="B11" s="13" t="s">
        <v>2652</v>
      </c>
      <c r="C11" s="28" t="s">
        <v>2653</v>
      </c>
      <c r="D11" s="19" t="s">
        <v>1</v>
      </c>
      <c r="E11" s="7">
        <v>42348</v>
      </c>
      <c r="F11" s="7">
        <v>44554</v>
      </c>
      <c r="G11" s="31"/>
      <c r="H11" s="8">
        <f>DATE(YEAR(F11),MONTH(F11)+6,DAY(F11)-1)</f>
        <v>44735</v>
      </c>
      <c r="I11" s="11">
        <f ca="1">IF(ISBLANK(H11),"",H11-DATE(YEAR(NOW()),MONTH(NOW()),DAY(NOW())))</f>
        <v>26</v>
      </c>
      <c r="J11" s="9" t="str">
        <f t="shared" ca="1" si="0"/>
        <v>NOT DUE</v>
      </c>
      <c r="K11" s="13"/>
      <c r="L11" s="10"/>
    </row>
    <row r="14" spans="1:12" x14ac:dyDescent="0.15">
      <c r="A14" s="107"/>
      <c r="B14" s="67"/>
      <c r="C14" s="102"/>
      <c r="D14" s="103"/>
      <c r="E14" s="67"/>
      <c r="F14" s="67"/>
      <c r="G14" s="67"/>
      <c r="H14" s="67"/>
      <c r="I14" s="67"/>
    </row>
    <row r="15" spans="1:12" x14ac:dyDescent="0.15">
      <c r="A15" s="107"/>
      <c r="B15" s="66" t="s">
        <v>1418</v>
      </c>
      <c r="C15" s="62"/>
      <c r="D15" s="25" t="s">
        <v>1419</v>
      </c>
      <c r="F15" s="66" t="s">
        <v>1420</v>
      </c>
      <c r="G15" s="65"/>
      <c r="H15" s="65"/>
      <c r="I15" s="67"/>
    </row>
    <row r="16" spans="1:12" x14ac:dyDescent="0.15">
      <c r="A16" s="107"/>
      <c r="C16" s="18" t="str">
        <f>'Main Menu'!C124</f>
        <v>C/O Arn C. Montiague</v>
      </c>
      <c r="G16" t="str">
        <f>'Main Menu'!C123</f>
        <v>Capt. Wendell B. Judaya</v>
      </c>
      <c r="I16" s="67"/>
    </row>
    <row r="17" spans="1:9" x14ac:dyDescent="0.15">
      <c r="A17" s="107"/>
      <c r="B17" s="67"/>
      <c r="C17" s="102"/>
      <c r="D17" s="103"/>
      <c r="E17" s="67"/>
      <c r="F17" s="67"/>
      <c r="G17" s="67"/>
      <c r="H17" s="67"/>
      <c r="I17" s="67"/>
    </row>
    <row r="18" spans="1:9" x14ac:dyDescent="0.15">
      <c r="A18" s="107"/>
      <c r="B18" s="67"/>
      <c r="C18" s="102"/>
      <c r="D18" s="103"/>
      <c r="E18" s="67"/>
      <c r="F18" s="67"/>
      <c r="G18" s="67"/>
      <c r="H18" s="67"/>
      <c r="I18" s="67"/>
    </row>
    <row r="19" spans="1:9" x14ac:dyDescent="0.15">
      <c r="A19" s="107"/>
      <c r="B19" s="67"/>
      <c r="C19" s="102"/>
      <c r="D19" s="103"/>
      <c r="E19" s="67"/>
      <c r="F19" s="67"/>
      <c r="G19" s="67"/>
      <c r="H19" s="67"/>
      <c r="I19" s="67"/>
    </row>
    <row r="20" spans="1:9" x14ac:dyDescent="0.15">
      <c r="A20" s="107"/>
      <c r="B20" s="67"/>
      <c r="C20" s="102"/>
      <c r="D20" s="103"/>
      <c r="E20" s="67"/>
      <c r="F20" s="67"/>
      <c r="G20" s="67"/>
      <c r="H20" s="67"/>
      <c r="I20" s="67"/>
    </row>
    <row r="21" spans="1:9" x14ac:dyDescent="0.15">
      <c r="A21" s="107"/>
      <c r="B21" s="67"/>
      <c r="C21" s="102"/>
      <c r="D21" s="103"/>
      <c r="E21" s="67"/>
      <c r="F21" s="67"/>
      <c r="G21" s="67"/>
      <c r="H21" s="67"/>
      <c r="I21" s="67"/>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8" priority="1" operator="equal">
      <formula>"overdue"</formula>
    </cfRule>
  </conditionalFormatting>
  <pageMargins left="0.7" right="0.7" top="0.75" bottom="0.75" header="0.3" footer="0.3"/>
  <pageSetup paperSize="9" scale="66" orientation="landscape" r:id="rId1"/>
  <drawing r:id="rId2"/>
</worksheet>
</file>

<file path=xl/worksheets/sheet1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5" sqref="F5"/>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2683</v>
      </c>
      <c r="D3" s="147" t="s">
        <v>9</v>
      </c>
      <c r="E3" s="147"/>
      <c r="F3" s="3" t="s">
        <v>2661</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'Electrical Line on Deck'!F5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2662</v>
      </c>
      <c r="B8" s="13" t="s">
        <v>2659</v>
      </c>
      <c r="C8" s="28" t="s">
        <v>2644</v>
      </c>
      <c r="D8" s="19" t="s">
        <v>1</v>
      </c>
      <c r="E8" s="7">
        <v>42348</v>
      </c>
      <c r="F8" s="7">
        <v>44554</v>
      </c>
      <c r="G8" s="31"/>
      <c r="H8" s="8">
        <f t="shared" ref="H8:H13" si="0">DATE(YEAR(F8),MONTH(F8)+6,DAY(F8)-1)</f>
        <v>44735</v>
      </c>
      <c r="I8" s="11">
        <f t="shared" ref="I8:I13" ca="1" si="1">IF(ISBLANK(H8),"",H8-DATE(YEAR(NOW()),MONTH(NOW()),DAY(NOW())))</f>
        <v>26</v>
      </c>
      <c r="J8" s="9" t="str">
        <f t="shared" ref="J8" ca="1" si="2">IF(I8="","",IF(I8&lt;0,"OVERDUE","NOT DUE"))</f>
        <v>NOT DUE</v>
      </c>
      <c r="K8" s="13"/>
      <c r="L8" s="10"/>
    </row>
    <row r="9" spans="1:12" ht="24" x14ac:dyDescent="0.15">
      <c r="A9" s="13" t="s">
        <v>2663</v>
      </c>
      <c r="B9" s="13" t="s">
        <v>2660</v>
      </c>
      <c r="C9" s="28" t="s">
        <v>2644</v>
      </c>
      <c r="D9" s="19" t="s">
        <v>1</v>
      </c>
      <c r="E9" s="7">
        <v>42348</v>
      </c>
      <c r="F9" s="7">
        <v>44554</v>
      </c>
      <c r="G9" s="31"/>
      <c r="H9" s="8">
        <f t="shared" si="0"/>
        <v>44735</v>
      </c>
      <c r="I9" s="11">
        <f t="shared" ca="1" si="1"/>
        <v>26</v>
      </c>
      <c r="J9" s="9" t="str">
        <f t="shared" ref="J9:J13" ca="1" si="3">IF(I9="","",IF(I9&lt;0,"OVERDUE","NOT DUE"))</f>
        <v>NOT DUE</v>
      </c>
      <c r="K9" s="13"/>
      <c r="L9" s="10" t="s">
        <v>3116</v>
      </c>
    </row>
    <row r="10" spans="1:12" x14ac:dyDescent="0.15">
      <c r="A10" s="13" t="s">
        <v>2664</v>
      </c>
      <c r="B10" s="13" t="s">
        <v>2666</v>
      </c>
      <c r="C10" s="28" t="s">
        <v>2644</v>
      </c>
      <c r="D10" s="19" t="s">
        <v>1</v>
      </c>
      <c r="E10" s="7">
        <v>42348</v>
      </c>
      <c r="F10" s="7">
        <v>44554</v>
      </c>
      <c r="G10" s="31"/>
      <c r="H10" s="8">
        <f t="shared" si="0"/>
        <v>44735</v>
      </c>
      <c r="I10" s="11">
        <f t="shared" ca="1" si="1"/>
        <v>26</v>
      </c>
      <c r="J10" s="9" t="str">
        <f t="shared" ref="J10:J12" ca="1" si="4">IF(I10="","",IF(I10&lt;0,"OVERDUE","NOT DUE"))</f>
        <v>NOT DUE</v>
      </c>
      <c r="K10" s="13"/>
      <c r="L10" s="10"/>
    </row>
    <row r="11" spans="1:12" ht="33.75" x14ac:dyDescent="0.15">
      <c r="A11" s="13" t="s">
        <v>2665</v>
      </c>
      <c r="B11" s="13" t="s">
        <v>2667</v>
      </c>
      <c r="C11" s="28" t="s">
        <v>2644</v>
      </c>
      <c r="D11" s="19" t="s">
        <v>1</v>
      </c>
      <c r="E11" s="7">
        <v>42348</v>
      </c>
      <c r="F11" s="7">
        <v>44554</v>
      </c>
      <c r="G11" s="31"/>
      <c r="H11" s="8">
        <f t="shared" si="0"/>
        <v>44735</v>
      </c>
      <c r="I11" s="11">
        <f t="shared" ca="1" si="1"/>
        <v>26</v>
      </c>
      <c r="J11" s="9" t="str">
        <f t="shared" ca="1" si="4"/>
        <v>NOT DUE</v>
      </c>
      <c r="K11" s="13"/>
      <c r="L11" s="10" t="s">
        <v>3117</v>
      </c>
    </row>
    <row r="12" spans="1:12" x14ac:dyDescent="0.15">
      <c r="A12" s="13" t="s">
        <v>2668</v>
      </c>
      <c r="B12" s="13" t="s">
        <v>2669</v>
      </c>
      <c r="C12" s="28" t="s">
        <v>2644</v>
      </c>
      <c r="D12" s="19" t="s">
        <v>1</v>
      </c>
      <c r="E12" s="7">
        <v>42348</v>
      </c>
      <c r="F12" s="7">
        <v>44554</v>
      </c>
      <c r="G12" s="31"/>
      <c r="H12" s="8">
        <f t="shared" si="0"/>
        <v>44735</v>
      </c>
      <c r="I12" s="11">
        <f t="shared" ca="1" si="1"/>
        <v>26</v>
      </c>
      <c r="J12" s="9" t="str">
        <f t="shared" ca="1" si="4"/>
        <v>NOT DUE</v>
      </c>
      <c r="K12" s="13"/>
      <c r="L12" s="10"/>
    </row>
    <row r="13" spans="1:12" x14ac:dyDescent="0.15">
      <c r="A13" s="13" t="s">
        <v>3000</v>
      </c>
      <c r="B13" s="13" t="s">
        <v>2670</v>
      </c>
      <c r="C13" s="28" t="s">
        <v>2653</v>
      </c>
      <c r="D13" s="19" t="s">
        <v>1</v>
      </c>
      <c r="E13" s="7">
        <v>42348</v>
      </c>
      <c r="F13" s="7">
        <v>44554</v>
      </c>
      <c r="G13" s="31"/>
      <c r="H13" s="8">
        <f t="shared" si="0"/>
        <v>44735</v>
      </c>
      <c r="I13" s="11">
        <f t="shared" ca="1" si="1"/>
        <v>26</v>
      </c>
      <c r="J13" s="9" t="str">
        <f t="shared" ca="1" si="3"/>
        <v>NOT DUE</v>
      </c>
      <c r="K13" s="13"/>
      <c r="L13" s="10"/>
    </row>
    <row r="16" spans="1:12" x14ac:dyDescent="0.15">
      <c r="A16" s="107"/>
      <c r="B16" s="67"/>
      <c r="C16" s="102"/>
      <c r="D16" s="103"/>
      <c r="E16" s="67"/>
      <c r="F16" s="67"/>
      <c r="G16" s="67"/>
      <c r="H16" s="67"/>
    </row>
    <row r="17" spans="1:8" x14ac:dyDescent="0.15">
      <c r="A17" s="107"/>
      <c r="B17" s="66" t="s">
        <v>1418</v>
      </c>
      <c r="C17" s="62"/>
      <c r="D17" s="25" t="s">
        <v>1419</v>
      </c>
      <c r="F17" s="66" t="s">
        <v>1420</v>
      </c>
      <c r="G17" s="65"/>
      <c r="H17" s="65"/>
    </row>
    <row r="18" spans="1:8" x14ac:dyDescent="0.15">
      <c r="A18" s="107"/>
      <c r="C18" s="18" t="str">
        <f>'Main Menu'!C124</f>
        <v>C/O Arn C. Montiague</v>
      </c>
      <c r="G18" t="str">
        <f>'Main Menu'!C123</f>
        <v>Capt. Wendell B. Judaya</v>
      </c>
    </row>
    <row r="19" spans="1:8" x14ac:dyDescent="0.15">
      <c r="A19" s="107"/>
      <c r="B19" s="67"/>
      <c r="C19" s="102"/>
      <c r="D19" s="103"/>
      <c r="E19" s="67"/>
      <c r="F19" s="67"/>
      <c r="G19" s="67"/>
      <c r="H19" s="67"/>
    </row>
    <row r="20" spans="1:8" x14ac:dyDescent="0.15">
      <c r="A20" s="107"/>
      <c r="B20" s="67"/>
      <c r="C20" s="102"/>
      <c r="D20" s="103"/>
      <c r="E20" s="67"/>
      <c r="F20" s="67"/>
      <c r="G20" s="67"/>
      <c r="H20" s="67"/>
    </row>
    <row r="21" spans="1:8" x14ac:dyDescent="0.15">
      <c r="A21" s="107"/>
      <c r="B21" s="67"/>
      <c r="C21" s="102"/>
      <c r="D21" s="103"/>
      <c r="E21" s="67"/>
      <c r="F21" s="67"/>
      <c r="G21" s="67"/>
      <c r="H21" s="67"/>
    </row>
    <row r="22" spans="1:8" x14ac:dyDescent="0.15">
      <c r="A22" s="107"/>
      <c r="B22" s="67"/>
      <c r="C22" s="102"/>
      <c r="D22" s="103"/>
      <c r="E22" s="67"/>
      <c r="F22" s="67"/>
      <c r="G22" s="67"/>
      <c r="H22" s="67"/>
    </row>
    <row r="23" spans="1:8" x14ac:dyDescent="0.15">
      <c r="A23" s="107"/>
      <c r="B23" s="67"/>
      <c r="C23" s="102"/>
      <c r="D23" s="103"/>
      <c r="E23" s="67"/>
      <c r="F23" s="67"/>
      <c r="G23" s="67"/>
      <c r="H23" s="67"/>
    </row>
    <row r="24" spans="1:8" x14ac:dyDescent="0.15">
      <c r="A24" s="107"/>
      <c r="B24" s="67"/>
      <c r="C24" s="102"/>
      <c r="D24" s="103"/>
      <c r="E24" s="67"/>
      <c r="F24" s="67"/>
      <c r="G24" s="67"/>
      <c r="H24"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3">
    <cfRule type="cellIs" dxfId="7" priority="1" operator="equal">
      <formula>"overdue"</formula>
    </cfRule>
  </conditionalFormatting>
  <pageMargins left="0.7" right="0.7" top="0.75" bottom="0.75" header="0.3" footer="0.3"/>
  <pageSetup paperSize="9" scale="66" orientation="landscape" r:id="rId1"/>
  <drawing r:id="rId2"/>
</worksheet>
</file>

<file path=xl/worksheets/sheet1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6" sqref="F6"/>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2671</v>
      </c>
      <c r="D3" s="147" t="s">
        <v>9</v>
      </c>
      <c r="E3" s="147"/>
      <c r="F3" s="3" t="s">
        <v>2992</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'F.W. and Compress Air Line'!F5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13" t="s">
        <v>2993</v>
      </c>
      <c r="B8" s="13" t="s">
        <v>2672</v>
      </c>
      <c r="C8" s="28" t="s">
        <v>2644</v>
      </c>
      <c r="D8" s="19" t="s">
        <v>1</v>
      </c>
      <c r="E8" s="7">
        <v>42348</v>
      </c>
      <c r="F8" s="7">
        <v>44554</v>
      </c>
      <c r="G8" s="31"/>
      <c r="H8" s="8">
        <f>DATE(YEAR(F8),MONTH(F8)+6,DAY(F8)-1)</f>
        <v>44735</v>
      </c>
      <c r="I8" s="11">
        <f ca="1">IF(ISBLANK(H8),"",H8-DATE(YEAR(NOW()),MONTH(NOW()),DAY(NOW())))</f>
        <v>26</v>
      </c>
      <c r="J8" s="9" t="str">
        <f t="shared" ref="J8:J9" ca="1" si="0">IF(I8="","",IF(I8&lt;0,"OVERDUE","NOT DUE"))</f>
        <v>NOT DUE</v>
      </c>
      <c r="K8" s="13"/>
      <c r="L8" s="10"/>
    </row>
    <row r="9" spans="1:12" x14ac:dyDescent="0.15">
      <c r="A9" s="13" t="s">
        <v>2994</v>
      </c>
      <c r="B9" s="13" t="s">
        <v>2673</v>
      </c>
      <c r="C9" s="28" t="s">
        <v>2644</v>
      </c>
      <c r="D9" s="19" t="s">
        <v>1</v>
      </c>
      <c r="E9" s="7">
        <v>42348</v>
      </c>
      <c r="F9" s="7">
        <v>44554</v>
      </c>
      <c r="G9" s="31"/>
      <c r="H9" s="8">
        <f>DATE(YEAR(F9),MONTH(F9)+6,DAY(F9)-1)</f>
        <v>44735</v>
      </c>
      <c r="I9" s="11">
        <f ca="1">IF(ISBLANK(H9),"",H9-DATE(YEAR(NOW()),MONTH(NOW()),DAY(NOW())))</f>
        <v>26</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9">
    <cfRule type="cellIs" dxfId="6" priority="1" operator="equal">
      <formula>"overdue"</formula>
    </cfRule>
  </conditionalFormatting>
  <pageMargins left="0.7" right="0.7" top="0.75" bottom="0.75" header="0.3" footer="0.3"/>
  <pageSetup paperSize="9" scale="66" orientation="landscape" r:id="rId1"/>
  <drawing r:id="rId2"/>
</worksheet>
</file>

<file path=xl/worksheets/sheet1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C9" sqref="C9"/>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2677</v>
      </c>
      <c r="D3" s="147" t="s">
        <v>9</v>
      </c>
      <c r="E3" s="147"/>
      <c r="F3" s="3" t="s">
        <v>2989</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'Hydraulic Lines'!F5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3.75" x14ac:dyDescent="0.15">
      <c r="A8" s="13" t="s">
        <v>2990</v>
      </c>
      <c r="B8" s="13" t="s">
        <v>2676</v>
      </c>
      <c r="C8" s="28" t="s">
        <v>2674</v>
      </c>
      <c r="D8" s="19" t="s">
        <v>1</v>
      </c>
      <c r="E8" s="7">
        <v>42348</v>
      </c>
      <c r="F8" s="7">
        <v>44687</v>
      </c>
      <c r="G8" s="31"/>
      <c r="H8" s="8">
        <f>DATE(YEAR(F8),MONTH(F8)+6,DAY(F8)-1)</f>
        <v>44870</v>
      </c>
      <c r="I8" s="11">
        <f ca="1">IF(ISBLANK(H8),"",H8-DATE(YEAR(NOW()),MONTH(NOW()),DAY(NOW())))</f>
        <v>161</v>
      </c>
      <c r="J8" s="9" t="str">
        <f t="shared" ref="J8:J9" ca="1" si="0">IF(I8="","",IF(I8&lt;0,"OVERDUE","NOT DUE"))</f>
        <v>NOT DUE</v>
      </c>
      <c r="K8" s="13"/>
      <c r="L8" s="10" t="s">
        <v>3118</v>
      </c>
    </row>
    <row r="9" spans="1:12" x14ac:dyDescent="0.15">
      <c r="A9" s="13" t="s">
        <v>2991</v>
      </c>
      <c r="B9" s="13" t="s">
        <v>2675</v>
      </c>
      <c r="C9" s="28" t="s">
        <v>2644</v>
      </c>
      <c r="D9" s="19" t="s">
        <v>1</v>
      </c>
      <c r="E9" s="7">
        <v>42348</v>
      </c>
      <c r="F9" s="7">
        <f>F8</f>
        <v>44687</v>
      </c>
      <c r="G9" s="31"/>
      <c r="H9" s="8">
        <f>DATE(YEAR(F9),MONTH(F9)+6,DAY(F9)-1)</f>
        <v>44870</v>
      </c>
      <c r="I9" s="11">
        <f ca="1">IF(ISBLANK(H9),"",H9-DATE(YEAR(NOW()),MONTH(NOW()),DAY(NOW())))</f>
        <v>161</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 priority="1" operator="equal">
      <formula>"overdue"</formula>
    </cfRule>
  </conditionalFormatting>
  <pageMargins left="0.7" right="0.7" top="0.75" bottom="0.75" header="0.3" footer="0.3"/>
  <pageSetup paperSize="9" scale="66" orientation="landscape" r:id="rId1"/>
  <drawing r:id="rId2"/>
</worksheet>
</file>

<file path=xl/worksheets/sheet1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topLeftCell="B1" zoomScaleNormal="100" workbookViewId="0">
      <selection activeCell="J21" sqref="J21"/>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2679</v>
      </c>
      <c r="D3" s="147" t="s">
        <v>9</v>
      </c>
      <c r="E3" s="147"/>
      <c r="F3" s="3" t="s">
        <v>2983</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'Cont Valves for Ballast &amp; Bilge'!F5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2984</v>
      </c>
      <c r="B8" s="13" t="s">
        <v>2686</v>
      </c>
      <c r="C8" s="28" t="s">
        <v>2674</v>
      </c>
      <c r="D8" s="19" t="s">
        <v>2</v>
      </c>
      <c r="E8" s="7">
        <v>42348</v>
      </c>
      <c r="F8" s="7">
        <v>44694</v>
      </c>
      <c r="G8" s="31"/>
      <c r="H8" s="8">
        <f>EDATE(F8-1,1)</f>
        <v>44724</v>
      </c>
      <c r="I8" s="11">
        <f ca="1">IF(ISBLANK(H8),"",H8-DATE(YEAR(NOW()),MONTH(NOW()),DAY(NOW())))</f>
        <v>15</v>
      </c>
      <c r="J8" s="9" t="str">
        <f t="shared" ref="J8:J10" ca="1" si="0">IF(I8="","",IF(I8&lt;0,"OVERDUE","NOT DUE"))</f>
        <v>NOT DUE</v>
      </c>
      <c r="K8" s="13"/>
    </row>
    <row r="9" spans="1:12" ht="24" x14ac:dyDescent="0.15">
      <c r="A9" s="13" t="s">
        <v>2985</v>
      </c>
      <c r="B9" s="13" t="s">
        <v>2687</v>
      </c>
      <c r="C9" s="28" t="s">
        <v>2674</v>
      </c>
      <c r="D9" s="19" t="s">
        <v>2</v>
      </c>
      <c r="E9" s="7">
        <v>42348</v>
      </c>
      <c r="F9" s="7">
        <f>F8</f>
        <v>44694</v>
      </c>
      <c r="G9" s="31"/>
      <c r="H9" s="8">
        <f>EDATE(F9-1,1)</f>
        <v>44724</v>
      </c>
      <c r="I9" s="11">
        <f ca="1">IF(ISBLANK(H9),"",H9-DATE(YEAR(NOW()),MONTH(NOW()),DAY(NOW())))</f>
        <v>15</v>
      </c>
      <c r="J9" s="9" t="str">
        <f t="shared" ca="1" si="0"/>
        <v>NOT DUE</v>
      </c>
      <c r="K9" s="13"/>
      <c r="L9" s="10" t="s">
        <v>3134</v>
      </c>
    </row>
    <row r="10" spans="1:12" ht="22.5" x14ac:dyDescent="0.15">
      <c r="A10" s="13" t="s">
        <v>2986</v>
      </c>
      <c r="B10" s="13" t="s">
        <v>2635</v>
      </c>
      <c r="C10" s="28" t="s">
        <v>2680</v>
      </c>
      <c r="D10" s="19" t="s">
        <v>2</v>
      </c>
      <c r="E10" s="7">
        <v>42348</v>
      </c>
      <c r="F10" s="7">
        <f>F8</f>
        <v>44694</v>
      </c>
      <c r="G10" s="31"/>
      <c r="H10" s="8">
        <f>EDATE(F10-1,1)</f>
        <v>44724</v>
      </c>
      <c r="I10" s="11">
        <f ca="1">IF(ISBLANK(H10),"",H10-DATE(YEAR(NOW()),MONTH(NOW()),DAY(NOW())))</f>
        <v>15</v>
      </c>
      <c r="J10" s="9" t="str">
        <f t="shared" ca="1" si="0"/>
        <v>NOT DUE</v>
      </c>
      <c r="K10" s="13"/>
      <c r="L10" s="10" t="s">
        <v>3134</v>
      </c>
    </row>
    <row r="11" spans="1:12" ht="22.5" x14ac:dyDescent="0.15">
      <c r="A11" s="13" t="s">
        <v>2987</v>
      </c>
      <c r="B11" s="13" t="s">
        <v>2681</v>
      </c>
      <c r="C11" s="28" t="s">
        <v>2680</v>
      </c>
      <c r="D11" s="19" t="s">
        <v>2</v>
      </c>
      <c r="E11" s="7">
        <v>42348</v>
      </c>
      <c r="F11" s="7">
        <f>F8</f>
        <v>44694</v>
      </c>
      <c r="G11" s="31"/>
      <c r="H11" s="8">
        <f>EDATE(F11-1,1)</f>
        <v>44724</v>
      </c>
      <c r="I11" s="11">
        <f ca="1">IF(ISBLANK(H11),"",H11-DATE(YEAR(NOW()),MONTH(NOW()),DAY(NOW())))</f>
        <v>15</v>
      </c>
      <c r="J11" s="9" t="str">
        <f t="shared" ref="J11" ca="1" si="1">IF(I11="","",IF(I11&lt;0,"OVERDUE","NOT DUE"))</f>
        <v>NOT DUE</v>
      </c>
      <c r="K11" s="13"/>
      <c r="L11" s="10" t="s">
        <v>3134</v>
      </c>
    </row>
    <row r="12" spans="1:12" ht="22.5" x14ac:dyDescent="0.15">
      <c r="A12" s="13" t="s">
        <v>2988</v>
      </c>
      <c r="B12" s="13" t="s">
        <v>2682</v>
      </c>
      <c r="C12" s="28" t="s">
        <v>2644</v>
      </c>
      <c r="D12" s="19" t="s">
        <v>1</v>
      </c>
      <c r="E12" s="7">
        <v>42348</v>
      </c>
      <c r="F12" s="7">
        <v>44621</v>
      </c>
      <c r="G12" s="31"/>
      <c r="H12" s="8">
        <f>DATE(YEAR(F12),MONTH(F12)+6,DAY(F12)-1)</f>
        <v>44804</v>
      </c>
      <c r="I12" s="11">
        <f ca="1">IF(ISBLANK(H12),"",H12-DATE(YEAR(NOW()),MONTH(NOW()),DAY(NOW())))</f>
        <v>95</v>
      </c>
      <c r="J12" s="9" t="str">
        <f t="shared" ref="J12" ca="1" si="2">IF(I12="","",IF(I12&lt;0,"OVERDUE","NOT DUE"))</f>
        <v>NOT DUE</v>
      </c>
      <c r="K12" s="13"/>
      <c r="L12" s="10" t="s">
        <v>3134</v>
      </c>
    </row>
    <row r="15" spans="1:12" x14ac:dyDescent="0.15">
      <c r="I15" s="67"/>
    </row>
    <row r="16" spans="1:12" x14ac:dyDescent="0.15">
      <c r="B16" s="66" t="s">
        <v>1418</v>
      </c>
      <c r="C16" s="62"/>
      <c r="D16" s="25" t="s">
        <v>1419</v>
      </c>
      <c r="F16" s="66" t="s">
        <v>1420</v>
      </c>
      <c r="G16" s="65"/>
      <c r="H16" s="65"/>
      <c r="I16" s="67"/>
    </row>
    <row r="17" spans="3:9" x14ac:dyDescent="0.15">
      <c r="C17" s="18" t="str">
        <f>'Main Menu'!C124</f>
        <v>C/O Arn C. Montiague</v>
      </c>
      <c r="G17" t="str">
        <f>'Main Menu'!C123</f>
        <v>Capt. Wendell B. Judaya</v>
      </c>
      <c r="I17" s="67"/>
    </row>
    <row r="18" spans="3:9" x14ac:dyDescent="0.15">
      <c r="C18" s="18" t="str">
        <f>'Main Menu'!C127</f>
        <v>2/E Alan A. Canama</v>
      </c>
      <c r="I18" s="67"/>
    </row>
    <row r="19" spans="3:9" x14ac:dyDescent="0.15">
      <c r="I19" s="67"/>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2">
    <cfRule type="cellIs" dxfId="4" priority="1" operator="equal">
      <formula>"overdue"</formula>
    </cfRule>
  </conditionalFormatting>
  <pageMargins left="0.7" right="0.7" top="0.75" bottom="0.75" header="0.3" footer="0.3"/>
  <pageSetup paperSize="9" scale="66" orientation="landscape" r:id="rId1"/>
  <drawing r:id="rId2"/>
</worksheet>
</file>

<file path=xl/worksheets/sheet1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zoomScaleNormal="100" workbookViewId="0">
      <selection activeCell="F9" sqref="F9"/>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1.75" customWidth="1"/>
    <col min="12" max="12" width="26.8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2621</v>
      </c>
      <c r="D3" s="147" t="s">
        <v>9</v>
      </c>
      <c r="E3" s="147"/>
      <c r="F3" s="3" t="s">
        <v>2979</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BWMS!F5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2980</v>
      </c>
      <c r="B8" s="28" t="s">
        <v>2622</v>
      </c>
      <c r="C8" s="28" t="s">
        <v>2623</v>
      </c>
      <c r="D8" s="19" t="s">
        <v>581</v>
      </c>
      <c r="E8" s="7">
        <v>42348</v>
      </c>
      <c r="F8" s="7">
        <v>44709</v>
      </c>
      <c r="G8" s="31"/>
      <c r="H8" s="8">
        <f>DATE(YEAR(F8),MONTH(F8),DAY(F8)+7)</f>
        <v>44716</v>
      </c>
      <c r="I8" s="11">
        <f t="shared" ref="I8" ca="1" si="0">IF(ISBLANK(H8),"",H8-DATE(YEAR(NOW()),MONTH(NOW()),DAY(NOW())))</f>
        <v>7</v>
      </c>
      <c r="J8" s="9" t="str">
        <f t="shared" ref="J8" ca="1" si="1">IF(I8="","",IF(I8&lt;0,"OVERDUE","NOT DUE"))</f>
        <v>NOT DUE</v>
      </c>
      <c r="K8" s="13"/>
      <c r="L8" s="117" t="s">
        <v>3080</v>
      </c>
    </row>
    <row r="9" spans="1:12" ht="22.5" x14ac:dyDescent="0.15">
      <c r="A9" s="9" t="s">
        <v>2981</v>
      </c>
      <c r="B9" s="28" t="s">
        <v>2628</v>
      </c>
      <c r="C9" s="28" t="s">
        <v>2629</v>
      </c>
      <c r="D9" s="19" t="s">
        <v>2</v>
      </c>
      <c r="E9" s="7">
        <v>42348</v>
      </c>
      <c r="F9" s="7">
        <v>44695</v>
      </c>
      <c r="G9" s="31"/>
      <c r="H9" s="8">
        <f>EDATE(F9-1,1)</f>
        <v>44725</v>
      </c>
      <c r="I9" s="11">
        <f t="shared" ref="I9:I10" ca="1" si="2">IF(ISBLANK(H9),"",H9-DATE(YEAR(NOW()),MONTH(NOW()),DAY(NOW())))</f>
        <v>16</v>
      </c>
      <c r="J9" s="9" t="str">
        <f t="shared" ref="J9:J10" ca="1" si="3">IF(I9="","",IF(I9&lt;0,"OVERDUE","NOT DUE"))</f>
        <v>NOT DUE</v>
      </c>
      <c r="K9" s="13"/>
      <c r="L9" s="10" t="s">
        <v>3174</v>
      </c>
    </row>
    <row r="10" spans="1:12" x14ac:dyDescent="0.15">
      <c r="A10" s="9" t="s">
        <v>2982</v>
      </c>
      <c r="B10" s="28" t="s">
        <v>2624</v>
      </c>
      <c r="C10" s="28" t="s">
        <v>2625</v>
      </c>
      <c r="D10" s="19" t="s">
        <v>2</v>
      </c>
      <c r="E10" s="7">
        <v>42348</v>
      </c>
      <c r="F10" s="7">
        <v>44695</v>
      </c>
      <c r="G10" s="31"/>
      <c r="H10" s="8">
        <f>EDATE(F10-1,1)</f>
        <v>44725</v>
      </c>
      <c r="I10" s="11">
        <f t="shared" ca="1" si="2"/>
        <v>16</v>
      </c>
      <c r="J10" s="9" t="str">
        <f t="shared" ca="1" si="3"/>
        <v>NOT DUE</v>
      </c>
      <c r="K10" s="13"/>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sheetData>
  <sheetProtection selectLockedCells="1"/>
  <mergeCells count="9">
    <mergeCell ref="A4:B4"/>
    <mergeCell ref="D4:E4"/>
    <mergeCell ref="A5:B5"/>
    <mergeCell ref="A1:B1"/>
    <mergeCell ref="D1:E1"/>
    <mergeCell ref="A2:B2"/>
    <mergeCell ref="D2:E2"/>
    <mergeCell ref="A3:B3"/>
    <mergeCell ref="D3:E3"/>
  </mergeCells>
  <phoneticPr fontId="15" type="noConversion"/>
  <conditionalFormatting sqref="J8:J10">
    <cfRule type="cellIs" dxfId="3" priority="1" operator="equal">
      <formula>"overdue"</formula>
    </cfRule>
  </conditionalFormatting>
  <pageMargins left="0.7" right="0.7" top="0.75" bottom="0.75" header="0.3" footer="0.3"/>
  <pageSetup paperSize="9" scale="66" orientation="landscape" r:id="rId1"/>
  <drawing r:id="rId2"/>
</worksheet>
</file>

<file path=xl/worksheets/sheet1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E19" sqref="E19"/>
    </sheetView>
  </sheetViews>
  <sheetFormatPr defaultRowHeight="13.5" x14ac:dyDescent="0.15"/>
  <cols>
    <col min="1" max="1" width="10.75" style="80"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2684</v>
      </c>
      <c r="D3" s="147" t="s">
        <v>9</v>
      </c>
      <c r="E3" s="147"/>
      <c r="F3" s="3" t="s">
        <v>2685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'Pilot Ladders'!F5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2630</v>
      </c>
      <c r="B8" s="28" t="s">
        <v>2635</v>
      </c>
      <c r="C8" s="28" t="s">
        <v>2636</v>
      </c>
      <c r="D8" s="19" t="s">
        <v>1467</v>
      </c>
      <c r="E8" s="7">
        <v>42348</v>
      </c>
      <c r="F8" s="7">
        <v>44702</v>
      </c>
      <c r="G8" s="12"/>
      <c r="H8" s="8">
        <f>EDATE(F8-1,1)</f>
        <v>44732</v>
      </c>
      <c r="I8" s="11">
        <f t="shared" ref="I8:I12" ca="1" si="0">IF(ISBLANK(H8),"",H8-DATE(YEAR(NOW()),MONTH(NOW()),DAY(NOW())))</f>
        <v>23</v>
      </c>
      <c r="J8" s="9" t="str">
        <f t="shared" ref="J8:J12" ca="1" si="1">IF(I8="","",IF(I8&lt;0,"OVERDUE","NOT DUE"))</f>
        <v>NOT DUE</v>
      </c>
      <c r="K8" s="28"/>
      <c r="L8" s="10"/>
    </row>
    <row r="9" spans="1:12" x14ac:dyDescent="0.15">
      <c r="A9" s="9" t="s">
        <v>2631</v>
      </c>
      <c r="B9" s="28" t="s">
        <v>2637</v>
      </c>
      <c r="C9" s="28" t="s">
        <v>2636</v>
      </c>
      <c r="D9" s="19" t="s">
        <v>1467</v>
      </c>
      <c r="E9" s="7">
        <v>42348</v>
      </c>
      <c r="F9" s="7">
        <f>F8</f>
        <v>44702</v>
      </c>
      <c r="G9" s="12"/>
      <c r="H9" s="8">
        <f>EDATE(F9-1,1)</f>
        <v>44732</v>
      </c>
      <c r="I9" s="11">
        <f t="shared" ca="1" si="0"/>
        <v>23</v>
      </c>
      <c r="J9" s="9" t="str">
        <f t="shared" ca="1" si="1"/>
        <v>NOT DUE</v>
      </c>
      <c r="K9" s="28"/>
      <c r="L9" s="10"/>
    </row>
    <row r="10" spans="1:12" x14ac:dyDescent="0.15">
      <c r="A10" s="9" t="s">
        <v>2632</v>
      </c>
      <c r="B10" s="28" t="s">
        <v>2638</v>
      </c>
      <c r="C10" s="28" t="s">
        <v>2636</v>
      </c>
      <c r="D10" s="19" t="s">
        <v>1467</v>
      </c>
      <c r="E10" s="7">
        <v>42348</v>
      </c>
      <c r="F10" s="7">
        <f>F8</f>
        <v>44702</v>
      </c>
      <c r="G10" s="12"/>
      <c r="H10" s="8">
        <f>EDATE(F10-1,1)</f>
        <v>44732</v>
      </c>
      <c r="I10" s="11">
        <f t="shared" ca="1" si="0"/>
        <v>23</v>
      </c>
      <c r="J10" s="9" t="str">
        <f t="shared" ca="1" si="1"/>
        <v>NOT DUE</v>
      </c>
      <c r="K10" s="28"/>
      <c r="L10" s="10"/>
    </row>
    <row r="11" spans="1:12" ht="24" x14ac:dyDescent="0.15">
      <c r="A11" s="9" t="s">
        <v>2633</v>
      </c>
      <c r="B11" s="28" t="s">
        <v>2639</v>
      </c>
      <c r="C11" s="28" t="s">
        <v>2640</v>
      </c>
      <c r="D11" s="19" t="s">
        <v>1467</v>
      </c>
      <c r="E11" s="7">
        <v>42348</v>
      </c>
      <c r="F11" s="7">
        <f>F8</f>
        <v>44702</v>
      </c>
      <c r="G11" s="12"/>
      <c r="H11" s="8">
        <f>EDATE(F11-1,1)</f>
        <v>44732</v>
      </c>
      <c r="I11" s="11">
        <f t="shared" ca="1" si="0"/>
        <v>23</v>
      </c>
      <c r="J11" s="9" t="str">
        <f t="shared" ca="1" si="1"/>
        <v>NOT DUE</v>
      </c>
      <c r="K11" s="28"/>
      <c r="L11" s="32"/>
    </row>
    <row r="12" spans="1:12" x14ac:dyDescent="0.15">
      <c r="A12" s="9" t="s">
        <v>2634</v>
      </c>
      <c r="B12" s="28" t="s">
        <v>2641</v>
      </c>
      <c r="C12" s="28" t="s">
        <v>2642</v>
      </c>
      <c r="D12" s="19" t="s">
        <v>1467</v>
      </c>
      <c r="E12" s="7">
        <v>42348</v>
      </c>
      <c r="F12" s="7">
        <f>F8</f>
        <v>44702</v>
      </c>
      <c r="G12" s="12"/>
      <c r="H12" s="8">
        <f>EDATE(F12-1,1)</f>
        <v>44732</v>
      </c>
      <c r="I12" s="11">
        <f t="shared" ca="1" si="0"/>
        <v>23</v>
      </c>
      <c r="J12" s="9" t="str">
        <f t="shared" ca="1" si="1"/>
        <v>NOT DUE</v>
      </c>
      <c r="K12" s="28"/>
      <c r="L12" s="10"/>
    </row>
    <row r="15" spans="1:12" x14ac:dyDescent="0.15">
      <c r="B15" s="109"/>
      <c r="C15" s="102"/>
      <c r="D15" s="103"/>
      <c r="E15" s="67"/>
      <c r="F15" s="109"/>
      <c r="G15" s="67"/>
      <c r="H15" s="67"/>
      <c r="I15" s="104"/>
      <c r="J15" s="67"/>
    </row>
    <row r="16" spans="1:12" x14ac:dyDescent="0.15">
      <c r="B16" s="66" t="s">
        <v>1418</v>
      </c>
      <c r="C16" s="62"/>
      <c r="D16" s="25" t="s">
        <v>1419</v>
      </c>
      <c r="F16" s="66" t="s">
        <v>1420</v>
      </c>
      <c r="G16" s="65"/>
      <c r="H16" s="65"/>
      <c r="I16" s="108"/>
      <c r="J16" s="108"/>
    </row>
    <row r="17" spans="3:10" x14ac:dyDescent="0.15">
      <c r="C17" s="18" t="str">
        <f>'Main Menu'!C124</f>
        <v>C/O Arn C. Montiague</v>
      </c>
      <c r="G17" t="str">
        <f>'Main Menu'!C123</f>
        <v>Capt. Wendell B. Judaya</v>
      </c>
      <c r="I17" s="67"/>
      <c r="J17" s="67"/>
    </row>
    <row r="18" spans="3:10" x14ac:dyDescent="0.15">
      <c r="I18" s="67"/>
      <c r="J18" s="67"/>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2" priority="1" operator="equal">
      <formula>"overdue"</formula>
    </cfRule>
  </conditionalFormatting>
  <pageMargins left="0.7" right="0.7" top="0.75" bottom="0.75" header="0.3" footer="0.3"/>
  <pageSetup paperSize="9" scale="66" orientation="landscape" r:id="rId1"/>
  <drawing r:id="rId2"/>
</worksheet>
</file>

<file path=xl/worksheets/sheet1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349C39"/>
  </sheetPr>
  <dimension ref="A1:L21"/>
  <sheetViews>
    <sheetView zoomScaleNormal="100" workbookViewId="0">
      <selection activeCell="K5" sqref="K5"/>
    </sheetView>
  </sheetViews>
  <sheetFormatPr defaultRowHeight="13.5" x14ac:dyDescent="0.15"/>
  <cols>
    <col min="1" max="1" width="10.75" style="9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3019</v>
      </c>
      <c r="D3" s="147" t="s">
        <v>9</v>
      </c>
      <c r="E3" s="147"/>
      <c r="F3" s="3" t="s">
        <v>3020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'Dewatering System'!F5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1" customHeight="1" x14ac:dyDescent="0.15">
      <c r="A8" s="9" t="s">
        <v>3021</v>
      </c>
      <c r="B8" s="28" t="s">
        <v>3022</v>
      </c>
      <c r="C8" s="28" t="s">
        <v>3023</v>
      </c>
      <c r="D8" s="19" t="s">
        <v>1467</v>
      </c>
      <c r="E8" s="7">
        <v>42348</v>
      </c>
      <c r="F8" s="7">
        <v>44687</v>
      </c>
      <c r="G8" s="12"/>
      <c r="H8" s="8">
        <f t="shared" ref="H8:H15" si="0">EDATE(F8-1,1)</f>
        <v>44717</v>
      </c>
      <c r="I8" s="11">
        <f t="shared" ref="I8:I15" ca="1" si="1">IF(ISBLANK(H8),"",H8-DATE(YEAR(NOW()),MONTH(NOW()),DAY(NOW())))</f>
        <v>8</v>
      </c>
      <c r="J8" s="9" t="str">
        <f t="shared" ref="J8:J15" ca="1" si="2">IF(I8="","",IF(I8&lt;0,"OVERDUE","NOT DUE"))</f>
        <v>NOT DUE</v>
      </c>
      <c r="K8" s="28"/>
      <c r="L8" s="10" t="s">
        <v>3156</v>
      </c>
    </row>
    <row r="9" spans="1:12" ht="29.25" customHeight="1" x14ac:dyDescent="0.15">
      <c r="A9" s="9" t="s">
        <v>3024</v>
      </c>
      <c r="B9" s="28" t="s">
        <v>3025</v>
      </c>
      <c r="C9" s="28" t="s">
        <v>3026</v>
      </c>
      <c r="D9" s="19" t="s">
        <v>1467</v>
      </c>
      <c r="E9" s="7">
        <v>42348</v>
      </c>
      <c r="F9" s="7">
        <f>F8</f>
        <v>44687</v>
      </c>
      <c r="G9" s="12"/>
      <c r="H9" s="8">
        <f t="shared" si="0"/>
        <v>44717</v>
      </c>
      <c r="I9" s="11">
        <f t="shared" ca="1" si="1"/>
        <v>8</v>
      </c>
      <c r="J9" s="9" t="str">
        <f t="shared" ca="1" si="2"/>
        <v>NOT DUE</v>
      </c>
      <c r="K9" s="28"/>
      <c r="L9" s="10" t="s">
        <v>3155</v>
      </c>
    </row>
    <row r="10" spans="1:12" ht="33.75" customHeight="1" x14ac:dyDescent="0.15">
      <c r="A10" s="9" t="s">
        <v>3027</v>
      </c>
      <c r="B10" s="28" t="s">
        <v>3028</v>
      </c>
      <c r="C10" s="28" t="s">
        <v>3026</v>
      </c>
      <c r="D10" s="19" t="s">
        <v>1467</v>
      </c>
      <c r="E10" s="7">
        <v>42348</v>
      </c>
      <c r="F10" s="7">
        <f>F8</f>
        <v>44687</v>
      </c>
      <c r="G10" s="12"/>
      <c r="H10" s="8">
        <f t="shared" si="0"/>
        <v>44717</v>
      </c>
      <c r="I10" s="11">
        <f t="shared" ca="1" si="1"/>
        <v>8</v>
      </c>
      <c r="J10" s="9" t="str">
        <f t="shared" ca="1" si="2"/>
        <v>NOT DUE</v>
      </c>
      <c r="K10" s="28"/>
      <c r="L10" s="10" t="s">
        <v>3157</v>
      </c>
    </row>
    <row r="11" spans="1:12" ht="27.75" customHeight="1" x14ac:dyDescent="0.15">
      <c r="A11" s="9" t="s">
        <v>3029</v>
      </c>
      <c r="B11" s="28" t="s">
        <v>3030</v>
      </c>
      <c r="C11" s="28" t="s">
        <v>3026</v>
      </c>
      <c r="D11" s="19" t="s">
        <v>1467</v>
      </c>
      <c r="E11" s="7">
        <v>42348</v>
      </c>
      <c r="F11" s="7">
        <f>F8</f>
        <v>44687</v>
      </c>
      <c r="G11" s="12"/>
      <c r="H11" s="8">
        <f t="shared" si="0"/>
        <v>44717</v>
      </c>
      <c r="I11" s="11">
        <f t="shared" ca="1" si="1"/>
        <v>8</v>
      </c>
      <c r="J11" s="9" t="str">
        <f t="shared" ca="1" si="2"/>
        <v>NOT DUE</v>
      </c>
      <c r="K11" s="28"/>
      <c r="L11" s="10" t="s">
        <v>3157</v>
      </c>
    </row>
    <row r="12" spans="1:12" ht="27" customHeight="1" x14ac:dyDescent="0.15">
      <c r="A12" s="9" t="s">
        <v>3031</v>
      </c>
      <c r="B12" s="28" t="s">
        <v>3032</v>
      </c>
      <c r="C12" s="28" t="s">
        <v>3026</v>
      </c>
      <c r="D12" s="19" t="s">
        <v>1467</v>
      </c>
      <c r="E12" s="7">
        <v>42348</v>
      </c>
      <c r="F12" s="7">
        <f>F8</f>
        <v>44687</v>
      </c>
      <c r="G12" s="12"/>
      <c r="H12" s="8">
        <f t="shared" si="0"/>
        <v>44717</v>
      </c>
      <c r="I12" s="11">
        <f t="shared" ca="1" si="1"/>
        <v>8</v>
      </c>
      <c r="J12" s="9" t="str">
        <f t="shared" ca="1" si="2"/>
        <v>NOT DUE</v>
      </c>
      <c r="K12" s="28"/>
      <c r="L12" s="10" t="s">
        <v>3157</v>
      </c>
    </row>
    <row r="13" spans="1:12" ht="27" customHeight="1" x14ac:dyDescent="0.15">
      <c r="A13" s="9" t="s">
        <v>3033</v>
      </c>
      <c r="B13" s="28" t="s">
        <v>3034</v>
      </c>
      <c r="C13" s="28" t="s">
        <v>3026</v>
      </c>
      <c r="D13" s="19" t="s">
        <v>1467</v>
      </c>
      <c r="E13" s="7">
        <v>42348</v>
      </c>
      <c r="F13" s="7">
        <f>F8</f>
        <v>44687</v>
      </c>
      <c r="G13" s="12"/>
      <c r="H13" s="8">
        <f t="shared" si="0"/>
        <v>44717</v>
      </c>
      <c r="I13" s="11">
        <f t="shared" ca="1" si="1"/>
        <v>8</v>
      </c>
      <c r="J13" s="9" t="str">
        <f t="shared" ca="1" si="2"/>
        <v>NOT DUE</v>
      </c>
      <c r="K13" s="28"/>
      <c r="L13" s="10" t="s">
        <v>3157</v>
      </c>
    </row>
    <row r="14" spans="1:12" ht="27.75" customHeight="1" x14ac:dyDescent="0.15">
      <c r="A14" s="9" t="s">
        <v>3035</v>
      </c>
      <c r="B14" s="28" t="s">
        <v>3036</v>
      </c>
      <c r="C14" s="28" t="s">
        <v>3026</v>
      </c>
      <c r="D14" s="19" t="s">
        <v>1467</v>
      </c>
      <c r="E14" s="7">
        <v>42348</v>
      </c>
      <c r="F14" s="7">
        <f>F8</f>
        <v>44687</v>
      </c>
      <c r="G14" s="12"/>
      <c r="H14" s="8">
        <f t="shared" si="0"/>
        <v>44717</v>
      </c>
      <c r="I14" s="11">
        <f t="shared" ca="1" si="1"/>
        <v>8</v>
      </c>
      <c r="J14" s="9" t="str">
        <f t="shared" ca="1" si="2"/>
        <v>NOT DUE</v>
      </c>
      <c r="K14" s="28"/>
      <c r="L14" s="10" t="s">
        <v>3157</v>
      </c>
    </row>
    <row r="15" spans="1:12" ht="31.5" customHeight="1" x14ac:dyDescent="0.15">
      <c r="A15" s="9" t="s">
        <v>3037</v>
      </c>
      <c r="B15" s="28" t="s">
        <v>3038</v>
      </c>
      <c r="C15" s="28" t="s">
        <v>3026</v>
      </c>
      <c r="D15" s="19" t="s">
        <v>1467</v>
      </c>
      <c r="E15" s="7">
        <v>42348</v>
      </c>
      <c r="F15" s="7">
        <f>F8</f>
        <v>44687</v>
      </c>
      <c r="G15" s="12"/>
      <c r="H15" s="8">
        <f t="shared" si="0"/>
        <v>44717</v>
      </c>
      <c r="I15" s="11">
        <f t="shared" ca="1" si="1"/>
        <v>8</v>
      </c>
      <c r="J15" s="9" t="str">
        <f t="shared" ca="1" si="2"/>
        <v>NOT DUE</v>
      </c>
      <c r="K15" s="28"/>
      <c r="L15" s="10" t="s">
        <v>3157</v>
      </c>
    </row>
    <row r="16" spans="1:12" ht="13.5" customHeight="1" x14ac:dyDescent="0.15">
      <c r="K16" t="s">
        <v>3111</v>
      </c>
    </row>
    <row r="17" spans="1:10" ht="13.5" customHeight="1" x14ac:dyDescent="0.15">
      <c r="A17" s="100"/>
    </row>
    <row r="19" spans="1:10" x14ac:dyDescent="0.15">
      <c r="B19" s="66" t="s">
        <v>1418</v>
      </c>
      <c r="C19" s="62"/>
      <c r="D19" s="25" t="s">
        <v>1419</v>
      </c>
      <c r="F19" s="66" t="s">
        <v>1420</v>
      </c>
      <c r="G19" s="65"/>
      <c r="H19" s="65"/>
      <c r="I19" s="110"/>
      <c r="J19" s="67"/>
    </row>
    <row r="20" spans="1:10" x14ac:dyDescent="0.15">
      <c r="C20" s="18" t="str">
        <f>'Main Menu'!C124</f>
        <v>C/O Arn C. Montiague</v>
      </c>
      <c r="G20" t="str">
        <f>'Main Menu'!C123</f>
        <v>Capt. Wendell B. Judaya</v>
      </c>
      <c r="I20" s="108"/>
      <c r="J20" s="108"/>
    </row>
    <row r="21" spans="1:10" x14ac:dyDescent="0.15">
      <c r="I21" s="67"/>
      <c r="J21" s="67"/>
    </row>
  </sheetData>
  <mergeCells count="9">
    <mergeCell ref="A4:B4"/>
    <mergeCell ref="D4:E4"/>
    <mergeCell ref="A5:B5"/>
    <mergeCell ref="A1:B1"/>
    <mergeCell ref="D1:E1"/>
    <mergeCell ref="A2:B2"/>
    <mergeCell ref="D2:E2"/>
    <mergeCell ref="A3:B3"/>
    <mergeCell ref="D3:E3"/>
  </mergeCells>
  <phoneticPr fontId="10" type="noConversion"/>
  <conditionalFormatting sqref="J8:J10">
    <cfRule type="cellIs" dxfId="1" priority="2" operator="equal">
      <formula>"overdue"</formula>
    </cfRule>
  </conditionalFormatting>
  <conditionalFormatting sqref="J11:J15">
    <cfRule type="cellIs" dxfId="0" priority="1" operator="equal">
      <formula>"overdue"</formula>
    </cfRule>
  </conditionalFormatting>
  <pageMargins left="0.7" right="0.7" top="0.75" bottom="0.75" header="0.3" footer="0.3"/>
  <pageSetup paperSize="9" scale="66" orientation="landscape"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369</v>
      </c>
      <c r="D3" s="147" t="s">
        <v>9</v>
      </c>
      <c r="E3" s="147"/>
      <c r="F3" s="3" t="s">
        <v>934</v>
      </c>
    </row>
    <row r="4" spans="1:12" ht="18" customHeight="1" x14ac:dyDescent="0.15">
      <c r="A4" s="146" t="s">
        <v>22</v>
      </c>
      <c r="B4" s="146"/>
      <c r="C4" s="16" t="s">
        <v>370</v>
      </c>
      <c r="D4" s="147" t="s">
        <v>10</v>
      </c>
      <c r="E4" s="147"/>
      <c r="F4" s="31"/>
    </row>
    <row r="5" spans="1:12" ht="18" customHeight="1" x14ac:dyDescent="0.15">
      <c r="A5" s="146" t="s">
        <v>23</v>
      </c>
      <c r="B5" s="146"/>
      <c r="C5" s="17" t="s">
        <v>346</v>
      </c>
      <c r="D5" s="138"/>
      <c r="E5" s="138" t="str">
        <f>'[2]Running Hours'!$C5</f>
        <v>Date updated:</v>
      </c>
      <c r="F5" s="139">
        <f>'No.1 Sanitary Space Exhaust Fan'!F5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935</v>
      </c>
      <c r="B8" s="13" t="s">
        <v>347</v>
      </c>
      <c r="C8" s="28" t="s">
        <v>348</v>
      </c>
      <c r="D8" s="19" t="s">
        <v>2</v>
      </c>
      <c r="E8" s="7">
        <v>42348</v>
      </c>
      <c r="F8" s="7">
        <v>44709</v>
      </c>
      <c r="G8" s="31"/>
      <c r="H8" s="8">
        <f>EDATE(F8-1,1)</f>
        <v>44739</v>
      </c>
      <c r="I8" s="11">
        <f t="shared" ref="I8:I17" ca="1" si="0">IF(ISBLANK(H8),"",H8-DATE(YEAR(NOW()),MONTH(NOW()),DAY(NOW())))</f>
        <v>30</v>
      </c>
      <c r="J8" s="9" t="str">
        <f t="shared" ref="J8:J17" ca="1" si="1">IF(I8="","",IF(I8&lt;0,"OVERDUE","NOT DUE"))</f>
        <v>NOT DUE</v>
      </c>
      <c r="K8" s="13"/>
      <c r="L8" s="10"/>
    </row>
    <row r="9" spans="1:12" ht="24" x14ac:dyDescent="0.15">
      <c r="A9" s="9" t="s">
        <v>936</v>
      </c>
      <c r="B9" s="13" t="s">
        <v>349</v>
      </c>
      <c r="C9" s="28" t="s">
        <v>350</v>
      </c>
      <c r="D9" s="19" t="s">
        <v>366</v>
      </c>
      <c r="E9" s="7">
        <v>42348</v>
      </c>
      <c r="F9" s="7">
        <v>44681</v>
      </c>
      <c r="G9" s="31"/>
      <c r="H9" s="8">
        <f>DATE(YEAR(F9),MONTH(F9)+3,DAY(F9)-1)</f>
        <v>44771</v>
      </c>
      <c r="I9" s="11">
        <f t="shared" ca="1" si="0"/>
        <v>62</v>
      </c>
      <c r="J9" s="9" t="str">
        <f t="shared" ca="1" si="1"/>
        <v>NOT DUE</v>
      </c>
      <c r="K9" s="13"/>
      <c r="L9" s="10"/>
    </row>
    <row r="10" spans="1:12" ht="36" x14ac:dyDescent="0.15">
      <c r="A10" s="9" t="s">
        <v>937</v>
      </c>
      <c r="B10" s="13" t="s">
        <v>351</v>
      </c>
      <c r="C10" s="28" t="s">
        <v>352</v>
      </c>
      <c r="D10" s="19" t="s">
        <v>366</v>
      </c>
      <c r="E10" s="7">
        <v>42348</v>
      </c>
      <c r="F10" s="7">
        <v>44681</v>
      </c>
      <c r="G10" s="31"/>
      <c r="H10" s="8">
        <f>DATE(YEAR(F10),MONTH(F10)+3,DAY(F10)-1)</f>
        <v>44771</v>
      </c>
      <c r="I10" s="11">
        <f t="shared" ca="1" si="0"/>
        <v>62</v>
      </c>
      <c r="J10" s="9" t="str">
        <f t="shared" ca="1" si="1"/>
        <v>NOT DUE</v>
      </c>
      <c r="K10" s="28" t="s">
        <v>365</v>
      </c>
      <c r="L10" s="10"/>
    </row>
    <row r="11" spans="1:12" ht="24" x14ac:dyDescent="0.15">
      <c r="A11" s="9" t="s">
        <v>938</v>
      </c>
      <c r="B11" s="13" t="s">
        <v>353</v>
      </c>
      <c r="C11" s="28" t="s">
        <v>354</v>
      </c>
      <c r="D11" s="19" t="s">
        <v>366</v>
      </c>
      <c r="E11" s="7">
        <v>42348</v>
      </c>
      <c r="F11" s="7">
        <v>44681</v>
      </c>
      <c r="G11" s="31"/>
      <c r="H11" s="8">
        <f>DATE(YEAR(F11),MONTH(F11)+3,DAY(F11)-1)</f>
        <v>44771</v>
      </c>
      <c r="I11" s="11">
        <f t="shared" ca="1" si="0"/>
        <v>62</v>
      </c>
      <c r="J11" s="9" t="str">
        <f t="shared" ca="1" si="1"/>
        <v>NOT DUE</v>
      </c>
      <c r="K11" s="13"/>
      <c r="L11" s="10"/>
    </row>
    <row r="12" spans="1:12" ht="24" x14ac:dyDescent="0.15">
      <c r="A12" s="9" t="s">
        <v>939</v>
      </c>
      <c r="B12" s="13" t="s">
        <v>355</v>
      </c>
      <c r="C12" s="28" t="s">
        <v>356</v>
      </c>
      <c r="D12" s="19" t="s">
        <v>366</v>
      </c>
      <c r="E12" s="7">
        <v>42348</v>
      </c>
      <c r="F12" s="7">
        <v>44681</v>
      </c>
      <c r="G12" s="31"/>
      <c r="H12" s="8">
        <f>DATE(YEAR(F12),MONTH(F12)+3,DAY(F12)-1)</f>
        <v>44771</v>
      </c>
      <c r="I12" s="11">
        <f t="shared" ca="1" si="0"/>
        <v>62</v>
      </c>
      <c r="J12" s="9" t="str">
        <f t="shared" ca="1" si="1"/>
        <v>NOT DUE</v>
      </c>
      <c r="K12" s="13"/>
      <c r="L12" s="10"/>
    </row>
    <row r="13" spans="1:12" ht="24" x14ac:dyDescent="0.15">
      <c r="A13" s="9" t="s">
        <v>940</v>
      </c>
      <c r="B13" s="13" t="s">
        <v>357</v>
      </c>
      <c r="C13" s="28" t="s">
        <v>368</v>
      </c>
      <c r="D13" s="19" t="s">
        <v>89</v>
      </c>
      <c r="E13" s="7">
        <v>42348</v>
      </c>
      <c r="F13" s="7">
        <v>44534</v>
      </c>
      <c r="G13" s="31"/>
      <c r="H13" s="8">
        <f>DATE(YEAR(F13)+1,MONTH(F13),DAY(F13)-1)</f>
        <v>44898</v>
      </c>
      <c r="I13" s="11">
        <f t="shared" ca="1" si="0"/>
        <v>189</v>
      </c>
      <c r="J13" s="9" t="str">
        <f t="shared" ca="1" si="1"/>
        <v>NOT DUE</v>
      </c>
      <c r="K13" s="13"/>
      <c r="L13" s="10"/>
    </row>
    <row r="14" spans="1:12" ht="24" x14ac:dyDescent="0.15">
      <c r="A14" s="9" t="s">
        <v>941</v>
      </c>
      <c r="B14" s="13" t="s">
        <v>359</v>
      </c>
      <c r="C14" s="28" t="s">
        <v>368</v>
      </c>
      <c r="D14" s="19" t="s">
        <v>89</v>
      </c>
      <c r="E14" s="7">
        <v>42348</v>
      </c>
      <c r="F14" s="7">
        <v>44534</v>
      </c>
      <c r="G14" s="31"/>
      <c r="H14" s="8">
        <f>DATE(YEAR(F14)+1,MONTH(F14),DAY(F14)-1)</f>
        <v>44898</v>
      </c>
      <c r="I14" s="11">
        <f t="shared" ca="1" si="0"/>
        <v>189</v>
      </c>
      <c r="J14" s="9" t="str">
        <f t="shared" ca="1" si="1"/>
        <v>NOT DUE</v>
      </c>
      <c r="K14" s="13"/>
      <c r="L14" s="10"/>
    </row>
    <row r="15" spans="1:12" ht="24" x14ac:dyDescent="0.15">
      <c r="A15" s="9" t="s">
        <v>942</v>
      </c>
      <c r="B15" s="13" t="s">
        <v>360</v>
      </c>
      <c r="C15" s="28" t="s">
        <v>368</v>
      </c>
      <c r="D15" s="19" t="s">
        <v>89</v>
      </c>
      <c r="E15" s="7">
        <v>42348</v>
      </c>
      <c r="F15" s="7">
        <v>44534</v>
      </c>
      <c r="G15" s="31"/>
      <c r="H15" s="8">
        <f>DATE(YEAR(F15)+1,MONTH(F15),DAY(F15)-1)</f>
        <v>44898</v>
      </c>
      <c r="I15" s="11">
        <f t="shared" ca="1" si="0"/>
        <v>189</v>
      </c>
      <c r="J15" s="9" t="str">
        <f t="shared" ca="1" si="1"/>
        <v>NOT DUE</v>
      </c>
      <c r="K15" s="13"/>
      <c r="L15" s="10"/>
    </row>
    <row r="16" spans="1:12" ht="24" x14ac:dyDescent="0.15">
      <c r="A16" s="9" t="s">
        <v>943</v>
      </c>
      <c r="B16" s="13" t="s">
        <v>361</v>
      </c>
      <c r="C16" s="28" t="s">
        <v>367</v>
      </c>
      <c r="D16" s="19" t="s">
        <v>89</v>
      </c>
      <c r="E16" s="7">
        <v>42348</v>
      </c>
      <c r="F16" s="7">
        <v>44534</v>
      </c>
      <c r="G16" s="31"/>
      <c r="H16" s="8">
        <f>DATE(YEAR(F16)+1,MONTH(F16),DAY(F16)-1)</f>
        <v>44898</v>
      </c>
      <c r="I16" s="11">
        <f t="shared" ca="1" si="0"/>
        <v>189</v>
      </c>
      <c r="J16" s="9" t="str">
        <f t="shared" ca="1" si="1"/>
        <v>NOT DUE</v>
      </c>
      <c r="K16" s="13"/>
      <c r="L16" s="10"/>
    </row>
    <row r="17" spans="1:12" x14ac:dyDescent="0.15">
      <c r="A17" s="9" t="s">
        <v>944</v>
      </c>
      <c r="B17" s="13" t="s">
        <v>363</v>
      </c>
      <c r="C17" s="28" t="s">
        <v>31</v>
      </c>
      <c r="D17" s="19" t="s">
        <v>364</v>
      </c>
      <c r="E17" s="7">
        <v>42348</v>
      </c>
      <c r="F17" s="7">
        <v>44245</v>
      </c>
      <c r="G17" s="31"/>
      <c r="H17" s="8">
        <f>DATE(YEAR(F17)+2,MONTH(F17),DAY(F17)-1)</f>
        <v>44974</v>
      </c>
      <c r="I17" s="11">
        <f t="shared" ca="1" si="0"/>
        <v>265</v>
      </c>
      <c r="J17" s="9" t="str">
        <f t="shared" ca="1" si="1"/>
        <v>NOT DUE</v>
      </c>
      <c r="K17" s="13"/>
      <c r="L17" s="10"/>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C23"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4" priority="1" operator="equal">
      <formula>"overdue"</formula>
    </cfRule>
  </conditionalFormatting>
  <pageMargins left="0.7" right="0.7" top="0.75" bottom="0.75" header="0.3" footer="0.3"/>
  <pageSetup paperSize="9" scale="66"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371</v>
      </c>
      <c r="D3" s="147" t="s">
        <v>9</v>
      </c>
      <c r="E3" s="147"/>
      <c r="F3" s="3" t="s">
        <v>945</v>
      </c>
    </row>
    <row r="4" spans="1:12" ht="18" customHeight="1" x14ac:dyDescent="0.15">
      <c r="A4" s="146" t="s">
        <v>22</v>
      </c>
      <c r="B4" s="146"/>
      <c r="C4" s="16" t="s">
        <v>372</v>
      </c>
      <c r="D4" s="147" t="s">
        <v>10</v>
      </c>
      <c r="E4" s="147"/>
      <c r="F4" s="31"/>
    </row>
    <row r="5" spans="1:12" ht="18" customHeight="1" x14ac:dyDescent="0.15">
      <c r="A5" s="146" t="s">
        <v>23</v>
      </c>
      <c r="B5" s="146"/>
      <c r="C5" s="17" t="s">
        <v>346</v>
      </c>
      <c r="D5" s="138"/>
      <c r="E5" s="138" t="str">
        <f>'[2]Running Hours'!$C5</f>
        <v>Date updated:</v>
      </c>
      <c r="F5" s="139">
        <f>'No.2 Sanitary Space Exhaust Fan'!F5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946</v>
      </c>
      <c r="B8" s="13" t="s">
        <v>347</v>
      </c>
      <c r="C8" s="28" t="s">
        <v>348</v>
      </c>
      <c r="D8" s="19" t="s">
        <v>2</v>
      </c>
      <c r="E8" s="7">
        <v>42348</v>
      </c>
      <c r="F8" s="7">
        <v>44709</v>
      </c>
      <c r="G8" s="31"/>
      <c r="H8" s="8">
        <f>EDATE(F8-1,1)</f>
        <v>44739</v>
      </c>
      <c r="I8" s="11">
        <f t="shared" ref="I8:I17" ca="1" si="0">IF(ISBLANK(H8),"",H8-DATE(YEAR(NOW()),MONTH(NOW()),DAY(NOW())))</f>
        <v>30</v>
      </c>
      <c r="J8" s="9" t="str">
        <f t="shared" ref="J8:J17" ca="1" si="1">IF(I8="","",IF(I8&lt;0,"OVERDUE","NOT DUE"))</f>
        <v>NOT DUE</v>
      </c>
      <c r="K8" s="13"/>
      <c r="L8" s="10"/>
    </row>
    <row r="9" spans="1:12" ht="24" x14ac:dyDescent="0.15">
      <c r="A9" s="9" t="s">
        <v>947</v>
      </c>
      <c r="B9" s="13" t="s">
        <v>349</v>
      </c>
      <c r="C9" s="28" t="s">
        <v>350</v>
      </c>
      <c r="D9" s="19" t="s">
        <v>366</v>
      </c>
      <c r="E9" s="7">
        <v>42348</v>
      </c>
      <c r="F9" s="7">
        <v>44681</v>
      </c>
      <c r="G9" s="31"/>
      <c r="H9" s="8">
        <f>DATE(YEAR(F9),MONTH(F9)+3,DAY(F9)-1)</f>
        <v>44771</v>
      </c>
      <c r="I9" s="11">
        <f t="shared" ca="1" si="0"/>
        <v>62</v>
      </c>
      <c r="J9" s="9" t="str">
        <f t="shared" ca="1" si="1"/>
        <v>NOT DUE</v>
      </c>
      <c r="K9" s="13"/>
      <c r="L9" s="10"/>
    </row>
    <row r="10" spans="1:12" ht="36" x14ac:dyDescent="0.15">
      <c r="A10" s="9" t="s">
        <v>948</v>
      </c>
      <c r="B10" s="13" t="s">
        <v>351</v>
      </c>
      <c r="C10" s="28" t="s">
        <v>352</v>
      </c>
      <c r="D10" s="19" t="s">
        <v>366</v>
      </c>
      <c r="E10" s="7">
        <v>42348</v>
      </c>
      <c r="F10" s="7">
        <v>44681</v>
      </c>
      <c r="G10" s="31"/>
      <c r="H10" s="8">
        <f>DATE(YEAR(F10),MONTH(F10)+3,DAY(F10)-1)</f>
        <v>44771</v>
      </c>
      <c r="I10" s="11">
        <f t="shared" ca="1" si="0"/>
        <v>62</v>
      </c>
      <c r="J10" s="9" t="str">
        <f t="shared" ca="1" si="1"/>
        <v>NOT DUE</v>
      </c>
      <c r="K10" s="28" t="s">
        <v>365</v>
      </c>
      <c r="L10" s="10"/>
    </row>
    <row r="11" spans="1:12" ht="24" x14ac:dyDescent="0.15">
      <c r="A11" s="9" t="s">
        <v>949</v>
      </c>
      <c r="B11" s="13" t="s">
        <v>353</v>
      </c>
      <c r="C11" s="28" t="s">
        <v>354</v>
      </c>
      <c r="D11" s="19" t="s">
        <v>366</v>
      </c>
      <c r="E11" s="7">
        <v>42348</v>
      </c>
      <c r="F11" s="7">
        <v>44681</v>
      </c>
      <c r="G11" s="31"/>
      <c r="H11" s="8">
        <f>DATE(YEAR(F11),MONTH(F11)+3,DAY(F11)-1)</f>
        <v>44771</v>
      </c>
      <c r="I11" s="11">
        <f t="shared" ca="1" si="0"/>
        <v>62</v>
      </c>
      <c r="J11" s="9" t="str">
        <f t="shared" ca="1" si="1"/>
        <v>NOT DUE</v>
      </c>
      <c r="K11" s="13"/>
      <c r="L11" s="10"/>
    </row>
    <row r="12" spans="1:12" ht="24" x14ac:dyDescent="0.15">
      <c r="A12" s="9" t="s">
        <v>950</v>
      </c>
      <c r="B12" s="13" t="s">
        <v>355</v>
      </c>
      <c r="C12" s="28" t="s">
        <v>356</v>
      </c>
      <c r="D12" s="19" t="s">
        <v>366</v>
      </c>
      <c r="E12" s="7">
        <v>42348</v>
      </c>
      <c r="F12" s="7">
        <v>44681</v>
      </c>
      <c r="G12" s="31"/>
      <c r="H12" s="8">
        <f>DATE(YEAR(F12),MONTH(F12)+3,DAY(F12)-1)</f>
        <v>44771</v>
      </c>
      <c r="I12" s="11">
        <f t="shared" ca="1" si="0"/>
        <v>62</v>
      </c>
      <c r="J12" s="9" t="str">
        <f t="shared" ca="1" si="1"/>
        <v>NOT DUE</v>
      </c>
      <c r="K12" s="13"/>
      <c r="L12" s="10"/>
    </row>
    <row r="13" spans="1:12" ht="24" x14ac:dyDescent="0.15">
      <c r="A13" s="9" t="s">
        <v>951</v>
      </c>
      <c r="B13" s="13" t="s">
        <v>357</v>
      </c>
      <c r="C13" s="28" t="s">
        <v>368</v>
      </c>
      <c r="D13" s="19" t="s">
        <v>89</v>
      </c>
      <c r="E13" s="7">
        <v>42348</v>
      </c>
      <c r="F13" s="7">
        <v>44534</v>
      </c>
      <c r="G13" s="31"/>
      <c r="H13" s="8">
        <f>DATE(YEAR(F13)+1,MONTH(F13),DAY(F13)-1)</f>
        <v>44898</v>
      </c>
      <c r="I13" s="11">
        <f t="shared" ca="1" si="0"/>
        <v>189</v>
      </c>
      <c r="J13" s="9" t="str">
        <f t="shared" ca="1" si="1"/>
        <v>NOT DUE</v>
      </c>
      <c r="K13" s="13"/>
      <c r="L13" s="10"/>
    </row>
    <row r="14" spans="1:12" ht="24" x14ac:dyDescent="0.15">
      <c r="A14" s="9" t="s">
        <v>952</v>
      </c>
      <c r="B14" s="13" t="s">
        <v>359</v>
      </c>
      <c r="C14" s="28" t="s">
        <v>368</v>
      </c>
      <c r="D14" s="19" t="s">
        <v>89</v>
      </c>
      <c r="E14" s="7">
        <v>42348</v>
      </c>
      <c r="F14" s="7">
        <v>44534</v>
      </c>
      <c r="G14" s="31"/>
      <c r="H14" s="8">
        <f>DATE(YEAR(F14)+1,MONTH(F14),DAY(F14)-1)</f>
        <v>44898</v>
      </c>
      <c r="I14" s="11">
        <f t="shared" ca="1" si="0"/>
        <v>189</v>
      </c>
      <c r="J14" s="9" t="str">
        <f t="shared" ca="1" si="1"/>
        <v>NOT DUE</v>
      </c>
      <c r="K14" s="13"/>
      <c r="L14" s="10"/>
    </row>
    <row r="15" spans="1:12" ht="24" x14ac:dyDescent="0.15">
      <c r="A15" s="9" t="s">
        <v>953</v>
      </c>
      <c r="B15" s="13" t="s">
        <v>360</v>
      </c>
      <c r="C15" s="28" t="s">
        <v>368</v>
      </c>
      <c r="D15" s="19" t="s">
        <v>89</v>
      </c>
      <c r="E15" s="7">
        <v>42348</v>
      </c>
      <c r="F15" s="7">
        <v>44534</v>
      </c>
      <c r="G15" s="31"/>
      <c r="H15" s="8">
        <f>DATE(YEAR(F15)+1,MONTH(F15),DAY(F15)-1)</f>
        <v>44898</v>
      </c>
      <c r="I15" s="11">
        <f t="shared" ca="1" si="0"/>
        <v>189</v>
      </c>
      <c r="J15" s="9" t="str">
        <f t="shared" ca="1" si="1"/>
        <v>NOT DUE</v>
      </c>
      <c r="K15" s="13"/>
      <c r="L15" s="10"/>
    </row>
    <row r="16" spans="1:12" ht="24" x14ac:dyDescent="0.15">
      <c r="A16" s="9" t="s">
        <v>954</v>
      </c>
      <c r="B16" s="13" t="s">
        <v>361</v>
      </c>
      <c r="C16" s="28" t="s">
        <v>367</v>
      </c>
      <c r="D16" s="19" t="s">
        <v>89</v>
      </c>
      <c r="E16" s="7">
        <v>42348</v>
      </c>
      <c r="F16" s="7">
        <v>44534</v>
      </c>
      <c r="G16" s="31"/>
      <c r="H16" s="8">
        <f>DATE(YEAR(F16)+1,MONTH(F16),DAY(F16)-1)</f>
        <v>44898</v>
      </c>
      <c r="I16" s="11">
        <f t="shared" ca="1" si="0"/>
        <v>189</v>
      </c>
      <c r="J16" s="9" t="str">
        <f t="shared" ca="1" si="1"/>
        <v>NOT DUE</v>
      </c>
      <c r="K16" s="13"/>
      <c r="L16" s="10"/>
    </row>
    <row r="17" spans="1:12" x14ac:dyDescent="0.15">
      <c r="A17" s="9" t="s">
        <v>955</v>
      </c>
      <c r="B17" s="13" t="s">
        <v>363</v>
      </c>
      <c r="C17" s="28" t="s">
        <v>31</v>
      </c>
      <c r="D17" s="19" t="s">
        <v>364</v>
      </c>
      <c r="E17" s="7">
        <v>42348</v>
      </c>
      <c r="F17" s="7">
        <v>44245</v>
      </c>
      <c r="G17" s="31"/>
      <c r="H17" s="8">
        <f>DATE(YEAR(F17)+2,MONTH(F17),DAY(F17)-1)</f>
        <v>44974</v>
      </c>
      <c r="I17" s="11">
        <f t="shared" ca="1" si="0"/>
        <v>265</v>
      </c>
      <c r="J17" s="9" t="str">
        <f t="shared" ca="1" si="1"/>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3" priority="1" operator="equal">
      <formula>"overdue"</formula>
    </cfRule>
  </conditionalFormatting>
  <pageMargins left="0.7" right="0.7" top="0.75" bottom="0.75" header="0.3" footer="0.3"/>
  <pageSetup paperSize="9" scale="66" orientation="landscape"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373</v>
      </c>
      <c r="D3" s="147" t="s">
        <v>9</v>
      </c>
      <c r="E3" s="147"/>
      <c r="F3" s="3" t="s">
        <v>956</v>
      </c>
    </row>
    <row r="4" spans="1:12" ht="18" customHeight="1" x14ac:dyDescent="0.15">
      <c r="A4" s="146" t="s">
        <v>22</v>
      </c>
      <c r="B4" s="146"/>
      <c r="C4" s="16" t="s">
        <v>374</v>
      </c>
      <c r="D4" s="147" t="s">
        <v>10</v>
      </c>
      <c r="E4" s="147"/>
      <c r="F4" s="31"/>
    </row>
    <row r="5" spans="1:12" ht="18" customHeight="1" x14ac:dyDescent="0.15">
      <c r="A5" s="146" t="s">
        <v>23</v>
      </c>
      <c r="B5" s="146"/>
      <c r="C5" s="17" t="s">
        <v>346</v>
      </c>
      <c r="D5" s="138"/>
      <c r="E5" s="138" t="str">
        <f>'[2]Running Hours'!$C5</f>
        <v>Date updated:</v>
      </c>
      <c r="F5" s="139">
        <f>'Galley Exhaust Fan'!F5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957</v>
      </c>
      <c r="B8" s="13" t="s">
        <v>347</v>
      </c>
      <c r="C8" s="28" t="s">
        <v>348</v>
      </c>
      <c r="D8" s="19" t="s">
        <v>2</v>
      </c>
      <c r="E8" s="7">
        <v>42348</v>
      </c>
      <c r="F8" s="7">
        <v>44709</v>
      </c>
      <c r="G8" s="31"/>
      <c r="H8" s="8">
        <f>EDATE(F8-1,1)</f>
        <v>44739</v>
      </c>
      <c r="I8" s="11">
        <f t="shared" ref="I8:I17" ca="1" si="0">IF(ISBLANK(H8),"",H8-DATE(YEAR(NOW()),MONTH(NOW()),DAY(NOW())))</f>
        <v>30</v>
      </c>
      <c r="J8" s="9" t="str">
        <f t="shared" ref="J8:J17" ca="1" si="1">IF(I8="","",IF(I8&lt;0,"OVERDUE","NOT DUE"))</f>
        <v>NOT DUE</v>
      </c>
      <c r="K8" s="13"/>
      <c r="L8" s="10"/>
    </row>
    <row r="9" spans="1:12" ht="24" x14ac:dyDescent="0.15">
      <c r="A9" s="9" t="s">
        <v>958</v>
      </c>
      <c r="B9" s="13" t="s">
        <v>349</v>
      </c>
      <c r="C9" s="28" t="s">
        <v>350</v>
      </c>
      <c r="D9" s="19" t="s">
        <v>366</v>
      </c>
      <c r="E9" s="7">
        <v>42348</v>
      </c>
      <c r="F9" s="7">
        <v>44681</v>
      </c>
      <c r="G9" s="31"/>
      <c r="H9" s="8">
        <f>DATE(YEAR(F9),MONTH(F9)+3,DAY(F9)-1)</f>
        <v>44771</v>
      </c>
      <c r="I9" s="11">
        <f t="shared" ca="1" si="0"/>
        <v>62</v>
      </c>
      <c r="J9" s="9" t="str">
        <f t="shared" ca="1" si="1"/>
        <v>NOT DUE</v>
      </c>
      <c r="K9" s="13"/>
      <c r="L9" s="10"/>
    </row>
    <row r="10" spans="1:12" ht="36" customHeight="1" x14ac:dyDescent="0.15">
      <c r="A10" s="9" t="s">
        <v>959</v>
      </c>
      <c r="B10" s="13" t="s">
        <v>351</v>
      </c>
      <c r="C10" s="28" t="s">
        <v>352</v>
      </c>
      <c r="D10" s="19" t="s">
        <v>366</v>
      </c>
      <c r="E10" s="7">
        <v>42348</v>
      </c>
      <c r="F10" s="7">
        <v>44681</v>
      </c>
      <c r="G10" s="31"/>
      <c r="H10" s="8">
        <f>DATE(YEAR(F10),MONTH(F10)+3,DAY(F10)-1)</f>
        <v>44771</v>
      </c>
      <c r="I10" s="11">
        <f t="shared" ca="1" si="0"/>
        <v>62</v>
      </c>
      <c r="J10" s="9" t="str">
        <f t="shared" ca="1" si="1"/>
        <v>NOT DUE</v>
      </c>
      <c r="K10" s="28" t="s">
        <v>365</v>
      </c>
      <c r="L10" s="10"/>
    </row>
    <row r="11" spans="1:12" ht="24" x14ac:dyDescent="0.15">
      <c r="A11" s="9" t="s">
        <v>960</v>
      </c>
      <c r="B11" s="13" t="s">
        <v>353</v>
      </c>
      <c r="C11" s="28" t="s">
        <v>354</v>
      </c>
      <c r="D11" s="19" t="s">
        <v>366</v>
      </c>
      <c r="E11" s="7">
        <v>42348</v>
      </c>
      <c r="F11" s="7">
        <v>44681</v>
      </c>
      <c r="G11" s="31"/>
      <c r="H11" s="8">
        <f>DATE(YEAR(F11),MONTH(F11)+3,DAY(F11)-1)</f>
        <v>44771</v>
      </c>
      <c r="I11" s="11">
        <f t="shared" ca="1" si="0"/>
        <v>62</v>
      </c>
      <c r="J11" s="9" t="str">
        <f t="shared" ca="1" si="1"/>
        <v>NOT DUE</v>
      </c>
      <c r="K11" s="13"/>
      <c r="L11" s="10"/>
    </row>
    <row r="12" spans="1:12" ht="24" x14ac:dyDescent="0.15">
      <c r="A12" s="9" t="s">
        <v>961</v>
      </c>
      <c r="B12" s="13" t="s">
        <v>355</v>
      </c>
      <c r="C12" s="28" t="s">
        <v>356</v>
      </c>
      <c r="D12" s="19" t="s">
        <v>366</v>
      </c>
      <c r="E12" s="7">
        <v>42348</v>
      </c>
      <c r="F12" s="7">
        <v>44681</v>
      </c>
      <c r="G12" s="31"/>
      <c r="H12" s="8">
        <f>DATE(YEAR(F12),MONTH(F12)+3,DAY(F12)-1)</f>
        <v>44771</v>
      </c>
      <c r="I12" s="11">
        <f t="shared" ca="1" si="0"/>
        <v>62</v>
      </c>
      <c r="J12" s="9" t="str">
        <f t="shared" ca="1" si="1"/>
        <v>NOT DUE</v>
      </c>
      <c r="K12" s="13"/>
      <c r="L12" s="10"/>
    </row>
    <row r="13" spans="1:12" ht="24" x14ac:dyDescent="0.15">
      <c r="A13" s="9" t="s">
        <v>962</v>
      </c>
      <c r="B13" s="13" t="s">
        <v>357</v>
      </c>
      <c r="C13" s="28" t="s">
        <v>368</v>
      </c>
      <c r="D13" s="19" t="s">
        <v>89</v>
      </c>
      <c r="E13" s="7">
        <v>42348</v>
      </c>
      <c r="F13" s="7">
        <v>44534</v>
      </c>
      <c r="G13" s="31"/>
      <c r="H13" s="8">
        <f>DATE(YEAR(F13)+1,MONTH(F13),DAY(F13)-1)</f>
        <v>44898</v>
      </c>
      <c r="I13" s="11">
        <f t="shared" ca="1" si="0"/>
        <v>189</v>
      </c>
      <c r="J13" s="9" t="str">
        <f t="shared" ca="1" si="1"/>
        <v>NOT DUE</v>
      </c>
      <c r="K13" s="13"/>
      <c r="L13" s="10"/>
    </row>
    <row r="14" spans="1:12" ht="24" x14ac:dyDescent="0.15">
      <c r="A14" s="9" t="s">
        <v>963</v>
      </c>
      <c r="B14" s="13" t="s">
        <v>359</v>
      </c>
      <c r="C14" s="28" t="s">
        <v>368</v>
      </c>
      <c r="D14" s="19" t="s">
        <v>89</v>
      </c>
      <c r="E14" s="7">
        <v>42348</v>
      </c>
      <c r="F14" s="7">
        <v>44534</v>
      </c>
      <c r="G14" s="31"/>
      <c r="H14" s="8">
        <f>DATE(YEAR(F14)+1,MONTH(F14),DAY(F14)-1)</f>
        <v>44898</v>
      </c>
      <c r="I14" s="11">
        <f t="shared" ca="1" si="0"/>
        <v>189</v>
      </c>
      <c r="J14" s="9" t="str">
        <f t="shared" ca="1" si="1"/>
        <v>NOT DUE</v>
      </c>
      <c r="K14" s="13"/>
      <c r="L14" s="10"/>
    </row>
    <row r="15" spans="1:12" ht="24" x14ac:dyDescent="0.15">
      <c r="A15" s="9" t="s">
        <v>964</v>
      </c>
      <c r="B15" s="13" t="s">
        <v>360</v>
      </c>
      <c r="C15" s="28" t="s">
        <v>368</v>
      </c>
      <c r="D15" s="19" t="s">
        <v>89</v>
      </c>
      <c r="E15" s="7">
        <v>42348</v>
      </c>
      <c r="F15" s="7">
        <v>44534</v>
      </c>
      <c r="G15" s="31"/>
      <c r="H15" s="8">
        <f>DATE(YEAR(F15)+1,MONTH(F15),DAY(F15)-1)</f>
        <v>44898</v>
      </c>
      <c r="I15" s="11">
        <f t="shared" ca="1" si="0"/>
        <v>189</v>
      </c>
      <c r="J15" s="9" t="str">
        <f t="shared" ca="1" si="1"/>
        <v>NOT DUE</v>
      </c>
      <c r="K15" s="13"/>
      <c r="L15" s="10"/>
    </row>
    <row r="16" spans="1:12" ht="24" x14ac:dyDescent="0.15">
      <c r="A16" s="9" t="s">
        <v>965</v>
      </c>
      <c r="B16" s="13" t="s">
        <v>361</v>
      </c>
      <c r="C16" s="28" t="s">
        <v>367</v>
      </c>
      <c r="D16" s="19" t="s">
        <v>89</v>
      </c>
      <c r="E16" s="7">
        <v>42348</v>
      </c>
      <c r="F16" s="7">
        <v>44534</v>
      </c>
      <c r="G16" s="31"/>
      <c r="H16" s="8">
        <f>DATE(YEAR(F16)+1,MONTH(F16),DAY(F16)-1)</f>
        <v>44898</v>
      </c>
      <c r="I16" s="11">
        <f t="shared" ca="1" si="0"/>
        <v>189</v>
      </c>
      <c r="J16" s="9" t="str">
        <f t="shared" ca="1" si="1"/>
        <v>NOT DUE</v>
      </c>
      <c r="K16" s="13"/>
      <c r="L16" s="10"/>
    </row>
    <row r="17" spans="1:12" x14ac:dyDescent="0.15">
      <c r="A17" s="9" t="s">
        <v>966</v>
      </c>
      <c r="B17" s="13" t="s">
        <v>363</v>
      </c>
      <c r="C17" s="28" t="s">
        <v>31</v>
      </c>
      <c r="D17" s="19" t="s">
        <v>364</v>
      </c>
      <c r="E17" s="7">
        <v>42348</v>
      </c>
      <c r="F17" s="7">
        <v>44245</v>
      </c>
      <c r="G17" s="31"/>
      <c r="H17" s="8">
        <f>DATE(YEAR(F17)+2,MONTH(F17),DAY(F17)-1)</f>
        <v>44974</v>
      </c>
      <c r="I17" s="11">
        <f t="shared" ca="1" si="0"/>
        <v>265</v>
      </c>
      <c r="J17" s="9" t="str">
        <f t="shared" ca="1" si="1"/>
        <v>NOT DUE</v>
      </c>
      <c r="K17" s="13"/>
      <c r="L17"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row r="24" spans="1:12" x14ac:dyDescent="0.15">
      <c r="C24"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2" priority="1" operator="equal">
      <formula>"overdue"</formula>
    </cfRule>
  </conditionalFormatting>
  <pageMargins left="0.7" right="0.7" top="0.75" bottom="0.75" header="0.3" footer="0.3"/>
  <pageSetup paperSize="9" scale="66"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592</v>
      </c>
      <c r="D3" s="147" t="s">
        <v>9</v>
      </c>
      <c r="E3" s="147"/>
      <c r="F3" s="3" t="s">
        <v>591</v>
      </c>
    </row>
    <row r="4" spans="1:12" ht="18" customHeight="1" x14ac:dyDescent="0.15">
      <c r="A4" s="146" t="s">
        <v>22</v>
      </c>
      <c r="B4" s="146"/>
      <c r="C4" s="16" t="s">
        <v>593</v>
      </c>
      <c r="D4" s="147" t="s">
        <v>10</v>
      </c>
      <c r="E4" s="147"/>
      <c r="F4" s="31"/>
    </row>
    <row r="5" spans="1:12" ht="18" customHeight="1" x14ac:dyDescent="0.15">
      <c r="A5" s="146" t="s">
        <v>23</v>
      </c>
      <c r="B5" s="146"/>
      <c r="C5" s="17" t="s">
        <v>346</v>
      </c>
      <c r="D5" s="138"/>
      <c r="E5" s="138" t="str">
        <f>'[2]Running Hours'!$C5</f>
        <v>Date updated:</v>
      </c>
      <c r="F5" s="139">
        <f>'Steer Gear Rm. Exhaust Fan'!F5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594</v>
      </c>
      <c r="B8" s="13" t="s">
        <v>347</v>
      </c>
      <c r="C8" s="28" t="s">
        <v>348</v>
      </c>
      <c r="D8" s="19" t="s">
        <v>2</v>
      </c>
      <c r="E8" s="7">
        <v>42348</v>
      </c>
      <c r="F8" s="7">
        <v>44709</v>
      </c>
      <c r="G8" s="31"/>
      <c r="H8" s="8">
        <f>EDATE(F8-1,1)</f>
        <v>44739</v>
      </c>
      <c r="I8" s="11">
        <f t="shared" ref="I8:I17" ca="1" si="0">IF(ISBLANK(H8),"",H8-DATE(YEAR(NOW()),MONTH(NOW()),DAY(NOW())))</f>
        <v>30</v>
      </c>
      <c r="J8" s="9" t="str">
        <f t="shared" ref="J8:J17" ca="1" si="1">IF(I8="","",IF(I8&lt;0,"OVERDUE","NOT DUE"))</f>
        <v>NOT DUE</v>
      </c>
      <c r="K8" s="13"/>
      <c r="L8" s="56" t="s">
        <v>3065</v>
      </c>
    </row>
    <row r="9" spans="1:12" ht="24" x14ac:dyDescent="0.15">
      <c r="A9" s="9" t="s">
        <v>595</v>
      </c>
      <c r="B9" s="13" t="s">
        <v>349</v>
      </c>
      <c r="C9" s="28" t="s">
        <v>350</v>
      </c>
      <c r="D9" s="19" t="s">
        <v>366</v>
      </c>
      <c r="E9" s="7">
        <v>42348</v>
      </c>
      <c r="F9" s="7">
        <v>44681</v>
      </c>
      <c r="G9" s="31"/>
      <c r="H9" s="8">
        <f>DATE(YEAR(F9),MONTH(F9)+3,DAY(F9)-1)</f>
        <v>44771</v>
      </c>
      <c r="I9" s="11">
        <f t="shared" ca="1" si="0"/>
        <v>62</v>
      </c>
      <c r="J9" s="9" t="str">
        <f t="shared" ca="1" si="1"/>
        <v>NOT DUE</v>
      </c>
      <c r="K9" s="13"/>
      <c r="L9" s="56" t="s">
        <v>3066</v>
      </c>
    </row>
    <row r="10" spans="1:12" ht="36" customHeight="1" x14ac:dyDescent="0.15">
      <c r="A10" s="9" t="s">
        <v>596</v>
      </c>
      <c r="B10" s="13" t="s">
        <v>351</v>
      </c>
      <c r="C10" s="28" t="s">
        <v>352</v>
      </c>
      <c r="D10" s="19" t="s">
        <v>366</v>
      </c>
      <c r="E10" s="7">
        <v>42348</v>
      </c>
      <c r="F10" s="7">
        <v>44681</v>
      </c>
      <c r="G10" s="31"/>
      <c r="H10" s="8">
        <f>DATE(YEAR(F10),MONTH(F10)+3,DAY(F10)-1)</f>
        <v>44771</v>
      </c>
      <c r="I10" s="11">
        <f t="shared" ca="1" si="0"/>
        <v>62</v>
      </c>
      <c r="J10" s="9" t="str">
        <f t="shared" ca="1" si="1"/>
        <v>NOT DUE</v>
      </c>
      <c r="K10" s="28"/>
      <c r="L10" s="56" t="s">
        <v>3066</v>
      </c>
    </row>
    <row r="11" spans="1:12" ht="24" customHeight="1" x14ac:dyDescent="0.15">
      <c r="A11" s="9" t="s">
        <v>597</v>
      </c>
      <c r="B11" s="13" t="s">
        <v>353</v>
      </c>
      <c r="C11" s="28" t="s">
        <v>354</v>
      </c>
      <c r="D11" s="19" t="s">
        <v>366</v>
      </c>
      <c r="E11" s="7">
        <v>42348</v>
      </c>
      <c r="F11" s="7">
        <v>44681</v>
      </c>
      <c r="G11" s="31"/>
      <c r="H11" s="8">
        <f>DATE(YEAR(F11),MONTH(F11)+3,DAY(F11)-1)</f>
        <v>44771</v>
      </c>
      <c r="I11" s="11">
        <f t="shared" ca="1" si="0"/>
        <v>62</v>
      </c>
      <c r="J11" s="9" t="str">
        <f t="shared" ca="1" si="1"/>
        <v>NOT DUE</v>
      </c>
      <c r="K11" s="13"/>
      <c r="L11" s="56" t="s">
        <v>3066</v>
      </c>
    </row>
    <row r="12" spans="1:12" ht="24" customHeight="1" x14ac:dyDescent="0.15">
      <c r="A12" s="9" t="s">
        <v>598</v>
      </c>
      <c r="B12" s="13" t="s">
        <v>355</v>
      </c>
      <c r="C12" s="28" t="s">
        <v>356</v>
      </c>
      <c r="D12" s="19" t="s">
        <v>366</v>
      </c>
      <c r="E12" s="7">
        <v>42348</v>
      </c>
      <c r="F12" s="7">
        <v>44681</v>
      </c>
      <c r="G12" s="31"/>
      <c r="H12" s="8">
        <f>DATE(YEAR(F12),MONTH(F12)+3,DAY(F12)-1)</f>
        <v>44771</v>
      </c>
      <c r="I12" s="11">
        <f t="shared" ca="1" si="0"/>
        <v>62</v>
      </c>
      <c r="J12" s="9" t="str">
        <f t="shared" ca="1" si="1"/>
        <v>NOT DUE</v>
      </c>
      <c r="K12" s="13"/>
      <c r="L12" s="56" t="s">
        <v>3066</v>
      </c>
    </row>
    <row r="13" spans="1:12" ht="24" customHeight="1" x14ac:dyDescent="0.15">
      <c r="A13" s="9" t="s">
        <v>599</v>
      </c>
      <c r="B13" s="13" t="s">
        <v>357</v>
      </c>
      <c r="C13" s="28" t="s">
        <v>358</v>
      </c>
      <c r="D13" s="19" t="s">
        <v>89</v>
      </c>
      <c r="E13" s="7">
        <v>42348</v>
      </c>
      <c r="F13" s="7">
        <v>44534</v>
      </c>
      <c r="G13" s="31"/>
      <c r="H13" s="8">
        <f>DATE(YEAR(F13)+1,MONTH(F13),DAY(F13)-1)</f>
        <v>44898</v>
      </c>
      <c r="I13" s="11">
        <f t="shared" ca="1" si="0"/>
        <v>189</v>
      </c>
      <c r="J13" s="9" t="str">
        <f t="shared" ca="1" si="1"/>
        <v>NOT DUE</v>
      </c>
      <c r="K13" s="13"/>
      <c r="L13" s="56" t="s">
        <v>3066</v>
      </c>
    </row>
    <row r="14" spans="1:12" ht="24" customHeight="1" x14ac:dyDescent="0.15">
      <c r="A14" s="9" t="s">
        <v>600</v>
      </c>
      <c r="B14" s="13" t="s">
        <v>359</v>
      </c>
      <c r="C14" s="28" t="s">
        <v>358</v>
      </c>
      <c r="D14" s="19" t="s">
        <v>89</v>
      </c>
      <c r="E14" s="7">
        <v>42348</v>
      </c>
      <c r="F14" s="7">
        <v>44534</v>
      </c>
      <c r="G14" s="31"/>
      <c r="H14" s="8">
        <f>DATE(YEAR(F14)+1,MONTH(F14),DAY(F14)-1)</f>
        <v>44898</v>
      </c>
      <c r="I14" s="11">
        <f t="shared" ca="1" si="0"/>
        <v>189</v>
      </c>
      <c r="J14" s="9" t="str">
        <f t="shared" ca="1" si="1"/>
        <v>NOT DUE</v>
      </c>
      <c r="K14" s="13"/>
      <c r="L14" s="56" t="s">
        <v>3066</v>
      </c>
    </row>
    <row r="15" spans="1:12" ht="24" customHeight="1" x14ac:dyDescent="0.15">
      <c r="A15" s="9" t="s">
        <v>601</v>
      </c>
      <c r="B15" s="13" t="s">
        <v>360</v>
      </c>
      <c r="C15" s="28" t="s">
        <v>358</v>
      </c>
      <c r="D15" s="19" t="s">
        <v>89</v>
      </c>
      <c r="E15" s="7">
        <v>42348</v>
      </c>
      <c r="F15" s="7">
        <v>44534</v>
      </c>
      <c r="G15" s="31"/>
      <c r="H15" s="8">
        <f>DATE(YEAR(F15)+1,MONTH(F15),DAY(F15)-1)</f>
        <v>44898</v>
      </c>
      <c r="I15" s="11">
        <f t="shared" ca="1" si="0"/>
        <v>189</v>
      </c>
      <c r="J15" s="9" t="str">
        <f t="shared" ca="1" si="1"/>
        <v>NOT DUE</v>
      </c>
      <c r="K15" s="13"/>
      <c r="L15" s="56" t="s">
        <v>3066</v>
      </c>
    </row>
    <row r="16" spans="1:12" ht="24" customHeight="1" x14ac:dyDescent="0.15">
      <c r="A16" s="9" t="s">
        <v>602</v>
      </c>
      <c r="B16" s="13" t="s">
        <v>361</v>
      </c>
      <c r="C16" s="28" t="s">
        <v>362</v>
      </c>
      <c r="D16" s="19" t="s">
        <v>89</v>
      </c>
      <c r="E16" s="7">
        <v>42348</v>
      </c>
      <c r="F16" s="7">
        <v>44534</v>
      </c>
      <c r="G16" s="31"/>
      <c r="H16" s="8">
        <f>DATE(YEAR(F16)+1,MONTH(F16),DAY(F16)-1)</f>
        <v>44898</v>
      </c>
      <c r="I16" s="11">
        <f t="shared" ca="1" si="0"/>
        <v>189</v>
      </c>
      <c r="J16" s="9" t="str">
        <f t="shared" ca="1" si="1"/>
        <v>NOT DUE</v>
      </c>
      <c r="K16" s="13"/>
      <c r="L16" s="56" t="s">
        <v>3066</v>
      </c>
    </row>
    <row r="17" spans="1:12" x14ac:dyDescent="0.15">
      <c r="A17" s="9" t="s">
        <v>603</v>
      </c>
      <c r="B17" s="13" t="s">
        <v>363</v>
      </c>
      <c r="C17" s="28" t="s">
        <v>31</v>
      </c>
      <c r="D17" s="19" t="s">
        <v>364</v>
      </c>
      <c r="E17" s="7">
        <v>42348</v>
      </c>
      <c r="F17" s="7">
        <v>44245</v>
      </c>
      <c r="G17" s="31"/>
      <c r="H17" s="8">
        <f>DATE(YEAR(F17)+2,MONTH(F17),DAY(F17)-1)</f>
        <v>44974</v>
      </c>
      <c r="I17" s="11">
        <f t="shared" ca="1" si="0"/>
        <v>265</v>
      </c>
      <c r="J17" s="9" t="str">
        <f t="shared" ca="1" si="1"/>
        <v>NOT DUE</v>
      </c>
      <c r="K17" s="13"/>
      <c r="L17" s="56" t="s">
        <v>3066</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C23"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91" priority="1" operator="equal">
      <formula>"overdue"</formula>
    </cfRule>
  </conditionalFormatting>
  <pageMargins left="0.7" right="0.7" top="0.75" bottom="0.75" header="0.3" footer="0.3"/>
  <pageSetup paperSize="9" scale="66" orientation="landscape"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30" sqref="F3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375</v>
      </c>
      <c r="D3" s="147" t="s">
        <v>9</v>
      </c>
      <c r="E3" s="147"/>
      <c r="F3" s="3" t="s">
        <v>995</v>
      </c>
    </row>
    <row r="4" spans="1:12" ht="18" customHeight="1" x14ac:dyDescent="0.15">
      <c r="A4" s="146" t="s">
        <v>22</v>
      </c>
      <c r="B4" s="146"/>
      <c r="C4" s="16" t="s">
        <v>376</v>
      </c>
      <c r="D4" s="147" t="s">
        <v>10</v>
      </c>
      <c r="E4" s="147"/>
      <c r="F4" s="31"/>
    </row>
    <row r="5" spans="1:12" ht="18" customHeight="1" x14ac:dyDescent="0.15">
      <c r="A5" s="146" t="s">
        <v>23</v>
      </c>
      <c r="B5" s="146"/>
      <c r="C5" s="17" t="s">
        <v>377</v>
      </c>
      <c r="D5" s="138"/>
      <c r="E5" s="138" t="str">
        <f>'[2]Running Hours'!$C5</f>
        <v>Date updated:</v>
      </c>
      <c r="F5" s="139">
        <f>'Axial Flow Fan for Pipe Passage'!F5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996</v>
      </c>
      <c r="B8" s="28" t="s">
        <v>378</v>
      </c>
      <c r="C8" s="28" t="s">
        <v>379</v>
      </c>
      <c r="D8" s="19" t="s">
        <v>2</v>
      </c>
      <c r="E8" s="7">
        <v>42348</v>
      </c>
      <c r="F8" s="7">
        <v>44687</v>
      </c>
      <c r="G8" s="31"/>
      <c r="H8" s="8">
        <f>EDATE(F8-1,1)</f>
        <v>44717</v>
      </c>
      <c r="I8" s="11">
        <f t="shared" ref="I8:I17" ca="1" si="0">IF(ISBLANK(H8),"",H8-DATE(YEAR(NOW()),MONTH(NOW()),DAY(NOW())))</f>
        <v>8</v>
      </c>
      <c r="J8" s="9" t="str">
        <f t="shared" ref="J8:J18" ca="1" si="1">IF(I8="","",IF(I8&lt;0,"OVERDUE","NOT DUE"))</f>
        <v>NOT DUE</v>
      </c>
      <c r="K8" s="13"/>
      <c r="L8" s="10"/>
    </row>
    <row r="9" spans="1:12" ht="24" x14ac:dyDescent="0.15">
      <c r="A9" s="9" t="s">
        <v>997</v>
      </c>
      <c r="B9" s="28" t="s">
        <v>380</v>
      </c>
      <c r="C9" s="28" t="s">
        <v>381</v>
      </c>
      <c r="D9" s="19" t="s">
        <v>419</v>
      </c>
      <c r="E9" s="7">
        <v>42348</v>
      </c>
      <c r="F9" s="7">
        <v>44687</v>
      </c>
      <c r="G9" s="31"/>
      <c r="H9" s="8">
        <f>DATE(YEAR(F9),MONTH(F9)+2,DAY(F9)-1)</f>
        <v>44747</v>
      </c>
      <c r="I9" s="11">
        <f t="shared" ca="1" si="0"/>
        <v>38</v>
      </c>
      <c r="J9" s="9" t="str">
        <f t="shared" ca="1" si="1"/>
        <v>NOT DUE</v>
      </c>
      <c r="K9" s="13"/>
      <c r="L9" s="10"/>
    </row>
    <row r="10" spans="1:12" ht="72" x14ac:dyDescent="0.15">
      <c r="A10" s="9" t="s">
        <v>998</v>
      </c>
      <c r="B10" s="28" t="s">
        <v>382</v>
      </c>
      <c r="C10" s="28" t="s">
        <v>383</v>
      </c>
      <c r="D10" s="19" t="s">
        <v>1</v>
      </c>
      <c r="E10" s="7">
        <v>42348</v>
      </c>
      <c r="F10" s="7">
        <v>44541</v>
      </c>
      <c r="G10" s="31"/>
      <c r="H10" s="8">
        <f t="shared" ref="H10:H18" si="2">DATE(YEAR(F10),MONTH(F10)+6,DAY(F10)-1)</f>
        <v>44722</v>
      </c>
      <c r="I10" s="11">
        <f t="shared" ca="1" si="0"/>
        <v>13</v>
      </c>
      <c r="J10" s="9" t="str">
        <f t="shared" ca="1" si="1"/>
        <v>NOT DUE</v>
      </c>
      <c r="K10" s="28"/>
      <c r="L10" s="10"/>
    </row>
    <row r="11" spans="1:12" ht="48" x14ac:dyDescent="0.15">
      <c r="A11" s="9" t="s">
        <v>999</v>
      </c>
      <c r="B11" s="28" t="s">
        <v>384</v>
      </c>
      <c r="C11" s="28" t="s">
        <v>385</v>
      </c>
      <c r="D11" s="19" t="s">
        <v>1</v>
      </c>
      <c r="E11" s="7">
        <v>42348</v>
      </c>
      <c r="F11" s="7">
        <v>44541</v>
      </c>
      <c r="G11" s="31"/>
      <c r="H11" s="8">
        <f t="shared" si="2"/>
        <v>44722</v>
      </c>
      <c r="I11" s="11">
        <f t="shared" ca="1" si="0"/>
        <v>13</v>
      </c>
      <c r="J11" s="9" t="str">
        <f t="shared" ca="1" si="1"/>
        <v>NOT DUE</v>
      </c>
      <c r="K11" s="13"/>
      <c r="L11" s="10"/>
    </row>
    <row r="12" spans="1:12" ht="24" x14ac:dyDescent="0.15">
      <c r="A12" s="9" t="s">
        <v>1000</v>
      </c>
      <c r="B12" s="28" t="s">
        <v>386</v>
      </c>
      <c r="C12" s="28" t="s">
        <v>387</v>
      </c>
      <c r="D12" s="19" t="s">
        <v>1</v>
      </c>
      <c r="E12" s="7">
        <v>42348</v>
      </c>
      <c r="F12" s="7">
        <v>44541</v>
      </c>
      <c r="G12" s="31"/>
      <c r="H12" s="8">
        <f t="shared" si="2"/>
        <v>44722</v>
      </c>
      <c r="I12" s="11">
        <f t="shared" ca="1" si="0"/>
        <v>13</v>
      </c>
      <c r="J12" s="9" t="str">
        <f t="shared" ca="1" si="1"/>
        <v>NOT DUE</v>
      </c>
      <c r="K12" s="13"/>
      <c r="L12" s="10"/>
    </row>
    <row r="13" spans="1:12" ht="24" x14ac:dyDescent="0.15">
      <c r="A13" s="9" t="s">
        <v>1001</v>
      </c>
      <c r="B13" s="28" t="s">
        <v>388</v>
      </c>
      <c r="C13" s="28" t="s">
        <v>389</v>
      </c>
      <c r="D13" s="19" t="s">
        <v>1</v>
      </c>
      <c r="E13" s="7">
        <v>42348</v>
      </c>
      <c r="F13" s="7">
        <v>44541</v>
      </c>
      <c r="G13" s="31"/>
      <c r="H13" s="8">
        <f t="shared" si="2"/>
        <v>44722</v>
      </c>
      <c r="I13" s="11">
        <f t="shared" ca="1" si="0"/>
        <v>13</v>
      </c>
      <c r="J13" s="9" t="str">
        <f t="shared" ca="1" si="1"/>
        <v>NOT DUE</v>
      </c>
      <c r="K13" s="13"/>
      <c r="L13" s="10"/>
    </row>
    <row r="14" spans="1:12" ht="24" x14ac:dyDescent="0.15">
      <c r="A14" s="9" t="s">
        <v>1002</v>
      </c>
      <c r="B14" s="28" t="s">
        <v>390</v>
      </c>
      <c r="C14" s="28" t="s">
        <v>383</v>
      </c>
      <c r="D14" s="19" t="s">
        <v>1</v>
      </c>
      <c r="E14" s="7">
        <v>42348</v>
      </c>
      <c r="F14" s="7">
        <v>44541</v>
      </c>
      <c r="G14" s="31"/>
      <c r="H14" s="8">
        <f t="shared" si="2"/>
        <v>44722</v>
      </c>
      <c r="I14" s="11">
        <f t="shared" ca="1" si="0"/>
        <v>13</v>
      </c>
      <c r="J14" s="9" t="str">
        <f t="shared" ca="1" si="1"/>
        <v>NOT DUE</v>
      </c>
      <c r="K14" s="13"/>
      <c r="L14" s="10"/>
    </row>
    <row r="15" spans="1:12" ht="36" x14ac:dyDescent="0.15">
      <c r="A15" s="9" t="s">
        <v>1003</v>
      </c>
      <c r="B15" s="28" t="s">
        <v>391</v>
      </c>
      <c r="C15" s="28" t="s">
        <v>392</v>
      </c>
      <c r="D15" s="19" t="s">
        <v>1</v>
      </c>
      <c r="E15" s="7">
        <v>42348</v>
      </c>
      <c r="F15" s="7">
        <v>44541</v>
      </c>
      <c r="G15" s="31"/>
      <c r="H15" s="8">
        <f t="shared" si="2"/>
        <v>44722</v>
      </c>
      <c r="I15" s="11">
        <f t="shared" ca="1" si="0"/>
        <v>13</v>
      </c>
      <c r="J15" s="9" t="str">
        <f t="shared" ca="1" si="1"/>
        <v>NOT DUE</v>
      </c>
      <c r="K15" s="13"/>
      <c r="L15" s="10"/>
    </row>
    <row r="16" spans="1:12" ht="24" x14ac:dyDescent="0.15">
      <c r="A16" s="9" t="s">
        <v>1004</v>
      </c>
      <c r="B16" s="28" t="s">
        <v>393</v>
      </c>
      <c r="C16" s="28" t="s">
        <v>392</v>
      </c>
      <c r="D16" s="19" t="s">
        <v>1</v>
      </c>
      <c r="E16" s="7">
        <v>42348</v>
      </c>
      <c r="F16" s="7">
        <v>44541</v>
      </c>
      <c r="G16" s="31"/>
      <c r="H16" s="8">
        <f t="shared" si="2"/>
        <v>44722</v>
      </c>
      <c r="I16" s="11">
        <f t="shared" ca="1" si="0"/>
        <v>13</v>
      </c>
      <c r="J16" s="9" t="str">
        <f t="shared" ca="1" si="1"/>
        <v>NOT DUE</v>
      </c>
      <c r="K16" s="13"/>
      <c r="L16" s="10"/>
    </row>
    <row r="17" spans="1:12" ht="36" x14ac:dyDescent="0.15">
      <c r="A17" s="9" t="s">
        <v>1005</v>
      </c>
      <c r="B17" s="28" t="s">
        <v>394</v>
      </c>
      <c r="C17" s="28" t="s">
        <v>389</v>
      </c>
      <c r="D17" s="19" t="s">
        <v>1</v>
      </c>
      <c r="E17" s="7">
        <v>42348</v>
      </c>
      <c r="F17" s="7">
        <v>44541</v>
      </c>
      <c r="G17" s="31"/>
      <c r="H17" s="8">
        <f t="shared" si="2"/>
        <v>44722</v>
      </c>
      <c r="I17" s="11">
        <f t="shared" ca="1" si="0"/>
        <v>13</v>
      </c>
      <c r="J17" s="9" t="str">
        <f t="shared" ca="1" si="1"/>
        <v>NOT DUE</v>
      </c>
      <c r="K17" s="13"/>
      <c r="L17" s="10"/>
    </row>
    <row r="18" spans="1:12" ht="24" x14ac:dyDescent="0.15">
      <c r="A18" s="9" t="s">
        <v>1006</v>
      </c>
      <c r="B18" s="28" t="s">
        <v>395</v>
      </c>
      <c r="C18" s="28" t="s">
        <v>389</v>
      </c>
      <c r="D18" s="19" t="s">
        <v>1</v>
      </c>
      <c r="E18" s="7">
        <v>42348</v>
      </c>
      <c r="F18" s="7">
        <v>44541</v>
      </c>
      <c r="G18" s="31"/>
      <c r="H18" s="8">
        <f t="shared" si="2"/>
        <v>44722</v>
      </c>
      <c r="I18" s="11">
        <f t="shared" ref="I18:I35" ca="1" si="3">IF(ISBLANK(H18),"",H18-DATE(YEAR(NOW()),MONTH(NOW()),DAY(NOW())))</f>
        <v>13</v>
      </c>
      <c r="J18" s="9" t="str">
        <f t="shared" ca="1" si="1"/>
        <v>NOT DUE</v>
      </c>
      <c r="K18" s="13"/>
      <c r="L18" s="10"/>
    </row>
    <row r="19" spans="1:12" ht="24" x14ac:dyDescent="0.15">
      <c r="A19" s="9" t="s">
        <v>1007</v>
      </c>
      <c r="B19" s="28" t="s">
        <v>396</v>
      </c>
      <c r="C19" s="28" t="s">
        <v>389</v>
      </c>
      <c r="D19" s="19" t="s">
        <v>1</v>
      </c>
      <c r="E19" s="7">
        <v>42348</v>
      </c>
      <c r="F19" s="7">
        <v>44541</v>
      </c>
      <c r="G19" s="31"/>
      <c r="H19" s="8">
        <f t="shared" ref="H19:H29" si="4">DATE(YEAR(F19),MONTH(F19)+6,DAY(F19)-1)</f>
        <v>44722</v>
      </c>
      <c r="I19" s="11">
        <f t="shared" ca="1" si="3"/>
        <v>13</v>
      </c>
      <c r="J19" s="9" t="str">
        <f t="shared" ref="J19:J30" ca="1" si="5">IF(I19="","",IF(I19&lt;0,"OVERDUE","NOT DUE"))</f>
        <v>NOT DUE</v>
      </c>
      <c r="K19" s="13"/>
      <c r="L19" s="10"/>
    </row>
    <row r="20" spans="1:12" ht="24" x14ac:dyDescent="0.15">
      <c r="A20" s="9" t="s">
        <v>1008</v>
      </c>
      <c r="B20" s="28" t="s">
        <v>397</v>
      </c>
      <c r="C20" s="28" t="s">
        <v>389</v>
      </c>
      <c r="D20" s="19" t="s">
        <v>1</v>
      </c>
      <c r="E20" s="7">
        <v>42348</v>
      </c>
      <c r="F20" s="7">
        <v>44541</v>
      </c>
      <c r="G20" s="31"/>
      <c r="H20" s="8">
        <f t="shared" si="4"/>
        <v>44722</v>
      </c>
      <c r="I20" s="11">
        <f t="shared" ca="1" si="3"/>
        <v>13</v>
      </c>
      <c r="J20" s="9" t="str">
        <f t="shared" ca="1" si="5"/>
        <v>NOT DUE</v>
      </c>
      <c r="K20" s="13"/>
      <c r="L20" s="10"/>
    </row>
    <row r="21" spans="1:12" ht="24" x14ac:dyDescent="0.15">
      <c r="A21" s="9" t="s">
        <v>1009</v>
      </c>
      <c r="B21" s="28" t="s">
        <v>398</v>
      </c>
      <c r="C21" s="28" t="s">
        <v>389</v>
      </c>
      <c r="D21" s="19" t="s">
        <v>1</v>
      </c>
      <c r="E21" s="7">
        <v>42348</v>
      </c>
      <c r="F21" s="7">
        <v>44541</v>
      </c>
      <c r="G21" s="31"/>
      <c r="H21" s="8">
        <f t="shared" si="4"/>
        <v>44722</v>
      </c>
      <c r="I21" s="11">
        <f t="shared" ca="1" si="3"/>
        <v>13</v>
      </c>
      <c r="J21" s="9" t="str">
        <f t="shared" ca="1" si="5"/>
        <v>NOT DUE</v>
      </c>
      <c r="K21" s="13"/>
      <c r="L21" s="10"/>
    </row>
    <row r="22" spans="1:12" ht="24" x14ac:dyDescent="0.15">
      <c r="A22" s="9" t="s">
        <v>1010</v>
      </c>
      <c r="B22" s="28" t="s">
        <v>399</v>
      </c>
      <c r="C22" s="28" t="s">
        <v>389</v>
      </c>
      <c r="D22" s="19" t="s">
        <v>1</v>
      </c>
      <c r="E22" s="7">
        <v>42348</v>
      </c>
      <c r="F22" s="7">
        <v>44541</v>
      </c>
      <c r="G22" s="31"/>
      <c r="H22" s="8">
        <f t="shared" si="4"/>
        <v>44722</v>
      </c>
      <c r="I22" s="11">
        <f t="shared" ca="1" si="3"/>
        <v>13</v>
      </c>
      <c r="J22" s="9" t="str">
        <f t="shared" ca="1" si="5"/>
        <v>NOT DUE</v>
      </c>
      <c r="K22" s="13"/>
      <c r="L22" s="10"/>
    </row>
    <row r="23" spans="1:12" ht="24" x14ac:dyDescent="0.15">
      <c r="A23" s="9" t="s">
        <v>1011</v>
      </c>
      <c r="B23" s="28" t="s">
        <v>400</v>
      </c>
      <c r="C23" s="28" t="s">
        <v>389</v>
      </c>
      <c r="D23" s="19" t="s">
        <v>1</v>
      </c>
      <c r="E23" s="7">
        <v>42348</v>
      </c>
      <c r="F23" s="7">
        <v>44541</v>
      </c>
      <c r="G23" s="31"/>
      <c r="H23" s="8">
        <f t="shared" si="4"/>
        <v>44722</v>
      </c>
      <c r="I23" s="11">
        <f t="shared" ca="1" si="3"/>
        <v>13</v>
      </c>
      <c r="J23" s="9" t="str">
        <f t="shared" ca="1" si="5"/>
        <v>NOT DUE</v>
      </c>
      <c r="K23" s="13"/>
      <c r="L23" s="10"/>
    </row>
    <row r="24" spans="1:12" ht="24" x14ac:dyDescent="0.15">
      <c r="A24" s="9" t="s">
        <v>1012</v>
      </c>
      <c r="B24" s="28" t="s">
        <v>401</v>
      </c>
      <c r="C24" s="28" t="s">
        <v>389</v>
      </c>
      <c r="D24" s="19" t="s">
        <v>1</v>
      </c>
      <c r="E24" s="7">
        <v>42348</v>
      </c>
      <c r="F24" s="7">
        <v>44541</v>
      </c>
      <c r="G24" s="31"/>
      <c r="H24" s="8">
        <f t="shared" si="4"/>
        <v>44722</v>
      </c>
      <c r="I24" s="11">
        <f t="shared" ca="1" si="3"/>
        <v>13</v>
      </c>
      <c r="J24" s="9" t="str">
        <f t="shared" ca="1" si="5"/>
        <v>NOT DUE</v>
      </c>
      <c r="K24" s="13"/>
      <c r="L24" s="10"/>
    </row>
    <row r="25" spans="1:12" ht="24" x14ac:dyDescent="0.15">
      <c r="A25" s="9" t="s">
        <v>1013</v>
      </c>
      <c r="B25" s="28" t="s">
        <v>402</v>
      </c>
      <c r="C25" s="28" t="s">
        <v>389</v>
      </c>
      <c r="D25" s="19" t="s">
        <v>1</v>
      </c>
      <c r="E25" s="7">
        <v>42348</v>
      </c>
      <c r="F25" s="7">
        <v>44541</v>
      </c>
      <c r="G25" s="31"/>
      <c r="H25" s="8">
        <f t="shared" si="4"/>
        <v>44722</v>
      </c>
      <c r="I25" s="11">
        <f t="shared" ca="1" si="3"/>
        <v>13</v>
      </c>
      <c r="J25" s="9" t="str">
        <f t="shared" ca="1" si="5"/>
        <v>NOT DUE</v>
      </c>
      <c r="K25" s="13"/>
      <c r="L25" s="10"/>
    </row>
    <row r="26" spans="1:12" ht="24" x14ac:dyDescent="0.15">
      <c r="A26" s="9" t="s">
        <v>1014</v>
      </c>
      <c r="B26" s="28" t="s">
        <v>403</v>
      </c>
      <c r="C26" s="28" t="s">
        <v>389</v>
      </c>
      <c r="D26" s="19" t="s">
        <v>1</v>
      </c>
      <c r="E26" s="7">
        <v>42348</v>
      </c>
      <c r="F26" s="7">
        <v>44541</v>
      </c>
      <c r="G26" s="31"/>
      <c r="H26" s="8">
        <f t="shared" si="4"/>
        <v>44722</v>
      </c>
      <c r="I26" s="11">
        <f t="shared" ca="1" si="3"/>
        <v>13</v>
      </c>
      <c r="J26" s="9" t="str">
        <f t="shared" ca="1" si="5"/>
        <v>NOT DUE</v>
      </c>
      <c r="K26" s="13"/>
      <c r="L26" s="10"/>
    </row>
    <row r="27" spans="1:12" ht="24" x14ac:dyDescent="0.15">
      <c r="A27" s="9" t="s">
        <v>1015</v>
      </c>
      <c r="B27" s="28" t="s">
        <v>404</v>
      </c>
      <c r="C27" s="28" t="s">
        <v>389</v>
      </c>
      <c r="D27" s="19" t="s">
        <v>1</v>
      </c>
      <c r="E27" s="7">
        <v>42348</v>
      </c>
      <c r="F27" s="7">
        <v>44541</v>
      </c>
      <c r="G27" s="31"/>
      <c r="H27" s="8">
        <f t="shared" si="4"/>
        <v>44722</v>
      </c>
      <c r="I27" s="11">
        <f t="shared" ca="1" si="3"/>
        <v>13</v>
      </c>
      <c r="J27" s="9" t="str">
        <f t="shared" ca="1" si="5"/>
        <v>NOT DUE</v>
      </c>
      <c r="K27" s="13"/>
      <c r="L27" s="10"/>
    </row>
    <row r="28" spans="1:12" ht="48" x14ac:dyDescent="0.15">
      <c r="A28" s="9" t="s">
        <v>1016</v>
      </c>
      <c r="B28" s="28" t="s">
        <v>405</v>
      </c>
      <c r="C28" s="28" t="s">
        <v>406</v>
      </c>
      <c r="D28" s="19" t="s">
        <v>1</v>
      </c>
      <c r="E28" s="7">
        <v>42348</v>
      </c>
      <c r="F28" s="7">
        <v>44541</v>
      </c>
      <c r="G28" s="31"/>
      <c r="H28" s="8">
        <f t="shared" si="4"/>
        <v>44722</v>
      </c>
      <c r="I28" s="11">
        <f t="shared" ca="1" si="3"/>
        <v>13</v>
      </c>
      <c r="J28" s="9" t="str">
        <f t="shared" ca="1" si="5"/>
        <v>NOT DUE</v>
      </c>
      <c r="K28" s="13"/>
      <c r="L28" s="10"/>
    </row>
    <row r="29" spans="1:12" ht="24" x14ac:dyDescent="0.15">
      <c r="A29" s="9" t="s">
        <v>1017</v>
      </c>
      <c r="B29" s="28" t="s">
        <v>407</v>
      </c>
      <c r="C29" s="28" t="s">
        <v>408</v>
      </c>
      <c r="D29" s="19" t="s">
        <v>1</v>
      </c>
      <c r="E29" s="7">
        <v>42348</v>
      </c>
      <c r="F29" s="7">
        <v>44541</v>
      </c>
      <c r="G29" s="31"/>
      <c r="H29" s="8">
        <f t="shared" si="4"/>
        <v>44722</v>
      </c>
      <c r="I29" s="11">
        <f t="shared" ca="1" si="3"/>
        <v>13</v>
      </c>
      <c r="J29" s="9" t="str">
        <f t="shared" ca="1" si="5"/>
        <v>NOT DUE</v>
      </c>
      <c r="K29" s="13"/>
      <c r="L29" s="10"/>
    </row>
    <row r="30" spans="1:12" x14ac:dyDescent="0.15">
      <c r="A30" s="9" t="s">
        <v>1018</v>
      </c>
      <c r="B30" s="28" t="s">
        <v>409</v>
      </c>
      <c r="C30" s="28" t="s">
        <v>410</v>
      </c>
      <c r="D30" s="19" t="s">
        <v>2</v>
      </c>
      <c r="E30" s="7">
        <v>42348</v>
      </c>
      <c r="F30" s="7">
        <v>44687</v>
      </c>
      <c r="G30" s="31"/>
      <c r="H30" s="8">
        <f>EDATE(F30-1,1)</f>
        <v>44717</v>
      </c>
      <c r="I30" s="11">
        <f t="shared" ca="1" si="3"/>
        <v>8</v>
      </c>
      <c r="J30" s="9" t="str">
        <f t="shared" ca="1" si="5"/>
        <v>NOT DUE</v>
      </c>
      <c r="K30" s="13"/>
      <c r="L30" s="10"/>
    </row>
    <row r="31" spans="1:12" x14ac:dyDescent="0.15">
      <c r="A31" s="9" t="s">
        <v>1019</v>
      </c>
      <c r="B31" s="28" t="s">
        <v>411</v>
      </c>
      <c r="C31" s="28" t="s">
        <v>412</v>
      </c>
      <c r="D31" s="19" t="s">
        <v>89</v>
      </c>
      <c r="E31" s="7">
        <v>42348</v>
      </c>
      <c r="F31" s="7">
        <v>44352</v>
      </c>
      <c r="G31" s="31"/>
      <c r="H31" s="8">
        <f>DATE(YEAR(F31)+1,MONTH(F31),DAY(F31)-1)</f>
        <v>44716</v>
      </c>
      <c r="I31" s="11">
        <f t="shared" ca="1" si="3"/>
        <v>7</v>
      </c>
      <c r="J31" s="9" t="str">
        <f t="shared" ref="J31:J35" ca="1" si="6">IF(I31="","",IF(I31&lt;0,"OVERDUE","NOT DUE"))</f>
        <v>NOT DUE</v>
      </c>
      <c r="K31" s="28" t="s">
        <v>421</v>
      </c>
      <c r="L31" s="10"/>
    </row>
    <row r="32" spans="1:12" x14ac:dyDescent="0.15">
      <c r="A32" s="9" t="s">
        <v>1020</v>
      </c>
      <c r="B32" s="28" t="s">
        <v>411</v>
      </c>
      <c r="C32" s="28" t="s">
        <v>413</v>
      </c>
      <c r="D32" s="19" t="s">
        <v>2</v>
      </c>
      <c r="E32" s="7">
        <v>42348</v>
      </c>
      <c r="F32" s="7">
        <v>44687</v>
      </c>
      <c r="G32" s="31"/>
      <c r="H32" s="8">
        <f>EDATE(F32-1,1)</f>
        <v>44717</v>
      </c>
      <c r="I32" s="11">
        <f t="shared" ca="1" si="3"/>
        <v>8</v>
      </c>
      <c r="J32" s="9" t="str">
        <f t="shared" ca="1" si="6"/>
        <v>NOT DUE</v>
      </c>
      <c r="K32" s="28"/>
      <c r="L32" s="10"/>
    </row>
    <row r="33" spans="1:12" ht="22.5" x14ac:dyDescent="0.15">
      <c r="A33" s="9" t="s">
        <v>1021</v>
      </c>
      <c r="B33" s="28" t="s">
        <v>414</v>
      </c>
      <c r="C33" s="28" t="s">
        <v>415</v>
      </c>
      <c r="D33" s="19" t="s">
        <v>2</v>
      </c>
      <c r="E33" s="7">
        <v>42348</v>
      </c>
      <c r="F33" s="7">
        <v>44687</v>
      </c>
      <c r="G33" s="31"/>
      <c r="H33" s="8">
        <f>EDATE(F33-1,1)</f>
        <v>44717</v>
      </c>
      <c r="I33" s="11">
        <f t="shared" ca="1" si="3"/>
        <v>8</v>
      </c>
      <c r="J33" s="9" t="str">
        <f t="shared" ca="1" si="6"/>
        <v>NOT DUE</v>
      </c>
      <c r="K33" s="28"/>
      <c r="L33" s="10" t="s">
        <v>3088</v>
      </c>
    </row>
    <row r="34" spans="1:12" x14ac:dyDescent="0.15">
      <c r="A34" s="9" t="s">
        <v>1022</v>
      </c>
      <c r="B34" s="28" t="s">
        <v>414</v>
      </c>
      <c r="C34" s="28" t="s">
        <v>416</v>
      </c>
      <c r="D34" s="19" t="s">
        <v>420</v>
      </c>
      <c r="E34" s="7">
        <v>42348</v>
      </c>
      <c r="F34" s="7">
        <v>43987</v>
      </c>
      <c r="G34" s="31"/>
      <c r="H34" s="8">
        <f>DATE(YEAR(F34)+5,MONTH(F34),DAY(F34)-1)</f>
        <v>45812</v>
      </c>
      <c r="I34" s="11">
        <f t="shared" ca="1" si="3"/>
        <v>1103</v>
      </c>
      <c r="J34" s="9" t="str">
        <f t="shared" ca="1" si="6"/>
        <v>NOT DUE</v>
      </c>
      <c r="K34" s="28"/>
      <c r="L34" s="10"/>
    </row>
    <row r="35" spans="1:12" ht="24" x14ac:dyDescent="0.15">
      <c r="A35" s="9" t="s">
        <v>1023</v>
      </c>
      <c r="B35" s="28" t="s">
        <v>417</v>
      </c>
      <c r="C35" s="28" t="s">
        <v>418</v>
      </c>
      <c r="D35" s="19" t="s">
        <v>89</v>
      </c>
      <c r="E35" s="7">
        <v>42348</v>
      </c>
      <c r="F35" s="7">
        <v>44548</v>
      </c>
      <c r="G35" s="31"/>
      <c r="H35" s="8">
        <f>DATE(YEAR(F35)+1,MONTH(F35),DAY(F35)-1)</f>
        <v>44912</v>
      </c>
      <c r="I35" s="11">
        <f t="shared" ca="1" si="3"/>
        <v>203</v>
      </c>
      <c r="J35" s="9" t="str">
        <f t="shared" ca="1" si="6"/>
        <v>NOT DUE</v>
      </c>
      <c r="K35" s="28" t="s">
        <v>422</v>
      </c>
      <c r="L35" s="10"/>
    </row>
    <row r="39" spans="1:12" x14ac:dyDescent="0.15">
      <c r="B39" s="66" t="s">
        <v>1418</v>
      </c>
      <c r="C39" s="62"/>
      <c r="D39" s="25" t="s">
        <v>1419</v>
      </c>
      <c r="F39" s="66" t="s">
        <v>1420</v>
      </c>
      <c r="G39" s="63"/>
      <c r="H39" s="63"/>
    </row>
    <row r="40" spans="1:12" x14ac:dyDescent="0.15">
      <c r="C40" s="18" t="str">
        <f>'Main Menu'!C124</f>
        <v>C/O Arn C. Montiague</v>
      </c>
      <c r="E40" s="64"/>
      <c r="F40" s="64"/>
      <c r="G40" s="64" t="str">
        <f>'Main Menu'!C123</f>
        <v>Capt. Wendell B. Judaya</v>
      </c>
      <c r="H40"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90" priority="1" operator="equal">
      <formula>"overdue"</formula>
    </cfRule>
  </conditionalFormatting>
  <pageMargins left="0.7" right="0.7" top="0.75" bottom="0.75" header="0.3" footer="0.3"/>
  <pageSetup paperSize="9" scale="66"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40"/>
  <sheetViews>
    <sheetView zoomScaleNormal="100" workbookViewId="0">
      <selection activeCell="F33" sqref="F3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423</v>
      </c>
      <c r="D3" s="147" t="s">
        <v>9</v>
      </c>
      <c r="E3" s="147"/>
      <c r="F3" s="3" t="s">
        <v>1024</v>
      </c>
    </row>
    <row r="4" spans="1:12" ht="18" customHeight="1" x14ac:dyDescent="0.15">
      <c r="A4" s="146" t="s">
        <v>22</v>
      </c>
      <c r="B4" s="146"/>
      <c r="C4" s="16" t="s">
        <v>376</v>
      </c>
      <c r="D4" s="147" t="s">
        <v>10</v>
      </c>
      <c r="E4" s="147"/>
      <c r="F4" s="31"/>
    </row>
    <row r="5" spans="1:12" ht="18" customHeight="1" x14ac:dyDescent="0.15">
      <c r="A5" s="146" t="s">
        <v>23</v>
      </c>
      <c r="B5" s="146"/>
      <c r="C5" s="17" t="s">
        <v>377</v>
      </c>
      <c r="D5" s="138"/>
      <c r="E5" s="138" t="str">
        <f>'[2]Running Hours'!$C5</f>
        <v>Date updated:</v>
      </c>
      <c r="F5" s="139">
        <f>'Starbd Side Pilot Ladder Assist'!F5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967</v>
      </c>
      <c r="B8" s="28" t="s">
        <v>378</v>
      </c>
      <c r="C8" s="28" t="s">
        <v>379</v>
      </c>
      <c r="D8" s="19" t="s">
        <v>2</v>
      </c>
      <c r="E8" s="7">
        <v>42348</v>
      </c>
      <c r="F8" s="7">
        <v>44687</v>
      </c>
      <c r="G8" s="31"/>
      <c r="H8" s="8">
        <f>EDATE(F8-1,1)</f>
        <v>44717</v>
      </c>
      <c r="I8" s="11">
        <f t="shared" ref="I8:I35" ca="1" si="0">IF(ISBLANK(H8),"",H8-DATE(YEAR(NOW()),MONTH(NOW()),DAY(NOW())))</f>
        <v>8</v>
      </c>
      <c r="J8" s="9" t="str">
        <f t="shared" ref="J8:J35" ca="1" si="1">IF(I8="","",IF(I8&lt;0,"OVERDUE","NOT DUE"))</f>
        <v>NOT DUE</v>
      </c>
      <c r="K8" s="13"/>
      <c r="L8" s="10"/>
    </row>
    <row r="9" spans="1:12" ht="24" x14ac:dyDescent="0.15">
      <c r="A9" s="9" t="s">
        <v>968</v>
      </c>
      <c r="B9" s="28" t="s">
        <v>380</v>
      </c>
      <c r="C9" s="28" t="s">
        <v>381</v>
      </c>
      <c r="D9" s="19" t="s">
        <v>419</v>
      </c>
      <c r="E9" s="7">
        <v>42348</v>
      </c>
      <c r="F9" s="7">
        <v>44687</v>
      </c>
      <c r="G9" s="31"/>
      <c r="H9" s="8">
        <f>DATE(YEAR(F9),MONTH(F9)+2,DAY(F9)-1)</f>
        <v>44747</v>
      </c>
      <c r="I9" s="11">
        <f t="shared" ca="1" si="0"/>
        <v>38</v>
      </c>
      <c r="J9" s="9" t="str">
        <f t="shared" ca="1" si="1"/>
        <v>NOT DUE</v>
      </c>
      <c r="K9" s="13"/>
      <c r="L9" s="10"/>
    </row>
    <row r="10" spans="1:12" ht="72" x14ac:dyDescent="0.15">
      <c r="A10" s="9" t="s">
        <v>969</v>
      </c>
      <c r="B10" s="28" t="s">
        <v>382</v>
      </c>
      <c r="C10" s="28" t="s">
        <v>383</v>
      </c>
      <c r="D10" s="19" t="s">
        <v>1</v>
      </c>
      <c r="E10" s="7">
        <v>42348</v>
      </c>
      <c r="F10" s="7">
        <v>44541</v>
      </c>
      <c r="G10" s="31"/>
      <c r="H10" s="8">
        <f t="shared" ref="H10:H18" si="2">DATE(YEAR(F10),MONTH(F10)+6,DAY(F10)-1)</f>
        <v>44722</v>
      </c>
      <c r="I10" s="11">
        <f t="shared" ca="1" si="0"/>
        <v>13</v>
      </c>
      <c r="J10" s="9" t="str">
        <f t="shared" ca="1" si="1"/>
        <v>NOT DUE</v>
      </c>
      <c r="K10" s="28"/>
      <c r="L10" s="10"/>
    </row>
    <row r="11" spans="1:12" ht="48" x14ac:dyDescent="0.15">
      <c r="A11" s="9" t="s">
        <v>970</v>
      </c>
      <c r="B11" s="28" t="s">
        <v>384</v>
      </c>
      <c r="C11" s="28" t="s">
        <v>385</v>
      </c>
      <c r="D11" s="19" t="s">
        <v>1</v>
      </c>
      <c r="E11" s="7">
        <v>42348</v>
      </c>
      <c r="F11" s="7">
        <v>44541</v>
      </c>
      <c r="G11" s="31"/>
      <c r="H11" s="8">
        <f t="shared" si="2"/>
        <v>44722</v>
      </c>
      <c r="I11" s="11">
        <f t="shared" ca="1" si="0"/>
        <v>13</v>
      </c>
      <c r="J11" s="9" t="str">
        <f t="shared" ca="1" si="1"/>
        <v>NOT DUE</v>
      </c>
      <c r="K11" s="13"/>
      <c r="L11" s="10"/>
    </row>
    <row r="12" spans="1:12" ht="24" x14ac:dyDescent="0.15">
      <c r="A12" s="9" t="s">
        <v>971</v>
      </c>
      <c r="B12" s="28" t="s">
        <v>386</v>
      </c>
      <c r="C12" s="28" t="s">
        <v>387</v>
      </c>
      <c r="D12" s="19" t="s">
        <v>1</v>
      </c>
      <c r="E12" s="7">
        <v>42348</v>
      </c>
      <c r="F12" s="7">
        <v>44541</v>
      </c>
      <c r="G12" s="31"/>
      <c r="H12" s="8">
        <f t="shared" si="2"/>
        <v>44722</v>
      </c>
      <c r="I12" s="11">
        <f t="shared" ca="1" si="0"/>
        <v>13</v>
      </c>
      <c r="J12" s="9" t="str">
        <f t="shared" ca="1" si="1"/>
        <v>NOT DUE</v>
      </c>
      <c r="K12" s="13"/>
      <c r="L12" s="10"/>
    </row>
    <row r="13" spans="1:12" ht="24" x14ac:dyDescent="0.15">
      <c r="A13" s="9" t="s">
        <v>972</v>
      </c>
      <c r="B13" s="28" t="s">
        <v>388</v>
      </c>
      <c r="C13" s="28" t="s">
        <v>389</v>
      </c>
      <c r="D13" s="19" t="s">
        <v>1</v>
      </c>
      <c r="E13" s="7">
        <v>42348</v>
      </c>
      <c r="F13" s="7">
        <v>44541</v>
      </c>
      <c r="G13" s="31"/>
      <c r="H13" s="8">
        <f t="shared" si="2"/>
        <v>44722</v>
      </c>
      <c r="I13" s="11">
        <f t="shared" ca="1" si="0"/>
        <v>13</v>
      </c>
      <c r="J13" s="9" t="str">
        <f t="shared" ca="1" si="1"/>
        <v>NOT DUE</v>
      </c>
      <c r="K13" s="13"/>
      <c r="L13" s="10"/>
    </row>
    <row r="14" spans="1:12" ht="24" x14ac:dyDescent="0.15">
      <c r="A14" s="9" t="s">
        <v>973</v>
      </c>
      <c r="B14" s="28" t="s">
        <v>390</v>
      </c>
      <c r="C14" s="28" t="s">
        <v>383</v>
      </c>
      <c r="D14" s="19" t="s">
        <v>1</v>
      </c>
      <c r="E14" s="7">
        <v>42348</v>
      </c>
      <c r="F14" s="7">
        <v>44541</v>
      </c>
      <c r="G14" s="31"/>
      <c r="H14" s="8">
        <f t="shared" si="2"/>
        <v>44722</v>
      </c>
      <c r="I14" s="11">
        <f t="shared" ca="1" si="0"/>
        <v>13</v>
      </c>
      <c r="J14" s="9" t="str">
        <f t="shared" ca="1" si="1"/>
        <v>NOT DUE</v>
      </c>
      <c r="K14" s="13"/>
      <c r="L14" s="10"/>
    </row>
    <row r="15" spans="1:12" ht="36" x14ac:dyDescent="0.15">
      <c r="A15" s="9" t="s">
        <v>974</v>
      </c>
      <c r="B15" s="28" t="s">
        <v>391</v>
      </c>
      <c r="C15" s="28" t="s">
        <v>392</v>
      </c>
      <c r="D15" s="19" t="s">
        <v>1</v>
      </c>
      <c r="E15" s="7">
        <v>42348</v>
      </c>
      <c r="F15" s="7">
        <v>44541</v>
      </c>
      <c r="G15" s="31"/>
      <c r="H15" s="8">
        <f t="shared" si="2"/>
        <v>44722</v>
      </c>
      <c r="I15" s="11">
        <f t="shared" ca="1" si="0"/>
        <v>13</v>
      </c>
      <c r="J15" s="9" t="str">
        <f t="shared" ca="1" si="1"/>
        <v>NOT DUE</v>
      </c>
      <c r="K15" s="13"/>
      <c r="L15" s="10"/>
    </row>
    <row r="16" spans="1:12" ht="24" x14ac:dyDescent="0.15">
      <c r="A16" s="9" t="s">
        <v>975</v>
      </c>
      <c r="B16" s="28" t="s">
        <v>393</v>
      </c>
      <c r="C16" s="28" t="s">
        <v>392</v>
      </c>
      <c r="D16" s="19" t="s">
        <v>1</v>
      </c>
      <c r="E16" s="7">
        <v>42348</v>
      </c>
      <c r="F16" s="7">
        <v>44541</v>
      </c>
      <c r="G16" s="31"/>
      <c r="H16" s="8">
        <f t="shared" si="2"/>
        <v>44722</v>
      </c>
      <c r="I16" s="11">
        <f t="shared" ca="1" si="0"/>
        <v>13</v>
      </c>
      <c r="J16" s="9" t="str">
        <f t="shared" ca="1" si="1"/>
        <v>NOT DUE</v>
      </c>
      <c r="K16" s="13"/>
      <c r="L16" s="10"/>
    </row>
    <row r="17" spans="1:12" ht="36" x14ac:dyDescent="0.15">
      <c r="A17" s="9" t="s">
        <v>976</v>
      </c>
      <c r="B17" s="28" t="s">
        <v>394</v>
      </c>
      <c r="C17" s="28" t="s">
        <v>389</v>
      </c>
      <c r="D17" s="19" t="s">
        <v>1</v>
      </c>
      <c r="E17" s="7">
        <v>42348</v>
      </c>
      <c r="F17" s="7">
        <v>44541</v>
      </c>
      <c r="G17" s="31"/>
      <c r="H17" s="8">
        <f t="shared" si="2"/>
        <v>44722</v>
      </c>
      <c r="I17" s="11">
        <f t="shared" ca="1" si="0"/>
        <v>13</v>
      </c>
      <c r="J17" s="9" t="str">
        <f t="shared" ca="1" si="1"/>
        <v>NOT DUE</v>
      </c>
      <c r="K17" s="13"/>
      <c r="L17" s="10"/>
    </row>
    <row r="18" spans="1:12" ht="24" x14ac:dyDescent="0.15">
      <c r="A18" s="9" t="s">
        <v>977</v>
      </c>
      <c r="B18" s="28" t="s">
        <v>395</v>
      </c>
      <c r="C18" s="28" t="s">
        <v>389</v>
      </c>
      <c r="D18" s="19" t="s">
        <v>1</v>
      </c>
      <c r="E18" s="7">
        <v>42348</v>
      </c>
      <c r="F18" s="7">
        <v>44541</v>
      </c>
      <c r="G18" s="31"/>
      <c r="H18" s="8">
        <f t="shared" si="2"/>
        <v>44722</v>
      </c>
      <c r="I18" s="11">
        <f t="shared" ca="1" si="0"/>
        <v>13</v>
      </c>
      <c r="J18" s="9" t="str">
        <f t="shared" ca="1" si="1"/>
        <v>NOT DUE</v>
      </c>
      <c r="K18" s="13"/>
      <c r="L18" s="10"/>
    </row>
    <row r="19" spans="1:12" ht="24" x14ac:dyDescent="0.15">
      <c r="A19" s="9" t="s">
        <v>978</v>
      </c>
      <c r="B19" s="28" t="s">
        <v>396</v>
      </c>
      <c r="C19" s="28" t="s">
        <v>389</v>
      </c>
      <c r="D19" s="19" t="s">
        <v>1</v>
      </c>
      <c r="E19" s="7">
        <v>42348</v>
      </c>
      <c r="F19" s="7">
        <v>44541</v>
      </c>
      <c r="G19" s="31"/>
      <c r="H19" s="8">
        <f t="shared" ref="H19:H29" si="3">DATE(YEAR(F19),MONTH(F19)+6,DAY(F19)-1)</f>
        <v>44722</v>
      </c>
      <c r="I19" s="11">
        <f t="shared" ca="1" si="0"/>
        <v>13</v>
      </c>
      <c r="J19" s="9" t="str">
        <f t="shared" ca="1" si="1"/>
        <v>NOT DUE</v>
      </c>
      <c r="K19" s="13"/>
      <c r="L19" s="10"/>
    </row>
    <row r="20" spans="1:12" ht="24" x14ac:dyDescent="0.15">
      <c r="A20" s="9" t="s">
        <v>979</v>
      </c>
      <c r="B20" s="28" t="s">
        <v>397</v>
      </c>
      <c r="C20" s="28" t="s">
        <v>389</v>
      </c>
      <c r="D20" s="19" t="s">
        <v>1</v>
      </c>
      <c r="E20" s="7">
        <v>42348</v>
      </c>
      <c r="F20" s="7">
        <v>44541</v>
      </c>
      <c r="G20" s="31"/>
      <c r="H20" s="8">
        <f t="shared" si="3"/>
        <v>44722</v>
      </c>
      <c r="I20" s="11">
        <f t="shared" ca="1" si="0"/>
        <v>13</v>
      </c>
      <c r="J20" s="9" t="str">
        <f t="shared" ca="1" si="1"/>
        <v>NOT DUE</v>
      </c>
      <c r="K20" s="13"/>
      <c r="L20" s="10"/>
    </row>
    <row r="21" spans="1:12" ht="24" x14ac:dyDescent="0.15">
      <c r="A21" s="9" t="s">
        <v>980</v>
      </c>
      <c r="B21" s="28" t="s">
        <v>398</v>
      </c>
      <c r="C21" s="28" t="s">
        <v>389</v>
      </c>
      <c r="D21" s="19" t="s">
        <v>1</v>
      </c>
      <c r="E21" s="7">
        <v>42348</v>
      </c>
      <c r="F21" s="7">
        <v>44541</v>
      </c>
      <c r="G21" s="31"/>
      <c r="H21" s="8">
        <f t="shared" si="3"/>
        <v>44722</v>
      </c>
      <c r="I21" s="11">
        <f t="shared" ca="1" si="0"/>
        <v>13</v>
      </c>
      <c r="J21" s="9" t="str">
        <f t="shared" ca="1" si="1"/>
        <v>NOT DUE</v>
      </c>
      <c r="K21" s="13"/>
      <c r="L21" s="10"/>
    </row>
    <row r="22" spans="1:12" ht="24" x14ac:dyDescent="0.15">
      <c r="A22" s="9" t="s">
        <v>981</v>
      </c>
      <c r="B22" s="28" t="s">
        <v>399</v>
      </c>
      <c r="C22" s="28" t="s">
        <v>389</v>
      </c>
      <c r="D22" s="19" t="s">
        <v>1</v>
      </c>
      <c r="E22" s="7">
        <v>42348</v>
      </c>
      <c r="F22" s="7">
        <v>44541</v>
      </c>
      <c r="G22" s="31"/>
      <c r="H22" s="8">
        <f t="shared" si="3"/>
        <v>44722</v>
      </c>
      <c r="I22" s="11">
        <f t="shared" ca="1" si="0"/>
        <v>13</v>
      </c>
      <c r="J22" s="9" t="str">
        <f t="shared" ca="1" si="1"/>
        <v>NOT DUE</v>
      </c>
      <c r="K22" s="13"/>
      <c r="L22" s="10"/>
    </row>
    <row r="23" spans="1:12" ht="24" x14ac:dyDescent="0.15">
      <c r="A23" s="9" t="s">
        <v>982</v>
      </c>
      <c r="B23" s="28" t="s">
        <v>400</v>
      </c>
      <c r="C23" s="28" t="s">
        <v>389</v>
      </c>
      <c r="D23" s="19" t="s">
        <v>1</v>
      </c>
      <c r="E23" s="7">
        <v>42348</v>
      </c>
      <c r="F23" s="7">
        <v>44541</v>
      </c>
      <c r="G23" s="31"/>
      <c r="H23" s="8">
        <f t="shared" si="3"/>
        <v>44722</v>
      </c>
      <c r="I23" s="11">
        <f t="shared" ca="1" si="0"/>
        <v>13</v>
      </c>
      <c r="J23" s="9" t="str">
        <f t="shared" ca="1" si="1"/>
        <v>NOT DUE</v>
      </c>
      <c r="K23" s="13"/>
      <c r="L23" s="10"/>
    </row>
    <row r="24" spans="1:12" ht="24" x14ac:dyDescent="0.15">
      <c r="A24" s="9" t="s">
        <v>983</v>
      </c>
      <c r="B24" s="28" t="s">
        <v>401</v>
      </c>
      <c r="C24" s="28" t="s">
        <v>389</v>
      </c>
      <c r="D24" s="19" t="s">
        <v>1</v>
      </c>
      <c r="E24" s="7">
        <v>42348</v>
      </c>
      <c r="F24" s="7">
        <v>44541</v>
      </c>
      <c r="G24" s="31"/>
      <c r="H24" s="8">
        <f t="shared" si="3"/>
        <v>44722</v>
      </c>
      <c r="I24" s="11">
        <f t="shared" ca="1" si="0"/>
        <v>13</v>
      </c>
      <c r="J24" s="9" t="str">
        <f t="shared" ca="1" si="1"/>
        <v>NOT DUE</v>
      </c>
      <c r="K24" s="13"/>
      <c r="L24" s="10"/>
    </row>
    <row r="25" spans="1:12" ht="24" x14ac:dyDescent="0.15">
      <c r="A25" s="9" t="s">
        <v>984</v>
      </c>
      <c r="B25" s="28" t="s">
        <v>402</v>
      </c>
      <c r="C25" s="28" t="s">
        <v>389</v>
      </c>
      <c r="D25" s="19" t="s">
        <v>1</v>
      </c>
      <c r="E25" s="7">
        <v>42348</v>
      </c>
      <c r="F25" s="7">
        <v>44541</v>
      </c>
      <c r="G25" s="31"/>
      <c r="H25" s="8">
        <f t="shared" si="3"/>
        <v>44722</v>
      </c>
      <c r="I25" s="11">
        <f t="shared" ca="1" si="0"/>
        <v>13</v>
      </c>
      <c r="J25" s="9" t="str">
        <f t="shared" ca="1" si="1"/>
        <v>NOT DUE</v>
      </c>
      <c r="K25" s="13"/>
      <c r="L25" s="10"/>
    </row>
    <row r="26" spans="1:12" ht="24" x14ac:dyDescent="0.15">
      <c r="A26" s="9" t="s">
        <v>985</v>
      </c>
      <c r="B26" s="28" t="s">
        <v>403</v>
      </c>
      <c r="C26" s="28" t="s">
        <v>389</v>
      </c>
      <c r="D26" s="19" t="s">
        <v>1</v>
      </c>
      <c r="E26" s="7">
        <v>42348</v>
      </c>
      <c r="F26" s="7">
        <v>44541</v>
      </c>
      <c r="G26" s="31"/>
      <c r="H26" s="8">
        <f t="shared" si="3"/>
        <v>44722</v>
      </c>
      <c r="I26" s="11">
        <f t="shared" ca="1" si="0"/>
        <v>13</v>
      </c>
      <c r="J26" s="9" t="str">
        <f t="shared" ca="1" si="1"/>
        <v>NOT DUE</v>
      </c>
      <c r="K26" s="13"/>
      <c r="L26" s="10"/>
    </row>
    <row r="27" spans="1:12" ht="24" x14ac:dyDescent="0.15">
      <c r="A27" s="9" t="s">
        <v>986</v>
      </c>
      <c r="B27" s="28" t="s">
        <v>404</v>
      </c>
      <c r="C27" s="28" t="s">
        <v>389</v>
      </c>
      <c r="D27" s="19" t="s">
        <v>1</v>
      </c>
      <c r="E27" s="7">
        <v>42348</v>
      </c>
      <c r="F27" s="7">
        <v>44541</v>
      </c>
      <c r="G27" s="31"/>
      <c r="H27" s="8">
        <f t="shared" si="3"/>
        <v>44722</v>
      </c>
      <c r="I27" s="11">
        <f t="shared" ca="1" si="0"/>
        <v>13</v>
      </c>
      <c r="J27" s="9" t="str">
        <f t="shared" ca="1" si="1"/>
        <v>NOT DUE</v>
      </c>
      <c r="K27" s="13"/>
      <c r="L27" s="10"/>
    </row>
    <row r="28" spans="1:12" ht="48" x14ac:dyDescent="0.15">
      <c r="A28" s="9" t="s">
        <v>987</v>
      </c>
      <c r="B28" s="28" t="s">
        <v>405</v>
      </c>
      <c r="C28" s="28" t="s">
        <v>406</v>
      </c>
      <c r="D28" s="19" t="s">
        <v>1</v>
      </c>
      <c r="E28" s="7">
        <v>42348</v>
      </c>
      <c r="F28" s="7">
        <v>44541</v>
      </c>
      <c r="G28" s="31"/>
      <c r="H28" s="8">
        <f t="shared" si="3"/>
        <v>44722</v>
      </c>
      <c r="I28" s="11">
        <f t="shared" ca="1" si="0"/>
        <v>13</v>
      </c>
      <c r="J28" s="9" t="str">
        <f t="shared" ca="1" si="1"/>
        <v>NOT DUE</v>
      </c>
      <c r="K28" s="13"/>
      <c r="L28" s="10"/>
    </row>
    <row r="29" spans="1:12" ht="24" x14ac:dyDescent="0.15">
      <c r="A29" s="9" t="s">
        <v>988</v>
      </c>
      <c r="B29" s="28" t="s">
        <v>407</v>
      </c>
      <c r="C29" s="28" t="s">
        <v>408</v>
      </c>
      <c r="D29" s="19" t="s">
        <v>1</v>
      </c>
      <c r="E29" s="7">
        <v>42348</v>
      </c>
      <c r="F29" s="7">
        <v>44541</v>
      </c>
      <c r="G29" s="31"/>
      <c r="H29" s="8">
        <f t="shared" si="3"/>
        <v>44722</v>
      </c>
      <c r="I29" s="11">
        <f t="shared" ca="1" si="0"/>
        <v>13</v>
      </c>
      <c r="J29" s="9" t="str">
        <f t="shared" ca="1" si="1"/>
        <v>NOT DUE</v>
      </c>
      <c r="K29" s="13"/>
      <c r="L29" s="10"/>
    </row>
    <row r="30" spans="1:12" x14ac:dyDescent="0.15">
      <c r="A30" s="9" t="s">
        <v>989</v>
      </c>
      <c r="B30" s="28" t="s">
        <v>409</v>
      </c>
      <c r="C30" s="28" t="s">
        <v>410</v>
      </c>
      <c r="D30" s="19" t="s">
        <v>2</v>
      </c>
      <c r="E30" s="7">
        <v>42348</v>
      </c>
      <c r="F30" s="7">
        <v>44687</v>
      </c>
      <c r="G30" s="31"/>
      <c r="H30" s="8">
        <f>EDATE(F30-1,1)</f>
        <v>44717</v>
      </c>
      <c r="I30" s="11">
        <f t="shared" ca="1" si="0"/>
        <v>8</v>
      </c>
      <c r="J30" s="9" t="str">
        <f t="shared" ca="1" si="1"/>
        <v>NOT DUE</v>
      </c>
      <c r="K30" s="13"/>
      <c r="L30" s="10"/>
    </row>
    <row r="31" spans="1:12" x14ac:dyDescent="0.15">
      <c r="A31" s="9" t="s">
        <v>990</v>
      </c>
      <c r="B31" s="28" t="s">
        <v>411</v>
      </c>
      <c r="C31" s="28" t="s">
        <v>412</v>
      </c>
      <c r="D31" s="19" t="s">
        <v>89</v>
      </c>
      <c r="E31" s="7">
        <v>42348</v>
      </c>
      <c r="F31" s="7">
        <v>44352</v>
      </c>
      <c r="G31" s="31"/>
      <c r="H31" s="8">
        <f>DATE(YEAR(F31)+1,MONTH(F31),DAY(F31)-1)</f>
        <v>44716</v>
      </c>
      <c r="I31" s="11">
        <f t="shared" ca="1" si="0"/>
        <v>7</v>
      </c>
      <c r="J31" s="9" t="str">
        <f t="shared" ca="1" si="1"/>
        <v>NOT DUE</v>
      </c>
      <c r="K31" s="28" t="s">
        <v>421</v>
      </c>
      <c r="L31" s="10"/>
    </row>
    <row r="32" spans="1:12" x14ac:dyDescent="0.15">
      <c r="A32" s="9" t="s">
        <v>991</v>
      </c>
      <c r="B32" s="28" t="s">
        <v>411</v>
      </c>
      <c r="C32" s="28" t="s">
        <v>413</v>
      </c>
      <c r="D32" s="19" t="s">
        <v>2</v>
      </c>
      <c r="E32" s="7">
        <v>42348</v>
      </c>
      <c r="F32" s="7">
        <v>44687</v>
      </c>
      <c r="G32" s="31"/>
      <c r="H32" s="8">
        <f>EDATE(F32-1,1)</f>
        <v>44717</v>
      </c>
      <c r="I32" s="11">
        <f t="shared" ca="1" si="0"/>
        <v>8</v>
      </c>
      <c r="J32" s="9" t="str">
        <f t="shared" ca="1" si="1"/>
        <v>NOT DUE</v>
      </c>
      <c r="K32" s="28"/>
      <c r="L32" s="10"/>
    </row>
    <row r="33" spans="1:12" ht="22.5" x14ac:dyDescent="0.15">
      <c r="A33" s="9" t="s">
        <v>992</v>
      </c>
      <c r="B33" s="28" t="s">
        <v>414</v>
      </c>
      <c r="C33" s="28" t="s">
        <v>415</v>
      </c>
      <c r="D33" s="19" t="s">
        <v>2</v>
      </c>
      <c r="E33" s="7">
        <v>42348</v>
      </c>
      <c r="F33" s="7">
        <v>44687</v>
      </c>
      <c r="G33" s="31"/>
      <c r="H33" s="8">
        <f>EDATE(F33-1,1)</f>
        <v>44717</v>
      </c>
      <c r="I33" s="11">
        <f t="shared" ca="1" si="0"/>
        <v>8</v>
      </c>
      <c r="J33" s="9" t="str">
        <f t="shared" ca="1" si="1"/>
        <v>NOT DUE</v>
      </c>
      <c r="K33" s="28"/>
      <c r="L33" s="10" t="s">
        <v>3088</v>
      </c>
    </row>
    <row r="34" spans="1:12" x14ac:dyDescent="0.15">
      <c r="A34" s="9" t="s">
        <v>993</v>
      </c>
      <c r="B34" s="28" t="s">
        <v>414</v>
      </c>
      <c r="C34" s="28" t="s">
        <v>416</v>
      </c>
      <c r="D34" s="19" t="s">
        <v>420</v>
      </c>
      <c r="E34" s="7">
        <v>42348</v>
      </c>
      <c r="F34" s="7">
        <v>43987</v>
      </c>
      <c r="G34" s="31"/>
      <c r="H34" s="8">
        <f>DATE(YEAR(F34)+5,MONTH(F34),DAY(F34)-1)</f>
        <v>45812</v>
      </c>
      <c r="I34" s="11">
        <f t="shared" ca="1" si="0"/>
        <v>1103</v>
      </c>
      <c r="J34" s="9" t="str">
        <f t="shared" ca="1" si="1"/>
        <v>NOT DUE</v>
      </c>
      <c r="K34" s="28"/>
      <c r="L34" s="10"/>
    </row>
    <row r="35" spans="1:12" ht="24" x14ac:dyDescent="0.15">
      <c r="A35" s="9" t="s">
        <v>994</v>
      </c>
      <c r="B35" s="28" t="s">
        <v>417</v>
      </c>
      <c r="C35" s="28" t="s">
        <v>418</v>
      </c>
      <c r="D35" s="19" t="s">
        <v>89</v>
      </c>
      <c r="E35" s="7">
        <v>42348</v>
      </c>
      <c r="F35" s="7">
        <v>44548</v>
      </c>
      <c r="G35" s="31"/>
      <c r="H35" s="8">
        <f>DATE(YEAR(F35)+1,MONTH(F35),DAY(F35)-1)</f>
        <v>44912</v>
      </c>
      <c r="I35" s="11">
        <f t="shared" ca="1" si="0"/>
        <v>203</v>
      </c>
      <c r="J35" s="9" t="str">
        <f t="shared" ca="1" si="1"/>
        <v>NOT DUE</v>
      </c>
      <c r="K35" s="28" t="s">
        <v>422</v>
      </c>
      <c r="L35" s="10"/>
    </row>
    <row r="39" spans="1:12" x14ac:dyDescent="0.15">
      <c r="B39" s="66" t="s">
        <v>1418</v>
      </c>
      <c r="C39" s="62"/>
      <c r="D39" s="25" t="s">
        <v>1419</v>
      </c>
      <c r="F39" s="66" t="s">
        <v>1420</v>
      </c>
      <c r="G39" s="63"/>
      <c r="H39" s="63"/>
    </row>
    <row r="40" spans="1:12" x14ac:dyDescent="0.15">
      <c r="C40" s="18" t="str">
        <f>'Main Menu'!C124</f>
        <v>C/O Arn C. Montiague</v>
      </c>
      <c r="E40" s="64"/>
      <c r="F40" s="64"/>
      <c r="G40" s="64" t="str">
        <f>'Main Menu'!C123</f>
        <v>Capt. Wendell B. Judaya</v>
      </c>
      <c r="H40"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35">
    <cfRule type="cellIs" dxfId="189" priority="1" operator="equal">
      <formula>"overdue"</formula>
    </cfRule>
  </conditionalFormatting>
  <pageMargins left="0.7" right="0.7" top="0.75" bottom="0.75" header="0.3" footer="0.3"/>
  <pageSetup paperSize="9" scale="66" orientation="landscape"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90" zoomScaleNormal="90" workbookViewId="0">
      <selection activeCell="F42" sqref="F4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424</v>
      </c>
      <c r="D3" s="147" t="s">
        <v>9</v>
      </c>
      <c r="E3" s="147"/>
      <c r="F3" s="3" t="s">
        <v>1025</v>
      </c>
    </row>
    <row r="4" spans="1:12" ht="18" customHeight="1" x14ac:dyDescent="0.15">
      <c r="A4" s="146" t="s">
        <v>22</v>
      </c>
      <c r="B4" s="146"/>
      <c r="C4" s="16" t="s">
        <v>425</v>
      </c>
      <c r="D4" s="147" t="s">
        <v>10</v>
      </c>
      <c r="E4" s="147"/>
      <c r="F4" s="31"/>
    </row>
    <row r="5" spans="1:12" ht="18" customHeight="1" x14ac:dyDescent="0.15">
      <c r="A5" s="146" t="s">
        <v>23</v>
      </c>
      <c r="B5" s="146"/>
      <c r="C5" s="17" t="s">
        <v>377</v>
      </c>
      <c r="D5" s="138"/>
      <c r="E5" s="138" t="str">
        <f>'[2]Running Hours'!$C5</f>
        <v>Date updated:</v>
      </c>
      <c r="F5" s="139">
        <f>'Port Side Pilot Ladder Assist'!F5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1026</v>
      </c>
      <c r="B8" s="28" t="s">
        <v>426</v>
      </c>
      <c r="C8" s="28" t="s">
        <v>427</v>
      </c>
      <c r="D8" s="19" t="s">
        <v>1</v>
      </c>
      <c r="E8" s="7">
        <v>42348</v>
      </c>
      <c r="F8" s="7">
        <v>44541</v>
      </c>
      <c r="G8" s="31"/>
      <c r="H8" s="8">
        <f>DATE(YEAR(F8),MONTH(F8)+6,DAY(F8)-1)</f>
        <v>44722</v>
      </c>
      <c r="I8" s="11">
        <f t="shared" ref="I8:I34" ca="1" si="0">IF(ISBLANK(H8),"",H8-DATE(YEAR(NOW()),MONTH(NOW()),DAY(NOW())))</f>
        <v>13</v>
      </c>
      <c r="J8" s="9" t="str">
        <f t="shared" ref="J8:J34" ca="1" si="1">IF(I8="","",IF(I8&lt;0,"OVERDUE","NOT DUE"))</f>
        <v>NOT DUE</v>
      </c>
      <c r="K8" s="28"/>
      <c r="L8" s="10"/>
    </row>
    <row r="9" spans="1:12" ht="22.5" customHeight="1" x14ac:dyDescent="0.15">
      <c r="A9" s="9" t="s">
        <v>1027</v>
      </c>
      <c r="B9" s="28" t="s">
        <v>428</v>
      </c>
      <c r="C9" s="28" t="s">
        <v>381</v>
      </c>
      <c r="D9" s="19" t="s">
        <v>419</v>
      </c>
      <c r="E9" s="7">
        <v>42348</v>
      </c>
      <c r="F9" s="7">
        <v>44687</v>
      </c>
      <c r="G9" s="31"/>
      <c r="H9" s="8">
        <f>DATE(YEAR(F9),MONTH(F9)+2,DAY(F9)-1)</f>
        <v>44747</v>
      </c>
      <c r="I9" s="11">
        <f t="shared" ca="1" si="0"/>
        <v>38</v>
      </c>
      <c r="J9" s="9" t="str">
        <f t="shared" ca="1" si="1"/>
        <v>NOT DUE</v>
      </c>
      <c r="K9" s="28"/>
      <c r="L9" s="10"/>
    </row>
    <row r="10" spans="1:12" ht="23.25" customHeight="1" x14ac:dyDescent="0.15">
      <c r="A10" s="9" t="s">
        <v>1028</v>
      </c>
      <c r="B10" s="28" t="s">
        <v>428</v>
      </c>
      <c r="C10" s="28" t="s">
        <v>429</v>
      </c>
      <c r="D10" s="19" t="s">
        <v>1</v>
      </c>
      <c r="E10" s="7">
        <v>42348</v>
      </c>
      <c r="F10" s="7">
        <v>44541</v>
      </c>
      <c r="G10" s="31"/>
      <c r="H10" s="8">
        <f>DATE(YEAR(F10),MONTH(F10)+6,DAY(F10)-1)</f>
        <v>44722</v>
      </c>
      <c r="I10" s="11">
        <f t="shared" ca="1" si="0"/>
        <v>13</v>
      </c>
      <c r="J10" s="9" t="str">
        <f t="shared" ca="1" si="1"/>
        <v>NOT DUE</v>
      </c>
      <c r="K10" s="28"/>
      <c r="L10" s="10"/>
    </row>
    <row r="11" spans="1:12" ht="24" x14ac:dyDescent="0.15">
      <c r="A11" s="9" t="s">
        <v>1029</v>
      </c>
      <c r="B11" s="28" t="s">
        <v>378</v>
      </c>
      <c r="C11" s="28" t="s">
        <v>430</v>
      </c>
      <c r="D11" s="19" t="s">
        <v>1</v>
      </c>
      <c r="E11" s="7">
        <v>42348</v>
      </c>
      <c r="F11" s="7">
        <v>44541</v>
      </c>
      <c r="G11" s="31"/>
      <c r="H11" s="8">
        <f>DATE(YEAR(F11),MONTH(F11)+6,DAY(F11)-1)</f>
        <v>44722</v>
      </c>
      <c r="I11" s="11">
        <f t="shared" ca="1" si="0"/>
        <v>13</v>
      </c>
      <c r="J11" s="9" t="str">
        <f t="shared" ca="1" si="1"/>
        <v>NOT DUE</v>
      </c>
      <c r="K11" s="28"/>
      <c r="L11" s="10"/>
    </row>
    <row r="12" spans="1:12" ht="24" x14ac:dyDescent="0.15">
      <c r="A12" s="9" t="s">
        <v>1030</v>
      </c>
      <c r="B12" s="28" t="s">
        <v>378</v>
      </c>
      <c r="C12" s="28" t="s">
        <v>381</v>
      </c>
      <c r="D12" s="19" t="s">
        <v>454</v>
      </c>
      <c r="E12" s="7">
        <v>42348</v>
      </c>
      <c r="F12" s="7">
        <v>44687</v>
      </c>
      <c r="G12" s="31"/>
      <c r="H12" s="8">
        <f>DATE(YEAR(F12),MONTH(F12)+2,DAY(F12)-1)</f>
        <v>44747</v>
      </c>
      <c r="I12" s="11">
        <f t="shared" ca="1" si="0"/>
        <v>38</v>
      </c>
      <c r="J12" s="9" t="str">
        <f t="shared" ca="1" si="1"/>
        <v>NOT DUE</v>
      </c>
      <c r="K12" s="28"/>
      <c r="L12" s="10"/>
    </row>
    <row r="13" spans="1:12" x14ac:dyDescent="0.15">
      <c r="A13" s="9" t="s">
        <v>1031</v>
      </c>
      <c r="B13" s="28" t="s">
        <v>431</v>
      </c>
      <c r="C13" s="28" t="s">
        <v>381</v>
      </c>
      <c r="D13" s="19" t="s">
        <v>419</v>
      </c>
      <c r="E13" s="7">
        <v>42348</v>
      </c>
      <c r="F13" s="7">
        <v>44687</v>
      </c>
      <c r="G13" s="31"/>
      <c r="H13" s="8">
        <f>DATE(YEAR(F13),MONTH(F13)+2,DAY(F13)-1)</f>
        <v>44747</v>
      </c>
      <c r="I13" s="11">
        <f t="shared" ca="1" si="0"/>
        <v>38</v>
      </c>
      <c r="J13" s="9" t="str">
        <f t="shared" ca="1" si="1"/>
        <v>NOT DUE</v>
      </c>
      <c r="K13" s="28"/>
      <c r="L13" s="10"/>
    </row>
    <row r="14" spans="1:12" x14ac:dyDescent="0.15">
      <c r="A14" s="9" t="s">
        <v>1032</v>
      </c>
      <c r="B14" s="28" t="s">
        <v>431</v>
      </c>
      <c r="C14" s="28" t="s">
        <v>432</v>
      </c>
      <c r="D14" s="19" t="s">
        <v>1</v>
      </c>
      <c r="E14" s="7">
        <v>42348</v>
      </c>
      <c r="F14" s="7">
        <v>44541</v>
      </c>
      <c r="G14" s="31"/>
      <c r="H14" s="8">
        <f>DATE(YEAR(F14),MONTH(F14)+6,DAY(F14)-1)</f>
        <v>44722</v>
      </c>
      <c r="I14" s="11">
        <f t="shared" ca="1" si="0"/>
        <v>13</v>
      </c>
      <c r="J14" s="9" t="str">
        <f t="shared" ca="1" si="1"/>
        <v>NOT DUE</v>
      </c>
      <c r="K14" s="28"/>
      <c r="L14" s="10"/>
    </row>
    <row r="15" spans="1:12" ht="22.5" x14ac:dyDescent="0.15">
      <c r="A15" s="9" t="s">
        <v>1033</v>
      </c>
      <c r="B15" s="28" t="s">
        <v>433</v>
      </c>
      <c r="C15" s="28" t="s">
        <v>381</v>
      </c>
      <c r="D15" s="19" t="s">
        <v>419</v>
      </c>
      <c r="E15" s="7">
        <v>42348</v>
      </c>
      <c r="F15" s="7">
        <v>44687</v>
      </c>
      <c r="G15" s="31"/>
      <c r="H15" s="8">
        <f>DATE(YEAR(F15),MONTH(F15)+2,DAY(F15)-1)</f>
        <v>44747</v>
      </c>
      <c r="I15" s="11">
        <f t="shared" ca="1" si="0"/>
        <v>38</v>
      </c>
      <c r="J15" s="9" t="str">
        <f t="shared" ca="1" si="1"/>
        <v>NOT DUE</v>
      </c>
      <c r="K15" s="28"/>
      <c r="L15" s="10" t="s">
        <v>3107</v>
      </c>
    </row>
    <row r="16" spans="1:12" ht="22.5" x14ac:dyDescent="0.15">
      <c r="A16" s="9" t="s">
        <v>1034</v>
      </c>
      <c r="B16" s="28" t="s">
        <v>433</v>
      </c>
      <c r="C16" s="28" t="s">
        <v>434</v>
      </c>
      <c r="D16" s="19" t="s">
        <v>1</v>
      </c>
      <c r="E16" s="7">
        <v>42348</v>
      </c>
      <c r="F16" s="7">
        <v>44541</v>
      </c>
      <c r="G16" s="31"/>
      <c r="H16" s="8">
        <f>DATE(YEAR(F16),MONTH(F16)+6,DAY(F16)-1)</f>
        <v>44722</v>
      </c>
      <c r="I16" s="11">
        <f t="shared" ca="1" si="0"/>
        <v>13</v>
      </c>
      <c r="J16" s="9" t="str">
        <f t="shared" ca="1" si="1"/>
        <v>NOT DUE</v>
      </c>
      <c r="K16" s="28"/>
      <c r="L16" s="10" t="s">
        <v>3107</v>
      </c>
    </row>
    <row r="17" spans="1:12" ht="60" x14ac:dyDescent="0.15">
      <c r="A17" s="9" t="s">
        <v>1035</v>
      </c>
      <c r="B17" s="28" t="s">
        <v>435</v>
      </c>
      <c r="C17" s="28" t="s">
        <v>385</v>
      </c>
      <c r="D17" s="19" t="s">
        <v>1</v>
      </c>
      <c r="E17" s="7">
        <v>42348</v>
      </c>
      <c r="F17" s="7">
        <v>44541</v>
      </c>
      <c r="G17" s="31"/>
      <c r="H17" s="8">
        <f>DATE(YEAR(F17),MONTH(F17)+6,DAY(F17)-1)</f>
        <v>44722</v>
      </c>
      <c r="I17" s="11">
        <f t="shared" ca="1" si="0"/>
        <v>13</v>
      </c>
      <c r="J17" s="9" t="str">
        <f t="shared" ca="1" si="1"/>
        <v>NOT DUE</v>
      </c>
      <c r="K17" s="28"/>
      <c r="L17" s="10"/>
    </row>
    <row r="18" spans="1:12" x14ac:dyDescent="0.15">
      <c r="A18" s="9" t="s">
        <v>1036</v>
      </c>
      <c r="B18" s="28" t="s">
        <v>436</v>
      </c>
      <c r="C18" s="28" t="s">
        <v>429</v>
      </c>
      <c r="D18" s="19" t="s">
        <v>1</v>
      </c>
      <c r="E18" s="7">
        <v>42348</v>
      </c>
      <c r="F18" s="7">
        <v>44541</v>
      </c>
      <c r="G18" s="31"/>
      <c r="H18" s="8">
        <f>DATE(YEAR(F18),MONTH(F18)+6,DAY(F18)-1)</f>
        <v>44722</v>
      </c>
      <c r="I18" s="11">
        <f t="shared" ca="1" si="0"/>
        <v>13</v>
      </c>
      <c r="J18" s="9" t="str">
        <f t="shared" ca="1" si="1"/>
        <v>NOT DUE</v>
      </c>
      <c r="K18" s="28" t="s">
        <v>455</v>
      </c>
      <c r="L18" s="10"/>
    </row>
    <row r="19" spans="1:12" x14ac:dyDescent="0.15">
      <c r="A19" s="9" t="s">
        <v>1037</v>
      </c>
      <c r="B19" s="28" t="s">
        <v>436</v>
      </c>
      <c r="C19" s="28" t="s">
        <v>381</v>
      </c>
      <c r="D19" s="19" t="s">
        <v>419</v>
      </c>
      <c r="E19" s="7">
        <v>42348</v>
      </c>
      <c r="F19" s="7">
        <v>44687</v>
      </c>
      <c r="G19" s="31"/>
      <c r="H19" s="8">
        <f>DATE(YEAR(F19),MONTH(F19)+2,DAY(F19)-1)</f>
        <v>44747</v>
      </c>
      <c r="I19" s="11">
        <f t="shared" ca="1" si="0"/>
        <v>38</v>
      </c>
      <c r="J19" s="9" t="str">
        <f t="shared" ca="1" si="1"/>
        <v>NOT DUE</v>
      </c>
      <c r="K19" s="28"/>
      <c r="L19" s="10"/>
    </row>
    <row r="20" spans="1:12" x14ac:dyDescent="0.15">
      <c r="A20" s="9" t="s">
        <v>1038</v>
      </c>
      <c r="B20" s="28" t="s">
        <v>437</v>
      </c>
      <c r="C20" s="28" t="s">
        <v>438</v>
      </c>
      <c r="D20" s="19" t="s">
        <v>1</v>
      </c>
      <c r="E20" s="7">
        <v>42348</v>
      </c>
      <c r="F20" s="7">
        <v>44541</v>
      </c>
      <c r="G20" s="31"/>
      <c r="H20" s="8">
        <f>DATE(YEAR(F20),MONTH(F20)+6,DAY(F20)-1)</f>
        <v>44722</v>
      </c>
      <c r="I20" s="11">
        <f t="shared" ca="1" si="0"/>
        <v>13</v>
      </c>
      <c r="J20" s="9" t="str">
        <f t="shared" ca="1" si="1"/>
        <v>NOT DUE</v>
      </c>
      <c r="K20" s="28" t="s">
        <v>456</v>
      </c>
      <c r="L20" s="10"/>
    </row>
    <row r="21" spans="1:12" x14ac:dyDescent="0.15">
      <c r="A21" s="9" t="s">
        <v>1039</v>
      </c>
      <c r="B21" s="28" t="s">
        <v>439</v>
      </c>
      <c r="C21" s="28" t="s">
        <v>440</v>
      </c>
      <c r="D21" s="19" t="s">
        <v>1</v>
      </c>
      <c r="E21" s="7">
        <v>42348</v>
      </c>
      <c r="F21" s="7">
        <v>44541</v>
      </c>
      <c r="G21" s="31"/>
      <c r="H21" s="8">
        <f>DATE(YEAR(F21),MONTH(F21)+6,DAY(F21)-1)</f>
        <v>44722</v>
      </c>
      <c r="I21" s="11">
        <f t="shared" ca="1" si="0"/>
        <v>13</v>
      </c>
      <c r="J21" s="9" t="str">
        <f t="shared" ca="1" si="1"/>
        <v>NOT DUE</v>
      </c>
      <c r="K21" s="28"/>
      <c r="L21" s="10"/>
    </row>
    <row r="22" spans="1:12" x14ac:dyDescent="0.15">
      <c r="A22" s="9" t="s">
        <v>1040</v>
      </c>
      <c r="B22" s="28" t="s">
        <v>439</v>
      </c>
      <c r="C22" s="28" t="s">
        <v>381</v>
      </c>
      <c r="D22" s="19" t="s">
        <v>419</v>
      </c>
      <c r="E22" s="7">
        <v>42348</v>
      </c>
      <c r="F22" s="7">
        <v>44687</v>
      </c>
      <c r="G22" s="31"/>
      <c r="H22" s="8">
        <f>DATE(YEAR(F22),MONTH(F22)+2,DAY(F22)-1)</f>
        <v>44747</v>
      </c>
      <c r="I22" s="11">
        <f t="shared" ca="1" si="0"/>
        <v>38</v>
      </c>
      <c r="J22" s="9" t="str">
        <f t="shared" ca="1" si="1"/>
        <v>NOT DUE</v>
      </c>
      <c r="K22" s="28"/>
      <c r="L22" s="10"/>
    </row>
    <row r="23" spans="1:12" ht="36" x14ac:dyDescent="0.15">
      <c r="A23" s="9" t="s">
        <v>1041</v>
      </c>
      <c r="B23" s="28" t="s">
        <v>441</v>
      </c>
      <c r="C23" s="28" t="s">
        <v>389</v>
      </c>
      <c r="D23" s="19" t="s">
        <v>1</v>
      </c>
      <c r="E23" s="7">
        <v>42348</v>
      </c>
      <c r="F23" s="7">
        <v>44541</v>
      </c>
      <c r="G23" s="31"/>
      <c r="H23" s="8">
        <f>DATE(YEAR(F23),MONTH(F23)+6,DAY(F23)-1)</f>
        <v>44722</v>
      </c>
      <c r="I23" s="11">
        <f t="shared" ca="1" si="0"/>
        <v>13</v>
      </c>
      <c r="J23" s="9" t="str">
        <f t="shared" ca="1" si="1"/>
        <v>NOT DUE</v>
      </c>
      <c r="K23" s="28"/>
      <c r="L23" s="10"/>
    </row>
    <row r="24" spans="1:12" ht="36" x14ac:dyDescent="0.15">
      <c r="A24" s="9" t="s">
        <v>1042</v>
      </c>
      <c r="B24" s="28" t="s">
        <v>442</v>
      </c>
      <c r="C24" s="28" t="s">
        <v>383</v>
      </c>
      <c r="D24" s="19" t="s">
        <v>1</v>
      </c>
      <c r="E24" s="7">
        <v>42348</v>
      </c>
      <c r="F24" s="7">
        <v>44541</v>
      </c>
      <c r="G24" s="31"/>
      <c r="H24" s="8">
        <f>DATE(YEAR(F24),MONTH(F24)+6,DAY(F24)-1)</f>
        <v>44722</v>
      </c>
      <c r="I24" s="11">
        <f t="shared" ca="1" si="0"/>
        <v>13</v>
      </c>
      <c r="J24" s="9" t="str">
        <f t="shared" ca="1" si="1"/>
        <v>NOT DUE</v>
      </c>
      <c r="K24" s="28"/>
      <c r="L24" s="10"/>
    </row>
    <row r="25" spans="1:12" ht="36" x14ac:dyDescent="0.15">
      <c r="A25" s="9" t="s">
        <v>1043</v>
      </c>
      <c r="B25" s="28" t="s">
        <v>442</v>
      </c>
      <c r="C25" s="28" t="s">
        <v>381</v>
      </c>
      <c r="D25" s="19" t="s">
        <v>419</v>
      </c>
      <c r="E25" s="7">
        <v>42348</v>
      </c>
      <c r="F25" s="7">
        <v>44687</v>
      </c>
      <c r="G25" s="31"/>
      <c r="H25" s="8">
        <f>DATE(YEAR(F25),MONTH(F25)+2,DAY(F25)-1)</f>
        <v>44747</v>
      </c>
      <c r="I25" s="11">
        <f t="shared" ca="1" si="0"/>
        <v>38</v>
      </c>
      <c r="J25" s="9" t="str">
        <f t="shared" ca="1" si="1"/>
        <v>NOT DUE</v>
      </c>
      <c r="K25" s="28"/>
      <c r="L25" s="10"/>
    </row>
    <row r="26" spans="1:12" x14ac:dyDescent="0.15">
      <c r="A26" s="9" t="s">
        <v>1044</v>
      </c>
      <c r="B26" s="28" t="s">
        <v>409</v>
      </c>
      <c r="C26" s="28" t="s">
        <v>410</v>
      </c>
      <c r="D26" s="19" t="s">
        <v>419</v>
      </c>
      <c r="E26" s="7">
        <v>42348</v>
      </c>
      <c r="F26" s="7">
        <v>44687</v>
      </c>
      <c r="G26" s="31"/>
      <c r="H26" s="8">
        <f>DATE(YEAR(F26),MONTH(F26)+2,DAY(F26)-1)</f>
        <v>44747</v>
      </c>
      <c r="I26" s="11">
        <f t="shared" ca="1" si="0"/>
        <v>38</v>
      </c>
      <c r="J26" s="9" t="str">
        <f t="shared" ca="1" si="1"/>
        <v>NOT DUE</v>
      </c>
      <c r="K26" s="28"/>
      <c r="L26" s="10"/>
    </row>
    <row r="27" spans="1:12" x14ac:dyDescent="0.15">
      <c r="A27" s="9" t="s">
        <v>1045</v>
      </c>
      <c r="B27" s="28" t="s">
        <v>409</v>
      </c>
      <c r="C27" s="28" t="s">
        <v>412</v>
      </c>
      <c r="D27" s="19" t="s">
        <v>89</v>
      </c>
      <c r="E27" s="7">
        <v>42348</v>
      </c>
      <c r="F27" s="7">
        <v>44352</v>
      </c>
      <c r="G27" s="31"/>
      <c r="H27" s="8">
        <f>DATE(YEAR(F27)+1,MONTH(F27),DAY(F27)-1)</f>
        <v>44716</v>
      </c>
      <c r="I27" s="11">
        <f t="shared" ca="1" si="0"/>
        <v>7</v>
      </c>
      <c r="J27" s="9" t="str">
        <f t="shared" ca="1" si="1"/>
        <v>NOT DUE</v>
      </c>
      <c r="K27" s="28" t="s">
        <v>421</v>
      </c>
      <c r="L27" s="10"/>
    </row>
    <row r="28" spans="1:12" ht="24" x14ac:dyDescent="0.15">
      <c r="A28" s="9" t="s">
        <v>1046</v>
      </c>
      <c r="B28" s="28" t="s">
        <v>414</v>
      </c>
      <c r="C28" s="28" t="s">
        <v>443</v>
      </c>
      <c r="D28" s="19" t="s">
        <v>419</v>
      </c>
      <c r="E28" s="7">
        <v>42348</v>
      </c>
      <c r="F28" s="7">
        <v>44687</v>
      </c>
      <c r="G28" s="31"/>
      <c r="H28" s="8">
        <f>DATE(YEAR(F28),MONTH(F28)+2,DAY(F28)-1)</f>
        <v>44747</v>
      </c>
      <c r="I28" s="11">
        <f t="shared" ca="1" si="0"/>
        <v>38</v>
      </c>
      <c r="J28" s="9" t="str">
        <f t="shared" ca="1" si="1"/>
        <v>NOT DUE</v>
      </c>
      <c r="K28" s="28"/>
      <c r="L28" s="10"/>
    </row>
    <row r="29" spans="1:12" x14ac:dyDescent="0.15">
      <c r="A29" s="9" t="s">
        <v>1047</v>
      </c>
      <c r="B29" s="28" t="s">
        <v>414</v>
      </c>
      <c r="C29" s="28" t="s">
        <v>444</v>
      </c>
      <c r="D29" s="19" t="s">
        <v>420</v>
      </c>
      <c r="E29" s="7">
        <v>42348</v>
      </c>
      <c r="F29" s="7">
        <v>43943</v>
      </c>
      <c r="G29" s="31"/>
      <c r="H29" s="8">
        <f>DATE(YEAR(F29)+5,MONTH(F29),DAY(F29)-1)</f>
        <v>45768</v>
      </c>
      <c r="I29" s="11">
        <f t="shared" ca="1" si="0"/>
        <v>1059</v>
      </c>
      <c r="J29" s="9" t="str">
        <f t="shared" ca="1" si="1"/>
        <v>NOT DUE</v>
      </c>
      <c r="K29" s="28" t="s">
        <v>457</v>
      </c>
      <c r="L29" s="10" t="s">
        <v>3078</v>
      </c>
    </row>
    <row r="30" spans="1:12" ht="24" x14ac:dyDescent="0.15">
      <c r="A30" s="9" t="s">
        <v>1048</v>
      </c>
      <c r="B30" s="28" t="s">
        <v>445</v>
      </c>
      <c r="C30" s="28" t="s">
        <v>446</v>
      </c>
      <c r="D30" s="19" t="s">
        <v>1</v>
      </c>
      <c r="E30" s="7">
        <v>42348</v>
      </c>
      <c r="F30" s="7">
        <v>44541</v>
      </c>
      <c r="G30" s="31"/>
      <c r="H30" s="8">
        <f t="shared" ref="H30:H41" si="2">DATE(YEAR(F30),MONTH(F30)+6,DAY(F30)-1)</f>
        <v>44722</v>
      </c>
      <c r="I30" s="11">
        <f t="shared" ca="1" si="0"/>
        <v>13</v>
      </c>
      <c r="J30" s="9" t="str">
        <f t="shared" ca="1" si="1"/>
        <v>NOT DUE</v>
      </c>
      <c r="K30" s="28"/>
      <c r="L30" s="10"/>
    </row>
    <row r="31" spans="1:12" ht="24" x14ac:dyDescent="0.15">
      <c r="A31" s="9" t="s">
        <v>1049</v>
      </c>
      <c r="B31" s="28" t="s">
        <v>447</v>
      </c>
      <c r="C31" s="28" t="s">
        <v>446</v>
      </c>
      <c r="D31" s="19" t="s">
        <v>1</v>
      </c>
      <c r="E31" s="7">
        <v>42348</v>
      </c>
      <c r="F31" s="7">
        <v>44541</v>
      </c>
      <c r="G31" s="31"/>
      <c r="H31" s="8">
        <f t="shared" si="2"/>
        <v>44722</v>
      </c>
      <c r="I31" s="11">
        <f t="shared" ca="1" si="0"/>
        <v>13</v>
      </c>
      <c r="J31" s="9" t="str">
        <f t="shared" ca="1" si="1"/>
        <v>NOT DUE</v>
      </c>
      <c r="K31" s="28"/>
      <c r="L31" s="10"/>
    </row>
    <row r="32" spans="1:12" ht="24" x14ac:dyDescent="0.15">
      <c r="A32" s="9" t="s">
        <v>1050</v>
      </c>
      <c r="B32" s="28" t="s">
        <v>395</v>
      </c>
      <c r="C32" s="28" t="s">
        <v>446</v>
      </c>
      <c r="D32" s="19" t="s">
        <v>1</v>
      </c>
      <c r="E32" s="7">
        <v>42348</v>
      </c>
      <c r="F32" s="7">
        <v>44541</v>
      </c>
      <c r="G32" s="31"/>
      <c r="H32" s="8">
        <f t="shared" si="2"/>
        <v>44722</v>
      </c>
      <c r="I32" s="11">
        <f t="shared" ca="1" si="0"/>
        <v>13</v>
      </c>
      <c r="J32" s="9" t="str">
        <f t="shared" ca="1" si="1"/>
        <v>NOT DUE</v>
      </c>
      <c r="K32" s="28"/>
      <c r="L32" s="10"/>
    </row>
    <row r="33" spans="1:12" ht="24" x14ac:dyDescent="0.15">
      <c r="A33" s="9" t="s">
        <v>1051</v>
      </c>
      <c r="B33" s="28" t="s">
        <v>396</v>
      </c>
      <c r="C33" s="28" t="s">
        <v>446</v>
      </c>
      <c r="D33" s="19" t="s">
        <v>1</v>
      </c>
      <c r="E33" s="7">
        <v>42348</v>
      </c>
      <c r="F33" s="7">
        <v>44541</v>
      </c>
      <c r="G33" s="31"/>
      <c r="H33" s="8">
        <f t="shared" si="2"/>
        <v>44722</v>
      </c>
      <c r="I33" s="11">
        <f t="shared" ca="1" si="0"/>
        <v>13</v>
      </c>
      <c r="J33" s="9" t="str">
        <f t="shared" ca="1" si="1"/>
        <v>NOT DUE</v>
      </c>
      <c r="K33" s="28"/>
      <c r="L33" s="10"/>
    </row>
    <row r="34" spans="1:12" ht="24" x14ac:dyDescent="0.15">
      <c r="A34" s="9" t="s">
        <v>1052</v>
      </c>
      <c r="B34" s="28" t="s">
        <v>397</v>
      </c>
      <c r="C34" s="28" t="s">
        <v>446</v>
      </c>
      <c r="D34" s="19" t="s">
        <v>1</v>
      </c>
      <c r="E34" s="7">
        <v>42348</v>
      </c>
      <c r="F34" s="7">
        <v>44541</v>
      </c>
      <c r="G34" s="31"/>
      <c r="H34" s="8">
        <f t="shared" si="2"/>
        <v>44722</v>
      </c>
      <c r="I34" s="11">
        <f t="shared" ca="1" si="0"/>
        <v>13</v>
      </c>
      <c r="J34" s="9" t="str">
        <f t="shared" ca="1" si="1"/>
        <v>NOT DUE</v>
      </c>
      <c r="K34" s="28"/>
      <c r="L34" s="10"/>
    </row>
    <row r="35" spans="1:12" ht="24" x14ac:dyDescent="0.15">
      <c r="A35" s="9" t="s">
        <v>1053</v>
      </c>
      <c r="B35" s="28" t="s">
        <v>448</v>
      </c>
      <c r="C35" s="28" t="s">
        <v>446</v>
      </c>
      <c r="D35" s="19" t="s">
        <v>1</v>
      </c>
      <c r="E35" s="7">
        <v>42348</v>
      </c>
      <c r="F35" s="7">
        <v>44541</v>
      </c>
      <c r="G35" s="31"/>
      <c r="H35" s="8">
        <f t="shared" si="2"/>
        <v>44722</v>
      </c>
      <c r="I35" s="11">
        <f t="shared" ref="I35:I45" ca="1" si="3">IF(ISBLANK(H35),"",H35-DATE(YEAR(NOW()),MONTH(NOW()),DAY(NOW())))</f>
        <v>13</v>
      </c>
      <c r="J35" s="9" t="str">
        <f t="shared" ref="J35:J45" ca="1" si="4">IF(I35="","",IF(I35&lt;0,"OVERDUE","NOT DUE"))</f>
        <v>NOT DUE</v>
      </c>
      <c r="K35" s="28"/>
      <c r="L35" s="10"/>
    </row>
    <row r="36" spans="1:12" ht="24" x14ac:dyDescent="0.15">
      <c r="A36" s="9" t="s">
        <v>1054</v>
      </c>
      <c r="B36" s="28" t="s">
        <v>399</v>
      </c>
      <c r="C36" s="28" t="s">
        <v>446</v>
      </c>
      <c r="D36" s="19" t="s">
        <v>1</v>
      </c>
      <c r="E36" s="7">
        <v>42348</v>
      </c>
      <c r="F36" s="7">
        <v>44541</v>
      </c>
      <c r="G36" s="31"/>
      <c r="H36" s="8">
        <f t="shared" si="2"/>
        <v>44722</v>
      </c>
      <c r="I36" s="11">
        <f t="shared" ca="1" si="3"/>
        <v>13</v>
      </c>
      <c r="J36" s="9" t="str">
        <f t="shared" ca="1" si="4"/>
        <v>NOT DUE</v>
      </c>
      <c r="K36" s="28"/>
      <c r="L36" s="10"/>
    </row>
    <row r="37" spans="1:12" ht="24" x14ac:dyDescent="0.15">
      <c r="A37" s="9" t="s">
        <v>1055</v>
      </c>
      <c r="B37" s="28" t="s">
        <v>400</v>
      </c>
      <c r="C37" s="28" t="s">
        <v>446</v>
      </c>
      <c r="D37" s="19" t="s">
        <v>1</v>
      </c>
      <c r="E37" s="7">
        <v>42348</v>
      </c>
      <c r="F37" s="7">
        <v>44541</v>
      </c>
      <c r="G37" s="31"/>
      <c r="H37" s="8">
        <f t="shared" si="2"/>
        <v>44722</v>
      </c>
      <c r="I37" s="11">
        <f t="shared" ca="1" si="3"/>
        <v>13</v>
      </c>
      <c r="J37" s="9" t="str">
        <f t="shared" ca="1" si="4"/>
        <v>NOT DUE</v>
      </c>
      <c r="K37" s="28"/>
      <c r="L37" s="10"/>
    </row>
    <row r="38" spans="1:12" ht="24" x14ac:dyDescent="0.15">
      <c r="A38" s="9" t="s">
        <v>1056</v>
      </c>
      <c r="B38" s="28" t="s">
        <v>401</v>
      </c>
      <c r="C38" s="28" t="s">
        <v>446</v>
      </c>
      <c r="D38" s="19" t="s">
        <v>1</v>
      </c>
      <c r="E38" s="7">
        <v>42348</v>
      </c>
      <c r="F38" s="7">
        <v>44541</v>
      </c>
      <c r="G38" s="31"/>
      <c r="H38" s="8">
        <f t="shared" si="2"/>
        <v>44722</v>
      </c>
      <c r="I38" s="11">
        <f t="shared" ca="1" si="3"/>
        <v>13</v>
      </c>
      <c r="J38" s="9" t="str">
        <f t="shared" ca="1" si="4"/>
        <v>NOT DUE</v>
      </c>
      <c r="K38" s="28"/>
      <c r="L38" s="10"/>
    </row>
    <row r="39" spans="1:12" ht="24" x14ac:dyDescent="0.15">
      <c r="A39" s="9" t="s">
        <v>1057</v>
      </c>
      <c r="B39" s="28" t="s">
        <v>402</v>
      </c>
      <c r="C39" s="28" t="s">
        <v>446</v>
      </c>
      <c r="D39" s="19" t="s">
        <v>1</v>
      </c>
      <c r="E39" s="7">
        <v>42348</v>
      </c>
      <c r="F39" s="7">
        <v>44541</v>
      </c>
      <c r="G39" s="31"/>
      <c r="H39" s="8">
        <f t="shared" si="2"/>
        <v>44722</v>
      </c>
      <c r="I39" s="11">
        <f t="shared" ca="1" si="3"/>
        <v>13</v>
      </c>
      <c r="J39" s="9" t="str">
        <f t="shared" ca="1" si="4"/>
        <v>NOT DUE</v>
      </c>
      <c r="K39" s="28"/>
      <c r="L39" s="10"/>
    </row>
    <row r="40" spans="1:12" ht="24" x14ac:dyDescent="0.15">
      <c r="A40" s="9" t="s">
        <v>1058</v>
      </c>
      <c r="B40" s="28" t="s">
        <v>403</v>
      </c>
      <c r="C40" s="28" t="s">
        <v>446</v>
      </c>
      <c r="D40" s="19" t="s">
        <v>1</v>
      </c>
      <c r="E40" s="7">
        <v>42348</v>
      </c>
      <c r="F40" s="7">
        <v>44541</v>
      </c>
      <c r="G40" s="31"/>
      <c r="H40" s="8">
        <f t="shared" si="2"/>
        <v>44722</v>
      </c>
      <c r="I40" s="11">
        <f t="shared" ca="1" si="3"/>
        <v>13</v>
      </c>
      <c r="J40" s="9" t="str">
        <f t="shared" ca="1" si="4"/>
        <v>NOT DUE</v>
      </c>
      <c r="K40" s="28"/>
      <c r="L40" s="10"/>
    </row>
    <row r="41" spans="1:12" ht="24" x14ac:dyDescent="0.15">
      <c r="A41" s="9" t="s">
        <v>1059</v>
      </c>
      <c r="B41" s="28" t="s">
        <v>404</v>
      </c>
      <c r="C41" s="28" t="s">
        <v>446</v>
      </c>
      <c r="D41" s="19" t="s">
        <v>1</v>
      </c>
      <c r="E41" s="7">
        <v>42348</v>
      </c>
      <c r="F41" s="7">
        <v>44541</v>
      </c>
      <c r="G41" s="31"/>
      <c r="H41" s="8">
        <f t="shared" si="2"/>
        <v>44722</v>
      </c>
      <c r="I41" s="11">
        <f t="shared" ca="1" si="3"/>
        <v>13</v>
      </c>
      <c r="J41" s="9" t="str">
        <f t="shared" ca="1" si="4"/>
        <v>NOT DUE</v>
      </c>
      <c r="K41" s="28"/>
      <c r="L41" s="10"/>
    </row>
    <row r="42" spans="1:12" ht="36" x14ac:dyDescent="0.15">
      <c r="A42" s="9" t="s">
        <v>1060</v>
      </c>
      <c r="B42" s="28" t="s">
        <v>391</v>
      </c>
      <c r="C42" s="28" t="s">
        <v>381</v>
      </c>
      <c r="D42" s="19" t="s">
        <v>419</v>
      </c>
      <c r="E42" s="7">
        <v>42348</v>
      </c>
      <c r="F42" s="7">
        <v>44687</v>
      </c>
      <c r="G42" s="31"/>
      <c r="H42" s="8">
        <f>DATE(YEAR(F42),MONTH(F42)+2,DAY(F42)-1)</f>
        <v>44747</v>
      </c>
      <c r="I42" s="11">
        <f t="shared" ca="1" si="3"/>
        <v>38</v>
      </c>
      <c r="J42" s="9" t="str">
        <f t="shared" ca="1" si="4"/>
        <v>NOT DUE</v>
      </c>
      <c r="K42" s="28"/>
      <c r="L42" s="10"/>
    </row>
    <row r="43" spans="1:12" ht="36" x14ac:dyDescent="0.15">
      <c r="A43" s="9" t="s">
        <v>1061</v>
      </c>
      <c r="B43" s="28" t="s">
        <v>391</v>
      </c>
      <c r="C43" s="28" t="s">
        <v>449</v>
      </c>
      <c r="D43" s="19" t="s">
        <v>1</v>
      </c>
      <c r="E43" s="7">
        <v>42348</v>
      </c>
      <c r="F43" s="7">
        <v>44541</v>
      </c>
      <c r="G43" s="31"/>
      <c r="H43" s="8">
        <f>DATE(YEAR(F43),MONTH(F43)+6,DAY(F43)-1)</f>
        <v>44722</v>
      </c>
      <c r="I43" s="11">
        <f t="shared" ca="1" si="3"/>
        <v>13</v>
      </c>
      <c r="J43" s="9" t="str">
        <f t="shared" ca="1" si="4"/>
        <v>NOT DUE</v>
      </c>
      <c r="K43" s="28"/>
      <c r="L43" s="10"/>
    </row>
    <row r="44" spans="1:12" ht="176.25" customHeight="1" x14ac:dyDescent="0.15">
      <c r="A44" s="9" t="s">
        <v>1062</v>
      </c>
      <c r="B44" s="28" t="s">
        <v>450</v>
      </c>
      <c r="C44" s="28" t="s">
        <v>451</v>
      </c>
      <c r="D44" s="19" t="s">
        <v>89</v>
      </c>
      <c r="E44" s="7">
        <v>42348</v>
      </c>
      <c r="F44" s="7">
        <v>44607</v>
      </c>
      <c r="G44" s="31"/>
      <c r="H44" s="8">
        <f>DATE(YEAR(F44)+1,MONTH(F44),DAY(F44)-1)</f>
        <v>44971</v>
      </c>
      <c r="I44" s="11">
        <f t="shared" ca="1" si="3"/>
        <v>262</v>
      </c>
      <c r="J44" s="9" t="str">
        <f t="shared" ca="1" si="4"/>
        <v>NOT DUE</v>
      </c>
      <c r="K44" s="28" t="s">
        <v>458</v>
      </c>
      <c r="L44" s="10"/>
    </row>
    <row r="45" spans="1:12" ht="194.25" customHeight="1" x14ac:dyDescent="0.15">
      <c r="A45" s="9" t="s">
        <v>1063</v>
      </c>
      <c r="B45" s="28" t="s">
        <v>452</v>
      </c>
      <c r="C45" s="28" t="s">
        <v>453</v>
      </c>
      <c r="D45" s="19" t="s">
        <v>420</v>
      </c>
      <c r="E45" s="7">
        <v>42348</v>
      </c>
      <c r="F45" s="7">
        <v>44245</v>
      </c>
      <c r="G45" s="31"/>
      <c r="H45" s="8">
        <f>DATE(YEAR(F45)+5,MONTH(F45),DAY(F45)-1)</f>
        <v>46070</v>
      </c>
      <c r="I45" s="11">
        <f t="shared" ca="1" si="3"/>
        <v>1361</v>
      </c>
      <c r="J45" s="9" t="str">
        <f t="shared" ca="1" si="4"/>
        <v>NOT DUE</v>
      </c>
      <c r="K45" s="28" t="s">
        <v>459</v>
      </c>
      <c r="L45" s="10" t="s">
        <v>3124</v>
      </c>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8" priority="1" operator="equal">
      <formula>"overdue"</formula>
    </cfRule>
  </conditionalFormatting>
  <pageMargins left="0.7" right="0.7" top="0.75" bottom="0.75" header="0.3" footer="0.3"/>
  <pageSetup paperSize="9" scale="63"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90" zoomScaleNormal="90" workbookViewId="0">
      <selection activeCell="F42" sqref="F42"/>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29.625" customWidth="1"/>
    <col min="12"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460</v>
      </c>
      <c r="D3" s="147" t="s">
        <v>9</v>
      </c>
      <c r="E3" s="147"/>
      <c r="F3" s="3" t="s">
        <v>1064</v>
      </c>
    </row>
    <row r="4" spans="1:12" ht="18" customHeight="1" x14ac:dyDescent="0.15">
      <c r="A4" s="146" t="s">
        <v>22</v>
      </c>
      <c r="B4" s="146"/>
      <c r="C4" s="16" t="s">
        <v>425</v>
      </c>
      <c r="D4" s="147" t="s">
        <v>10</v>
      </c>
      <c r="E4" s="147"/>
      <c r="F4" s="31"/>
    </row>
    <row r="5" spans="1:12" ht="18" customHeight="1" x14ac:dyDescent="0.15">
      <c r="A5" s="146" t="s">
        <v>23</v>
      </c>
      <c r="B5" s="146"/>
      <c r="C5" s="17" t="s">
        <v>377</v>
      </c>
      <c r="D5" s="138"/>
      <c r="E5" s="138" t="str">
        <f>'[2]Running Hours'!$C5</f>
        <v>Date updated:</v>
      </c>
      <c r="F5" s="139">
        <f>'Starboard Side Acc. Ladder'!F5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1065</v>
      </c>
      <c r="B8" s="28" t="s">
        <v>426</v>
      </c>
      <c r="C8" s="28" t="s">
        <v>427</v>
      </c>
      <c r="D8" s="19" t="s">
        <v>1</v>
      </c>
      <c r="E8" s="7">
        <v>42348</v>
      </c>
      <c r="F8" s="7">
        <v>44541</v>
      </c>
      <c r="G8" s="31"/>
      <c r="H8" s="8">
        <f>DATE(YEAR(F8),MONTH(F8)+6,DAY(F8)-1)</f>
        <v>44722</v>
      </c>
      <c r="I8" s="11">
        <f t="shared" ref="I8:I45" ca="1" si="0">IF(ISBLANK(H8),"",H8-DATE(YEAR(NOW()),MONTH(NOW()),DAY(NOW())))</f>
        <v>13</v>
      </c>
      <c r="J8" s="9" t="str">
        <f t="shared" ref="J8:J45" ca="1" si="1">IF(I8="","",IF(I8&lt;0,"OVERDUE","NOT DUE"))</f>
        <v>NOT DUE</v>
      </c>
      <c r="K8" s="28"/>
      <c r="L8" s="10"/>
    </row>
    <row r="9" spans="1:12" x14ac:dyDescent="0.15">
      <c r="A9" s="9" t="s">
        <v>1066</v>
      </c>
      <c r="B9" s="28" t="s">
        <v>428</v>
      </c>
      <c r="C9" s="28" t="s">
        <v>381</v>
      </c>
      <c r="D9" s="19" t="s">
        <v>419</v>
      </c>
      <c r="E9" s="7">
        <v>42348</v>
      </c>
      <c r="F9" s="7">
        <v>44687</v>
      </c>
      <c r="G9" s="31"/>
      <c r="H9" s="8">
        <f>DATE(YEAR(F9),MONTH(F9)+2,DAY(F9)-1)</f>
        <v>44747</v>
      </c>
      <c r="I9" s="11">
        <f t="shared" ca="1" si="0"/>
        <v>38</v>
      </c>
      <c r="J9" s="9" t="str">
        <f t="shared" ca="1" si="1"/>
        <v>NOT DUE</v>
      </c>
      <c r="K9" s="28"/>
      <c r="L9" s="10"/>
    </row>
    <row r="10" spans="1:12" x14ac:dyDescent="0.15">
      <c r="A10" s="9" t="s">
        <v>1067</v>
      </c>
      <c r="B10" s="28" t="s">
        <v>428</v>
      </c>
      <c r="C10" s="28" t="s">
        <v>429</v>
      </c>
      <c r="D10" s="19" t="s">
        <v>1</v>
      </c>
      <c r="E10" s="7">
        <v>42348</v>
      </c>
      <c r="F10" s="7">
        <v>44541</v>
      </c>
      <c r="G10" s="31"/>
      <c r="H10" s="8">
        <f>DATE(YEAR(F10),MONTH(F10)+6,DAY(F10)-1)</f>
        <v>44722</v>
      </c>
      <c r="I10" s="11">
        <f t="shared" ca="1" si="0"/>
        <v>13</v>
      </c>
      <c r="J10" s="9" t="str">
        <f t="shared" ca="1" si="1"/>
        <v>NOT DUE</v>
      </c>
      <c r="K10" s="28"/>
      <c r="L10" s="10"/>
    </row>
    <row r="11" spans="1:12" ht="24" x14ac:dyDescent="0.15">
      <c r="A11" s="9" t="s">
        <v>1068</v>
      </c>
      <c r="B11" s="28" t="s">
        <v>378</v>
      </c>
      <c r="C11" s="28" t="s">
        <v>430</v>
      </c>
      <c r="D11" s="19" t="s">
        <v>1</v>
      </c>
      <c r="E11" s="7">
        <v>42348</v>
      </c>
      <c r="F11" s="7">
        <v>44541</v>
      </c>
      <c r="G11" s="31"/>
      <c r="H11" s="8">
        <f>DATE(YEAR(F11),MONTH(F11)+6,DAY(F11)-1)</f>
        <v>44722</v>
      </c>
      <c r="I11" s="11">
        <f t="shared" ca="1" si="0"/>
        <v>13</v>
      </c>
      <c r="J11" s="9" t="str">
        <f t="shared" ca="1" si="1"/>
        <v>NOT DUE</v>
      </c>
      <c r="K11" s="28"/>
      <c r="L11" s="10"/>
    </row>
    <row r="12" spans="1:12" ht="24" x14ac:dyDescent="0.15">
      <c r="A12" s="9" t="s">
        <v>1069</v>
      </c>
      <c r="B12" s="28" t="s">
        <v>378</v>
      </c>
      <c r="C12" s="28" t="s">
        <v>381</v>
      </c>
      <c r="D12" s="19" t="s">
        <v>454</v>
      </c>
      <c r="E12" s="7">
        <v>42348</v>
      </c>
      <c r="F12" s="7">
        <v>44687</v>
      </c>
      <c r="G12" s="31"/>
      <c r="H12" s="8">
        <f>DATE(YEAR(F12),MONTH(F12)+2,DAY(F12)-1)</f>
        <v>44747</v>
      </c>
      <c r="I12" s="11">
        <f t="shared" ca="1" si="0"/>
        <v>38</v>
      </c>
      <c r="J12" s="9" t="str">
        <f t="shared" ca="1" si="1"/>
        <v>NOT DUE</v>
      </c>
      <c r="K12" s="28"/>
      <c r="L12" s="10"/>
    </row>
    <row r="13" spans="1:12" x14ac:dyDescent="0.15">
      <c r="A13" s="9" t="s">
        <v>1070</v>
      </c>
      <c r="B13" s="28" t="s">
        <v>431</v>
      </c>
      <c r="C13" s="28" t="s">
        <v>381</v>
      </c>
      <c r="D13" s="19" t="s">
        <v>419</v>
      </c>
      <c r="E13" s="7">
        <v>42348</v>
      </c>
      <c r="F13" s="7">
        <v>44687</v>
      </c>
      <c r="G13" s="31"/>
      <c r="H13" s="8">
        <f>DATE(YEAR(F13),MONTH(F13)+2,DAY(F13)-1)</f>
        <v>44747</v>
      </c>
      <c r="I13" s="11">
        <f t="shared" ca="1" si="0"/>
        <v>38</v>
      </c>
      <c r="J13" s="9" t="str">
        <f t="shared" ca="1" si="1"/>
        <v>NOT DUE</v>
      </c>
      <c r="K13" s="28"/>
      <c r="L13" s="10"/>
    </row>
    <row r="14" spans="1:12" x14ac:dyDescent="0.15">
      <c r="A14" s="9" t="s">
        <v>1071</v>
      </c>
      <c r="B14" s="28" t="s">
        <v>431</v>
      </c>
      <c r="C14" s="28" t="s">
        <v>432</v>
      </c>
      <c r="D14" s="19" t="s">
        <v>1</v>
      </c>
      <c r="E14" s="7">
        <v>42348</v>
      </c>
      <c r="F14" s="7">
        <v>44541</v>
      </c>
      <c r="G14" s="31"/>
      <c r="H14" s="8">
        <f>DATE(YEAR(F14),MONTH(F14)+6,DAY(F14)-1)</f>
        <v>44722</v>
      </c>
      <c r="I14" s="11">
        <f t="shared" ca="1" si="0"/>
        <v>13</v>
      </c>
      <c r="J14" s="9" t="str">
        <f t="shared" ca="1" si="1"/>
        <v>NOT DUE</v>
      </c>
      <c r="K14" s="28"/>
      <c r="L14" s="10"/>
    </row>
    <row r="15" spans="1:12" x14ac:dyDescent="0.15">
      <c r="A15" s="9" t="s">
        <v>1072</v>
      </c>
      <c r="B15" s="28" t="s">
        <v>433</v>
      </c>
      <c r="C15" s="28" t="s">
        <v>381</v>
      </c>
      <c r="D15" s="19" t="s">
        <v>419</v>
      </c>
      <c r="E15" s="7">
        <v>42348</v>
      </c>
      <c r="F15" s="7">
        <v>44687</v>
      </c>
      <c r="G15" s="31"/>
      <c r="H15" s="8">
        <f>DATE(YEAR(F15),MONTH(F15)+2,DAY(F15)-1)</f>
        <v>44747</v>
      </c>
      <c r="I15" s="11">
        <f t="shared" ca="1" si="0"/>
        <v>38</v>
      </c>
      <c r="J15" s="9" t="str">
        <f t="shared" ca="1" si="1"/>
        <v>NOT DUE</v>
      </c>
      <c r="K15" s="28"/>
      <c r="L15" s="10"/>
    </row>
    <row r="16" spans="1:12" x14ac:dyDescent="0.15">
      <c r="A16" s="9" t="s">
        <v>1073</v>
      </c>
      <c r="B16" s="28" t="s">
        <v>433</v>
      </c>
      <c r="C16" s="28" t="s">
        <v>434</v>
      </c>
      <c r="D16" s="19" t="s">
        <v>1</v>
      </c>
      <c r="E16" s="7">
        <v>42348</v>
      </c>
      <c r="F16" s="7">
        <v>44541</v>
      </c>
      <c r="G16" s="31"/>
      <c r="H16" s="8">
        <f>DATE(YEAR(F16),MONTH(F16)+6,DAY(F16)-1)</f>
        <v>44722</v>
      </c>
      <c r="I16" s="11">
        <f t="shared" ca="1" si="0"/>
        <v>13</v>
      </c>
      <c r="J16" s="9" t="str">
        <f t="shared" ca="1" si="1"/>
        <v>NOT DUE</v>
      </c>
      <c r="K16" s="28"/>
      <c r="L16" s="10"/>
    </row>
    <row r="17" spans="1:12" ht="60" x14ac:dyDescent="0.15">
      <c r="A17" s="9" t="s">
        <v>1074</v>
      </c>
      <c r="B17" s="28" t="s">
        <v>435</v>
      </c>
      <c r="C17" s="28" t="s">
        <v>385</v>
      </c>
      <c r="D17" s="19" t="s">
        <v>1</v>
      </c>
      <c r="E17" s="7">
        <v>42348</v>
      </c>
      <c r="F17" s="7">
        <v>44541</v>
      </c>
      <c r="G17" s="31"/>
      <c r="H17" s="8">
        <f>DATE(YEAR(F17),MONTH(F17)+6,DAY(F17)-1)</f>
        <v>44722</v>
      </c>
      <c r="I17" s="11">
        <f t="shared" ca="1" si="0"/>
        <v>13</v>
      </c>
      <c r="J17" s="9" t="str">
        <f t="shared" ca="1" si="1"/>
        <v>NOT DUE</v>
      </c>
      <c r="K17" s="28"/>
      <c r="L17" s="10"/>
    </row>
    <row r="18" spans="1:12" x14ac:dyDescent="0.15">
      <c r="A18" s="9" t="s">
        <v>1075</v>
      </c>
      <c r="B18" s="28" t="s">
        <v>436</v>
      </c>
      <c r="C18" s="28" t="s">
        <v>429</v>
      </c>
      <c r="D18" s="19" t="s">
        <v>1</v>
      </c>
      <c r="E18" s="7">
        <v>42348</v>
      </c>
      <c r="F18" s="7">
        <v>44541</v>
      </c>
      <c r="G18" s="31"/>
      <c r="H18" s="8">
        <f>DATE(YEAR(F18),MONTH(F18)+6,DAY(F18)-1)</f>
        <v>44722</v>
      </c>
      <c r="I18" s="11">
        <f t="shared" ca="1" si="0"/>
        <v>13</v>
      </c>
      <c r="J18" s="9" t="str">
        <f t="shared" ca="1" si="1"/>
        <v>NOT DUE</v>
      </c>
      <c r="K18" s="28" t="s">
        <v>455</v>
      </c>
      <c r="L18" s="10"/>
    </row>
    <row r="19" spans="1:12" x14ac:dyDescent="0.15">
      <c r="A19" s="9" t="s">
        <v>1076</v>
      </c>
      <c r="B19" s="28" t="s">
        <v>436</v>
      </c>
      <c r="C19" s="28" t="s">
        <v>381</v>
      </c>
      <c r="D19" s="19" t="s">
        <v>419</v>
      </c>
      <c r="E19" s="7">
        <v>42348</v>
      </c>
      <c r="F19" s="7">
        <v>44687</v>
      </c>
      <c r="G19" s="31"/>
      <c r="H19" s="8">
        <f>DATE(YEAR(F19),MONTH(F19)+2,DAY(F19)-1)</f>
        <v>44747</v>
      </c>
      <c r="I19" s="11">
        <f t="shared" ca="1" si="0"/>
        <v>38</v>
      </c>
      <c r="J19" s="9" t="str">
        <f t="shared" ca="1" si="1"/>
        <v>NOT DUE</v>
      </c>
      <c r="K19" s="28"/>
      <c r="L19" s="10"/>
    </row>
    <row r="20" spans="1:12" x14ac:dyDescent="0.15">
      <c r="A20" s="9" t="s">
        <v>1077</v>
      </c>
      <c r="B20" s="28" t="s">
        <v>437</v>
      </c>
      <c r="C20" s="28" t="s">
        <v>438</v>
      </c>
      <c r="D20" s="19" t="s">
        <v>1</v>
      </c>
      <c r="E20" s="7">
        <v>42348</v>
      </c>
      <c r="F20" s="7">
        <v>44541</v>
      </c>
      <c r="G20" s="31"/>
      <c r="H20" s="8">
        <f>DATE(YEAR(F20),MONTH(F20)+6,DAY(F20)-1)</f>
        <v>44722</v>
      </c>
      <c r="I20" s="11">
        <f t="shared" ca="1" si="0"/>
        <v>13</v>
      </c>
      <c r="J20" s="9" t="str">
        <f t="shared" ca="1" si="1"/>
        <v>NOT DUE</v>
      </c>
      <c r="K20" s="28" t="s">
        <v>456</v>
      </c>
      <c r="L20" s="10"/>
    </row>
    <row r="21" spans="1:12" x14ac:dyDescent="0.15">
      <c r="A21" s="9" t="s">
        <v>1078</v>
      </c>
      <c r="B21" s="28" t="s">
        <v>439</v>
      </c>
      <c r="C21" s="28" t="s">
        <v>440</v>
      </c>
      <c r="D21" s="19" t="s">
        <v>1</v>
      </c>
      <c r="E21" s="7">
        <v>42348</v>
      </c>
      <c r="F21" s="7">
        <v>44541</v>
      </c>
      <c r="G21" s="31"/>
      <c r="H21" s="8">
        <f>DATE(YEAR(F21),MONTH(F21)+6,DAY(F21)-1)</f>
        <v>44722</v>
      </c>
      <c r="I21" s="11">
        <f t="shared" ca="1" si="0"/>
        <v>13</v>
      </c>
      <c r="J21" s="9" t="str">
        <f t="shared" ca="1" si="1"/>
        <v>NOT DUE</v>
      </c>
      <c r="K21" s="28"/>
      <c r="L21" s="10"/>
    </row>
    <row r="22" spans="1:12" x14ac:dyDescent="0.15">
      <c r="A22" s="9" t="s">
        <v>1079</v>
      </c>
      <c r="B22" s="28" t="s">
        <v>439</v>
      </c>
      <c r="C22" s="28" t="s">
        <v>381</v>
      </c>
      <c r="D22" s="19" t="s">
        <v>419</v>
      </c>
      <c r="E22" s="7">
        <v>42348</v>
      </c>
      <c r="F22" s="7">
        <v>44687</v>
      </c>
      <c r="G22" s="31"/>
      <c r="H22" s="8">
        <f>DATE(YEAR(F22),MONTH(F22)+2,DAY(F22)-1)</f>
        <v>44747</v>
      </c>
      <c r="I22" s="11">
        <f t="shared" ca="1" si="0"/>
        <v>38</v>
      </c>
      <c r="J22" s="9" t="str">
        <f t="shared" ca="1" si="1"/>
        <v>NOT DUE</v>
      </c>
      <c r="K22" s="28"/>
      <c r="L22" s="10"/>
    </row>
    <row r="23" spans="1:12" ht="36" x14ac:dyDescent="0.15">
      <c r="A23" s="9" t="s">
        <v>1080</v>
      </c>
      <c r="B23" s="28" t="s">
        <v>441</v>
      </c>
      <c r="C23" s="28" t="s">
        <v>389</v>
      </c>
      <c r="D23" s="19" t="s">
        <v>1</v>
      </c>
      <c r="E23" s="7">
        <v>42348</v>
      </c>
      <c r="F23" s="7">
        <v>44541</v>
      </c>
      <c r="G23" s="31"/>
      <c r="H23" s="8">
        <f>DATE(YEAR(F23),MONTH(F23)+6,DAY(F23)-1)</f>
        <v>44722</v>
      </c>
      <c r="I23" s="11">
        <f t="shared" ca="1" si="0"/>
        <v>13</v>
      </c>
      <c r="J23" s="9" t="str">
        <f t="shared" ca="1" si="1"/>
        <v>NOT DUE</v>
      </c>
      <c r="K23" s="28"/>
      <c r="L23" s="10"/>
    </row>
    <row r="24" spans="1:12" ht="36" x14ac:dyDescent="0.15">
      <c r="A24" s="9" t="s">
        <v>1081</v>
      </c>
      <c r="B24" s="28" t="s">
        <v>442</v>
      </c>
      <c r="C24" s="28" t="s">
        <v>383</v>
      </c>
      <c r="D24" s="19" t="s">
        <v>1</v>
      </c>
      <c r="E24" s="7">
        <v>42348</v>
      </c>
      <c r="F24" s="7">
        <v>44541</v>
      </c>
      <c r="G24" s="31"/>
      <c r="H24" s="8">
        <f>DATE(YEAR(F24),MONTH(F24)+6,DAY(F24)-1)</f>
        <v>44722</v>
      </c>
      <c r="I24" s="11">
        <f t="shared" ca="1" si="0"/>
        <v>13</v>
      </c>
      <c r="J24" s="9" t="str">
        <f t="shared" ca="1" si="1"/>
        <v>NOT DUE</v>
      </c>
      <c r="K24" s="28"/>
      <c r="L24" s="10"/>
    </row>
    <row r="25" spans="1:12" ht="36" x14ac:dyDescent="0.15">
      <c r="A25" s="9" t="s">
        <v>1082</v>
      </c>
      <c r="B25" s="28" t="s">
        <v>442</v>
      </c>
      <c r="C25" s="28" t="s">
        <v>381</v>
      </c>
      <c r="D25" s="19" t="s">
        <v>419</v>
      </c>
      <c r="E25" s="7">
        <v>42348</v>
      </c>
      <c r="F25" s="7">
        <v>44687</v>
      </c>
      <c r="G25" s="31"/>
      <c r="H25" s="8">
        <f>DATE(YEAR(F25),MONTH(F25)+2,DAY(F25)-1)</f>
        <v>44747</v>
      </c>
      <c r="I25" s="11">
        <f t="shared" ca="1" si="0"/>
        <v>38</v>
      </c>
      <c r="J25" s="9" t="str">
        <f t="shared" ca="1" si="1"/>
        <v>NOT DUE</v>
      </c>
      <c r="K25" s="28"/>
      <c r="L25" s="10"/>
    </row>
    <row r="26" spans="1:12" x14ac:dyDescent="0.15">
      <c r="A26" s="9" t="s">
        <v>1083</v>
      </c>
      <c r="B26" s="28" t="s">
        <v>409</v>
      </c>
      <c r="C26" s="28" t="s">
        <v>410</v>
      </c>
      <c r="D26" s="19" t="s">
        <v>419</v>
      </c>
      <c r="E26" s="7">
        <v>42348</v>
      </c>
      <c r="F26" s="7">
        <v>44687</v>
      </c>
      <c r="G26" s="31"/>
      <c r="H26" s="8">
        <f>DATE(YEAR(F26),MONTH(F26)+2,DAY(F26)-1)</f>
        <v>44747</v>
      </c>
      <c r="I26" s="11">
        <f t="shared" ca="1" si="0"/>
        <v>38</v>
      </c>
      <c r="J26" s="9" t="str">
        <f t="shared" ca="1" si="1"/>
        <v>NOT DUE</v>
      </c>
      <c r="K26" s="28"/>
      <c r="L26" s="10"/>
    </row>
    <row r="27" spans="1:12" x14ac:dyDescent="0.15">
      <c r="A27" s="9" t="s">
        <v>1084</v>
      </c>
      <c r="B27" s="28" t="s">
        <v>409</v>
      </c>
      <c r="C27" s="28" t="s">
        <v>412</v>
      </c>
      <c r="D27" s="19" t="s">
        <v>89</v>
      </c>
      <c r="E27" s="7">
        <v>42348</v>
      </c>
      <c r="F27" s="7">
        <v>44352</v>
      </c>
      <c r="G27" s="31"/>
      <c r="H27" s="8">
        <f>DATE(YEAR(F27)+1,MONTH(F27),DAY(F27)-1)</f>
        <v>44716</v>
      </c>
      <c r="I27" s="11">
        <f t="shared" ca="1" si="0"/>
        <v>7</v>
      </c>
      <c r="J27" s="9" t="str">
        <f t="shared" ca="1" si="1"/>
        <v>NOT DUE</v>
      </c>
      <c r="K27" s="28" t="s">
        <v>421</v>
      </c>
      <c r="L27" s="10"/>
    </row>
    <row r="28" spans="1:12" ht="24" x14ac:dyDescent="0.15">
      <c r="A28" s="9" t="s">
        <v>1085</v>
      </c>
      <c r="B28" s="28" t="s">
        <v>414</v>
      </c>
      <c r="C28" s="28" t="s">
        <v>443</v>
      </c>
      <c r="D28" s="19" t="s">
        <v>419</v>
      </c>
      <c r="E28" s="7">
        <v>42348</v>
      </c>
      <c r="F28" s="7">
        <v>44687</v>
      </c>
      <c r="G28" s="31"/>
      <c r="H28" s="8">
        <f>DATE(YEAR(F28),MONTH(F28)+2,DAY(F28)-1)</f>
        <v>44747</v>
      </c>
      <c r="I28" s="11">
        <f t="shared" ca="1" si="0"/>
        <v>38</v>
      </c>
      <c r="J28" s="9" t="str">
        <f t="shared" ca="1" si="1"/>
        <v>NOT DUE</v>
      </c>
      <c r="K28" s="28"/>
      <c r="L28" s="10"/>
    </row>
    <row r="29" spans="1:12" x14ac:dyDescent="0.15">
      <c r="A29" s="9" t="s">
        <v>1086</v>
      </c>
      <c r="B29" s="28" t="s">
        <v>414</v>
      </c>
      <c r="C29" s="28" t="s">
        <v>444</v>
      </c>
      <c r="D29" s="19" t="s">
        <v>420</v>
      </c>
      <c r="E29" s="7">
        <v>42348</v>
      </c>
      <c r="F29" s="7">
        <v>43942</v>
      </c>
      <c r="G29" s="31"/>
      <c r="H29" s="8">
        <f>DATE(YEAR(F29)+5,MONTH(F29),DAY(F29)-1)</f>
        <v>45767</v>
      </c>
      <c r="I29" s="11">
        <f t="shared" ca="1" si="0"/>
        <v>1058</v>
      </c>
      <c r="J29" s="9" t="str">
        <f t="shared" ca="1" si="1"/>
        <v>NOT DUE</v>
      </c>
      <c r="K29" s="28" t="s">
        <v>457</v>
      </c>
      <c r="L29" s="10" t="s">
        <v>3077</v>
      </c>
    </row>
    <row r="30" spans="1:12" ht="24" x14ac:dyDescent="0.15">
      <c r="A30" s="9" t="s">
        <v>1087</v>
      </c>
      <c r="B30" s="28" t="s">
        <v>445</v>
      </c>
      <c r="C30" s="28" t="s">
        <v>446</v>
      </c>
      <c r="D30" s="19" t="s">
        <v>1</v>
      </c>
      <c r="E30" s="7">
        <v>42348</v>
      </c>
      <c r="F30" s="7">
        <v>44541</v>
      </c>
      <c r="G30" s="31"/>
      <c r="H30" s="8">
        <f t="shared" ref="H30:H41" si="2">DATE(YEAR(F30),MONTH(F30)+6,DAY(F30)-1)</f>
        <v>44722</v>
      </c>
      <c r="I30" s="11">
        <f t="shared" ca="1" si="0"/>
        <v>13</v>
      </c>
      <c r="J30" s="9" t="str">
        <f t="shared" ca="1" si="1"/>
        <v>NOT DUE</v>
      </c>
      <c r="K30" s="28"/>
      <c r="L30" s="10"/>
    </row>
    <row r="31" spans="1:12" ht="24" x14ac:dyDescent="0.15">
      <c r="A31" s="9" t="s">
        <v>1088</v>
      </c>
      <c r="B31" s="28" t="s">
        <v>447</v>
      </c>
      <c r="C31" s="28" t="s">
        <v>446</v>
      </c>
      <c r="D31" s="19" t="s">
        <v>1</v>
      </c>
      <c r="E31" s="7">
        <v>42348</v>
      </c>
      <c r="F31" s="7">
        <v>44541</v>
      </c>
      <c r="G31" s="31"/>
      <c r="H31" s="8">
        <f t="shared" si="2"/>
        <v>44722</v>
      </c>
      <c r="I31" s="11">
        <f t="shared" ca="1" si="0"/>
        <v>13</v>
      </c>
      <c r="J31" s="9" t="str">
        <f t="shared" ca="1" si="1"/>
        <v>NOT DUE</v>
      </c>
      <c r="K31" s="28"/>
      <c r="L31" s="10"/>
    </row>
    <row r="32" spans="1:12" ht="24" x14ac:dyDescent="0.15">
      <c r="A32" s="9" t="s">
        <v>1089</v>
      </c>
      <c r="B32" s="28" t="s">
        <v>395</v>
      </c>
      <c r="C32" s="28" t="s">
        <v>446</v>
      </c>
      <c r="D32" s="19" t="s">
        <v>1</v>
      </c>
      <c r="E32" s="7">
        <v>42348</v>
      </c>
      <c r="F32" s="7">
        <v>44541</v>
      </c>
      <c r="G32" s="31"/>
      <c r="H32" s="8">
        <f t="shared" si="2"/>
        <v>44722</v>
      </c>
      <c r="I32" s="11">
        <f t="shared" ca="1" si="0"/>
        <v>13</v>
      </c>
      <c r="J32" s="9" t="str">
        <f t="shared" ca="1" si="1"/>
        <v>NOT DUE</v>
      </c>
      <c r="K32" s="28"/>
      <c r="L32" s="10"/>
    </row>
    <row r="33" spans="1:12" ht="24" x14ac:dyDescent="0.15">
      <c r="A33" s="9" t="s">
        <v>1090</v>
      </c>
      <c r="B33" s="28" t="s">
        <v>396</v>
      </c>
      <c r="C33" s="28" t="s">
        <v>446</v>
      </c>
      <c r="D33" s="19" t="s">
        <v>1</v>
      </c>
      <c r="E33" s="7">
        <v>42348</v>
      </c>
      <c r="F33" s="7">
        <v>44541</v>
      </c>
      <c r="G33" s="31"/>
      <c r="H33" s="8">
        <f t="shared" si="2"/>
        <v>44722</v>
      </c>
      <c r="I33" s="11">
        <f t="shared" ca="1" si="0"/>
        <v>13</v>
      </c>
      <c r="J33" s="9" t="str">
        <f t="shared" ca="1" si="1"/>
        <v>NOT DUE</v>
      </c>
      <c r="K33" s="28"/>
      <c r="L33" s="10"/>
    </row>
    <row r="34" spans="1:12" ht="24" x14ac:dyDescent="0.15">
      <c r="A34" s="9" t="s">
        <v>1091</v>
      </c>
      <c r="B34" s="28" t="s">
        <v>397</v>
      </c>
      <c r="C34" s="28" t="s">
        <v>446</v>
      </c>
      <c r="D34" s="19" t="s">
        <v>1</v>
      </c>
      <c r="E34" s="7">
        <v>42348</v>
      </c>
      <c r="F34" s="7">
        <v>44541</v>
      </c>
      <c r="G34" s="31"/>
      <c r="H34" s="8">
        <f t="shared" si="2"/>
        <v>44722</v>
      </c>
      <c r="I34" s="11">
        <f t="shared" ca="1" si="0"/>
        <v>13</v>
      </c>
      <c r="J34" s="9" t="str">
        <f t="shared" ca="1" si="1"/>
        <v>NOT DUE</v>
      </c>
      <c r="K34" s="28"/>
      <c r="L34" s="10"/>
    </row>
    <row r="35" spans="1:12" ht="24" x14ac:dyDescent="0.15">
      <c r="A35" s="9" t="s">
        <v>1092</v>
      </c>
      <c r="B35" s="28" t="s">
        <v>448</v>
      </c>
      <c r="C35" s="28" t="s">
        <v>446</v>
      </c>
      <c r="D35" s="19" t="s">
        <v>1</v>
      </c>
      <c r="E35" s="7">
        <v>42348</v>
      </c>
      <c r="F35" s="7">
        <v>44541</v>
      </c>
      <c r="G35" s="31"/>
      <c r="H35" s="8">
        <f t="shared" si="2"/>
        <v>44722</v>
      </c>
      <c r="I35" s="11">
        <f t="shared" ca="1" si="0"/>
        <v>13</v>
      </c>
      <c r="J35" s="9" t="str">
        <f t="shared" ca="1" si="1"/>
        <v>NOT DUE</v>
      </c>
      <c r="K35" s="28"/>
      <c r="L35" s="10"/>
    </row>
    <row r="36" spans="1:12" ht="24" x14ac:dyDescent="0.15">
      <c r="A36" s="9" t="s">
        <v>1093</v>
      </c>
      <c r="B36" s="28" t="s">
        <v>399</v>
      </c>
      <c r="C36" s="28" t="s">
        <v>446</v>
      </c>
      <c r="D36" s="19" t="s">
        <v>1</v>
      </c>
      <c r="E36" s="7">
        <v>42348</v>
      </c>
      <c r="F36" s="7">
        <v>44541</v>
      </c>
      <c r="G36" s="31"/>
      <c r="H36" s="8">
        <f t="shared" si="2"/>
        <v>44722</v>
      </c>
      <c r="I36" s="11">
        <f t="shared" ca="1" si="0"/>
        <v>13</v>
      </c>
      <c r="J36" s="9" t="str">
        <f t="shared" ca="1" si="1"/>
        <v>NOT DUE</v>
      </c>
      <c r="K36" s="28"/>
      <c r="L36" s="10"/>
    </row>
    <row r="37" spans="1:12" ht="24" x14ac:dyDescent="0.15">
      <c r="A37" s="9" t="s">
        <v>1094</v>
      </c>
      <c r="B37" s="28" t="s">
        <v>400</v>
      </c>
      <c r="C37" s="28" t="s">
        <v>446</v>
      </c>
      <c r="D37" s="19" t="s">
        <v>1</v>
      </c>
      <c r="E37" s="7">
        <v>42348</v>
      </c>
      <c r="F37" s="7">
        <v>44541</v>
      </c>
      <c r="G37" s="31"/>
      <c r="H37" s="8">
        <f t="shared" si="2"/>
        <v>44722</v>
      </c>
      <c r="I37" s="11">
        <f t="shared" ca="1" si="0"/>
        <v>13</v>
      </c>
      <c r="J37" s="9" t="str">
        <f t="shared" ca="1" si="1"/>
        <v>NOT DUE</v>
      </c>
      <c r="K37" s="28"/>
      <c r="L37" s="10"/>
    </row>
    <row r="38" spans="1:12" ht="24" x14ac:dyDescent="0.15">
      <c r="A38" s="9" t="s">
        <v>1095</v>
      </c>
      <c r="B38" s="28" t="s">
        <v>401</v>
      </c>
      <c r="C38" s="28" t="s">
        <v>446</v>
      </c>
      <c r="D38" s="19" t="s">
        <v>1</v>
      </c>
      <c r="E38" s="7">
        <v>42348</v>
      </c>
      <c r="F38" s="7">
        <v>44541</v>
      </c>
      <c r="G38" s="31"/>
      <c r="H38" s="8">
        <f t="shared" si="2"/>
        <v>44722</v>
      </c>
      <c r="I38" s="11">
        <f t="shared" ca="1" si="0"/>
        <v>13</v>
      </c>
      <c r="J38" s="9" t="str">
        <f t="shared" ca="1" si="1"/>
        <v>NOT DUE</v>
      </c>
      <c r="K38" s="28"/>
      <c r="L38" s="10"/>
    </row>
    <row r="39" spans="1:12" ht="24" x14ac:dyDescent="0.15">
      <c r="A39" s="9" t="s">
        <v>1096</v>
      </c>
      <c r="B39" s="28" t="s">
        <v>402</v>
      </c>
      <c r="C39" s="28" t="s">
        <v>446</v>
      </c>
      <c r="D39" s="19" t="s">
        <v>1</v>
      </c>
      <c r="E39" s="7">
        <v>42348</v>
      </c>
      <c r="F39" s="7">
        <v>44541</v>
      </c>
      <c r="G39" s="31"/>
      <c r="H39" s="8">
        <f t="shared" si="2"/>
        <v>44722</v>
      </c>
      <c r="I39" s="11">
        <f t="shared" ca="1" si="0"/>
        <v>13</v>
      </c>
      <c r="J39" s="9" t="str">
        <f t="shared" ca="1" si="1"/>
        <v>NOT DUE</v>
      </c>
      <c r="K39" s="28"/>
      <c r="L39" s="10"/>
    </row>
    <row r="40" spans="1:12" ht="24" x14ac:dyDescent="0.15">
      <c r="A40" s="9" t="s">
        <v>1097</v>
      </c>
      <c r="B40" s="28" t="s">
        <v>403</v>
      </c>
      <c r="C40" s="28" t="s">
        <v>446</v>
      </c>
      <c r="D40" s="19" t="s">
        <v>1</v>
      </c>
      <c r="E40" s="7">
        <v>42348</v>
      </c>
      <c r="F40" s="7">
        <v>44541</v>
      </c>
      <c r="G40" s="31"/>
      <c r="H40" s="8">
        <f t="shared" si="2"/>
        <v>44722</v>
      </c>
      <c r="I40" s="11">
        <f t="shared" ca="1" si="0"/>
        <v>13</v>
      </c>
      <c r="J40" s="9" t="str">
        <f t="shared" ca="1" si="1"/>
        <v>NOT DUE</v>
      </c>
      <c r="K40" s="28"/>
      <c r="L40" s="10"/>
    </row>
    <row r="41" spans="1:12" ht="24" x14ac:dyDescent="0.15">
      <c r="A41" s="9" t="s">
        <v>1098</v>
      </c>
      <c r="B41" s="28" t="s">
        <v>404</v>
      </c>
      <c r="C41" s="28" t="s">
        <v>446</v>
      </c>
      <c r="D41" s="19" t="s">
        <v>1</v>
      </c>
      <c r="E41" s="7">
        <v>42348</v>
      </c>
      <c r="F41" s="7">
        <v>44541</v>
      </c>
      <c r="G41" s="31"/>
      <c r="H41" s="8">
        <f t="shared" si="2"/>
        <v>44722</v>
      </c>
      <c r="I41" s="11">
        <f t="shared" ca="1" si="0"/>
        <v>13</v>
      </c>
      <c r="J41" s="9" t="str">
        <f t="shared" ca="1" si="1"/>
        <v>NOT DUE</v>
      </c>
      <c r="K41" s="28"/>
      <c r="L41" s="10"/>
    </row>
    <row r="42" spans="1:12" ht="36" x14ac:dyDescent="0.15">
      <c r="A42" s="9" t="s">
        <v>1099</v>
      </c>
      <c r="B42" s="28" t="s">
        <v>391</v>
      </c>
      <c r="C42" s="28" t="s">
        <v>381</v>
      </c>
      <c r="D42" s="19" t="s">
        <v>419</v>
      </c>
      <c r="E42" s="7">
        <v>42348</v>
      </c>
      <c r="F42" s="7">
        <v>44687</v>
      </c>
      <c r="G42" s="31"/>
      <c r="H42" s="8">
        <f>DATE(YEAR(F42),MONTH(F42)+2,DAY(F42)-1)</f>
        <v>44747</v>
      </c>
      <c r="I42" s="11">
        <f t="shared" ca="1" si="0"/>
        <v>38</v>
      </c>
      <c r="J42" s="9" t="str">
        <f t="shared" ca="1" si="1"/>
        <v>NOT DUE</v>
      </c>
      <c r="K42" s="28"/>
      <c r="L42" s="10"/>
    </row>
    <row r="43" spans="1:12" ht="36" x14ac:dyDescent="0.15">
      <c r="A43" s="9" t="s">
        <v>1100</v>
      </c>
      <c r="B43" s="28" t="s">
        <v>391</v>
      </c>
      <c r="C43" s="28" t="s">
        <v>449</v>
      </c>
      <c r="D43" s="19" t="s">
        <v>1</v>
      </c>
      <c r="E43" s="7">
        <v>42348</v>
      </c>
      <c r="F43" s="7">
        <v>44541</v>
      </c>
      <c r="G43" s="31"/>
      <c r="H43" s="8">
        <f>DATE(YEAR(F43),MONTH(F43)+6,DAY(F43)-1)</f>
        <v>44722</v>
      </c>
      <c r="I43" s="11">
        <f t="shared" ca="1" si="0"/>
        <v>13</v>
      </c>
      <c r="J43" s="9" t="str">
        <f t="shared" ca="1" si="1"/>
        <v>NOT DUE</v>
      </c>
      <c r="K43" s="28"/>
      <c r="L43" s="10"/>
    </row>
    <row r="44" spans="1:12" ht="219.95" customHeight="1" x14ac:dyDescent="0.15">
      <c r="A44" s="9" t="s">
        <v>1101</v>
      </c>
      <c r="B44" s="28" t="s">
        <v>450</v>
      </c>
      <c r="C44" s="28" t="s">
        <v>451</v>
      </c>
      <c r="D44" s="19" t="s">
        <v>89</v>
      </c>
      <c r="E44" s="7">
        <v>42348</v>
      </c>
      <c r="F44" s="7">
        <v>44607</v>
      </c>
      <c r="G44" s="31"/>
      <c r="H44" s="8">
        <f>DATE(YEAR(F44)+1,MONTH(F44),DAY(F44)-1)</f>
        <v>44971</v>
      </c>
      <c r="I44" s="11">
        <f t="shared" ca="1" si="0"/>
        <v>262</v>
      </c>
      <c r="J44" s="9" t="str">
        <f t="shared" ca="1" si="1"/>
        <v>NOT DUE</v>
      </c>
      <c r="K44" s="28" t="s">
        <v>458</v>
      </c>
      <c r="L44" s="10"/>
    </row>
    <row r="45" spans="1:12" ht="219.95" customHeight="1" x14ac:dyDescent="0.15">
      <c r="A45" s="9" t="s">
        <v>1102</v>
      </c>
      <c r="B45" s="28" t="s">
        <v>452</v>
      </c>
      <c r="C45" s="28" t="s">
        <v>453</v>
      </c>
      <c r="D45" s="19" t="s">
        <v>420</v>
      </c>
      <c r="E45" s="7">
        <v>42348</v>
      </c>
      <c r="F45" s="7">
        <v>44245</v>
      </c>
      <c r="G45" s="31"/>
      <c r="H45" s="8">
        <f>DATE(YEAR(F45)+5,MONTH(F45),DAY(F45)-1)</f>
        <v>46070</v>
      </c>
      <c r="I45" s="11">
        <f t="shared" ca="1" si="0"/>
        <v>1361</v>
      </c>
      <c r="J45" s="9" t="str">
        <f t="shared" ca="1" si="1"/>
        <v>NOT DUE</v>
      </c>
      <c r="K45" s="28" t="s">
        <v>459</v>
      </c>
      <c r="L45" s="10" t="s">
        <v>3124</v>
      </c>
    </row>
    <row r="49" spans="2:8" x14ac:dyDescent="0.15">
      <c r="B49" s="66" t="s">
        <v>1418</v>
      </c>
      <c r="C49" s="62"/>
      <c r="D49" s="25" t="s">
        <v>1419</v>
      </c>
      <c r="F49" s="66" t="s">
        <v>1420</v>
      </c>
      <c r="G49" s="63"/>
      <c r="H49" s="63"/>
    </row>
    <row r="50" spans="2:8" x14ac:dyDescent="0.15">
      <c r="C50" s="18" t="str">
        <f>'Main Menu'!C124</f>
        <v>C/O Arn C. Montiague</v>
      </c>
      <c r="E50" s="64"/>
      <c r="F50" s="64"/>
      <c r="G50" s="64" t="str">
        <f>'Main Menu'!C123</f>
        <v>Capt. Wendell B. Judaya</v>
      </c>
      <c r="H50" s="64"/>
    </row>
    <row r="51" spans="2:8" x14ac:dyDescent="0.15">
      <c r="C5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5">
    <cfRule type="cellIs" dxfId="187" priority="1" operator="equal">
      <formula>"overdue"</formula>
    </cfRule>
  </conditionalFormatting>
  <pageMargins left="0.7" right="0.7" top="0.75" bottom="0.75" header="0.3" footer="0.3"/>
  <pageSetup paperSize="9" scale="66"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3"/>
  <sheetViews>
    <sheetView zoomScaleNormal="100" workbookViewId="0">
      <selection activeCell="E17" sqref="E17"/>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 min="14" max="14" width="29.625" customWidth="1"/>
  </cols>
  <sheetData>
    <row r="1" spans="1:14" ht="20.25" customHeight="1" x14ac:dyDescent="0.15">
      <c r="A1" s="146" t="s">
        <v>3105</v>
      </c>
      <c r="B1" s="146"/>
      <c r="C1" s="14" t="s">
        <v>1410</v>
      </c>
      <c r="D1" s="147" t="s">
        <v>5</v>
      </c>
      <c r="E1" s="147"/>
      <c r="F1" s="1" t="str">
        <f>IF(C1="GL COLMENA",'[1]List of Vessels'!B2,IF(C1="GL IGUAZU",'[1]List of Vessels'!B3,IF(C1="GL LA PAZ",'[1]List of Vessels'!B4,IF(C1="GL PIRAPO",'[1]List of Vessels'!B5,IF(C1="VALIANT SPRING",'[1]List of Vessels'!B6,IF(C1="VALIANT SUMMER",'[1]List of Vessels'!B7,""))))))</f>
        <v>NK 154424</v>
      </c>
      <c r="N1" t="s">
        <v>4</v>
      </c>
    </row>
    <row r="2" spans="1:14"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c r="N2" t="s">
        <v>1412</v>
      </c>
    </row>
    <row r="3" spans="1:14" ht="19.5" customHeight="1" x14ac:dyDescent="0.15">
      <c r="A3" s="146" t="s">
        <v>8</v>
      </c>
      <c r="B3" s="146"/>
      <c r="C3" s="16" t="s">
        <v>780</v>
      </c>
      <c r="D3" s="147" t="s">
        <v>9</v>
      </c>
      <c r="E3" s="147"/>
      <c r="F3" s="3" t="s">
        <v>779</v>
      </c>
      <c r="N3" t="s">
        <v>1410</v>
      </c>
    </row>
    <row r="4" spans="1:14" ht="18" customHeight="1" x14ac:dyDescent="0.15">
      <c r="A4" s="146" t="s">
        <v>22</v>
      </c>
      <c r="B4" s="146"/>
      <c r="C4" s="16" t="s">
        <v>781</v>
      </c>
      <c r="D4" s="147" t="s">
        <v>10</v>
      </c>
      <c r="E4" s="147"/>
      <c r="F4" s="31"/>
      <c r="N4" t="s">
        <v>1411</v>
      </c>
    </row>
    <row r="5" spans="1:14" ht="18" customHeight="1" x14ac:dyDescent="0.15">
      <c r="A5" s="146" t="s">
        <v>23</v>
      </c>
      <c r="B5" s="146"/>
      <c r="C5" s="17" t="s">
        <v>782</v>
      </c>
      <c r="D5" s="138"/>
      <c r="E5" s="138" t="str">
        <f>'[2]Running Hours'!$C5</f>
        <v>Date updated:</v>
      </c>
      <c r="F5" s="139">
        <v>44709</v>
      </c>
    </row>
    <row r="6" spans="1:14" ht="7.5" customHeight="1" x14ac:dyDescent="0.15">
      <c r="A6" s="21"/>
      <c r="B6" s="4"/>
      <c r="D6" s="23"/>
      <c r="E6" s="5"/>
      <c r="F6" s="5"/>
      <c r="G6" s="5"/>
      <c r="H6" s="5"/>
      <c r="I6" s="5"/>
      <c r="J6" s="5"/>
      <c r="K6" s="5"/>
    </row>
    <row r="7" spans="1:14" ht="36" x14ac:dyDescent="0.15">
      <c r="A7" s="6" t="s">
        <v>11</v>
      </c>
      <c r="B7" s="6" t="s">
        <v>20</v>
      </c>
      <c r="C7" s="6" t="s">
        <v>12</v>
      </c>
      <c r="D7" s="24" t="s">
        <v>13</v>
      </c>
      <c r="E7" s="6" t="s">
        <v>14</v>
      </c>
      <c r="F7" s="6" t="s">
        <v>21</v>
      </c>
      <c r="G7" s="6" t="s">
        <v>15</v>
      </c>
      <c r="H7" s="6" t="s">
        <v>0</v>
      </c>
      <c r="I7" s="6" t="s">
        <v>16</v>
      </c>
      <c r="J7" s="6" t="s">
        <v>17</v>
      </c>
      <c r="K7" s="6" t="s">
        <v>18</v>
      </c>
      <c r="L7" s="6" t="s">
        <v>19</v>
      </c>
    </row>
    <row r="8" spans="1:14" ht="24" x14ac:dyDescent="0.15">
      <c r="A8" s="9" t="s">
        <v>777</v>
      </c>
      <c r="B8" s="28" t="s">
        <v>773</v>
      </c>
      <c r="C8" s="28" t="s">
        <v>774</v>
      </c>
      <c r="D8" s="20" t="s">
        <v>1</v>
      </c>
      <c r="E8" s="7">
        <v>42348</v>
      </c>
      <c r="F8" s="7">
        <v>44576</v>
      </c>
      <c r="G8" s="31"/>
      <c r="H8" s="8">
        <f>DATE(YEAR(F8),MONTH(F8)+6,DAY(F8)-1)</f>
        <v>44756</v>
      </c>
      <c r="I8" s="11">
        <f t="shared" ref="I8" ca="1" si="0">IF(ISBLANK(H8),"",H8-DATE(YEAR(NOW()),MONTH(NOW()),DAY(NOW())))</f>
        <v>47</v>
      </c>
      <c r="J8" s="9" t="str">
        <f t="shared" ref="J8:J9" ca="1" si="1">IF(I8="","",IF(I8&lt;0,"OVERDUE","NOT DUE"))</f>
        <v>NOT DUE</v>
      </c>
      <c r="K8" s="13"/>
      <c r="L8" s="10"/>
    </row>
    <row r="9" spans="1:14" ht="24" x14ac:dyDescent="0.15">
      <c r="A9" s="9" t="s">
        <v>778</v>
      </c>
      <c r="B9" s="28" t="s">
        <v>775</v>
      </c>
      <c r="C9" s="28" t="s">
        <v>776</v>
      </c>
      <c r="D9" s="20" t="s">
        <v>1</v>
      </c>
      <c r="E9" s="7">
        <v>42348</v>
      </c>
      <c r="F9" s="7">
        <v>44569</v>
      </c>
      <c r="G9" s="31"/>
      <c r="H9" s="8">
        <f>DATE(YEAR(F9),MONTH(F9)+6,DAY(F9)-1)</f>
        <v>44749</v>
      </c>
      <c r="I9" s="11">
        <f t="shared" ref="I9" ca="1" si="2">IF(ISBLANK(H9),"",H9-DATE(YEAR(NOW()),MONTH(NOW()),DAY(NOW())))</f>
        <v>40</v>
      </c>
      <c r="J9" s="9" t="str">
        <f t="shared" ca="1" si="1"/>
        <v>NOT DUE</v>
      </c>
      <c r="K9" s="13"/>
      <c r="L9" s="10"/>
    </row>
    <row r="12" spans="1:14" x14ac:dyDescent="0.15">
      <c r="B12" s="66" t="s">
        <v>1418</v>
      </c>
      <c r="C12" s="62"/>
      <c r="D12" s="25" t="s">
        <v>1419</v>
      </c>
      <c r="F12" s="66" t="s">
        <v>1420</v>
      </c>
      <c r="G12" s="148"/>
      <c r="H12" s="148"/>
    </row>
    <row r="13" spans="1:14" x14ac:dyDescent="0.15">
      <c r="C13" s="18" t="str">
        <f>'Main Menu'!C124</f>
        <v>C/O Arn C. Montiague</v>
      </c>
      <c r="E13" s="64"/>
      <c r="F13" s="64"/>
      <c r="G13" s="149" t="str">
        <f>'Main Menu'!C123</f>
        <v>Capt. Wendell B. Judaya</v>
      </c>
      <c r="H13" s="149"/>
      <c r="I13" s="149"/>
    </row>
  </sheetData>
  <sheetProtection selectLockedCells="1"/>
  <mergeCells count="11">
    <mergeCell ref="G12:H12"/>
    <mergeCell ref="A4:B4"/>
    <mergeCell ref="D4:E4"/>
    <mergeCell ref="A5:B5"/>
    <mergeCell ref="G13:I13"/>
    <mergeCell ref="A1:B1"/>
    <mergeCell ref="D1:E1"/>
    <mergeCell ref="A2:B2"/>
    <mergeCell ref="D2:E2"/>
    <mergeCell ref="A3:B3"/>
    <mergeCell ref="D3:E3"/>
  </mergeCells>
  <phoneticPr fontId="10" type="noConversion"/>
  <conditionalFormatting sqref="J8:J9">
    <cfRule type="cellIs" dxfId="211" priority="1" operator="equal">
      <formula>"overdue"</formula>
    </cfRule>
  </conditionalFormatting>
  <dataValidations count="1">
    <dataValidation type="list" allowBlank="1" showInputMessage="1" showErrorMessage="1" sqref="C1">
      <formula1>$N$1:$N$5</formula1>
    </dataValidation>
  </dataValidations>
  <pageMargins left="0.7" right="0.7" top="0.75" bottom="0.75" header="0.3" footer="0.3"/>
  <pageSetup paperSize="9" scale="54" orientation="landscape"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A49" zoomScaleNormal="100" workbookViewId="0">
      <selection activeCell="F14" sqref="F1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3204</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530</v>
      </c>
      <c r="D3" s="147" t="s">
        <v>9</v>
      </c>
      <c r="E3" s="147"/>
      <c r="F3" s="3" t="s">
        <v>529</v>
      </c>
    </row>
    <row r="4" spans="1:12" ht="18" customHeight="1" x14ac:dyDescent="0.15">
      <c r="A4" s="146" t="s">
        <v>22</v>
      </c>
      <c r="B4" s="146"/>
      <c r="C4" s="16" t="s">
        <v>579</v>
      </c>
      <c r="D4" s="147" t="s">
        <v>10</v>
      </c>
      <c r="E4" s="147"/>
      <c r="F4" s="31"/>
    </row>
    <row r="5" spans="1:12" ht="18" customHeight="1" x14ac:dyDescent="0.15">
      <c r="A5" s="146" t="s">
        <v>23</v>
      </c>
      <c r="B5" s="146"/>
      <c r="C5" s="17" t="s">
        <v>580</v>
      </c>
      <c r="D5" s="138"/>
      <c r="E5" s="138" t="str">
        <f>'[2]Running Hours'!$C5</f>
        <v>Date updated:</v>
      </c>
      <c r="F5" s="139">
        <f>'Port Side Acc. Ladder'!F5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531</v>
      </c>
      <c r="B8" s="28" t="s">
        <v>461</v>
      </c>
      <c r="C8" s="28" t="s">
        <v>462</v>
      </c>
      <c r="D8" s="19" t="s">
        <v>2</v>
      </c>
      <c r="E8" s="7">
        <v>42348</v>
      </c>
      <c r="F8" s="7">
        <v>44702</v>
      </c>
      <c r="G8" s="31"/>
      <c r="H8" s="8">
        <f>EDATE(F8-1,1)</f>
        <v>44732</v>
      </c>
      <c r="I8" s="11">
        <f ca="1">IF(ISBLANK(H8),"",H8-DATE(YEAR(NOW()),MONTH(NOW()),DAY(NOW())))</f>
        <v>23</v>
      </c>
      <c r="J8" s="9" t="str">
        <f t="shared" ref="J8:J46" ca="1" si="0">IF(I8="","",IF(I8&lt;0,"OVERDUE","NOT DUE"))</f>
        <v>NOT DUE</v>
      </c>
      <c r="K8" s="28" t="s">
        <v>584</v>
      </c>
      <c r="L8" s="10"/>
    </row>
    <row r="9" spans="1:12" ht="44.25" customHeight="1" x14ac:dyDescent="0.15">
      <c r="A9" s="9" t="s">
        <v>532</v>
      </c>
      <c r="B9" s="28" t="s">
        <v>463</v>
      </c>
      <c r="C9" s="28" t="s">
        <v>464</v>
      </c>
      <c r="D9" s="19" t="s">
        <v>89</v>
      </c>
      <c r="E9" s="7">
        <v>42348</v>
      </c>
      <c r="F9" s="7">
        <v>44534</v>
      </c>
      <c r="G9" s="31"/>
      <c r="H9" s="8">
        <f>DATE(YEAR(F9)+1,MONTH(F9),DAY(F9)-1)</f>
        <v>44898</v>
      </c>
      <c r="I9" s="11">
        <f t="shared" ref="I9:I45" ca="1" si="1">IF(ISBLANK(H9),"",H9-DATE(YEAR(NOW()),MONTH(NOW()),DAY(NOW())))</f>
        <v>189</v>
      </c>
      <c r="J9" s="9" t="str">
        <f t="shared" ca="1" si="0"/>
        <v>NOT DUE</v>
      </c>
      <c r="K9" s="28"/>
      <c r="L9" s="10"/>
    </row>
    <row r="10" spans="1:12" ht="24" x14ac:dyDescent="0.15">
      <c r="A10" s="9" t="s">
        <v>533</v>
      </c>
      <c r="B10" s="28" t="s">
        <v>465</v>
      </c>
      <c r="C10" s="28" t="s">
        <v>466</v>
      </c>
      <c r="D10" s="19" t="s">
        <v>1</v>
      </c>
      <c r="E10" s="7">
        <v>42348</v>
      </c>
      <c r="F10" s="7">
        <v>44541</v>
      </c>
      <c r="G10" s="31"/>
      <c r="H10" s="8">
        <f>DATE(YEAR(F10),MONTH(F10)+6,DAY(F10)-1)</f>
        <v>44722</v>
      </c>
      <c r="I10" s="11">
        <f t="shared" ca="1" si="1"/>
        <v>13</v>
      </c>
      <c r="J10" s="9" t="str">
        <f t="shared" ca="1" si="0"/>
        <v>NOT DUE</v>
      </c>
      <c r="K10" s="28"/>
      <c r="L10" s="10"/>
    </row>
    <row r="11" spans="1:12" x14ac:dyDescent="0.15">
      <c r="A11" s="9" t="s">
        <v>534</v>
      </c>
      <c r="B11" s="28" t="s">
        <v>467</v>
      </c>
      <c r="C11" s="28" t="s">
        <v>468</v>
      </c>
      <c r="D11" s="19" t="s">
        <v>2</v>
      </c>
      <c r="E11" s="7">
        <v>42348</v>
      </c>
      <c r="F11" s="7">
        <v>44709</v>
      </c>
      <c r="G11" s="31"/>
      <c r="H11" s="8">
        <f>EDATE(F11-1,1)</f>
        <v>44739</v>
      </c>
      <c r="I11" s="11">
        <f t="shared" ca="1" si="1"/>
        <v>30</v>
      </c>
      <c r="J11" s="9" t="str">
        <f t="shared" ca="1" si="0"/>
        <v>NOT DUE</v>
      </c>
      <c r="K11" s="28"/>
      <c r="L11" s="10"/>
    </row>
    <row r="12" spans="1:12" ht="24" x14ac:dyDescent="0.15">
      <c r="A12" s="9" t="s">
        <v>535</v>
      </c>
      <c r="B12" s="28" t="s">
        <v>469</v>
      </c>
      <c r="C12" s="28" t="s">
        <v>470</v>
      </c>
      <c r="D12" s="19" t="s">
        <v>366</v>
      </c>
      <c r="E12" s="7">
        <v>42348</v>
      </c>
      <c r="F12" s="7">
        <v>44688</v>
      </c>
      <c r="G12" s="31"/>
      <c r="H12" s="8">
        <f>DATE(YEAR(F12),MONTH(F12)+3,DAY(F12)-1)</f>
        <v>44779</v>
      </c>
      <c r="I12" s="11">
        <f t="shared" ca="1" si="1"/>
        <v>70</v>
      </c>
      <c r="J12" s="9" t="str">
        <f t="shared" ca="1" si="0"/>
        <v>NOT DUE</v>
      </c>
      <c r="K12" s="28"/>
      <c r="L12" s="10"/>
    </row>
    <row r="13" spans="1:12" ht="24" x14ac:dyDescent="0.15">
      <c r="A13" s="9" t="s">
        <v>536</v>
      </c>
      <c r="B13" s="28" t="s">
        <v>471</v>
      </c>
      <c r="C13" s="28" t="s">
        <v>472</v>
      </c>
      <c r="D13" s="19" t="s">
        <v>2</v>
      </c>
      <c r="E13" s="7">
        <v>42348</v>
      </c>
      <c r="F13" s="7">
        <v>44709</v>
      </c>
      <c r="G13" s="31"/>
      <c r="H13" s="8">
        <f>EDATE(F13-1,1)</f>
        <v>44739</v>
      </c>
      <c r="I13" s="11">
        <f t="shared" ca="1" si="1"/>
        <v>30</v>
      </c>
      <c r="J13" s="9" t="str">
        <f t="shared" ca="1" si="0"/>
        <v>NOT DUE</v>
      </c>
      <c r="K13" s="28" t="s">
        <v>584</v>
      </c>
      <c r="L13" s="10"/>
    </row>
    <row r="14" spans="1:12" x14ac:dyDescent="0.15">
      <c r="A14" s="9" t="s">
        <v>537</v>
      </c>
      <c r="B14" s="28" t="s">
        <v>467</v>
      </c>
      <c r="C14" s="28" t="s">
        <v>473</v>
      </c>
      <c r="D14" s="19" t="s">
        <v>2</v>
      </c>
      <c r="E14" s="7">
        <v>42348</v>
      </c>
      <c r="F14" s="7">
        <v>44709</v>
      </c>
      <c r="G14" s="31"/>
      <c r="H14" s="8">
        <f>EDATE(F14-1,1)</f>
        <v>44739</v>
      </c>
      <c r="I14" s="11">
        <f t="shared" ca="1" si="1"/>
        <v>30</v>
      </c>
      <c r="J14" s="9" t="str">
        <f t="shared" ca="1" si="0"/>
        <v>NOT DUE</v>
      </c>
      <c r="K14" s="28"/>
      <c r="L14" s="10"/>
    </row>
    <row r="15" spans="1:12" ht="75" customHeight="1" x14ac:dyDescent="0.15">
      <c r="A15" s="9" t="s">
        <v>538</v>
      </c>
      <c r="B15" s="28" t="s">
        <v>474</v>
      </c>
      <c r="C15" s="28" t="s">
        <v>475</v>
      </c>
      <c r="D15" s="19" t="s">
        <v>420</v>
      </c>
      <c r="E15" s="7">
        <v>42348</v>
      </c>
      <c r="F15" s="7">
        <v>44239</v>
      </c>
      <c r="G15" s="31"/>
      <c r="H15" s="8">
        <f>DATE(YEAR(F15)+5,MONTH(F15),DAY(F15)-1)</f>
        <v>46064</v>
      </c>
      <c r="I15" s="11">
        <f t="shared" ca="1" si="1"/>
        <v>1355</v>
      </c>
      <c r="J15" s="9" t="str">
        <f t="shared" ca="1" si="0"/>
        <v>NOT DUE</v>
      </c>
      <c r="K15" s="28" t="s">
        <v>585</v>
      </c>
      <c r="L15" s="10"/>
    </row>
    <row r="16" spans="1:12" ht="75" customHeight="1" x14ac:dyDescent="0.15">
      <c r="A16" s="9" t="s">
        <v>539</v>
      </c>
      <c r="B16" s="28" t="s">
        <v>476</v>
      </c>
      <c r="C16" s="28" t="s">
        <v>477</v>
      </c>
      <c r="D16" s="19" t="s">
        <v>1</v>
      </c>
      <c r="E16" s="7">
        <v>42348</v>
      </c>
      <c r="F16" s="7">
        <v>44596</v>
      </c>
      <c r="G16" s="31"/>
      <c r="H16" s="8">
        <f>DATE(YEAR(F16),MONTH(F16)+6,DAY(F16)-1)</f>
        <v>44776</v>
      </c>
      <c r="I16" s="11">
        <f t="shared" ca="1" si="1"/>
        <v>67</v>
      </c>
      <c r="J16" s="9" t="str">
        <f t="shared" ca="1" si="0"/>
        <v>NOT DUE</v>
      </c>
      <c r="K16" s="28" t="s">
        <v>585</v>
      </c>
      <c r="L16" s="10"/>
    </row>
    <row r="17" spans="1:12" ht="75" customHeight="1" x14ac:dyDescent="0.15">
      <c r="A17" s="9" t="s">
        <v>540</v>
      </c>
      <c r="B17" s="28" t="s">
        <v>476</v>
      </c>
      <c r="C17" s="28" t="s">
        <v>3072</v>
      </c>
      <c r="D17" s="19" t="s">
        <v>364</v>
      </c>
      <c r="E17" s="7">
        <v>42348</v>
      </c>
      <c r="F17" s="7">
        <v>44239</v>
      </c>
      <c r="G17" s="31"/>
      <c r="H17" s="8">
        <f>DATE(YEAR(F17)+2,MONTH(F17),DAY(F17)-1)</f>
        <v>44968</v>
      </c>
      <c r="I17" s="11">
        <f t="shared" ca="1" si="1"/>
        <v>259</v>
      </c>
      <c r="J17" s="9" t="str">
        <f t="shared" ca="1" si="0"/>
        <v>NOT DUE</v>
      </c>
      <c r="K17" s="28" t="s">
        <v>585</v>
      </c>
      <c r="L17" s="10"/>
    </row>
    <row r="18" spans="1:12" ht="39.950000000000003" customHeight="1" x14ac:dyDescent="0.15">
      <c r="A18" s="9" t="s">
        <v>541</v>
      </c>
      <c r="B18" s="28" t="s">
        <v>478</v>
      </c>
      <c r="C18" s="28" t="s">
        <v>475</v>
      </c>
      <c r="D18" s="19" t="s">
        <v>89</v>
      </c>
      <c r="E18" s="7">
        <v>42348</v>
      </c>
      <c r="F18" s="7">
        <v>44602</v>
      </c>
      <c r="G18" s="31"/>
      <c r="H18" s="8">
        <f>DATE(YEAR(F18)+1,MONTH(F18),DAY(F18)-1)</f>
        <v>44966</v>
      </c>
      <c r="I18" s="11">
        <f t="shared" ca="1" si="1"/>
        <v>257</v>
      </c>
      <c r="J18" s="9" t="str">
        <f t="shared" ca="1" si="0"/>
        <v>NOT DUE</v>
      </c>
      <c r="K18" s="28" t="s">
        <v>586</v>
      </c>
      <c r="L18" s="10" t="s">
        <v>3189</v>
      </c>
    </row>
    <row r="19" spans="1:12" ht="39.950000000000003" customHeight="1" x14ac:dyDescent="0.15">
      <c r="A19" s="9" t="s">
        <v>542</v>
      </c>
      <c r="B19" s="28" t="s">
        <v>479</v>
      </c>
      <c r="C19" s="28" t="s">
        <v>475</v>
      </c>
      <c r="D19" s="19" t="s">
        <v>364</v>
      </c>
      <c r="E19" s="7">
        <v>42348</v>
      </c>
      <c r="F19" s="7">
        <v>44241</v>
      </c>
      <c r="G19" s="31"/>
      <c r="H19" s="8">
        <f>DATE(YEAR(F19)+2,MONTH(F19),DAY(F19)-1)</f>
        <v>44970</v>
      </c>
      <c r="I19" s="11">
        <f t="shared" ca="1" si="1"/>
        <v>261</v>
      </c>
      <c r="J19" s="9" t="str">
        <f t="shared" ca="1" si="0"/>
        <v>NOT DUE</v>
      </c>
      <c r="K19" s="28" t="s">
        <v>587</v>
      </c>
      <c r="L19" s="10"/>
    </row>
    <row r="20" spans="1:12" x14ac:dyDescent="0.15">
      <c r="A20" s="9" t="s">
        <v>543</v>
      </c>
      <c r="B20" s="28" t="s">
        <v>480</v>
      </c>
      <c r="C20" s="28" t="s">
        <v>481</v>
      </c>
      <c r="D20" s="19" t="s">
        <v>1</v>
      </c>
      <c r="E20" s="7">
        <v>42348</v>
      </c>
      <c r="F20" s="7">
        <v>44541</v>
      </c>
      <c r="G20" s="31"/>
      <c r="H20" s="8">
        <f>DATE(YEAR(F20),MONTH(F20)+6,DAY(F20)-1)</f>
        <v>44722</v>
      </c>
      <c r="I20" s="11">
        <f t="shared" ca="1" si="1"/>
        <v>13</v>
      </c>
      <c r="J20" s="9" t="str">
        <f t="shared" ca="1" si="0"/>
        <v>NOT DUE</v>
      </c>
      <c r="K20" s="28"/>
      <c r="L20" s="10"/>
    </row>
    <row r="21" spans="1:12" ht="39.950000000000003" customHeight="1" x14ac:dyDescent="0.15">
      <c r="A21" s="9" t="s">
        <v>544</v>
      </c>
      <c r="B21" s="28" t="s">
        <v>482</v>
      </c>
      <c r="C21" s="28" t="s">
        <v>483</v>
      </c>
      <c r="D21" s="19" t="s">
        <v>89</v>
      </c>
      <c r="E21" s="7">
        <v>42348</v>
      </c>
      <c r="F21" s="7">
        <v>44602</v>
      </c>
      <c r="G21" s="31"/>
      <c r="H21" s="8">
        <f>DATE(YEAR(F21)+1,MONTH(F21),DAY(F21)-1)</f>
        <v>44966</v>
      </c>
      <c r="I21" s="11">
        <f t="shared" ca="1" si="1"/>
        <v>257</v>
      </c>
      <c r="J21" s="9" t="str">
        <f t="shared" ca="1" si="0"/>
        <v>NOT DUE</v>
      </c>
      <c r="K21" s="28" t="s">
        <v>588</v>
      </c>
      <c r="L21" s="10" t="s">
        <v>3189</v>
      </c>
    </row>
    <row r="22" spans="1:12" ht="24" x14ac:dyDescent="0.15">
      <c r="A22" s="9" t="s">
        <v>545</v>
      </c>
      <c r="B22" s="28" t="s">
        <v>484</v>
      </c>
      <c r="C22" s="28" t="s">
        <v>475</v>
      </c>
      <c r="D22" s="19" t="s">
        <v>582</v>
      </c>
      <c r="E22" s="7">
        <v>42348</v>
      </c>
      <c r="F22" s="7">
        <v>42348</v>
      </c>
      <c r="G22" s="31"/>
      <c r="H22" s="8">
        <f>DATE(YEAR(F22)+7,MONTH(F22),DAY(F22)-1)</f>
        <v>44904</v>
      </c>
      <c r="I22" s="11">
        <f t="shared" ca="1" si="1"/>
        <v>195</v>
      </c>
      <c r="J22" s="9" t="str">
        <f t="shared" ca="1" si="0"/>
        <v>NOT DUE</v>
      </c>
      <c r="K22" s="28"/>
      <c r="L22" s="10"/>
    </row>
    <row r="23" spans="1:12" ht="24" x14ac:dyDescent="0.15">
      <c r="A23" s="9" t="s">
        <v>546</v>
      </c>
      <c r="B23" s="28" t="s">
        <v>485</v>
      </c>
      <c r="C23" s="28" t="s">
        <v>486</v>
      </c>
      <c r="D23" s="19" t="s">
        <v>1</v>
      </c>
      <c r="E23" s="7">
        <v>42348</v>
      </c>
      <c r="F23" s="7">
        <v>44659</v>
      </c>
      <c r="G23" s="31"/>
      <c r="H23" s="8">
        <f>DATE(YEAR(F23),MONTH(F23)+6,DAY(F23)-1)</f>
        <v>44841</v>
      </c>
      <c r="I23" s="11">
        <f t="shared" ca="1" si="1"/>
        <v>132</v>
      </c>
      <c r="J23" s="9" t="str">
        <f t="shared" ca="1" si="0"/>
        <v>NOT DUE</v>
      </c>
      <c r="K23" s="28"/>
      <c r="L23" s="10"/>
    </row>
    <row r="24" spans="1:12" ht="24" x14ac:dyDescent="0.15">
      <c r="A24" s="9" t="s">
        <v>547</v>
      </c>
      <c r="B24" s="28" t="s">
        <v>487</v>
      </c>
      <c r="C24" s="28" t="s">
        <v>475</v>
      </c>
      <c r="D24" s="19" t="s">
        <v>420</v>
      </c>
      <c r="E24" s="7">
        <v>42348</v>
      </c>
      <c r="F24" s="7">
        <v>44239</v>
      </c>
      <c r="G24" s="31"/>
      <c r="H24" s="8">
        <f>DATE(YEAR(F24)+5,MONTH(F24),DAY(F24)-1)</f>
        <v>46064</v>
      </c>
      <c r="I24" s="11">
        <f t="shared" ca="1" si="1"/>
        <v>1355</v>
      </c>
      <c r="J24" s="9" t="str">
        <f t="shared" ca="1" si="0"/>
        <v>NOT DUE</v>
      </c>
      <c r="K24" s="28" t="s">
        <v>3130</v>
      </c>
      <c r="L24" s="10"/>
    </row>
    <row r="25" spans="1:12" ht="36" x14ac:dyDescent="0.15">
      <c r="A25" s="9" t="s">
        <v>548</v>
      </c>
      <c r="B25" s="28" t="s">
        <v>488</v>
      </c>
      <c r="C25" s="28" t="s">
        <v>489</v>
      </c>
      <c r="D25" s="19" t="s">
        <v>1</v>
      </c>
      <c r="E25" s="7">
        <v>42348</v>
      </c>
      <c r="F25" s="7">
        <v>44667</v>
      </c>
      <c r="G25" s="31"/>
      <c r="H25" s="8">
        <f t="shared" ref="H25:H32" si="2">DATE(YEAR(F25),MONTH(F25)+6,DAY(F25)-1)</f>
        <v>44849</v>
      </c>
      <c r="I25" s="11">
        <f t="shared" ca="1" si="1"/>
        <v>140</v>
      </c>
      <c r="J25" s="9" t="str">
        <f t="shared" ca="1" si="0"/>
        <v>NOT DUE</v>
      </c>
      <c r="K25" s="28"/>
      <c r="L25" s="10"/>
    </row>
    <row r="26" spans="1:12" ht="36" x14ac:dyDescent="0.15">
      <c r="A26" s="9" t="s">
        <v>549</v>
      </c>
      <c r="B26" s="28" t="s">
        <v>490</v>
      </c>
      <c r="C26" s="28" t="s">
        <v>491</v>
      </c>
      <c r="D26" s="19" t="s">
        <v>1</v>
      </c>
      <c r="E26" s="7">
        <v>42348</v>
      </c>
      <c r="F26" s="7">
        <v>44667</v>
      </c>
      <c r="G26" s="31"/>
      <c r="H26" s="8">
        <f t="shared" si="2"/>
        <v>44849</v>
      </c>
      <c r="I26" s="11">
        <f t="shared" ca="1" si="1"/>
        <v>140</v>
      </c>
      <c r="J26" s="9" t="str">
        <f t="shared" ca="1" si="0"/>
        <v>NOT DUE</v>
      </c>
      <c r="K26" s="28"/>
      <c r="L26" s="10"/>
    </row>
    <row r="27" spans="1:12" ht="24" x14ac:dyDescent="0.15">
      <c r="A27" s="9" t="s">
        <v>550</v>
      </c>
      <c r="B27" s="28" t="s">
        <v>492</v>
      </c>
      <c r="C27" s="28" t="s">
        <v>493</v>
      </c>
      <c r="D27" s="19" t="s">
        <v>1</v>
      </c>
      <c r="E27" s="7">
        <v>42348</v>
      </c>
      <c r="F27" s="7">
        <v>44667</v>
      </c>
      <c r="G27" s="31"/>
      <c r="H27" s="8">
        <f t="shared" si="2"/>
        <v>44849</v>
      </c>
      <c r="I27" s="11">
        <f t="shared" ca="1" si="1"/>
        <v>140</v>
      </c>
      <c r="J27" s="9" t="str">
        <f t="shared" ca="1" si="0"/>
        <v>NOT DUE</v>
      </c>
      <c r="K27" s="28"/>
      <c r="L27" s="10"/>
    </row>
    <row r="28" spans="1:12" ht="24" x14ac:dyDescent="0.15">
      <c r="A28" s="9" t="s">
        <v>551</v>
      </c>
      <c r="B28" s="28" t="s">
        <v>494</v>
      </c>
      <c r="C28" s="28" t="s">
        <v>495</v>
      </c>
      <c r="D28" s="19" t="s">
        <v>1</v>
      </c>
      <c r="E28" s="7">
        <v>42348</v>
      </c>
      <c r="F28" s="7">
        <v>44667</v>
      </c>
      <c r="G28" s="31"/>
      <c r="H28" s="8">
        <f t="shared" si="2"/>
        <v>44849</v>
      </c>
      <c r="I28" s="11">
        <f t="shared" ca="1" si="1"/>
        <v>140</v>
      </c>
      <c r="J28" s="9" t="str">
        <f t="shared" ca="1" si="0"/>
        <v>NOT DUE</v>
      </c>
      <c r="K28" s="28"/>
      <c r="L28" s="10"/>
    </row>
    <row r="29" spans="1:12" ht="30" customHeight="1" x14ac:dyDescent="0.15">
      <c r="A29" s="9" t="s">
        <v>552</v>
      </c>
      <c r="B29" s="28" t="s">
        <v>496</v>
      </c>
      <c r="C29" s="28" t="s">
        <v>497</v>
      </c>
      <c r="D29" s="19" t="s">
        <v>1</v>
      </c>
      <c r="E29" s="7">
        <v>42348</v>
      </c>
      <c r="F29" s="7">
        <v>44667</v>
      </c>
      <c r="G29" s="31"/>
      <c r="H29" s="8">
        <f t="shared" si="2"/>
        <v>44849</v>
      </c>
      <c r="I29" s="11">
        <f t="shared" ca="1" si="1"/>
        <v>140</v>
      </c>
      <c r="J29" s="9" t="str">
        <f t="shared" ca="1" si="0"/>
        <v>NOT DUE</v>
      </c>
      <c r="K29" s="28"/>
      <c r="L29" s="10"/>
    </row>
    <row r="30" spans="1:12" ht="48" x14ac:dyDescent="0.15">
      <c r="A30" s="9" t="s">
        <v>553</v>
      </c>
      <c r="B30" s="28" t="s">
        <v>498</v>
      </c>
      <c r="C30" s="28" t="s">
        <v>499</v>
      </c>
      <c r="D30" s="19" t="s">
        <v>1</v>
      </c>
      <c r="E30" s="7">
        <v>42348</v>
      </c>
      <c r="F30" s="7">
        <v>44667</v>
      </c>
      <c r="G30" s="31"/>
      <c r="H30" s="8">
        <f t="shared" si="2"/>
        <v>44849</v>
      </c>
      <c r="I30" s="11">
        <f t="shared" ca="1" si="1"/>
        <v>140</v>
      </c>
      <c r="J30" s="9" t="str">
        <f t="shared" ca="1" si="0"/>
        <v>NOT DUE</v>
      </c>
      <c r="K30" s="28"/>
      <c r="L30" s="10"/>
    </row>
    <row r="31" spans="1:12" ht="36" x14ac:dyDescent="0.15">
      <c r="A31" s="9" t="s">
        <v>554</v>
      </c>
      <c r="B31" s="28" t="s">
        <v>500</v>
      </c>
      <c r="C31" s="28" t="s">
        <v>501</v>
      </c>
      <c r="D31" s="19" t="s">
        <v>1</v>
      </c>
      <c r="E31" s="7">
        <v>42348</v>
      </c>
      <c r="F31" s="7">
        <v>44667</v>
      </c>
      <c r="G31" s="31"/>
      <c r="H31" s="8">
        <f t="shared" si="2"/>
        <v>44849</v>
      </c>
      <c r="I31" s="11">
        <f t="shared" ca="1" si="1"/>
        <v>140</v>
      </c>
      <c r="J31" s="9" t="str">
        <f t="shared" ca="1" si="0"/>
        <v>NOT DUE</v>
      </c>
      <c r="K31" s="28"/>
      <c r="L31" s="10"/>
    </row>
    <row r="32" spans="1:12" ht="36" x14ac:dyDescent="0.15">
      <c r="A32" s="9" t="s">
        <v>555</v>
      </c>
      <c r="B32" s="28" t="s">
        <v>502</v>
      </c>
      <c r="C32" s="28" t="s">
        <v>503</v>
      </c>
      <c r="D32" s="19" t="s">
        <v>1</v>
      </c>
      <c r="E32" s="7">
        <v>42348</v>
      </c>
      <c r="F32" s="7">
        <v>44667</v>
      </c>
      <c r="G32" s="31"/>
      <c r="H32" s="8">
        <f t="shared" si="2"/>
        <v>44849</v>
      </c>
      <c r="I32" s="11">
        <f t="shared" ca="1" si="1"/>
        <v>140</v>
      </c>
      <c r="J32" s="9" t="str">
        <f t="shared" ca="1" si="0"/>
        <v>NOT DUE</v>
      </c>
      <c r="K32" s="28"/>
      <c r="L32" s="10"/>
    </row>
    <row r="33" spans="1:12" ht="111" customHeight="1" x14ac:dyDescent="0.15">
      <c r="A33" s="9" t="s">
        <v>556</v>
      </c>
      <c r="B33" s="28" t="s">
        <v>504</v>
      </c>
      <c r="C33" s="28" t="s">
        <v>475</v>
      </c>
      <c r="D33" s="19" t="s">
        <v>583</v>
      </c>
      <c r="E33" s="7">
        <v>42348</v>
      </c>
      <c r="F33" s="7">
        <v>43988</v>
      </c>
      <c r="G33" s="31"/>
      <c r="H33" s="8">
        <f>DATE(YEAR(F33)+3,MONTH(F33),DAY(F33)-1)</f>
        <v>45082</v>
      </c>
      <c r="I33" s="11">
        <f t="shared" ca="1" si="1"/>
        <v>373</v>
      </c>
      <c r="J33" s="9" t="str">
        <f t="shared" ca="1" si="0"/>
        <v>NOT DUE</v>
      </c>
      <c r="K33" s="28" t="s">
        <v>589</v>
      </c>
      <c r="L33" s="10" t="s">
        <v>3085</v>
      </c>
    </row>
    <row r="34" spans="1:12" ht="36" x14ac:dyDescent="0.15">
      <c r="A34" s="9" t="s">
        <v>557</v>
      </c>
      <c r="B34" s="28" t="s">
        <v>505</v>
      </c>
      <c r="C34" s="28" t="s">
        <v>506</v>
      </c>
      <c r="D34" s="19" t="s">
        <v>1</v>
      </c>
      <c r="E34" s="7">
        <v>42348</v>
      </c>
      <c r="F34" s="7">
        <v>44541</v>
      </c>
      <c r="G34" s="31"/>
      <c r="H34" s="8">
        <f>DATE(YEAR(F34),MONTH(F34)+6,DAY(F34)-1)</f>
        <v>44722</v>
      </c>
      <c r="I34" s="11">
        <f t="shared" ca="1" si="1"/>
        <v>13</v>
      </c>
      <c r="J34" s="9" t="str">
        <f t="shared" ca="1" si="0"/>
        <v>NOT DUE</v>
      </c>
      <c r="K34" s="28"/>
      <c r="L34" s="10"/>
    </row>
    <row r="35" spans="1:12" ht="36" x14ac:dyDescent="0.15">
      <c r="A35" s="9" t="s">
        <v>558</v>
      </c>
      <c r="B35" s="28" t="s">
        <v>507</v>
      </c>
      <c r="C35" s="28" t="s">
        <v>508</v>
      </c>
      <c r="D35" s="19" t="s">
        <v>1</v>
      </c>
      <c r="E35" s="7">
        <v>42348</v>
      </c>
      <c r="F35" s="7">
        <v>44541</v>
      </c>
      <c r="G35" s="31"/>
      <c r="H35" s="8">
        <f>DATE(YEAR(F35),MONTH(F35)+6,DAY(F35)-1)</f>
        <v>44722</v>
      </c>
      <c r="I35" s="11">
        <f t="shared" ca="1" si="1"/>
        <v>13</v>
      </c>
      <c r="J35" s="9" t="str">
        <f t="shared" ca="1" si="0"/>
        <v>NOT DUE</v>
      </c>
      <c r="K35" s="28"/>
      <c r="L35" s="10"/>
    </row>
    <row r="36" spans="1:12" ht="36" x14ac:dyDescent="0.15">
      <c r="A36" s="9" t="s">
        <v>559</v>
      </c>
      <c r="B36" s="28" t="s">
        <v>507</v>
      </c>
      <c r="C36" s="28" t="s">
        <v>509</v>
      </c>
      <c r="D36" s="19" t="s">
        <v>1</v>
      </c>
      <c r="E36" s="7">
        <v>42348</v>
      </c>
      <c r="F36" s="7">
        <v>44541</v>
      </c>
      <c r="G36" s="31"/>
      <c r="H36" s="8">
        <f>DATE(YEAR(F36),MONTH(F36)+6,DAY(F36)-1)</f>
        <v>44722</v>
      </c>
      <c r="I36" s="11">
        <f t="shared" ca="1" si="1"/>
        <v>13</v>
      </c>
      <c r="J36" s="9" t="str">
        <f t="shared" ca="1" si="0"/>
        <v>NOT DUE</v>
      </c>
      <c r="K36" s="28"/>
      <c r="L36" s="10"/>
    </row>
    <row r="37" spans="1:12" ht="45" x14ac:dyDescent="0.15">
      <c r="A37" s="9" t="s">
        <v>560</v>
      </c>
      <c r="B37" s="28" t="s">
        <v>510</v>
      </c>
      <c r="C37" s="28" t="s">
        <v>511</v>
      </c>
      <c r="D37" s="19" t="s">
        <v>1</v>
      </c>
      <c r="E37" s="7">
        <v>42348</v>
      </c>
      <c r="F37" s="7">
        <v>44602</v>
      </c>
      <c r="G37" s="31"/>
      <c r="H37" s="8">
        <f>DATE(YEAR(F37),MONTH(F37)+6,DAY(F37)-1)</f>
        <v>44782</v>
      </c>
      <c r="I37" s="11">
        <f t="shared" ca="1" si="1"/>
        <v>73</v>
      </c>
      <c r="J37" s="9" t="str">
        <f t="shared" ca="1" si="0"/>
        <v>NOT DUE</v>
      </c>
      <c r="K37" s="28"/>
      <c r="L37" s="10" t="s">
        <v>3189</v>
      </c>
    </row>
    <row r="38" spans="1:12" ht="24" x14ac:dyDescent="0.15">
      <c r="A38" s="9" t="s">
        <v>561</v>
      </c>
      <c r="B38" s="28" t="s">
        <v>510</v>
      </c>
      <c r="C38" s="28" t="s">
        <v>512</v>
      </c>
      <c r="D38" s="19" t="s">
        <v>420</v>
      </c>
      <c r="E38" s="7">
        <v>42348</v>
      </c>
      <c r="F38" s="7">
        <v>44232</v>
      </c>
      <c r="G38" s="31"/>
      <c r="H38" s="8">
        <f>DATE(YEAR(F38)+5,MONTH(F38),DAY(F38)-1)</f>
        <v>46057</v>
      </c>
      <c r="I38" s="11">
        <f t="shared" ca="1" si="1"/>
        <v>1348</v>
      </c>
      <c r="J38" s="9" t="str">
        <f t="shared" ca="1" si="0"/>
        <v>NOT DUE</v>
      </c>
      <c r="K38" s="28"/>
      <c r="L38" s="10"/>
    </row>
    <row r="39" spans="1:12" ht="24" x14ac:dyDescent="0.15">
      <c r="A39" s="9" t="s">
        <v>562</v>
      </c>
      <c r="B39" s="28" t="s">
        <v>510</v>
      </c>
      <c r="C39" s="28" t="s">
        <v>513</v>
      </c>
      <c r="D39" s="19" t="s">
        <v>1</v>
      </c>
      <c r="E39" s="7">
        <v>42348</v>
      </c>
      <c r="F39" s="7">
        <v>44602</v>
      </c>
      <c r="G39" s="31"/>
      <c r="H39" s="8">
        <f>DATE(YEAR(F39),MONTH(F39)+6,DAY(F39)-1)</f>
        <v>44782</v>
      </c>
      <c r="I39" s="11">
        <f t="shared" ca="1" si="1"/>
        <v>73</v>
      </c>
      <c r="J39" s="9" t="str">
        <f t="shared" ca="1" si="0"/>
        <v>NOT DUE</v>
      </c>
      <c r="K39" s="28"/>
      <c r="L39" s="10"/>
    </row>
    <row r="40" spans="1:12" ht="24" x14ac:dyDescent="0.15">
      <c r="A40" s="9" t="s">
        <v>563</v>
      </c>
      <c r="B40" s="28" t="s">
        <v>510</v>
      </c>
      <c r="C40" s="28" t="s">
        <v>514</v>
      </c>
      <c r="D40" s="19" t="s">
        <v>582</v>
      </c>
      <c r="E40" s="7">
        <v>42348</v>
      </c>
      <c r="F40" s="7">
        <v>42348</v>
      </c>
      <c r="G40" s="31"/>
      <c r="H40" s="8">
        <f>DATE(YEAR(F40)+7,MONTH(F40),DAY(F40)-1)</f>
        <v>44904</v>
      </c>
      <c r="I40" s="11">
        <f t="shared" ca="1" si="1"/>
        <v>195</v>
      </c>
      <c r="J40" s="9" t="str">
        <f t="shared" ca="1" si="0"/>
        <v>NOT DUE</v>
      </c>
      <c r="K40" s="28"/>
      <c r="L40" s="10"/>
    </row>
    <row r="41" spans="1:12" ht="24" x14ac:dyDescent="0.15">
      <c r="A41" s="9" t="s">
        <v>564</v>
      </c>
      <c r="B41" s="28" t="s">
        <v>510</v>
      </c>
      <c r="C41" s="28" t="s">
        <v>515</v>
      </c>
      <c r="D41" s="19" t="s">
        <v>1</v>
      </c>
      <c r="E41" s="7">
        <v>42348</v>
      </c>
      <c r="F41" s="7">
        <v>44602</v>
      </c>
      <c r="G41" s="31"/>
      <c r="H41" s="8">
        <f>DATE(YEAR(F41),MONTH(F41)+6,DAY(F41)-1)</f>
        <v>44782</v>
      </c>
      <c r="I41" s="11">
        <f t="shared" ca="1" si="1"/>
        <v>73</v>
      </c>
      <c r="J41" s="9" t="str">
        <f t="shared" ca="1" si="0"/>
        <v>NOT DUE</v>
      </c>
      <c r="K41" s="28"/>
      <c r="L41" s="10"/>
    </row>
    <row r="42" spans="1:12" ht="24" x14ac:dyDescent="0.15">
      <c r="A42" s="9" t="s">
        <v>565</v>
      </c>
      <c r="B42" s="28" t="s">
        <v>510</v>
      </c>
      <c r="C42" s="28" t="s">
        <v>516</v>
      </c>
      <c r="D42" s="19" t="s">
        <v>583</v>
      </c>
      <c r="E42" s="7">
        <v>42348</v>
      </c>
      <c r="F42" s="7">
        <v>44541</v>
      </c>
      <c r="G42" s="31"/>
      <c r="H42" s="8">
        <f>DATE(YEAR(F42)+3,MONTH(F42),DAY(F42)-1)</f>
        <v>45636</v>
      </c>
      <c r="I42" s="11">
        <f t="shared" ca="1" si="1"/>
        <v>927</v>
      </c>
      <c r="J42" s="9" t="str">
        <f t="shared" ca="1" si="0"/>
        <v>NOT DUE</v>
      </c>
      <c r="K42" s="28"/>
      <c r="L42" s="10" t="s">
        <v>3176</v>
      </c>
    </row>
    <row r="43" spans="1:12" ht="24" x14ac:dyDescent="0.15">
      <c r="A43" s="9" t="s">
        <v>566</v>
      </c>
      <c r="B43" s="28" t="s">
        <v>510</v>
      </c>
      <c r="C43" s="28" t="s">
        <v>517</v>
      </c>
      <c r="D43" s="19" t="s">
        <v>1</v>
      </c>
      <c r="E43" s="7">
        <v>42348</v>
      </c>
      <c r="F43" s="7">
        <v>44602</v>
      </c>
      <c r="G43" s="31"/>
      <c r="H43" s="8">
        <f>DATE(YEAR(F43),MONTH(F43)+6,DAY(F43)-1)</f>
        <v>44782</v>
      </c>
      <c r="I43" s="11">
        <f t="shared" ca="1" si="1"/>
        <v>73</v>
      </c>
      <c r="J43" s="9" t="str">
        <f t="shared" ca="1" si="0"/>
        <v>NOT DUE</v>
      </c>
      <c r="K43" s="28"/>
      <c r="L43" s="10"/>
    </row>
    <row r="44" spans="1:12" ht="26.45" customHeight="1" x14ac:dyDescent="0.15">
      <c r="A44" s="9" t="s">
        <v>567</v>
      </c>
      <c r="B44" s="28" t="s">
        <v>510</v>
      </c>
      <c r="C44" s="28" t="s">
        <v>518</v>
      </c>
      <c r="D44" s="19" t="s">
        <v>583</v>
      </c>
      <c r="E44" s="7">
        <v>42348</v>
      </c>
      <c r="F44" s="7">
        <v>44541</v>
      </c>
      <c r="G44" s="31"/>
      <c r="H44" s="8">
        <f>DATE(YEAR(F44)+3,MONTH(F44),DAY(F44)-1)</f>
        <v>45636</v>
      </c>
      <c r="I44" s="11">
        <f t="shared" ca="1" si="1"/>
        <v>927</v>
      </c>
      <c r="J44" s="9" t="str">
        <f t="shared" ca="1" si="0"/>
        <v>NOT DUE</v>
      </c>
      <c r="K44" s="28"/>
      <c r="L44" s="10" t="s">
        <v>3176</v>
      </c>
    </row>
    <row r="45" spans="1:12" ht="26.45" customHeight="1" x14ac:dyDescent="0.15">
      <c r="A45" s="9" t="s">
        <v>568</v>
      </c>
      <c r="B45" s="28" t="s">
        <v>510</v>
      </c>
      <c r="C45" s="28" t="s">
        <v>519</v>
      </c>
      <c r="D45" s="19" t="s">
        <v>1</v>
      </c>
      <c r="E45" s="7">
        <v>42348</v>
      </c>
      <c r="F45" s="7">
        <v>44602</v>
      </c>
      <c r="G45" s="31"/>
      <c r="H45" s="8">
        <f>DATE(YEAR(F45),MONTH(F45)+6,DAY(F45)-1)</f>
        <v>44782</v>
      </c>
      <c r="I45" s="11">
        <f t="shared" ca="1" si="1"/>
        <v>73</v>
      </c>
      <c r="J45" s="9" t="str">
        <f t="shared" ca="1" si="0"/>
        <v>NOT DUE</v>
      </c>
      <c r="K45" s="28"/>
      <c r="L45" s="10"/>
    </row>
    <row r="46" spans="1:12" ht="24" x14ac:dyDescent="0.15">
      <c r="A46" s="9" t="s">
        <v>569</v>
      </c>
      <c r="B46" s="28" t="s">
        <v>510</v>
      </c>
      <c r="C46" s="28" t="s">
        <v>520</v>
      </c>
      <c r="D46" s="19" t="s">
        <v>582</v>
      </c>
      <c r="E46" s="7">
        <v>42348</v>
      </c>
      <c r="F46" s="7">
        <v>42348</v>
      </c>
      <c r="G46" s="31"/>
      <c r="H46" s="8">
        <f>DATE(YEAR(F46)+7,MONTH(F46),DAY(F46)-1)</f>
        <v>44904</v>
      </c>
      <c r="I46" s="11">
        <f t="shared" ref="I46:I55" ca="1" si="3">IF(ISBLANK(H46),"",H46-DATE(YEAR(NOW()),MONTH(NOW()),DAY(NOW())))</f>
        <v>195</v>
      </c>
      <c r="J46" s="9" t="str">
        <f t="shared" ca="1" si="0"/>
        <v>NOT DUE</v>
      </c>
      <c r="K46" s="28"/>
      <c r="L46" s="10"/>
    </row>
    <row r="47" spans="1:12" ht="24" x14ac:dyDescent="0.15">
      <c r="A47" s="9" t="s">
        <v>570</v>
      </c>
      <c r="B47" s="28" t="s">
        <v>510</v>
      </c>
      <c r="C47" s="28" t="s">
        <v>521</v>
      </c>
      <c r="D47" s="19" t="s">
        <v>1</v>
      </c>
      <c r="E47" s="7">
        <v>42348</v>
      </c>
      <c r="F47" s="7">
        <v>44602</v>
      </c>
      <c r="G47" s="31"/>
      <c r="H47" s="8">
        <f>DATE(YEAR(F47),MONTH(F47)+6,DAY(F47)-1)</f>
        <v>44782</v>
      </c>
      <c r="I47" s="11">
        <f t="shared" ca="1" si="3"/>
        <v>73</v>
      </c>
      <c r="J47" s="9" t="str">
        <f t="shared" ref="J47:J55" ca="1" si="4">IF(I47="","",IF(I47&lt;0,"OVERDUE","NOT DUE"))</f>
        <v>NOT DUE</v>
      </c>
      <c r="K47" s="28"/>
      <c r="L47" s="10"/>
    </row>
    <row r="48" spans="1:12" ht="24" x14ac:dyDescent="0.15">
      <c r="A48" s="9" t="s">
        <v>571</v>
      </c>
      <c r="B48" s="28" t="s">
        <v>510</v>
      </c>
      <c r="C48" s="28" t="s">
        <v>522</v>
      </c>
      <c r="D48" s="19" t="s">
        <v>583</v>
      </c>
      <c r="E48" s="7">
        <v>42348</v>
      </c>
      <c r="F48" s="7">
        <v>44541</v>
      </c>
      <c r="G48" s="31"/>
      <c r="H48" s="8">
        <f>DATE(YEAR(F48)+3,MONTH(F48),DAY(F48)-1)</f>
        <v>45636</v>
      </c>
      <c r="I48" s="11">
        <f t="shared" ca="1" si="3"/>
        <v>927</v>
      </c>
      <c r="J48" s="9" t="str">
        <f t="shared" ca="1" si="4"/>
        <v>NOT DUE</v>
      </c>
      <c r="K48" s="28"/>
      <c r="L48" s="10" t="s">
        <v>3176</v>
      </c>
    </row>
    <row r="49" spans="1:12" ht="45" x14ac:dyDescent="0.15">
      <c r="A49" s="9" t="s">
        <v>572</v>
      </c>
      <c r="B49" s="28" t="s">
        <v>510</v>
      </c>
      <c r="C49" s="28" t="s">
        <v>523</v>
      </c>
      <c r="D49" s="19" t="s">
        <v>1</v>
      </c>
      <c r="E49" s="7">
        <v>42348</v>
      </c>
      <c r="F49" s="7">
        <v>44537</v>
      </c>
      <c r="G49" s="31"/>
      <c r="H49" s="8">
        <f>DATE(YEAR(F49),MONTH(F49)+6,DAY(F49)-1)</f>
        <v>44718</v>
      </c>
      <c r="I49" s="11">
        <f t="shared" ca="1" si="3"/>
        <v>9</v>
      </c>
      <c r="J49" s="9" t="str">
        <f t="shared" ca="1" si="4"/>
        <v>NOT DUE</v>
      </c>
      <c r="K49" s="28"/>
      <c r="L49" s="10" t="s">
        <v>3181</v>
      </c>
    </row>
    <row r="50" spans="1:12" ht="24" x14ac:dyDescent="0.15">
      <c r="A50" s="9" t="s">
        <v>573</v>
      </c>
      <c r="B50" s="28" t="s">
        <v>510</v>
      </c>
      <c r="C50" s="28" t="s">
        <v>524</v>
      </c>
      <c r="D50" s="19" t="s">
        <v>583</v>
      </c>
      <c r="E50" s="7">
        <v>42348</v>
      </c>
      <c r="F50" s="7">
        <v>44541</v>
      </c>
      <c r="G50" s="31"/>
      <c r="H50" s="8">
        <f>DATE(YEAR(F50)+3,MONTH(F50),DAY(F50)-1)</f>
        <v>45636</v>
      </c>
      <c r="I50" s="11">
        <f t="shared" ca="1" si="3"/>
        <v>927</v>
      </c>
      <c r="J50" s="9" t="str">
        <f t="shared" ca="1" si="4"/>
        <v>NOT DUE</v>
      </c>
      <c r="K50" s="28"/>
      <c r="L50" s="10" t="s">
        <v>3176</v>
      </c>
    </row>
    <row r="51" spans="1:12" ht="45" x14ac:dyDescent="0.15">
      <c r="A51" s="9" t="s">
        <v>574</v>
      </c>
      <c r="B51" s="28" t="s">
        <v>510</v>
      </c>
      <c r="C51" s="28" t="s">
        <v>525</v>
      </c>
      <c r="D51" s="19" t="s">
        <v>1</v>
      </c>
      <c r="E51" s="7">
        <v>42348</v>
      </c>
      <c r="F51" s="7">
        <v>44537</v>
      </c>
      <c r="G51" s="31"/>
      <c r="H51" s="8">
        <f>DATE(YEAR(F51),MONTH(F51)+6,DAY(F51)-1)</f>
        <v>44718</v>
      </c>
      <c r="I51" s="11">
        <f t="shared" ca="1" si="3"/>
        <v>9</v>
      </c>
      <c r="J51" s="9" t="str">
        <f t="shared" ca="1" si="4"/>
        <v>NOT DUE</v>
      </c>
      <c r="K51" s="28"/>
      <c r="L51" s="10" t="s">
        <v>3181</v>
      </c>
    </row>
    <row r="52" spans="1:12" ht="24" x14ac:dyDescent="0.15">
      <c r="A52" s="9" t="s">
        <v>575</v>
      </c>
      <c r="B52" s="28" t="s">
        <v>510</v>
      </c>
      <c r="C52" s="28" t="s">
        <v>526</v>
      </c>
      <c r="D52" s="19" t="s">
        <v>582</v>
      </c>
      <c r="E52" s="7">
        <v>42348</v>
      </c>
      <c r="F52" s="7">
        <v>42348</v>
      </c>
      <c r="G52" s="31"/>
      <c r="H52" s="8">
        <f t="shared" ref="H52:H54" si="5">DATE(YEAR(F52)+7,MONTH(F52),DAY(F52)-1)</f>
        <v>44904</v>
      </c>
      <c r="I52" s="11">
        <f t="shared" ca="1" si="3"/>
        <v>195</v>
      </c>
      <c r="J52" s="9" t="str">
        <f t="shared" ca="1" si="4"/>
        <v>NOT DUE</v>
      </c>
      <c r="K52" s="28"/>
      <c r="L52" s="10"/>
    </row>
    <row r="53" spans="1:12" ht="24" x14ac:dyDescent="0.15">
      <c r="A53" s="9" t="s">
        <v>576</v>
      </c>
      <c r="B53" s="28" t="s">
        <v>510</v>
      </c>
      <c r="C53" s="28" t="s">
        <v>527</v>
      </c>
      <c r="D53" s="19" t="s">
        <v>582</v>
      </c>
      <c r="E53" s="7">
        <v>42348</v>
      </c>
      <c r="F53" s="7">
        <v>42348</v>
      </c>
      <c r="G53" s="31"/>
      <c r="H53" s="8">
        <f t="shared" si="5"/>
        <v>44904</v>
      </c>
      <c r="I53" s="11">
        <f t="shared" ca="1" si="3"/>
        <v>195</v>
      </c>
      <c r="J53" s="9" t="str">
        <f t="shared" ca="1" si="4"/>
        <v>NOT DUE</v>
      </c>
      <c r="K53" s="28"/>
      <c r="L53" s="10"/>
    </row>
    <row r="54" spans="1:12" ht="24" x14ac:dyDescent="0.15">
      <c r="A54" s="9" t="s">
        <v>577</v>
      </c>
      <c r="B54" s="28" t="s">
        <v>510</v>
      </c>
      <c r="C54" s="28" t="s">
        <v>528</v>
      </c>
      <c r="D54" s="19" t="s">
        <v>582</v>
      </c>
      <c r="E54" s="7">
        <v>42348</v>
      </c>
      <c r="F54" s="7">
        <v>42348</v>
      </c>
      <c r="G54" s="31"/>
      <c r="H54" s="8">
        <f t="shared" si="5"/>
        <v>44904</v>
      </c>
      <c r="I54" s="11">
        <f t="shared" ca="1" si="3"/>
        <v>195</v>
      </c>
      <c r="J54" s="9" t="str">
        <f t="shared" ca="1" si="4"/>
        <v>NOT DUE</v>
      </c>
      <c r="K54" s="28"/>
      <c r="L54" s="10"/>
    </row>
    <row r="55" spans="1:12" ht="24" x14ac:dyDescent="0.15">
      <c r="A55" s="9" t="s">
        <v>578</v>
      </c>
      <c r="B55" s="28" t="s">
        <v>510</v>
      </c>
      <c r="C55" s="28" t="s">
        <v>590</v>
      </c>
      <c r="D55" s="19" t="s">
        <v>582</v>
      </c>
      <c r="E55" s="7">
        <v>42348</v>
      </c>
      <c r="F55" s="7">
        <v>42348</v>
      </c>
      <c r="G55" s="31"/>
      <c r="H55" s="8">
        <f>DATE(YEAR(F55)+7,MONTH(F55),DAY(F55)-1)</f>
        <v>44904</v>
      </c>
      <c r="I55" s="11">
        <f t="shared" ca="1" si="3"/>
        <v>195</v>
      </c>
      <c r="J55" s="9" t="str">
        <f t="shared" ca="1" si="4"/>
        <v>NOT DUE</v>
      </c>
      <c r="K55" s="28"/>
      <c r="L55" s="10"/>
    </row>
    <row r="59" spans="1:12" x14ac:dyDescent="0.15">
      <c r="B59" s="66" t="s">
        <v>1418</v>
      </c>
      <c r="C59" s="62"/>
      <c r="D59" s="25" t="s">
        <v>1419</v>
      </c>
      <c r="F59" s="66" t="s">
        <v>1420</v>
      </c>
      <c r="G59" s="63"/>
      <c r="H59" s="63"/>
    </row>
    <row r="60" spans="1:12" x14ac:dyDescent="0.15">
      <c r="C60" s="18" t="str">
        <f>'Main Menu'!C124</f>
        <v>C/O Arn C. Montiague</v>
      </c>
      <c r="E60" s="64"/>
      <c r="F60" s="64"/>
      <c r="G60" s="64" t="str">
        <f>'Main Menu'!C123</f>
        <v>Capt. Wendell B. Judaya</v>
      </c>
      <c r="H60" s="64"/>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6" priority="1" operator="equal">
      <formula>"overdue"</formula>
    </cfRule>
  </conditionalFormatting>
  <pageMargins left="0.7" right="0.7" top="0.75" bottom="0.75" header="0.3" footer="0.3"/>
  <pageSetup paperSize="9" scale="66" orientation="landscape"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61"/>
  <sheetViews>
    <sheetView topLeftCell="B1" zoomScaleNormal="100" workbookViewId="0">
      <selection activeCell="F14" sqref="F1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1413</v>
      </c>
      <c r="D3" s="147" t="s">
        <v>9</v>
      </c>
      <c r="E3" s="147"/>
      <c r="F3" s="3" t="s">
        <v>1109</v>
      </c>
    </row>
    <row r="4" spans="1:12" ht="18" customHeight="1" x14ac:dyDescent="0.15">
      <c r="A4" s="146" t="s">
        <v>22</v>
      </c>
      <c r="B4" s="146"/>
      <c r="C4" s="16" t="s">
        <v>1414</v>
      </c>
      <c r="D4" s="147" t="s">
        <v>10</v>
      </c>
      <c r="E4" s="147"/>
      <c r="F4" s="31"/>
    </row>
    <row r="5" spans="1:12" ht="18" customHeight="1" x14ac:dyDescent="0.15">
      <c r="A5" s="146" t="s">
        <v>23</v>
      </c>
      <c r="B5" s="146"/>
      <c r="C5" s="17" t="s">
        <v>580</v>
      </c>
      <c r="D5" s="138"/>
      <c r="E5" s="138" t="str">
        <f>'[2]Running Hours'!$C5</f>
        <v>Date updated:</v>
      </c>
      <c r="F5" s="139">
        <f>'Provision Crane'!F5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1110</v>
      </c>
      <c r="B8" s="28" t="s">
        <v>461</v>
      </c>
      <c r="C8" s="28" t="s">
        <v>462</v>
      </c>
      <c r="D8" s="19" t="s">
        <v>2</v>
      </c>
      <c r="E8" s="7">
        <v>44241</v>
      </c>
      <c r="F8" s="7">
        <v>44709</v>
      </c>
      <c r="G8" s="31"/>
      <c r="H8" s="8">
        <f>EDATE(F8-1,1)</f>
        <v>44739</v>
      </c>
      <c r="I8" s="11">
        <f t="shared" ref="I8:I55" ca="1" si="0">IF(ISBLANK(H8),"",H8-DATE(YEAR(NOW()),MONTH(NOW()),DAY(NOW())))</f>
        <v>30</v>
      </c>
      <c r="J8" s="9" t="str">
        <f t="shared" ref="J8:J55" ca="1" si="1">IF(I8="","",IF(I8&lt;0,"OVERDUE","NOT DUE"))</f>
        <v>NOT DUE</v>
      </c>
      <c r="K8" s="28" t="s">
        <v>584</v>
      </c>
      <c r="L8" s="10" t="s">
        <v>3136</v>
      </c>
    </row>
    <row r="9" spans="1:12" ht="41.25" customHeight="1" x14ac:dyDescent="0.15">
      <c r="A9" s="9" t="s">
        <v>1111</v>
      </c>
      <c r="B9" s="28" t="s">
        <v>463</v>
      </c>
      <c r="C9" s="28" t="s">
        <v>464</v>
      </c>
      <c r="D9" s="19" t="s">
        <v>89</v>
      </c>
      <c r="E9" s="7">
        <v>44241</v>
      </c>
      <c r="F9" s="7">
        <v>44607</v>
      </c>
      <c r="G9" s="31"/>
      <c r="H9" s="8">
        <f>DATE(YEAR(F9)+1,MONTH(F9),DAY(F9)-1)</f>
        <v>44971</v>
      </c>
      <c r="I9" s="11">
        <f t="shared" ca="1" si="0"/>
        <v>262</v>
      </c>
      <c r="J9" s="9" t="str">
        <f t="shared" ca="1" si="1"/>
        <v>NOT DUE</v>
      </c>
      <c r="K9" s="28"/>
      <c r="L9" s="10" t="s">
        <v>3193</v>
      </c>
    </row>
    <row r="10" spans="1:12" ht="24" x14ac:dyDescent="0.15">
      <c r="A10" s="9" t="s">
        <v>1112</v>
      </c>
      <c r="B10" s="28" t="s">
        <v>465</v>
      </c>
      <c r="C10" s="28" t="s">
        <v>466</v>
      </c>
      <c r="D10" s="19" t="s">
        <v>1</v>
      </c>
      <c r="E10" s="7">
        <v>44241</v>
      </c>
      <c r="F10" s="7">
        <v>44607</v>
      </c>
      <c r="G10" s="31"/>
      <c r="H10" s="8">
        <f>DATE(YEAR(F10),MONTH(F10)+6,DAY(F10)-1)</f>
        <v>44787</v>
      </c>
      <c r="I10" s="11">
        <f t="shared" ca="1" si="0"/>
        <v>78</v>
      </c>
      <c r="J10" s="9" t="str">
        <f t="shared" ca="1" si="1"/>
        <v>NOT DUE</v>
      </c>
      <c r="K10" s="28"/>
      <c r="L10" s="10" t="s">
        <v>3193</v>
      </c>
    </row>
    <row r="11" spans="1:12" x14ac:dyDescent="0.15">
      <c r="A11" s="9" t="s">
        <v>1113</v>
      </c>
      <c r="B11" s="28" t="s">
        <v>467</v>
      </c>
      <c r="C11" s="28" t="s">
        <v>468</v>
      </c>
      <c r="D11" s="19" t="s">
        <v>2</v>
      </c>
      <c r="E11" s="7">
        <v>44241</v>
      </c>
      <c r="F11" s="7">
        <v>44709</v>
      </c>
      <c r="G11" s="31"/>
      <c r="H11" s="8">
        <f>EDATE(F11-1,1)</f>
        <v>44739</v>
      </c>
      <c r="I11" s="11">
        <f t="shared" ca="1" si="0"/>
        <v>30</v>
      </c>
      <c r="J11" s="9" t="str">
        <f t="shared" ca="1" si="1"/>
        <v>NOT DUE</v>
      </c>
      <c r="K11" s="28"/>
      <c r="L11" s="10"/>
    </row>
    <row r="12" spans="1:12" ht="24" x14ac:dyDescent="0.15">
      <c r="A12" s="9" t="s">
        <v>1114</v>
      </c>
      <c r="B12" s="28" t="s">
        <v>469</v>
      </c>
      <c r="C12" s="28" t="s">
        <v>470</v>
      </c>
      <c r="D12" s="19" t="s">
        <v>366</v>
      </c>
      <c r="E12" s="7">
        <v>44241</v>
      </c>
      <c r="F12" s="7">
        <v>44681</v>
      </c>
      <c r="G12" s="31"/>
      <c r="H12" s="8">
        <f>DATE(YEAR(F12),MONTH(F12)+3,DAY(F12)-1)</f>
        <v>44771</v>
      </c>
      <c r="I12" s="11">
        <f t="shared" ca="1" si="0"/>
        <v>62</v>
      </c>
      <c r="J12" s="9" t="str">
        <f t="shared" ca="1" si="1"/>
        <v>NOT DUE</v>
      </c>
      <c r="K12" s="28"/>
      <c r="L12" s="10"/>
    </row>
    <row r="13" spans="1:12" ht="24" x14ac:dyDescent="0.15">
      <c r="A13" s="9" t="s">
        <v>1115</v>
      </c>
      <c r="B13" s="28" t="s">
        <v>471</v>
      </c>
      <c r="C13" s="28" t="s">
        <v>472</v>
      </c>
      <c r="D13" s="19" t="s">
        <v>2</v>
      </c>
      <c r="E13" s="7">
        <v>44241</v>
      </c>
      <c r="F13" s="7">
        <v>44709</v>
      </c>
      <c r="G13" s="31"/>
      <c r="H13" s="8">
        <f>EDATE(F13-1,1)</f>
        <v>44739</v>
      </c>
      <c r="I13" s="11">
        <f t="shared" ca="1" si="0"/>
        <v>30</v>
      </c>
      <c r="J13" s="9" t="str">
        <f t="shared" ca="1" si="1"/>
        <v>NOT DUE</v>
      </c>
      <c r="K13" s="28" t="s">
        <v>584</v>
      </c>
      <c r="L13" s="10" t="s">
        <v>3136</v>
      </c>
    </row>
    <row r="14" spans="1:12" ht="35.1" customHeight="1" x14ac:dyDescent="0.15">
      <c r="A14" s="9" t="s">
        <v>1116</v>
      </c>
      <c r="B14" s="28" t="s">
        <v>467</v>
      </c>
      <c r="C14" s="28" t="s">
        <v>473</v>
      </c>
      <c r="D14" s="19" t="s">
        <v>2</v>
      </c>
      <c r="E14" s="7">
        <v>44241</v>
      </c>
      <c r="F14" s="7">
        <v>44709</v>
      </c>
      <c r="G14" s="31"/>
      <c r="H14" s="8">
        <f>EDATE(F14-1,1)</f>
        <v>44739</v>
      </c>
      <c r="I14" s="11">
        <f t="shared" ca="1" si="0"/>
        <v>30</v>
      </c>
      <c r="J14" s="9" t="str">
        <f t="shared" ca="1" si="1"/>
        <v>NOT DUE</v>
      </c>
      <c r="K14" s="28"/>
      <c r="L14" s="10"/>
    </row>
    <row r="15" spans="1:12" ht="75" customHeight="1" x14ac:dyDescent="0.15">
      <c r="A15" s="9" t="s">
        <v>1117</v>
      </c>
      <c r="B15" s="28" t="s">
        <v>474</v>
      </c>
      <c r="C15" s="28" t="s">
        <v>475</v>
      </c>
      <c r="D15" s="19" t="s">
        <v>420</v>
      </c>
      <c r="E15" s="7">
        <v>44241</v>
      </c>
      <c r="F15" s="7">
        <v>44247</v>
      </c>
      <c r="G15" s="31"/>
      <c r="H15" s="8">
        <f>DATE(YEAR(F15)+5,MONTH(F15),DAY(F15)-1)</f>
        <v>46072</v>
      </c>
      <c r="I15" s="11">
        <f t="shared" ca="1" si="0"/>
        <v>1363</v>
      </c>
      <c r="J15" s="9" t="str">
        <f t="shared" ca="1" si="1"/>
        <v>NOT DUE</v>
      </c>
      <c r="K15" s="28" t="s">
        <v>585</v>
      </c>
      <c r="L15" s="10"/>
    </row>
    <row r="16" spans="1:12" ht="75" customHeight="1" x14ac:dyDescent="0.15">
      <c r="A16" s="9" t="s">
        <v>1118</v>
      </c>
      <c r="B16" s="28" t="s">
        <v>476</v>
      </c>
      <c r="C16" s="28" t="s">
        <v>477</v>
      </c>
      <c r="D16" s="19" t="s">
        <v>1</v>
      </c>
      <c r="E16" s="7">
        <v>44241</v>
      </c>
      <c r="F16" s="7">
        <v>44607</v>
      </c>
      <c r="G16" s="31"/>
      <c r="H16" s="8">
        <f>DATE(YEAR(F16),MONTH(F16)+6,DAY(F16)-1)</f>
        <v>44787</v>
      </c>
      <c r="I16" s="11">
        <f t="shared" ca="1" si="0"/>
        <v>78</v>
      </c>
      <c r="J16" s="9" t="str">
        <f t="shared" ca="1" si="1"/>
        <v>NOT DUE</v>
      </c>
      <c r="K16" s="28" t="s">
        <v>585</v>
      </c>
      <c r="L16" s="10" t="s">
        <v>3193</v>
      </c>
    </row>
    <row r="17" spans="1:12" ht="75" customHeight="1" x14ac:dyDescent="0.15">
      <c r="A17" s="9" t="s">
        <v>1119</v>
      </c>
      <c r="B17" s="28" t="s">
        <v>476</v>
      </c>
      <c r="C17" s="28" t="s">
        <v>3079</v>
      </c>
      <c r="D17" s="19" t="s">
        <v>364</v>
      </c>
      <c r="E17" s="7">
        <v>44241</v>
      </c>
      <c r="F17" s="7">
        <v>44247</v>
      </c>
      <c r="G17" s="31"/>
      <c r="H17" s="8">
        <f>DATE(YEAR(F17)+2,MONTH(F17),DAY(F17)-1)</f>
        <v>44976</v>
      </c>
      <c r="I17" s="11">
        <f t="shared" ca="1" si="0"/>
        <v>267</v>
      </c>
      <c r="J17" s="9" t="str">
        <f t="shared" ca="1" si="1"/>
        <v>NOT DUE</v>
      </c>
      <c r="K17" s="28" t="s">
        <v>585</v>
      </c>
      <c r="L17" s="10"/>
    </row>
    <row r="18" spans="1:12" ht="35.1" customHeight="1" x14ac:dyDescent="0.15">
      <c r="A18" s="9" t="s">
        <v>1120</v>
      </c>
      <c r="B18" s="28" t="s">
        <v>478</v>
      </c>
      <c r="C18" s="28" t="s">
        <v>475</v>
      </c>
      <c r="D18" s="19" t="s">
        <v>89</v>
      </c>
      <c r="E18" s="7">
        <v>44241</v>
      </c>
      <c r="F18" s="7">
        <v>44607</v>
      </c>
      <c r="G18" s="31"/>
      <c r="H18" s="8">
        <f>DATE(YEAR(F18)+1,MONTH(F18),DAY(F18)-1)</f>
        <v>44971</v>
      </c>
      <c r="I18" s="11">
        <f t="shared" ca="1" si="0"/>
        <v>262</v>
      </c>
      <c r="J18" s="9" t="str">
        <f t="shared" ca="1" si="1"/>
        <v>NOT DUE</v>
      </c>
      <c r="K18" s="28" t="s">
        <v>586</v>
      </c>
      <c r="L18" s="10"/>
    </row>
    <row r="19" spans="1:12" ht="35.1" customHeight="1" x14ac:dyDescent="0.15">
      <c r="A19" s="9" t="s">
        <v>1121</v>
      </c>
      <c r="B19" s="28" t="s">
        <v>479</v>
      </c>
      <c r="C19" s="28" t="s">
        <v>475</v>
      </c>
      <c r="D19" s="19" t="s">
        <v>364</v>
      </c>
      <c r="E19" s="7">
        <v>44241</v>
      </c>
      <c r="F19" s="7">
        <v>44247</v>
      </c>
      <c r="G19" s="31"/>
      <c r="H19" s="8">
        <f>DATE(YEAR(F19)+2,MONTH(F19),DAY(F19)-1)</f>
        <v>44976</v>
      </c>
      <c r="I19" s="11">
        <f t="shared" ca="1" si="0"/>
        <v>267</v>
      </c>
      <c r="J19" s="9" t="str">
        <f t="shared" ca="1" si="1"/>
        <v>NOT DUE</v>
      </c>
      <c r="K19" s="28" t="s">
        <v>587</v>
      </c>
      <c r="L19" s="10"/>
    </row>
    <row r="20" spans="1:12" ht="35.1" customHeight="1" x14ac:dyDescent="0.15">
      <c r="A20" s="9" t="s">
        <v>1122</v>
      </c>
      <c r="B20" s="28" t="s">
        <v>480</v>
      </c>
      <c r="C20" s="28" t="s">
        <v>481</v>
      </c>
      <c r="D20" s="19" t="s">
        <v>1</v>
      </c>
      <c r="E20" s="7">
        <v>44241</v>
      </c>
      <c r="F20" s="7">
        <v>44607</v>
      </c>
      <c r="G20" s="31"/>
      <c r="H20" s="8">
        <f>DATE(YEAR(F20),MONTH(F20)+6,DAY(F20)-1)</f>
        <v>44787</v>
      </c>
      <c r="I20" s="11">
        <f t="shared" ca="1" si="0"/>
        <v>78</v>
      </c>
      <c r="J20" s="9" t="str">
        <f t="shared" ca="1" si="1"/>
        <v>NOT DUE</v>
      </c>
      <c r="K20" s="28"/>
      <c r="L20" s="10" t="s">
        <v>3193</v>
      </c>
    </row>
    <row r="21" spans="1:12" ht="35.1" customHeight="1" x14ac:dyDescent="0.15">
      <c r="A21" s="9" t="s">
        <v>1123</v>
      </c>
      <c r="B21" s="28" t="s">
        <v>482</v>
      </c>
      <c r="C21" s="28" t="s">
        <v>483</v>
      </c>
      <c r="D21" s="19" t="s">
        <v>89</v>
      </c>
      <c r="E21" s="7">
        <v>44241</v>
      </c>
      <c r="F21" s="7">
        <v>44607</v>
      </c>
      <c r="G21" s="31"/>
      <c r="H21" s="8">
        <f>DATE(YEAR(F21)+1,MONTH(F21),DAY(F21)-1)</f>
        <v>44971</v>
      </c>
      <c r="I21" s="11">
        <f t="shared" ca="1" si="0"/>
        <v>262</v>
      </c>
      <c r="J21" s="9" t="str">
        <f t="shared" ca="1" si="1"/>
        <v>NOT DUE</v>
      </c>
      <c r="K21" s="28" t="s">
        <v>588</v>
      </c>
      <c r="L21" s="10" t="s">
        <v>3193</v>
      </c>
    </row>
    <row r="22" spans="1:12" ht="24" x14ac:dyDescent="0.15">
      <c r="A22" s="9" t="s">
        <v>1124</v>
      </c>
      <c r="B22" s="28" t="s">
        <v>484</v>
      </c>
      <c r="C22" s="28" t="s">
        <v>475</v>
      </c>
      <c r="D22" s="19" t="s">
        <v>582</v>
      </c>
      <c r="E22" s="7">
        <v>44241</v>
      </c>
      <c r="F22" s="7">
        <v>44247</v>
      </c>
      <c r="G22" s="31"/>
      <c r="H22" s="8">
        <f>DATE(YEAR(F22)+7,MONTH(F22),DAY(F22)-1)</f>
        <v>46802</v>
      </c>
      <c r="I22" s="11">
        <f t="shared" ca="1" si="0"/>
        <v>2093</v>
      </c>
      <c r="J22" s="9" t="str">
        <f t="shared" ca="1" si="1"/>
        <v>NOT DUE</v>
      </c>
      <c r="K22" s="28"/>
      <c r="L22" s="10"/>
    </row>
    <row r="23" spans="1:12" ht="24" x14ac:dyDescent="0.15">
      <c r="A23" s="9" t="s">
        <v>1125</v>
      </c>
      <c r="B23" s="28" t="s">
        <v>485</v>
      </c>
      <c r="C23" s="28" t="s">
        <v>486</v>
      </c>
      <c r="D23" s="19" t="s">
        <v>1</v>
      </c>
      <c r="E23" s="7">
        <v>44241</v>
      </c>
      <c r="F23" s="7">
        <v>44607</v>
      </c>
      <c r="G23" s="31"/>
      <c r="H23" s="8">
        <f>DATE(YEAR(F23),MONTH(F23)+6,DAY(F23)-1)</f>
        <v>44787</v>
      </c>
      <c r="I23" s="11">
        <f t="shared" ca="1" si="0"/>
        <v>78</v>
      </c>
      <c r="J23" s="9" t="str">
        <f t="shared" ca="1" si="1"/>
        <v>NOT DUE</v>
      </c>
      <c r="K23" s="28"/>
      <c r="L23" s="10" t="s">
        <v>3193</v>
      </c>
    </row>
    <row r="24" spans="1:12" ht="24" x14ac:dyDescent="0.15">
      <c r="A24" s="9" t="s">
        <v>1126</v>
      </c>
      <c r="B24" s="28" t="s">
        <v>487</v>
      </c>
      <c r="C24" s="28" t="s">
        <v>475</v>
      </c>
      <c r="D24" s="19" t="s">
        <v>420</v>
      </c>
      <c r="E24" s="7">
        <v>44241</v>
      </c>
      <c r="F24" s="7">
        <v>44247</v>
      </c>
      <c r="G24" s="31"/>
      <c r="H24" s="8">
        <f>DATE(YEAR(F24)+5,MONTH(F24),DAY(F24)-1)</f>
        <v>46072</v>
      </c>
      <c r="I24" s="11">
        <f t="shared" ca="1" si="0"/>
        <v>1363</v>
      </c>
      <c r="J24" s="9" t="str">
        <f t="shared" ca="1" si="1"/>
        <v>NOT DUE</v>
      </c>
      <c r="K24" s="28"/>
      <c r="L24" s="10"/>
    </row>
    <row r="25" spans="1:12" ht="36" x14ac:dyDescent="0.15">
      <c r="A25" s="9" t="s">
        <v>1127</v>
      </c>
      <c r="B25" s="28" t="s">
        <v>488</v>
      </c>
      <c r="C25" s="28" t="s">
        <v>489</v>
      </c>
      <c r="D25" s="19" t="s">
        <v>1</v>
      </c>
      <c r="E25" s="7">
        <v>44241</v>
      </c>
      <c r="F25" s="7">
        <v>44607</v>
      </c>
      <c r="G25" s="31"/>
      <c r="H25" s="8">
        <f t="shared" ref="H25:H32" si="2">DATE(YEAR(F25),MONTH(F25)+6,DAY(F25)-1)</f>
        <v>44787</v>
      </c>
      <c r="I25" s="11">
        <f t="shared" ca="1" si="0"/>
        <v>78</v>
      </c>
      <c r="J25" s="9" t="str">
        <f t="shared" ca="1" si="1"/>
        <v>NOT DUE</v>
      </c>
      <c r="K25" s="28"/>
      <c r="L25" s="10" t="s">
        <v>3193</v>
      </c>
    </row>
    <row r="26" spans="1:12" ht="36" x14ac:dyDescent="0.15">
      <c r="A26" s="9" t="s">
        <v>1128</v>
      </c>
      <c r="B26" s="28" t="s">
        <v>490</v>
      </c>
      <c r="C26" s="28" t="s">
        <v>491</v>
      </c>
      <c r="D26" s="19" t="s">
        <v>1</v>
      </c>
      <c r="E26" s="7">
        <v>44241</v>
      </c>
      <c r="F26" s="7">
        <v>44607</v>
      </c>
      <c r="G26" s="31"/>
      <c r="H26" s="8">
        <f t="shared" si="2"/>
        <v>44787</v>
      </c>
      <c r="I26" s="11">
        <f t="shared" ca="1" si="0"/>
        <v>78</v>
      </c>
      <c r="J26" s="9" t="str">
        <f t="shared" ca="1" si="1"/>
        <v>NOT DUE</v>
      </c>
      <c r="K26" s="28"/>
      <c r="L26" s="10"/>
    </row>
    <row r="27" spans="1:12" ht="24" x14ac:dyDescent="0.15">
      <c r="A27" s="9" t="s">
        <v>1129</v>
      </c>
      <c r="B27" s="28" t="s">
        <v>492</v>
      </c>
      <c r="C27" s="28" t="s">
        <v>493</v>
      </c>
      <c r="D27" s="19" t="s">
        <v>1</v>
      </c>
      <c r="E27" s="7">
        <v>44241</v>
      </c>
      <c r="F27" s="7">
        <v>44607</v>
      </c>
      <c r="G27" s="31"/>
      <c r="H27" s="8">
        <f t="shared" si="2"/>
        <v>44787</v>
      </c>
      <c r="I27" s="11">
        <f t="shared" ca="1" si="0"/>
        <v>78</v>
      </c>
      <c r="J27" s="9" t="str">
        <f t="shared" ca="1" si="1"/>
        <v>NOT DUE</v>
      </c>
      <c r="K27" s="28"/>
      <c r="L27" s="10"/>
    </row>
    <row r="28" spans="1:12" ht="24" x14ac:dyDescent="0.15">
      <c r="A28" s="9" t="s">
        <v>1130</v>
      </c>
      <c r="B28" s="28" t="s">
        <v>494</v>
      </c>
      <c r="C28" s="28" t="s">
        <v>495</v>
      </c>
      <c r="D28" s="19" t="s">
        <v>1</v>
      </c>
      <c r="E28" s="7">
        <v>44241</v>
      </c>
      <c r="F28" s="7">
        <v>44607</v>
      </c>
      <c r="G28" s="31"/>
      <c r="H28" s="8">
        <f t="shared" si="2"/>
        <v>44787</v>
      </c>
      <c r="I28" s="11">
        <f t="shared" ca="1" si="0"/>
        <v>78</v>
      </c>
      <c r="J28" s="9" t="str">
        <f t="shared" ca="1" si="1"/>
        <v>NOT DUE</v>
      </c>
      <c r="K28" s="28"/>
      <c r="L28" s="10"/>
    </row>
    <row r="29" spans="1:12" ht="30" customHeight="1" x14ac:dyDescent="0.15">
      <c r="A29" s="9" t="s">
        <v>1131</v>
      </c>
      <c r="B29" s="28" t="s">
        <v>496</v>
      </c>
      <c r="C29" s="28" t="s">
        <v>497</v>
      </c>
      <c r="D29" s="19" t="s">
        <v>1</v>
      </c>
      <c r="E29" s="7">
        <v>44241</v>
      </c>
      <c r="F29" s="7">
        <v>44607</v>
      </c>
      <c r="G29" s="31"/>
      <c r="H29" s="8">
        <f t="shared" si="2"/>
        <v>44787</v>
      </c>
      <c r="I29" s="11">
        <f t="shared" ca="1" si="0"/>
        <v>78</v>
      </c>
      <c r="J29" s="9" t="str">
        <f t="shared" ca="1" si="1"/>
        <v>NOT DUE</v>
      </c>
      <c r="K29" s="28"/>
      <c r="L29" s="10"/>
    </row>
    <row r="30" spans="1:12" ht="48" x14ac:dyDescent="0.15">
      <c r="A30" s="9" t="s">
        <v>1132</v>
      </c>
      <c r="B30" s="28" t="s">
        <v>498</v>
      </c>
      <c r="C30" s="28" t="s">
        <v>499</v>
      </c>
      <c r="D30" s="19" t="s">
        <v>1</v>
      </c>
      <c r="E30" s="7">
        <v>44241</v>
      </c>
      <c r="F30" s="7">
        <v>44607</v>
      </c>
      <c r="G30" s="31"/>
      <c r="H30" s="8">
        <f t="shared" si="2"/>
        <v>44787</v>
      </c>
      <c r="I30" s="11">
        <f t="shared" ca="1" si="0"/>
        <v>78</v>
      </c>
      <c r="J30" s="9" t="str">
        <f t="shared" ca="1" si="1"/>
        <v>NOT DUE</v>
      </c>
      <c r="K30" s="28"/>
      <c r="L30" s="10"/>
    </row>
    <row r="31" spans="1:12" ht="36" x14ac:dyDescent="0.15">
      <c r="A31" s="9" t="s">
        <v>1133</v>
      </c>
      <c r="B31" s="28" t="s">
        <v>500</v>
      </c>
      <c r="C31" s="28" t="s">
        <v>501</v>
      </c>
      <c r="D31" s="19" t="s">
        <v>1</v>
      </c>
      <c r="E31" s="7">
        <v>44241</v>
      </c>
      <c r="F31" s="7">
        <v>44607</v>
      </c>
      <c r="G31" s="31"/>
      <c r="H31" s="8">
        <f t="shared" si="2"/>
        <v>44787</v>
      </c>
      <c r="I31" s="11">
        <f t="shared" ca="1" si="0"/>
        <v>78</v>
      </c>
      <c r="J31" s="9" t="str">
        <f t="shared" ca="1" si="1"/>
        <v>NOT DUE</v>
      </c>
      <c r="K31" s="28"/>
      <c r="L31" s="10"/>
    </row>
    <row r="32" spans="1:12" ht="36" x14ac:dyDescent="0.15">
      <c r="A32" s="9" t="s">
        <v>1134</v>
      </c>
      <c r="B32" s="28" t="s">
        <v>502</v>
      </c>
      <c r="C32" s="28" t="s">
        <v>503</v>
      </c>
      <c r="D32" s="19" t="s">
        <v>1</v>
      </c>
      <c r="E32" s="7">
        <v>44241</v>
      </c>
      <c r="F32" s="7">
        <v>44607</v>
      </c>
      <c r="G32" s="31"/>
      <c r="H32" s="8">
        <f t="shared" si="2"/>
        <v>44787</v>
      </c>
      <c r="I32" s="11">
        <f t="shared" ca="1" si="0"/>
        <v>78</v>
      </c>
      <c r="J32" s="9" t="str">
        <f t="shared" ca="1" si="1"/>
        <v>NOT DUE</v>
      </c>
      <c r="K32" s="28"/>
      <c r="L32" s="10"/>
    </row>
    <row r="33" spans="1:12" ht="111" customHeight="1" x14ac:dyDescent="0.15">
      <c r="A33" s="9" t="s">
        <v>1135</v>
      </c>
      <c r="B33" s="28" t="s">
        <v>3084</v>
      </c>
      <c r="C33" s="28" t="s">
        <v>475</v>
      </c>
      <c r="D33" s="19" t="s">
        <v>583</v>
      </c>
      <c r="E33" s="7">
        <v>44241</v>
      </c>
      <c r="F33" s="7">
        <v>44247</v>
      </c>
      <c r="G33" s="31"/>
      <c r="H33" s="8">
        <f>DATE(YEAR(F33)+3,MONTH(F33),DAY(F33)-1)</f>
        <v>45341</v>
      </c>
      <c r="I33" s="11">
        <f t="shared" ca="1" si="0"/>
        <v>632</v>
      </c>
      <c r="J33" s="9" t="str">
        <f t="shared" ca="1" si="1"/>
        <v>NOT DUE</v>
      </c>
      <c r="K33" s="28" t="s">
        <v>589</v>
      </c>
      <c r="L33" s="56"/>
    </row>
    <row r="34" spans="1:12" ht="36" x14ac:dyDescent="0.15">
      <c r="A34" s="9" t="s">
        <v>1136</v>
      </c>
      <c r="B34" s="28" t="s">
        <v>505</v>
      </c>
      <c r="C34" s="28" t="s">
        <v>506</v>
      </c>
      <c r="D34" s="19" t="s">
        <v>1</v>
      </c>
      <c r="E34" s="7">
        <v>44241</v>
      </c>
      <c r="F34" s="7">
        <v>44607</v>
      </c>
      <c r="G34" s="31"/>
      <c r="H34" s="8">
        <f>DATE(YEAR(F34),MONTH(F34)+6,DAY(F34)-1)</f>
        <v>44787</v>
      </c>
      <c r="I34" s="11">
        <f t="shared" ca="1" si="0"/>
        <v>78</v>
      </c>
      <c r="J34" s="9" t="str">
        <f t="shared" ca="1" si="1"/>
        <v>NOT DUE</v>
      </c>
      <c r="K34" s="28"/>
      <c r="L34" s="10"/>
    </row>
    <row r="35" spans="1:12" ht="36" x14ac:dyDescent="0.15">
      <c r="A35" s="9" t="s">
        <v>1137</v>
      </c>
      <c r="B35" s="28" t="s">
        <v>507</v>
      </c>
      <c r="C35" s="28" t="s">
        <v>508</v>
      </c>
      <c r="D35" s="19" t="s">
        <v>1</v>
      </c>
      <c r="E35" s="7">
        <v>44241</v>
      </c>
      <c r="F35" s="7">
        <v>44607</v>
      </c>
      <c r="G35" s="31"/>
      <c r="H35" s="8">
        <f>DATE(YEAR(F35),MONTH(F35)+6,DAY(F35)-1)</f>
        <v>44787</v>
      </c>
      <c r="I35" s="11">
        <f t="shared" ca="1" si="0"/>
        <v>78</v>
      </c>
      <c r="J35" s="9" t="str">
        <f t="shared" ca="1" si="1"/>
        <v>NOT DUE</v>
      </c>
      <c r="K35" s="28"/>
      <c r="L35" s="10"/>
    </row>
    <row r="36" spans="1:12" ht="36" x14ac:dyDescent="0.15">
      <c r="A36" s="9" t="s">
        <v>1138</v>
      </c>
      <c r="B36" s="28" t="s">
        <v>507</v>
      </c>
      <c r="C36" s="28" t="s">
        <v>509</v>
      </c>
      <c r="D36" s="19" t="s">
        <v>1</v>
      </c>
      <c r="E36" s="7">
        <v>44241</v>
      </c>
      <c r="F36" s="7">
        <v>44607</v>
      </c>
      <c r="G36" s="31"/>
      <c r="H36" s="8">
        <f>DATE(YEAR(F36),MONTH(F36)+6,DAY(F36)-1)</f>
        <v>44787</v>
      </c>
      <c r="I36" s="11">
        <f t="shared" ca="1" si="0"/>
        <v>78</v>
      </c>
      <c r="J36" s="9" t="str">
        <f t="shared" ca="1" si="1"/>
        <v>NOT DUE</v>
      </c>
      <c r="K36" s="28"/>
      <c r="L36" s="10"/>
    </row>
    <row r="37" spans="1:12" ht="24" x14ac:dyDescent="0.15">
      <c r="A37" s="9" t="s">
        <v>1139</v>
      </c>
      <c r="B37" s="28" t="s">
        <v>510</v>
      </c>
      <c r="C37" s="28" t="s">
        <v>511</v>
      </c>
      <c r="D37" s="19" t="s">
        <v>1</v>
      </c>
      <c r="E37" s="7">
        <v>44241</v>
      </c>
      <c r="F37" s="7">
        <v>44607</v>
      </c>
      <c r="G37" s="31"/>
      <c r="H37" s="8">
        <f>DATE(YEAR(F37),MONTH(F37)+6,DAY(F37)-1)</f>
        <v>44787</v>
      </c>
      <c r="I37" s="11">
        <f t="shared" ca="1" si="0"/>
        <v>78</v>
      </c>
      <c r="J37" s="9" t="str">
        <f t="shared" ca="1" si="1"/>
        <v>NOT DUE</v>
      </c>
      <c r="K37" s="28"/>
      <c r="L37" s="10"/>
    </row>
    <row r="38" spans="1:12" ht="24" x14ac:dyDescent="0.15">
      <c r="A38" s="9" t="s">
        <v>1140</v>
      </c>
      <c r="B38" s="28" t="s">
        <v>510</v>
      </c>
      <c r="C38" s="28" t="s">
        <v>512</v>
      </c>
      <c r="D38" s="19" t="s">
        <v>420</v>
      </c>
      <c r="E38" s="7">
        <v>44241</v>
      </c>
      <c r="F38" s="7">
        <v>44247</v>
      </c>
      <c r="G38" s="31"/>
      <c r="H38" s="8">
        <f>DATE(YEAR(F38)+5,MONTH(F38),DAY(F38)-1)</f>
        <v>46072</v>
      </c>
      <c r="I38" s="11">
        <f t="shared" ca="1" si="0"/>
        <v>1363</v>
      </c>
      <c r="J38" s="9" t="str">
        <f t="shared" ca="1" si="1"/>
        <v>NOT DUE</v>
      </c>
      <c r="K38" s="28"/>
      <c r="L38" s="10"/>
    </row>
    <row r="39" spans="1:12" ht="24" x14ac:dyDescent="0.15">
      <c r="A39" s="9" t="s">
        <v>1141</v>
      </c>
      <c r="B39" s="28" t="s">
        <v>510</v>
      </c>
      <c r="C39" s="28" t="s">
        <v>513</v>
      </c>
      <c r="D39" s="19" t="s">
        <v>1</v>
      </c>
      <c r="E39" s="7">
        <v>44241</v>
      </c>
      <c r="F39" s="7">
        <v>44607</v>
      </c>
      <c r="G39" s="31"/>
      <c r="H39" s="8">
        <f>DATE(YEAR(F39),MONTH(F39)+6,DAY(F39)-1)</f>
        <v>44787</v>
      </c>
      <c r="I39" s="11">
        <f t="shared" ca="1" si="0"/>
        <v>78</v>
      </c>
      <c r="J39" s="9" t="str">
        <f t="shared" ca="1" si="1"/>
        <v>NOT DUE</v>
      </c>
      <c r="K39" s="28"/>
      <c r="L39" s="10"/>
    </row>
    <row r="40" spans="1:12" ht="24" x14ac:dyDescent="0.15">
      <c r="A40" s="9" t="s">
        <v>1142</v>
      </c>
      <c r="B40" s="28" t="s">
        <v>510</v>
      </c>
      <c r="C40" s="28" t="s">
        <v>514</v>
      </c>
      <c r="D40" s="19" t="s">
        <v>582</v>
      </c>
      <c r="E40" s="7">
        <v>44241</v>
      </c>
      <c r="F40" s="7">
        <v>44247</v>
      </c>
      <c r="G40" s="31"/>
      <c r="H40" s="8">
        <f>DATE(YEAR(F40)+7,MONTH(F40),DAY(F40)-1)</f>
        <v>46802</v>
      </c>
      <c r="I40" s="11">
        <f t="shared" ca="1" si="0"/>
        <v>2093</v>
      </c>
      <c r="J40" s="9" t="str">
        <f t="shared" ca="1" si="1"/>
        <v>NOT DUE</v>
      </c>
      <c r="K40" s="28"/>
      <c r="L40" s="10"/>
    </row>
    <row r="41" spans="1:12" ht="24" x14ac:dyDescent="0.15">
      <c r="A41" s="9" t="s">
        <v>1143</v>
      </c>
      <c r="B41" s="28" t="s">
        <v>510</v>
      </c>
      <c r="C41" s="28" t="s">
        <v>515</v>
      </c>
      <c r="D41" s="19" t="s">
        <v>1</v>
      </c>
      <c r="E41" s="7">
        <v>44241</v>
      </c>
      <c r="F41" s="7">
        <v>44607</v>
      </c>
      <c r="G41" s="31"/>
      <c r="H41" s="8">
        <f>DATE(YEAR(F41),MONTH(F41)+6,DAY(F41)-1)</f>
        <v>44787</v>
      </c>
      <c r="I41" s="11">
        <f t="shared" ca="1" si="0"/>
        <v>78</v>
      </c>
      <c r="J41" s="9" t="str">
        <f t="shared" ca="1" si="1"/>
        <v>NOT DUE</v>
      </c>
      <c r="K41" s="28"/>
      <c r="L41" s="10"/>
    </row>
    <row r="42" spans="1:12" ht="24" x14ac:dyDescent="0.15">
      <c r="A42" s="9" t="s">
        <v>1144</v>
      </c>
      <c r="B42" s="28" t="s">
        <v>510</v>
      </c>
      <c r="C42" s="28" t="s">
        <v>516</v>
      </c>
      <c r="D42" s="19" t="s">
        <v>583</v>
      </c>
      <c r="E42" s="7">
        <v>44241</v>
      </c>
      <c r="F42" s="7">
        <v>44247</v>
      </c>
      <c r="G42" s="31"/>
      <c r="H42" s="8">
        <f>DATE(YEAR(F42)+3,MONTH(F42),DAY(F42)-1)</f>
        <v>45341</v>
      </c>
      <c r="I42" s="11">
        <f t="shared" ca="1" si="0"/>
        <v>632</v>
      </c>
      <c r="J42" s="9" t="str">
        <f t="shared" ca="1" si="1"/>
        <v>NOT DUE</v>
      </c>
      <c r="K42" s="28"/>
      <c r="L42" s="10"/>
    </row>
    <row r="43" spans="1:12" ht="24" x14ac:dyDescent="0.15">
      <c r="A43" s="9" t="s">
        <v>1145</v>
      </c>
      <c r="B43" s="28" t="s">
        <v>510</v>
      </c>
      <c r="C43" s="28" t="s">
        <v>517</v>
      </c>
      <c r="D43" s="19" t="s">
        <v>1</v>
      </c>
      <c r="E43" s="7">
        <v>44241</v>
      </c>
      <c r="F43" s="7">
        <v>44607</v>
      </c>
      <c r="G43" s="31"/>
      <c r="H43" s="8">
        <f>DATE(YEAR(F43),MONTH(F43)+6,DAY(F43)-1)</f>
        <v>44787</v>
      </c>
      <c r="I43" s="11">
        <f t="shared" ca="1" si="0"/>
        <v>78</v>
      </c>
      <c r="J43" s="9" t="str">
        <f t="shared" ca="1" si="1"/>
        <v>NOT DUE</v>
      </c>
      <c r="K43" s="28"/>
      <c r="L43" s="10"/>
    </row>
    <row r="44" spans="1:12" ht="26.45" customHeight="1" x14ac:dyDescent="0.15">
      <c r="A44" s="9" t="s">
        <v>1146</v>
      </c>
      <c r="B44" s="28" t="s">
        <v>510</v>
      </c>
      <c r="C44" s="28" t="s">
        <v>518</v>
      </c>
      <c r="D44" s="19" t="s">
        <v>583</v>
      </c>
      <c r="E44" s="7">
        <v>44241</v>
      </c>
      <c r="F44" s="7">
        <v>44247</v>
      </c>
      <c r="G44" s="31"/>
      <c r="H44" s="8">
        <f>DATE(YEAR(F44)+3,MONTH(F44),DAY(F44)-1)</f>
        <v>45341</v>
      </c>
      <c r="I44" s="11">
        <f t="shared" ca="1" si="0"/>
        <v>632</v>
      </c>
      <c r="J44" s="9" t="str">
        <f t="shared" ca="1" si="1"/>
        <v>NOT DUE</v>
      </c>
      <c r="K44" s="28"/>
      <c r="L44" s="10"/>
    </row>
    <row r="45" spans="1:12" ht="26.45" customHeight="1" x14ac:dyDescent="0.15">
      <c r="A45" s="9" t="s">
        <v>1147</v>
      </c>
      <c r="B45" s="28" t="s">
        <v>510</v>
      </c>
      <c r="C45" s="28" t="s">
        <v>519</v>
      </c>
      <c r="D45" s="19" t="s">
        <v>1</v>
      </c>
      <c r="E45" s="7">
        <v>44241</v>
      </c>
      <c r="F45" s="7">
        <v>44607</v>
      </c>
      <c r="G45" s="31"/>
      <c r="H45" s="8">
        <f>DATE(YEAR(F45),MONTH(F45)+6,DAY(F45)-1)</f>
        <v>44787</v>
      </c>
      <c r="I45" s="11">
        <f t="shared" ca="1" si="0"/>
        <v>78</v>
      </c>
      <c r="J45" s="9" t="str">
        <f t="shared" ca="1" si="1"/>
        <v>NOT DUE</v>
      </c>
      <c r="K45" s="28"/>
      <c r="L45" s="10"/>
    </row>
    <row r="46" spans="1:12" ht="24" x14ac:dyDescent="0.15">
      <c r="A46" s="9" t="s">
        <v>1148</v>
      </c>
      <c r="B46" s="28" t="s">
        <v>510</v>
      </c>
      <c r="C46" s="28" t="s">
        <v>520</v>
      </c>
      <c r="D46" s="19" t="s">
        <v>582</v>
      </c>
      <c r="E46" s="7">
        <v>44241</v>
      </c>
      <c r="F46" s="7">
        <v>44247</v>
      </c>
      <c r="G46" s="31"/>
      <c r="H46" s="8">
        <f>DATE(YEAR(F46)+7,MONTH(F46),DAY(F46)-1)</f>
        <v>46802</v>
      </c>
      <c r="I46" s="11">
        <f t="shared" ca="1" si="0"/>
        <v>2093</v>
      </c>
      <c r="J46" s="9" t="str">
        <f t="shared" ca="1" si="1"/>
        <v>NOT DUE</v>
      </c>
      <c r="K46" s="28"/>
      <c r="L46" s="10"/>
    </row>
    <row r="47" spans="1:12" ht="24" x14ac:dyDescent="0.15">
      <c r="A47" s="9" t="s">
        <v>1149</v>
      </c>
      <c r="B47" s="28" t="s">
        <v>510</v>
      </c>
      <c r="C47" s="28" t="s">
        <v>521</v>
      </c>
      <c r="D47" s="19" t="s">
        <v>1</v>
      </c>
      <c r="E47" s="7">
        <v>44241</v>
      </c>
      <c r="F47" s="7">
        <v>44607</v>
      </c>
      <c r="G47" s="31"/>
      <c r="H47" s="8">
        <f>DATE(YEAR(F47),MONTH(F47)+6,DAY(F47)-1)</f>
        <v>44787</v>
      </c>
      <c r="I47" s="11">
        <f t="shared" ca="1" si="0"/>
        <v>78</v>
      </c>
      <c r="J47" s="9" t="str">
        <f t="shared" ca="1" si="1"/>
        <v>NOT DUE</v>
      </c>
      <c r="K47" s="28"/>
      <c r="L47" s="10"/>
    </row>
    <row r="48" spans="1:12" ht="24" x14ac:dyDescent="0.15">
      <c r="A48" s="9" t="s">
        <v>1150</v>
      </c>
      <c r="B48" s="28" t="s">
        <v>510</v>
      </c>
      <c r="C48" s="28" t="s">
        <v>522</v>
      </c>
      <c r="D48" s="19" t="s">
        <v>583</v>
      </c>
      <c r="E48" s="7">
        <v>44241</v>
      </c>
      <c r="F48" s="7">
        <v>44247</v>
      </c>
      <c r="G48" s="31"/>
      <c r="H48" s="8">
        <f>DATE(YEAR(F48)+3,MONTH(F48),DAY(F48)-1)</f>
        <v>45341</v>
      </c>
      <c r="I48" s="11">
        <f t="shared" ca="1" si="0"/>
        <v>632</v>
      </c>
      <c r="J48" s="9" t="str">
        <f t="shared" ca="1" si="1"/>
        <v>NOT DUE</v>
      </c>
      <c r="K48" s="28"/>
      <c r="L48" s="10"/>
    </row>
    <row r="49" spans="1:12" ht="24" x14ac:dyDescent="0.15">
      <c r="A49" s="9" t="s">
        <v>1151</v>
      </c>
      <c r="B49" s="28" t="s">
        <v>510</v>
      </c>
      <c r="C49" s="28" t="s">
        <v>523</v>
      </c>
      <c r="D49" s="19" t="s">
        <v>1</v>
      </c>
      <c r="E49" s="7">
        <v>44241</v>
      </c>
      <c r="F49" s="7">
        <v>44607</v>
      </c>
      <c r="G49" s="31"/>
      <c r="H49" s="8">
        <f>DATE(YEAR(F49),MONTH(F49)+6,DAY(F49)-1)</f>
        <v>44787</v>
      </c>
      <c r="I49" s="11">
        <f t="shared" ca="1" si="0"/>
        <v>78</v>
      </c>
      <c r="J49" s="9" t="str">
        <f t="shared" ca="1" si="1"/>
        <v>NOT DUE</v>
      </c>
      <c r="K49" s="28"/>
      <c r="L49" s="10"/>
    </row>
    <row r="50" spans="1:12" ht="24" x14ac:dyDescent="0.15">
      <c r="A50" s="9" t="s">
        <v>1152</v>
      </c>
      <c r="B50" s="28" t="s">
        <v>510</v>
      </c>
      <c r="C50" s="28" t="s">
        <v>524</v>
      </c>
      <c r="D50" s="19" t="s">
        <v>583</v>
      </c>
      <c r="E50" s="7">
        <v>44241</v>
      </c>
      <c r="F50" s="7">
        <v>44247</v>
      </c>
      <c r="G50" s="31"/>
      <c r="H50" s="8">
        <f>DATE(YEAR(F50)+3,MONTH(F50),DAY(F50)-1)</f>
        <v>45341</v>
      </c>
      <c r="I50" s="11">
        <f t="shared" ca="1" si="0"/>
        <v>632</v>
      </c>
      <c r="J50" s="9" t="str">
        <f t="shared" ca="1" si="1"/>
        <v>NOT DUE</v>
      </c>
      <c r="K50" s="28"/>
      <c r="L50" s="10"/>
    </row>
    <row r="51" spans="1:12" ht="24" x14ac:dyDescent="0.15">
      <c r="A51" s="9" t="s">
        <v>1153</v>
      </c>
      <c r="B51" s="28" t="s">
        <v>510</v>
      </c>
      <c r="C51" s="28" t="s">
        <v>525</v>
      </c>
      <c r="D51" s="19" t="s">
        <v>1</v>
      </c>
      <c r="E51" s="7">
        <v>44241</v>
      </c>
      <c r="F51" s="7">
        <v>44607</v>
      </c>
      <c r="G51" s="31"/>
      <c r="H51" s="8">
        <f>DATE(YEAR(F51),MONTH(F51)+6,DAY(F51)-1)</f>
        <v>44787</v>
      </c>
      <c r="I51" s="11">
        <f t="shared" ca="1" si="0"/>
        <v>78</v>
      </c>
      <c r="J51" s="9" t="str">
        <f t="shared" ca="1" si="1"/>
        <v>NOT DUE</v>
      </c>
      <c r="K51" s="28"/>
      <c r="L51" s="10"/>
    </row>
    <row r="52" spans="1:12" ht="24" x14ac:dyDescent="0.15">
      <c r="A52" s="9" t="s">
        <v>1154</v>
      </c>
      <c r="B52" s="28" t="s">
        <v>510</v>
      </c>
      <c r="C52" s="28" t="s">
        <v>526</v>
      </c>
      <c r="D52" s="19" t="s">
        <v>582</v>
      </c>
      <c r="E52" s="7">
        <v>44241</v>
      </c>
      <c r="F52" s="7">
        <v>44247</v>
      </c>
      <c r="G52" s="31"/>
      <c r="H52" s="8">
        <f t="shared" ref="H52:H54" si="3">DATE(YEAR(F52)+7,MONTH(F52),DAY(F52)-1)</f>
        <v>46802</v>
      </c>
      <c r="I52" s="11">
        <f t="shared" ca="1" si="0"/>
        <v>2093</v>
      </c>
      <c r="J52" s="9" t="str">
        <f t="shared" ca="1" si="1"/>
        <v>NOT DUE</v>
      </c>
      <c r="K52" s="28"/>
      <c r="L52" s="10"/>
    </row>
    <row r="53" spans="1:12" ht="24" x14ac:dyDescent="0.15">
      <c r="A53" s="9" t="s">
        <v>1155</v>
      </c>
      <c r="B53" s="28" t="s">
        <v>510</v>
      </c>
      <c r="C53" s="28" t="s">
        <v>527</v>
      </c>
      <c r="D53" s="19" t="s">
        <v>582</v>
      </c>
      <c r="E53" s="7">
        <v>44241</v>
      </c>
      <c r="F53" s="7">
        <v>44247</v>
      </c>
      <c r="G53" s="31"/>
      <c r="H53" s="8">
        <f t="shared" si="3"/>
        <v>46802</v>
      </c>
      <c r="I53" s="11">
        <f t="shared" ca="1" si="0"/>
        <v>2093</v>
      </c>
      <c r="J53" s="9" t="str">
        <f t="shared" ca="1" si="1"/>
        <v>NOT DUE</v>
      </c>
      <c r="K53" s="28"/>
      <c r="L53" s="10"/>
    </row>
    <row r="54" spans="1:12" ht="24" x14ac:dyDescent="0.15">
      <c r="A54" s="9" t="s">
        <v>1156</v>
      </c>
      <c r="B54" s="28" t="s">
        <v>510</v>
      </c>
      <c r="C54" s="28" t="s">
        <v>528</v>
      </c>
      <c r="D54" s="19" t="s">
        <v>582</v>
      </c>
      <c r="E54" s="7">
        <v>44241</v>
      </c>
      <c r="F54" s="7">
        <v>44247</v>
      </c>
      <c r="G54" s="31"/>
      <c r="H54" s="8">
        <f t="shared" si="3"/>
        <v>46802</v>
      </c>
      <c r="I54" s="11">
        <f t="shared" ca="1" si="0"/>
        <v>2093</v>
      </c>
      <c r="J54" s="9" t="str">
        <f t="shared" ca="1" si="1"/>
        <v>NOT DUE</v>
      </c>
      <c r="K54" s="28"/>
      <c r="L54" s="10"/>
    </row>
    <row r="55" spans="1:12" ht="24" x14ac:dyDescent="0.15">
      <c r="A55" s="9" t="s">
        <v>1157</v>
      </c>
      <c r="B55" s="28" t="s">
        <v>510</v>
      </c>
      <c r="C55" s="28" t="s">
        <v>590</v>
      </c>
      <c r="D55" s="19" t="s">
        <v>582</v>
      </c>
      <c r="E55" s="7">
        <v>44241</v>
      </c>
      <c r="F55" s="7">
        <v>44247</v>
      </c>
      <c r="G55" s="31"/>
      <c r="H55" s="8">
        <f>DATE(YEAR(F55)+7,MONTH(F55),DAY(F55)-1)</f>
        <v>46802</v>
      </c>
      <c r="I55" s="11">
        <f t="shared" ca="1" si="0"/>
        <v>2093</v>
      </c>
      <c r="J55" s="9" t="str">
        <f t="shared" ca="1" si="1"/>
        <v>NOT DUE</v>
      </c>
      <c r="K55" s="28"/>
      <c r="L55" s="10"/>
    </row>
    <row r="59" spans="1:12" x14ac:dyDescent="0.15">
      <c r="B59" s="66" t="s">
        <v>1418</v>
      </c>
      <c r="C59" s="62"/>
      <c r="D59" s="25" t="s">
        <v>1419</v>
      </c>
      <c r="F59" s="66" t="s">
        <v>1420</v>
      </c>
      <c r="G59" s="63"/>
      <c r="H59" s="63"/>
    </row>
    <row r="60" spans="1:12" x14ac:dyDescent="0.15">
      <c r="C60" s="18" t="str">
        <f>'Main Menu'!C124</f>
        <v>C/O Arn C. Montiague</v>
      </c>
      <c r="E60" s="64"/>
      <c r="F60" s="64"/>
      <c r="G60" s="64" t="str">
        <f>'Main Menu'!C123</f>
        <v>Capt. Wendell B. Judaya</v>
      </c>
      <c r="H60" s="64"/>
    </row>
    <row r="61" spans="1:12" x14ac:dyDescent="0.15">
      <c r="C61"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55">
    <cfRule type="cellIs" dxfId="185" priority="1" operator="equal">
      <formula>"overdue"</formula>
    </cfRule>
  </conditionalFormatting>
  <pageMargins left="0.7" right="0.7" top="0.75" bottom="0.75" header="0.3" footer="0.3"/>
  <pageSetup paperSize="9" scale="66" orientation="landscape"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783</v>
      </c>
      <c r="D3" s="147" t="s">
        <v>9</v>
      </c>
      <c r="E3" s="147"/>
      <c r="F3" s="3" t="s">
        <v>1103</v>
      </c>
    </row>
    <row r="4" spans="1:12" ht="18" customHeight="1" x14ac:dyDescent="0.15">
      <c r="A4" s="146" t="s">
        <v>22</v>
      </c>
      <c r="B4" s="146"/>
      <c r="C4" s="16"/>
      <c r="D4" s="147" t="s">
        <v>10</v>
      </c>
      <c r="E4" s="147"/>
      <c r="F4" s="31"/>
    </row>
    <row r="5" spans="1:12" ht="18" customHeight="1" x14ac:dyDescent="0.15">
      <c r="A5" s="146" t="s">
        <v>23</v>
      </c>
      <c r="B5" s="146"/>
      <c r="C5" s="17" t="s">
        <v>782</v>
      </c>
      <c r="D5" s="138"/>
      <c r="E5" s="138" t="str">
        <f>'[2]Running Hours'!$C5</f>
        <v>Date updated:</v>
      </c>
      <c r="F5" s="139">
        <f>'4T Hose and Suez Hose Davit'!F5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1104</v>
      </c>
      <c r="B8" s="28" t="s">
        <v>461</v>
      </c>
      <c r="C8" s="28" t="s">
        <v>784</v>
      </c>
      <c r="D8" s="19" t="s">
        <v>366</v>
      </c>
      <c r="E8" s="7">
        <v>42348</v>
      </c>
      <c r="F8" s="7">
        <v>44646</v>
      </c>
      <c r="G8" s="31"/>
      <c r="H8" s="8">
        <f>DATE(YEAR(F8),MONTH(F8)+3,DAY(F8)-1)</f>
        <v>44737</v>
      </c>
      <c r="I8" s="11">
        <f ca="1">IF(ISBLANK(H8),"",H8-DATE(YEAR(NOW()),MONTH(NOW()),DAY(NOW())))</f>
        <v>28</v>
      </c>
      <c r="J8" s="9" t="str">
        <f ca="1">IF(I8="","",IF(I8&lt;0,"OVERDUE","NOT DUE"))</f>
        <v>NOT DUE</v>
      </c>
      <c r="K8" s="28" t="s">
        <v>584</v>
      </c>
      <c r="L8" s="10"/>
    </row>
    <row r="9" spans="1:12" ht="36" x14ac:dyDescent="0.15">
      <c r="A9" s="9" t="s">
        <v>1105</v>
      </c>
      <c r="B9" s="28" t="s">
        <v>463</v>
      </c>
      <c r="C9" s="28" t="s">
        <v>464</v>
      </c>
      <c r="D9" s="19" t="s">
        <v>366</v>
      </c>
      <c r="E9" s="7">
        <v>42348</v>
      </c>
      <c r="F9" s="7">
        <v>44646</v>
      </c>
      <c r="G9" s="31"/>
      <c r="H9" s="8">
        <f>DATE(YEAR(F9),MONTH(F9)+3,DAY(F9)-1)</f>
        <v>44737</v>
      </c>
      <c r="I9" s="11">
        <f t="shared" ref="I9:I12" ca="1" si="0">IF(ISBLANK(H9),"",H9-DATE(YEAR(NOW()),MONTH(NOW()),DAY(NOW())))</f>
        <v>28</v>
      </c>
      <c r="J9" s="9" t="str">
        <f t="shared" ref="J9:J12" ca="1" si="1">IF(I9="","",IF(I9&lt;0,"OVERDUE","NOT DUE"))</f>
        <v>NOT DUE</v>
      </c>
      <c r="K9" s="13"/>
      <c r="L9" s="10"/>
    </row>
    <row r="10" spans="1:12" x14ac:dyDescent="0.15">
      <c r="A10" s="9" t="s">
        <v>1106</v>
      </c>
      <c r="B10" s="28" t="s">
        <v>785</v>
      </c>
      <c r="C10" s="28" t="s">
        <v>786</v>
      </c>
      <c r="D10" s="19" t="s">
        <v>366</v>
      </c>
      <c r="E10" s="7">
        <v>42348</v>
      </c>
      <c r="F10" s="7">
        <v>44646</v>
      </c>
      <c r="G10" s="31"/>
      <c r="H10" s="8">
        <f>DATE(YEAR(F10),MONTH(F10)+3,DAY(F10)-1)</f>
        <v>44737</v>
      </c>
      <c r="I10" s="11">
        <f t="shared" ca="1" si="0"/>
        <v>28</v>
      </c>
      <c r="J10" s="9" t="str">
        <f t="shared" ca="1" si="1"/>
        <v>NOT DUE</v>
      </c>
      <c r="K10" s="28"/>
      <c r="L10" s="10"/>
    </row>
    <row r="11" spans="1:12" ht="24" x14ac:dyDescent="0.15">
      <c r="A11" s="9" t="s">
        <v>1107</v>
      </c>
      <c r="B11" s="28" t="s">
        <v>787</v>
      </c>
      <c r="C11" s="28" t="s">
        <v>788</v>
      </c>
      <c r="D11" s="19" t="s">
        <v>366</v>
      </c>
      <c r="E11" s="7">
        <v>42348</v>
      </c>
      <c r="F11" s="7">
        <v>44646</v>
      </c>
      <c r="G11" s="31"/>
      <c r="H11" s="8">
        <f>DATE(YEAR(F11),MONTH(F11)+3,DAY(F11)-1)</f>
        <v>44737</v>
      </c>
      <c r="I11" s="11">
        <f t="shared" ca="1" si="0"/>
        <v>28</v>
      </c>
      <c r="J11" s="9" t="str">
        <f t="shared" ca="1" si="1"/>
        <v>NOT DUE</v>
      </c>
      <c r="K11" s="13"/>
      <c r="L11" s="10"/>
    </row>
    <row r="12" spans="1:12" ht="22.5" x14ac:dyDescent="0.15">
      <c r="A12" s="9" t="s">
        <v>1108</v>
      </c>
      <c r="B12" s="28" t="s">
        <v>789</v>
      </c>
      <c r="C12" s="28" t="s">
        <v>790</v>
      </c>
      <c r="D12" s="19" t="s">
        <v>366</v>
      </c>
      <c r="E12" s="7">
        <v>42348</v>
      </c>
      <c r="F12" s="7">
        <v>44646</v>
      </c>
      <c r="G12" s="31"/>
      <c r="H12" s="8">
        <f>DATE(YEAR(F12),MONTH(F12)+3,DAY(F12)-1)</f>
        <v>44737</v>
      </c>
      <c r="I12" s="11">
        <f t="shared" ca="1" si="0"/>
        <v>28</v>
      </c>
      <c r="J12" s="9" t="str">
        <f t="shared" ca="1" si="1"/>
        <v>NOT DUE</v>
      </c>
      <c r="K12" s="13"/>
      <c r="L12" s="10" t="s">
        <v>3082</v>
      </c>
    </row>
    <row r="16" spans="1:12" x14ac:dyDescent="0.15">
      <c r="B16" s="66" t="s">
        <v>1418</v>
      </c>
      <c r="C16" s="62"/>
      <c r="D16" s="25" t="s">
        <v>1419</v>
      </c>
      <c r="F16" s="66" t="s">
        <v>1420</v>
      </c>
      <c r="G16" s="63"/>
      <c r="H16" s="63"/>
    </row>
    <row r="17" spans="3:8" x14ac:dyDescent="0.15">
      <c r="C17" s="18" t="str">
        <f>'Main Menu'!C124</f>
        <v>C/O Arn C. Montiague</v>
      </c>
      <c r="E17" s="64"/>
      <c r="F17" s="64"/>
      <c r="G17" s="64" t="str">
        <f>'Main Menu'!C123</f>
        <v>Capt. Wendell B. Judaya</v>
      </c>
      <c r="H17"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184" priority="1" operator="equal">
      <formula>"overdue"</formula>
    </cfRule>
  </conditionalFormatting>
  <pageMargins left="0.7" right="0.7" top="0.75" bottom="0.75" header="0.3" footer="0.3"/>
  <pageSetup paperSize="9" scale="66" orientation="landscape"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5"/>
  <sheetViews>
    <sheetView view="pageLayout"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5"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116">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3151</v>
      </c>
      <c r="D3" s="147" t="s">
        <v>9</v>
      </c>
      <c r="E3" s="147"/>
      <c r="F3" s="3" t="s">
        <v>1421</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'0.5 Ton Hose Davit'!F5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13" t="s">
        <v>1422</v>
      </c>
      <c r="B8" s="13" t="s">
        <v>1425</v>
      </c>
      <c r="C8" s="28" t="s">
        <v>3068</v>
      </c>
      <c r="D8" s="19" t="s">
        <v>1424</v>
      </c>
      <c r="E8" s="7">
        <v>42348</v>
      </c>
      <c r="F8" s="7">
        <v>44156</v>
      </c>
      <c r="G8" s="31"/>
      <c r="H8" s="8">
        <f>DATE(YEAR(F8)+2,MONTH(F8),DAY(F8)-1)</f>
        <v>44885</v>
      </c>
      <c r="I8" s="11">
        <f ca="1">IF(ISBLANK(H8),"",H8-DATE(YEAR(NOW()),MONTH(NOW()),DAY(NOW())))</f>
        <v>176</v>
      </c>
      <c r="J8" s="9" t="str">
        <f t="shared" ref="J8:J9" ca="1" si="0">IF(I8="","",IF(I8&lt;0,"OVERDUE","NOT DUE"))</f>
        <v>NOT DUE</v>
      </c>
      <c r="K8" s="13"/>
      <c r="L8" s="10"/>
    </row>
    <row r="9" spans="1:12" ht="24" x14ac:dyDescent="0.15">
      <c r="A9" s="13" t="s">
        <v>1423</v>
      </c>
      <c r="B9" s="13" t="s">
        <v>3067</v>
      </c>
      <c r="C9" s="28" t="s">
        <v>3069</v>
      </c>
      <c r="D9" s="19" t="s">
        <v>1426</v>
      </c>
      <c r="E9" s="7">
        <v>42348</v>
      </c>
      <c r="F9" s="7">
        <v>44708</v>
      </c>
      <c r="G9" s="31"/>
      <c r="H9" s="8">
        <f>EDATE(F9-1,1)</f>
        <v>44738</v>
      </c>
      <c r="I9" s="11">
        <f ca="1">IF(ISBLANK(H9),"",H9-DATE(YEAR(NOW()),MONTH(NOW()),DAY(NOW())))</f>
        <v>29</v>
      </c>
      <c r="J9" s="9" t="str">
        <f t="shared" ca="1" si="0"/>
        <v>NOT DUE</v>
      </c>
      <c r="K9" s="13"/>
      <c r="L9" s="10"/>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25" t="str">
        <f>'Main Menu'!C126</f>
        <v>3/O Mario G. Honor Jr.</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183" priority="1" operator="equal">
      <formula>"overdue"</formula>
    </cfRule>
  </conditionalFormatting>
  <pageMargins left="0.7" right="0.7" top="0.75" bottom="0.75" header="0.3" footer="0.3"/>
  <pageSetup paperSize="9" scale="66" orientation="landscape"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606</v>
      </c>
      <c r="D3" s="147" t="s">
        <v>9</v>
      </c>
      <c r="E3" s="147"/>
      <c r="F3" s="3" t="s">
        <v>604</v>
      </c>
    </row>
    <row r="4" spans="1:12" ht="18" customHeight="1" x14ac:dyDescent="0.15">
      <c r="A4" s="146" t="s">
        <v>22</v>
      </c>
      <c r="B4" s="146"/>
      <c r="C4" s="16" t="s">
        <v>607</v>
      </c>
      <c r="D4" s="147" t="s">
        <v>10</v>
      </c>
      <c r="E4" s="147"/>
      <c r="F4" s="31"/>
    </row>
    <row r="5" spans="1:12" ht="18" customHeight="1" x14ac:dyDescent="0.15">
      <c r="A5" s="146" t="s">
        <v>23</v>
      </c>
      <c r="B5" s="146"/>
      <c r="C5" s="17" t="s">
        <v>608</v>
      </c>
      <c r="D5" s="138"/>
      <c r="E5" s="138" t="str">
        <f>'[2]Running Hours'!$C5</f>
        <v>Date updated:</v>
      </c>
      <c r="F5" s="139">
        <f>'CO2 Fire Extinguishing System'!F5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605</v>
      </c>
      <c r="B8" s="13" t="s">
        <v>650</v>
      </c>
      <c r="C8" s="28" t="s">
        <v>381</v>
      </c>
      <c r="D8" s="19" t="s">
        <v>2</v>
      </c>
      <c r="E8" s="7">
        <v>42348</v>
      </c>
      <c r="F8" s="7">
        <v>44709</v>
      </c>
      <c r="G8" s="31"/>
      <c r="H8" s="8">
        <f t="shared" ref="H8:H13" si="0">EDATE(F8-1,1)</f>
        <v>44739</v>
      </c>
      <c r="I8" s="11">
        <f t="shared" ref="I8:I18" ca="1" si="1">IF(ISBLANK(H8),"",H8-DATE(YEAR(NOW()),MONTH(NOW()),DAY(NOW())))</f>
        <v>30</v>
      </c>
      <c r="J8" s="9" t="str">
        <f t="shared" ref="J8:J18" ca="1" si="2">IF(I8="","",IF(I8&lt;0,"OVERDUE","NOT DUE"))</f>
        <v>NOT DUE</v>
      </c>
      <c r="K8" s="28"/>
      <c r="L8" s="10"/>
    </row>
    <row r="9" spans="1:12" ht="24" x14ac:dyDescent="0.15">
      <c r="A9" s="9" t="s">
        <v>609</v>
      </c>
      <c r="B9" s="13" t="s">
        <v>651</v>
      </c>
      <c r="C9" s="28" t="s">
        <v>652</v>
      </c>
      <c r="D9" s="19" t="s">
        <v>2</v>
      </c>
      <c r="E9" s="7">
        <v>42348</v>
      </c>
      <c r="F9" s="7">
        <f>F8</f>
        <v>44709</v>
      </c>
      <c r="G9" s="31"/>
      <c r="H9" s="8">
        <f t="shared" si="0"/>
        <v>44739</v>
      </c>
      <c r="I9" s="11">
        <f t="shared" ca="1" si="1"/>
        <v>30</v>
      </c>
      <c r="J9" s="9" t="str">
        <f t="shared" ca="1" si="2"/>
        <v>NOT DUE</v>
      </c>
      <c r="K9" s="28"/>
      <c r="L9" s="10"/>
    </row>
    <row r="10" spans="1:12" x14ac:dyDescent="0.15">
      <c r="A10" s="9" t="s">
        <v>610</v>
      </c>
      <c r="B10" s="13" t="s">
        <v>653</v>
      </c>
      <c r="C10" s="28" t="s">
        <v>654</v>
      </c>
      <c r="D10" s="19" t="s">
        <v>2</v>
      </c>
      <c r="E10" s="7">
        <v>42348</v>
      </c>
      <c r="F10" s="7">
        <f>F8</f>
        <v>44709</v>
      </c>
      <c r="G10" s="31"/>
      <c r="H10" s="8">
        <f t="shared" si="0"/>
        <v>44739</v>
      </c>
      <c r="I10" s="11">
        <f t="shared" ca="1" si="1"/>
        <v>30</v>
      </c>
      <c r="J10" s="9" t="str">
        <f t="shared" ca="1" si="2"/>
        <v>NOT DUE</v>
      </c>
      <c r="K10" s="28"/>
      <c r="L10" s="10"/>
    </row>
    <row r="11" spans="1:12" ht="45" x14ac:dyDescent="0.15">
      <c r="A11" s="9" t="s">
        <v>611</v>
      </c>
      <c r="B11" s="29" t="s">
        <v>655</v>
      </c>
      <c r="C11" s="28" t="s">
        <v>656</v>
      </c>
      <c r="D11" s="19" t="s">
        <v>2</v>
      </c>
      <c r="E11" s="7">
        <v>42348</v>
      </c>
      <c r="F11" s="7">
        <f>F8</f>
        <v>44709</v>
      </c>
      <c r="G11" s="31"/>
      <c r="H11" s="8">
        <f t="shared" si="0"/>
        <v>44739</v>
      </c>
      <c r="I11" s="11">
        <f t="shared" ca="1" si="1"/>
        <v>30</v>
      </c>
      <c r="J11" s="9" t="str">
        <f t="shared" ca="1" si="2"/>
        <v>NOT DUE</v>
      </c>
      <c r="K11" s="28"/>
      <c r="L11" s="10" t="s">
        <v>3202</v>
      </c>
    </row>
    <row r="12" spans="1:12" x14ac:dyDescent="0.15">
      <c r="A12" s="9" t="s">
        <v>612</v>
      </c>
      <c r="B12" s="29" t="s">
        <v>657</v>
      </c>
      <c r="C12" s="28" t="s">
        <v>658</v>
      </c>
      <c r="D12" s="19" t="s">
        <v>2</v>
      </c>
      <c r="E12" s="7">
        <v>42348</v>
      </c>
      <c r="F12" s="7">
        <f>F8</f>
        <v>44709</v>
      </c>
      <c r="G12" s="31"/>
      <c r="H12" s="8">
        <f t="shared" si="0"/>
        <v>44739</v>
      </c>
      <c r="I12" s="11">
        <f t="shared" ca="1" si="1"/>
        <v>30</v>
      </c>
      <c r="J12" s="9" t="str">
        <f t="shared" ca="1" si="2"/>
        <v>NOT DUE</v>
      </c>
      <c r="K12" s="28"/>
      <c r="L12" s="10"/>
    </row>
    <row r="13" spans="1:12" ht="24" x14ac:dyDescent="0.15">
      <c r="A13" s="9" t="s">
        <v>613</v>
      </c>
      <c r="B13" s="29" t="s">
        <v>659</v>
      </c>
      <c r="C13" s="28" t="s">
        <v>660</v>
      </c>
      <c r="D13" s="19" t="s">
        <v>2</v>
      </c>
      <c r="E13" s="7">
        <v>42348</v>
      </c>
      <c r="F13" s="7">
        <f>F8</f>
        <v>44709</v>
      </c>
      <c r="G13" s="31"/>
      <c r="H13" s="8">
        <f t="shared" si="0"/>
        <v>44739</v>
      </c>
      <c r="I13" s="11">
        <f t="shared" ca="1" si="1"/>
        <v>30</v>
      </c>
      <c r="J13" s="9" t="str">
        <f t="shared" ca="1" si="2"/>
        <v>NOT DUE</v>
      </c>
      <c r="K13" s="28"/>
      <c r="L13" s="10"/>
    </row>
    <row r="14" spans="1:12" ht="22.5" x14ac:dyDescent="0.15">
      <c r="A14" s="9" t="s">
        <v>614</v>
      </c>
      <c r="B14" s="29" t="s">
        <v>655</v>
      </c>
      <c r="C14" s="28" t="s">
        <v>477</v>
      </c>
      <c r="D14" s="19" t="s">
        <v>366</v>
      </c>
      <c r="E14" s="7">
        <v>42348</v>
      </c>
      <c r="F14" s="7">
        <v>44637</v>
      </c>
      <c r="G14" s="31"/>
      <c r="H14" s="8">
        <f>DATE(YEAR(F14),MONTH(F14)+3,DAY(F14)-1)</f>
        <v>44728</v>
      </c>
      <c r="I14" s="11">
        <f t="shared" ca="1" si="1"/>
        <v>19</v>
      </c>
      <c r="J14" s="9" t="str">
        <f t="shared" ca="1" si="2"/>
        <v>NOT DUE</v>
      </c>
      <c r="K14" s="28"/>
      <c r="L14" s="10" t="s">
        <v>3125</v>
      </c>
    </row>
    <row r="15" spans="1:12" x14ac:dyDescent="0.15">
      <c r="A15" s="9" t="s">
        <v>615</v>
      </c>
      <c r="B15" s="29" t="s">
        <v>661</v>
      </c>
      <c r="C15" s="28" t="s">
        <v>662</v>
      </c>
      <c r="D15" s="19" t="s">
        <v>366</v>
      </c>
      <c r="E15" s="7">
        <v>42348</v>
      </c>
      <c r="F15" s="7">
        <v>44637</v>
      </c>
      <c r="G15" s="31"/>
      <c r="H15" s="8">
        <f>DATE(YEAR(F15),MONTH(F15)+3,DAY(F15)-1)</f>
        <v>44728</v>
      </c>
      <c r="I15" s="11">
        <f t="shared" ca="1" si="1"/>
        <v>19</v>
      </c>
      <c r="J15" s="9" t="str">
        <f t="shared" ca="1" si="2"/>
        <v>NOT DUE</v>
      </c>
      <c r="K15" s="28"/>
      <c r="L15" s="10"/>
    </row>
    <row r="16" spans="1:12" ht="24" x14ac:dyDescent="0.15">
      <c r="A16" s="9" t="s">
        <v>616</v>
      </c>
      <c r="B16" s="29" t="s">
        <v>663</v>
      </c>
      <c r="C16" s="28" t="s">
        <v>664</v>
      </c>
      <c r="D16" s="19" t="s">
        <v>366</v>
      </c>
      <c r="E16" s="7">
        <v>42348</v>
      </c>
      <c r="F16" s="7">
        <v>44637</v>
      </c>
      <c r="G16" s="31"/>
      <c r="H16" s="8">
        <f>DATE(YEAR(F16),MONTH(F16)+3,DAY(F16)-1)</f>
        <v>44728</v>
      </c>
      <c r="I16" s="11">
        <f t="shared" ca="1" si="1"/>
        <v>19</v>
      </c>
      <c r="J16" s="9" t="str">
        <f t="shared" ca="1" si="2"/>
        <v>NOT DUE</v>
      </c>
      <c r="K16" s="28"/>
      <c r="L16" s="10"/>
    </row>
    <row r="17" spans="1:12" ht="24" x14ac:dyDescent="0.15">
      <c r="A17" s="9" t="s">
        <v>617</v>
      </c>
      <c r="B17" s="29" t="s">
        <v>665</v>
      </c>
      <c r="C17" s="28" t="s">
        <v>666</v>
      </c>
      <c r="D17" s="19" t="s">
        <v>366</v>
      </c>
      <c r="E17" s="7">
        <v>42348</v>
      </c>
      <c r="F17" s="7">
        <v>44637</v>
      </c>
      <c r="G17" s="31"/>
      <c r="H17" s="8">
        <f>DATE(YEAR(F17),MONTH(F17)+3,DAY(F17)-1)</f>
        <v>44728</v>
      </c>
      <c r="I17" s="11">
        <f t="shared" ca="1" si="1"/>
        <v>19</v>
      </c>
      <c r="J17" s="9" t="str">
        <f t="shared" ca="1" si="2"/>
        <v>NOT DUE</v>
      </c>
      <c r="K17" s="28"/>
      <c r="L17" s="10"/>
    </row>
    <row r="18" spans="1:12" ht="30.75" customHeight="1" x14ac:dyDescent="0.15">
      <c r="A18" s="9" t="s">
        <v>618</v>
      </c>
      <c r="B18" s="13" t="s">
        <v>667</v>
      </c>
      <c r="C18" s="28" t="s">
        <v>668</v>
      </c>
      <c r="D18" s="19" t="s">
        <v>89</v>
      </c>
      <c r="E18" s="7">
        <v>42348</v>
      </c>
      <c r="F18" s="7">
        <v>44374</v>
      </c>
      <c r="G18" s="31"/>
      <c r="H18" s="8">
        <f t="shared" ref="H18:H23" si="3">DATE(YEAR(F18)+1,MONTH(F18),DAY(F18)-1)</f>
        <v>44738</v>
      </c>
      <c r="I18" s="11">
        <f t="shared" ca="1" si="1"/>
        <v>29</v>
      </c>
      <c r="J18" s="9" t="str">
        <f t="shared" ca="1" si="2"/>
        <v>NOT DUE</v>
      </c>
      <c r="K18" s="28" t="s">
        <v>712</v>
      </c>
      <c r="L18" s="10" t="s">
        <v>3083</v>
      </c>
    </row>
    <row r="19" spans="1:12" x14ac:dyDescent="0.15">
      <c r="A19" s="9" t="s">
        <v>619</v>
      </c>
      <c r="B19" s="13" t="s">
        <v>479</v>
      </c>
      <c r="C19" s="28" t="s">
        <v>669</v>
      </c>
      <c r="D19" s="19" t="s">
        <v>89</v>
      </c>
      <c r="E19" s="7">
        <v>42348</v>
      </c>
      <c r="F19" s="7">
        <v>44373</v>
      </c>
      <c r="G19" s="31"/>
      <c r="H19" s="8">
        <f t="shared" si="3"/>
        <v>44737</v>
      </c>
      <c r="I19" s="11">
        <f t="shared" ref="I19:I49" ca="1" si="4">IF(ISBLANK(H19),"",H19-DATE(YEAR(NOW()),MONTH(NOW()),DAY(NOW())))</f>
        <v>28</v>
      </c>
      <c r="J19" s="9" t="str">
        <f t="shared" ref="J19:J49" ca="1" si="5">IF(I19="","",IF(I19&lt;0,"OVERDUE","NOT DUE"))</f>
        <v>NOT DUE</v>
      </c>
      <c r="K19" s="28"/>
      <c r="L19" s="10"/>
    </row>
    <row r="20" spans="1:12" x14ac:dyDescent="0.15">
      <c r="A20" s="9" t="s">
        <v>620</v>
      </c>
      <c r="B20" s="13" t="s">
        <v>670</v>
      </c>
      <c r="C20" s="28" t="s">
        <v>671</v>
      </c>
      <c r="D20" s="19" t="s">
        <v>89</v>
      </c>
      <c r="E20" s="7">
        <v>42348</v>
      </c>
      <c r="F20" s="7">
        <v>44373</v>
      </c>
      <c r="G20" s="31"/>
      <c r="H20" s="8">
        <f t="shared" si="3"/>
        <v>44737</v>
      </c>
      <c r="I20" s="11">
        <f t="shared" ca="1" si="4"/>
        <v>28</v>
      </c>
      <c r="J20" s="9" t="str">
        <f t="shared" ca="1" si="5"/>
        <v>NOT DUE</v>
      </c>
      <c r="K20" s="28"/>
      <c r="L20" s="10"/>
    </row>
    <row r="21" spans="1:12" x14ac:dyDescent="0.15">
      <c r="A21" s="9" t="s">
        <v>621</v>
      </c>
      <c r="B21" s="13" t="s">
        <v>672</v>
      </c>
      <c r="C21" s="28" t="s">
        <v>673</v>
      </c>
      <c r="D21" s="19" t="s">
        <v>89</v>
      </c>
      <c r="E21" s="7">
        <v>42348</v>
      </c>
      <c r="F21" s="7">
        <v>44373</v>
      </c>
      <c r="G21" s="31"/>
      <c r="H21" s="8">
        <f t="shared" si="3"/>
        <v>44737</v>
      </c>
      <c r="I21" s="11">
        <f t="shared" ca="1" si="4"/>
        <v>28</v>
      </c>
      <c r="J21" s="9" t="str">
        <f t="shared" ca="1" si="5"/>
        <v>NOT DUE</v>
      </c>
      <c r="K21" s="28"/>
      <c r="L21" s="10"/>
    </row>
    <row r="22" spans="1:12" x14ac:dyDescent="0.15">
      <c r="A22" s="9" t="s">
        <v>622</v>
      </c>
      <c r="B22" s="13" t="s">
        <v>674</v>
      </c>
      <c r="C22" s="28" t="s">
        <v>660</v>
      </c>
      <c r="D22" s="19" t="s">
        <v>89</v>
      </c>
      <c r="E22" s="7">
        <v>42348</v>
      </c>
      <c r="F22" s="7">
        <v>44373</v>
      </c>
      <c r="G22" s="31"/>
      <c r="H22" s="8">
        <f t="shared" si="3"/>
        <v>44737</v>
      </c>
      <c r="I22" s="11">
        <f t="shared" ca="1" si="4"/>
        <v>28</v>
      </c>
      <c r="J22" s="9" t="str">
        <f t="shared" ca="1" si="5"/>
        <v>NOT DUE</v>
      </c>
      <c r="K22" s="28"/>
      <c r="L22" s="10"/>
    </row>
    <row r="23" spans="1:12" x14ac:dyDescent="0.15">
      <c r="A23" s="9" t="s">
        <v>623</v>
      </c>
      <c r="B23" s="13" t="s">
        <v>675</v>
      </c>
      <c r="C23" s="28" t="s">
        <v>676</v>
      </c>
      <c r="D23" s="19" t="s">
        <v>89</v>
      </c>
      <c r="E23" s="7">
        <v>42348</v>
      </c>
      <c r="F23" s="7">
        <v>44373</v>
      </c>
      <c r="G23" s="31"/>
      <c r="H23" s="8">
        <f t="shared" si="3"/>
        <v>44737</v>
      </c>
      <c r="I23" s="11">
        <f t="shared" ca="1" si="4"/>
        <v>28</v>
      </c>
      <c r="J23" s="9" t="str">
        <f t="shared" ca="1" si="5"/>
        <v>NOT DUE</v>
      </c>
      <c r="K23" s="28"/>
      <c r="L23" s="10"/>
    </row>
    <row r="24" spans="1:12" x14ac:dyDescent="0.15">
      <c r="A24" s="9" t="s">
        <v>624</v>
      </c>
      <c r="B24" s="13" t="s">
        <v>479</v>
      </c>
      <c r="C24" s="28" t="s">
        <v>677</v>
      </c>
      <c r="D24" s="19" t="s">
        <v>1</v>
      </c>
      <c r="E24" s="7">
        <v>42348</v>
      </c>
      <c r="F24" s="7">
        <v>44554</v>
      </c>
      <c r="G24" s="31"/>
      <c r="H24" s="8">
        <f t="shared" ref="H24:H29" si="6">DATE(YEAR(F24),MONTH(F24)+6,DAY(F24)-1)</f>
        <v>44735</v>
      </c>
      <c r="I24" s="11">
        <f t="shared" ca="1" si="4"/>
        <v>26</v>
      </c>
      <c r="J24" s="9" t="str">
        <f t="shared" ca="1" si="5"/>
        <v>NOT DUE</v>
      </c>
      <c r="K24" s="28"/>
      <c r="L24" s="10"/>
    </row>
    <row r="25" spans="1:12" x14ac:dyDescent="0.15">
      <c r="A25" s="9" t="s">
        <v>625</v>
      </c>
      <c r="B25" s="13" t="s">
        <v>678</v>
      </c>
      <c r="C25" s="28" t="s">
        <v>677</v>
      </c>
      <c r="D25" s="19" t="s">
        <v>1</v>
      </c>
      <c r="E25" s="7">
        <v>42348</v>
      </c>
      <c r="F25" s="7">
        <v>44554</v>
      </c>
      <c r="G25" s="31"/>
      <c r="H25" s="8">
        <f t="shared" si="6"/>
        <v>44735</v>
      </c>
      <c r="I25" s="11">
        <f t="shared" ca="1" si="4"/>
        <v>26</v>
      </c>
      <c r="J25" s="9" t="str">
        <f t="shared" ca="1" si="5"/>
        <v>NOT DUE</v>
      </c>
      <c r="K25" s="28"/>
      <c r="L25" s="10"/>
    </row>
    <row r="26" spans="1:12" ht="24" x14ac:dyDescent="0.15">
      <c r="A26" s="9" t="s">
        <v>626</v>
      </c>
      <c r="B26" s="13" t="s">
        <v>679</v>
      </c>
      <c r="C26" s="28" t="s">
        <v>680</v>
      </c>
      <c r="D26" s="19" t="s">
        <v>1</v>
      </c>
      <c r="E26" s="7">
        <v>42348</v>
      </c>
      <c r="F26" s="7">
        <v>44554</v>
      </c>
      <c r="G26" s="31"/>
      <c r="H26" s="8">
        <f t="shared" si="6"/>
        <v>44735</v>
      </c>
      <c r="I26" s="11">
        <f t="shared" ca="1" si="4"/>
        <v>26</v>
      </c>
      <c r="J26" s="9" t="str">
        <f t="shared" ca="1" si="5"/>
        <v>NOT DUE</v>
      </c>
      <c r="K26" s="28"/>
      <c r="L26" s="10"/>
    </row>
    <row r="27" spans="1:12" ht="24" x14ac:dyDescent="0.15">
      <c r="A27" s="9" t="s">
        <v>627</v>
      </c>
      <c r="B27" s="13" t="s">
        <v>681</v>
      </c>
      <c r="C27" s="28" t="s">
        <v>680</v>
      </c>
      <c r="D27" s="19" t="s">
        <v>1</v>
      </c>
      <c r="E27" s="7">
        <v>42348</v>
      </c>
      <c r="F27" s="7">
        <v>44554</v>
      </c>
      <c r="G27" s="31"/>
      <c r="H27" s="8">
        <f t="shared" si="6"/>
        <v>44735</v>
      </c>
      <c r="I27" s="11">
        <f t="shared" ca="1" si="4"/>
        <v>26</v>
      </c>
      <c r="J27" s="9" t="str">
        <f t="shared" ca="1" si="5"/>
        <v>NOT DUE</v>
      </c>
      <c r="K27" s="28"/>
      <c r="L27" s="10"/>
    </row>
    <row r="28" spans="1:12" x14ac:dyDescent="0.15">
      <c r="A28" s="9" t="s">
        <v>628</v>
      </c>
      <c r="B28" s="13" t="s">
        <v>682</v>
      </c>
      <c r="C28" s="28" t="s">
        <v>683</v>
      </c>
      <c r="D28" s="19" t="s">
        <v>1</v>
      </c>
      <c r="E28" s="7">
        <v>42348</v>
      </c>
      <c r="F28" s="7">
        <v>44554</v>
      </c>
      <c r="G28" s="31"/>
      <c r="H28" s="8">
        <f t="shared" si="6"/>
        <v>44735</v>
      </c>
      <c r="I28" s="11">
        <f t="shared" ca="1" si="4"/>
        <v>26</v>
      </c>
      <c r="J28" s="9" t="str">
        <f t="shared" ca="1" si="5"/>
        <v>NOT DUE</v>
      </c>
      <c r="K28" s="28"/>
      <c r="L28" s="10"/>
    </row>
    <row r="29" spans="1:12" x14ac:dyDescent="0.15">
      <c r="A29" s="9" t="s">
        <v>629</v>
      </c>
      <c r="B29" s="13" t="s">
        <v>684</v>
      </c>
      <c r="C29" s="28" t="s">
        <v>683</v>
      </c>
      <c r="D29" s="19" t="s">
        <v>1</v>
      </c>
      <c r="E29" s="7">
        <v>42348</v>
      </c>
      <c r="F29" s="7">
        <v>44554</v>
      </c>
      <c r="G29" s="31"/>
      <c r="H29" s="8">
        <f t="shared" si="6"/>
        <v>44735</v>
      </c>
      <c r="I29" s="11">
        <f t="shared" ca="1" si="4"/>
        <v>26</v>
      </c>
      <c r="J29" s="9" t="str">
        <f t="shared" ca="1" si="5"/>
        <v>NOT DUE</v>
      </c>
      <c r="K29" s="28"/>
      <c r="L29" s="10"/>
    </row>
    <row r="30" spans="1:12" ht="24" x14ac:dyDescent="0.15">
      <c r="A30" s="9" t="s">
        <v>630</v>
      </c>
      <c r="B30" s="13" t="s">
        <v>685</v>
      </c>
      <c r="C30" s="28" t="s">
        <v>686</v>
      </c>
      <c r="D30" s="19" t="s">
        <v>366</v>
      </c>
      <c r="E30" s="7">
        <v>42348</v>
      </c>
      <c r="F30" s="7">
        <v>44637</v>
      </c>
      <c r="G30" s="31"/>
      <c r="H30" s="8">
        <f>DATE(YEAR(F30),MONTH(F30)+3,DAY(F30)-1)</f>
        <v>44728</v>
      </c>
      <c r="I30" s="11">
        <f t="shared" ca="1" si="4"/>
        <v>19</v>
      </c>
      <c r="J30" s="9" t="str">
        <f t="shared" ca="1" si="5"/>
        <v>NOT DUE</v>
      </c>
      <c r="K30" s="28" t="s">
        <v>713</v>
      </c>
      <c r="L30" s="10"/>
    </row>
    <row r="31" spans="1:12" x14ac:dyDescent="0.15">
      <c r="A31" s="9" t="s">
        <v>631</v>
      </c>
      <c r="B31" s="13" t="s">
        <v>651</v>
      </c>
      <c r="C31" s="28" t="s">
        <v>687</v>
      </c>
      <c r="D31" s="19" t="s">
        <v>89</v>
      </c>
      <c r="E31" s="7">
        <v>42348</v>
      </c>
      <c r="F31" s="7">
        <v>44373</v>
      </c>
      <c r="G31" s="31"/>
      <c r="H31" s="8">
        <f>DATE(YEAR(F31)+1,MONTH(F31),DAY(F31)-1)</f>
        <v>44737</v>
      </c>
      <c r="I31" s="11">
        <f t="shared" ca="1" si="4"/>
        <v>28</v>
      </c>
      <c r="J31" s="9" t="str">
        <f t="shared" ca="1" si="5"/>
        <v>NOT DUE</v>
      </c>
      <c r="K31" s="28"/>
      <c r="L31" s="10"/>
    </row>
    <row r="32" spans="1:12" ht="24" x14ac:dyDescent="0.15">
      <c r="A32" s="9" t="s">
        <v>632</v>
      </c>
      <c r="B32" s="13" t="s">
        <v>651</v>
      </c>
      <c r="C32" s="28" t="s">
        <v>688</v>
      </c>
      <c r="D32" s="19" t="s">
        <v>89</v>
      </c>
      <c r="E32" s="7">
        <v>42348</v>
      </c>
      <c r="F32" s="7">
        <v>44471</v>
      </c>
      <c r="G32" s="31"/>
      <c r="H32" s="8">
        <f>DATE(YEAR(F32)+1,MONTH(F32),DAY(F32)-1)</f>
        <v>44835</v>
      </c>
      <c r="I32" s="11">
        <f t="shared" ca="1" si="4"/>
        <v>126</v>
      </c>
      <c r="J32" s="9" t="str">
        <f t="shared" ca="1" si="5"/>
        <v>NOT DUE</v>
      </c>
      <c r="K32" s="28"/>
      <c r="L32" s="10"/>
    </row>
    <row r="33" spans="1:12" ht="24" x14ac:dyDescent="0.15">
      <c r="A33" s="9" t="s">
        <v>633</v>
      </c>
      <c r="B33" s="13" t="s">
        <v>689</v>
      </c>
      <c r="C33" s="28" t="s">
        <v>690</v>
      </c>
      <c r="D33" s="19" t="s">
        <v>1</v>
      </c>
      <c r="E33" s="7">
        <v>42348</v>
      </c>
      <c r="F33" s="7">
        <v>44554</v>
      </c>
      <c r="G33" s="31"/>
      <c r="H33" s="8">
        <f>DATE(YEAR(F33),MONTH(F33)+6,DAY(F33)-1)</f>
        <v>44735</v>
      </c>
      <c r="I33" s="11">
        <f t="shared" ca="1" si="4"/>
        <v>26</v>
      </c>
      <c r="J33" s="9" t="str">
        <f t="shared" ca="1" si="5"/>
        <v>NOT DUE</v>
      </c>
      <c r="K33" s="28"/>
      <c r="L33" s="10"/>
    </row>
    <row r="34" spans="1:12" ht="24" x14ac:dyDescent="0.15">
      <c r="A34" s="9" t="s">
        <v>634</v>
      </c>
      <c r="B34" s="13" t="s">
        <v>689</v>
      </c>
      <c r="C34" s="28" t="s">
        <v>691</v>
      </c>
      <c r="D34" s="19" t="s">
        <v>1</v>
      </c>
      <c r="E34" s="7">
        <v>42348</v>
      </c>
      <c r="F34" s="7">
        <v>44604</v>
      </c>
      <c r="G34" s="31"/>
      <c r="H34" s="8">
        <f>DATE(YEAR(F34),MONTH(F34)+6,DAY(F34)-1)</f>
        <v>44784</v>
      </c>
      <c r="I34" s="11">
        <f t="shared" ca="1" si="4"/>
        <v>75</v>
      </c>
      <c r="J34" s="9" t="str">
        <f t="shared" ca="1" si="5"/>
        <v>NOT DUE</v>
      </c>
      <c r="K34" s="28" t="s">
        <v>714</v>
      </c>
      <c r="L34" s="10" t="s">
        <v>3159</v>
      </c>
    </row>
    <row r="35" spans="1:12" ht="30" customHeight="1" x14ac:dyDescent="0.15">
      <c r="A35" s="9" t="s">
        <v>635</v>
      </c>
      <c r="B35" s="13" t="s">
        <v>692</v>
      </c>
      <c r="C35" s="28" t="s">
        <v>691</v>
      </c>
      <c r="D35" s="19" t="s">
        <v>1</v>
      </c>
      <c r="E35" s="7">
        <v>42348</v>
      </c>
      <c r="F35" s="7">
        <v>44604</v>
      </c>
      <c r="G35" s="31"/>
      <c r="H35" s="8">
        <f>DATE(YEAR(F35),MONTH(F35)+6,DAY(F35)-1)</f>
        <v>44784</v>
      </c>
      <c r="I35" s="11">
        <f t="shared" ca="1" si="4"/>
        <v>75</v>
      </c>
      <c r="J35" s="9" t="str">
        <f t="shared" ca="1" si="5"/>
        <v>NOT DUE</v>
      </c>
      <c r="K35" s="28" t="s">
        <v>714</v>
      </c>
      <c r="L35" s="10" t="s">
        <v>3159</v>
      </c>
    </row>
    <row r="36" spans="1:12" x14ac:dyDescent="0.15">
      <c r="A36" s="9" t="s">
        <v>636</v>
      </c>
      <c r="B36" s="13" t="s">
        <v>692</v>
      </c>
      <c r="C36" s="28" t="s">
        <v>693</v>
      </c>
      <c r="D36" s="19" t="s">
        <v>2</v>
      </c>
      <c r="E36" s="7">
        <v>42348</v>
      </c>
      <c r="F36" s="7">
        <f>F8</f>
        <v>44709</v>
      </c>
      <c r="G36" s="31"/>
      <c r="H36" s="8">
        <f>EDATE(F36-1,1)</f>
        <v>44739</v>
      </c>
      <c r="I36" s="11">
        <f t="shared" ca="1" si="4"/>
        <v>30</v>
      </c>
      <c r="J36" s="9" t="str">
        <f t="shared" ca="1" si="5"/>
        <v>NOT DUE</v>
      </c>
      <c r="K36" s="28"/>
      <c r="L36" s="10"/>
    </row>
    <row r="37" spans="1:12" x14ac:dyDescent="0.15">
      <c r="A37" s="9" t="s">
        <v>637</v>
      </c>
      <c r="B37" s="13" t="s">
        <v>692</v>
      </c>
      <c r="C37" s="28" t="s">
        <v>694</v>
      </c>
      <c r="D37" s="19" t="s">
        <v>2</v>
      </c>
      <c r="E37" s="7">
        <v>42348</v>
      </c>
      <c r="F37" s="7">
        <f>F8</f>
        <v>44709</v>
      </c>
      <c r="G37" s="31"/>
      <c r="H37" s="8">
        <f>EDATE(F37-1,1)</f>
        <v>44739</v>
      </c>
      <c r="I37" s="11">
        <f t="shared" ca="1" si="4"/>
        <v>30</v>
      </c>
      <c r="J37" s="9" t="str">
        <f t="shared" ca="1" si="5"/>
        <v>NOT DUE</v>
      </c>
      <c r="K37" s="28"/>
      <c r="L37" s="10"/>
    </row>
    <row r="38" spans="1:12" x14ac:dyDescent="0.15">
      <c r="A38" s="9" t="s">
        <v>638</v>
      </c>
      <c r="B38" s="13" t="s">
        <v>692</v>
      </c>
      <c r="C38" s="28" t="s">
        <v>695</v>
      </c>
      <c r="D38" s="19" t="s">
        <v>2</v>
      </c>
      <c r="E38" s="7">
        <v>42348</v>
      </c>
      <c r="F38" s="7">
        <f>F8</f>
        <v>44709</v>
      </c>
      <c r="G38" s="31"/>
      <c r="H38" s="8">
        <f>EDATE(F38-1,1)</f>
        <v>44739</v>
      </c>
      <c r="I38" s="11">
        <f t="shared" ca="1" si="4"/>
        <v>30</v>
      </c>
      <c r="J38" s="9" t="str">
        <f t="shared" ca="1" si="5"/>
        <v>NOT DUE</v>
      </c>
      <c r="K38" s="28"/>
      <c r="L38" s="10"/>
    </row>
    <row r="39" spans="1:12" x14ac:dyDescent="0.15">
      <c r="A39" s="9" t="s">
        <v>639</v>
      </c>
      <c r="B39" s="13" t="s">
        <v>692</v>
      </c>
      <c r="C39" s="28" t="s">
        <v>696</v>
      </c>
      <c r="D39" s="19" t="s">
        <v>2</v>
      </c>
      <c r="E39" s="7">
        <v>42348</v>
      </c>
      <c r="F39" s="7">
        <f>F8</f>
        <v>44709</v>
      </c>
      <c r="G39" s="31"/>
      <c r="H39" s="8">
        <f>EDATE(F39-1,1)</f>
        <v>44739</v>
      </c>
      <c r="I39" s="11">
        <f t="shared" ca="1" si="4"/>
        <v>30</v>
      </c>
      <c r="J39" s="9" t="str">
        <f t="shared" ca="1" si="5"/>
        <v>NOT DUE</v>
      </c>
      <c r="K39" s="28"/>
      <c r="L39" s="10"/>
    </row>
    <row r="40" spans="1:12" ht="45.75" customHeight="1" x14ac:dyDescent="0.15">
      <c r="A40" s="9" t="s">
        <v>640</v>
      </c>
      <c r="B40" s="13" t="s">
        <v>363</v>
      </c>
      <c r="C40" s="28" t="s">
        <v>697</v>
      </c>
      <c r="D40" s="19" t="s">
        <v>89</v>
      </c>
      <c r="E40" s="7">
        <v>42348</v>
      </c>
      <c r="F40" s="7">
        <v>44471</v>
      </c>
      <c r="G40" s="31"/>
      <c r="H40" s="8">
        <f t="shared" ref="H40:H46" si="7">DATE(YEAR(F40)+1,MONTH(F40),DAY(F40)-1)</f>
        <v>44835</v>
      </c>
      <c r="I40" s="11">
        <f t="shared" ca="1" si="4"/>
        <v>126</v>
      </c>
      <c r="J40" s="9" t="str">
        <f t="shared" ca="1" si="5"/>
        <v>NOT DUE</v>
      </c>
      <c r="K40" s="28" t="s">
        <v>715</v>
      </c>
      <c r="L40" s="10"/>
    </row>
    <row r="41" spans="1:12" x14ac:dyDescent="0.15">
      <c r="A41" s="9" t="s">
        <v>641</v>
      </c>
      <c r="B41" s="13" t="s">
        <v>363</v>
      </c>
      <c r="C41" s="28" t="s">
        <v>698</v>
      </c>
      <c r="D41" s="19" t="s">
        <v>89</v>
      </c>
      <c r="E41" s="7">
        <v>42348</v>
      </c>
      <c r="F41" s="7">
        <v>44471</v>
      </c>
      <c r="G41" s="31"/>
      <c r="H41" s="8">
        <f t="shared" si="7"/>
        <v>44835</v>
      </c>
      <c r="I41" s="11">
        <f t="shared" ca="1" si="4"/>
        <v>126</v>
      </c>
      <c r="J41" s="9" t="str">
        <f t="shared" ca="1" si="5"/>
        <v>NOT DUE</v>
      </c>
      <c r="K41" s="28"/>
      <c r="L41" s="10"/>
    </row>
    <row r="42" spans="1:12" ht="42" customHeight="1" x14ac:dyDescent="0.15">
      <c r="A42" s="9" t="s">
        <v>642</v>
      </c>
      <c r="B42" s="13" t="s">
        <v>467</v>
      </c>
      <c r="C42" s="28" t="s">
        <v>699</v>
      </c>
      <c r="D42" s="19" t="s">
        <v>89</v>
      </c>
      <c r="E42" s="7">
        <v>42348</v>
      </c>
      <c r="F42" s="7">
        <v>44471</v>
      </c>
      <c r="G42" s="31"/>
      <c r="H42" s="8">
        <f t="shared" si="7"/>
        <v>44835</v>
      </c>
      <c r="I42" s="11">
        <f t="shared" ca="1" si="4"/>
        <v>126</v>
      </c>
      <c r="J42" s="9" t="str">
        <f t="shared" ca="1" si="5"/>
        <v>NOT DUE</v>
      </c>
      <c r="K42" s="28"/>
      <c r="L42" s="10"/>
    </row>
    <row r="43" spans="1:12" x14ac:dyDescent="0.15">
      <c r="A43" s="9" t="s">
        <v>643</v>
      </c>
      <c r="B43" s="13" t="s">
        <v>467</v>
      </c>
      <c r="C43" s="28" t="s">
        <v>700</v>
      </c>
      <c r="D43" s="19" t="s">
        <v>89</v>
      </c>
      <c r="E43" s="7">
        <v>42348</v>
      </c>
      <c r="F43" s="7">
        <v>44471</v>
      </c>
      <c r="G43" s="31"/>
      <c r="H43" s="8">
        <f t="shared" si="7"/>
        <v>44835</v>
      </c>
      <c r="I43" s="11">
        <f t="shared" ca="1" si="4"/>
        <v>126</v>
      </c>
      <c r="J43" s="9" t="str">
        <f t="shared" ca="1" si="5"/>
        <v>NOT DUE</v>
      </c>
      <c r="K43" s="28"/>
      <c r="L43" s="10"/>
    </row>
    <row r="44" spans="1:12" x14ac:dyDescent="0.15">
      <c r="A44" s="9" t="s">
        <v>644</v>
      </c>
      <c r="B44" s="13" t="s">
        <v>467</v>
      </c>
      <c r="C44" s="28" t="s">
        <v>701</v>
      </c>
      <c r="D44" s="19" t="s">
        <v>89</v>
      </c>
      <c r="E44" s="7">
        <v>42348</v>
      </c>
      <c r="F44" s="7">
        <v>44471</v>
      </c>
      <c r="G44" s="31"/>
      <c r="H44" s="8">
        <f t="shared" si="7"/>
        <v>44835</v>
      </c>
      <c r="I44" s="11">
        <f t="shared" ca="1" si="4"/>
        <v>126</v>
      </c>
      <c r="J44" s="9" t="str">
        <f t="shared" ca="1" si="5"/>
        <v>NOT DUE</v>
      </c>
      <c r="K44" s="28"/>
      <c r="L44" s="10"/>
    </row>
    <row r="45" spans="1:12" ht="24" x14ac:dyDescent="0.15">
      <c r="A45" s="9" t="s">
        <v>645</v>
      </c>
      <c r="B45" s="13" t="s">
        <v>702</v>
      </c>
      <c r="C45" s="28" t="s">
        <v>703</v>
      </c>
      <c r="D45" s="19" t="s">
        <v>89</v>
      </c>
      <c r="E45" s="7">
        <v>42348</v>
      </c>
      <c r="F45" s="7">
        <v>44471</v>
      </c>
      <c r="G45" s="31"/>
      <c r="H45" s="8">
        <f t="shared" si="7"/>
        <v>44835</v>
      </c>
      <c r="I45" s="11">
        <f t="shared" ca="1" si="4"/>
        <v>126</v>
      </c>
      <c r="J45" s="9" t="str">
        <f t="shared" ca="1" si="5"/>
        <v>NOT DUE</v>
      </c>
      <c r="K45" s="28"/>
      <c r="L45" s="10"/>
    </row>
    <row r="46" spans="1:12" x14ac:dyDescent="0.15">
      <c r="A46" s="9" t="s">
        <v>646</v>
      </c>
      <c r="B46" s="13" t="s">
        <v>704</v>
      </c>
      <c r="C46" s="28" t="s">
        <v>705</v>
      </c>
      <c r="D46" s="19" t="s">
        <v>89</v>
      </c>
      <c r="E46" s="7">
        <v>42348</v>
      </c>
      <c r="F46" s="7">
        <v>44471</v>
      </c>
      <c r="G46" s="31"/>
      <c r="H46" s="8">
        <f t="shared" si="7"/>
        <v>44835</v>
      </c>
      <c r="I46" s="11">
        <f t="shared" ca="1" si="4"/>
        <v>126</v>
      </c>
      <c r="J46" s="9" t="str">
        <f t="shared" ca="1" si="5"/>
        <v>NOT DUE</v>
      </c>
      <c r="K46" s="28"/>
      <c r="L46" s="10"/>
    </row>
    <row r="47" spans="1:12" ht="36" x14ac:dyDescent="0.15">
      <c r="A47" s="9" t="s">
        <v>647</v>
      </c>
      <c r="B47" s="13" t="s">
        <v>706</v>
      </c>
      <c r="C47" s="28" t="s">
        <v>707</v>
      </c>
      <c r="D47" s="19" t="s">
        <v>2</v>
      </c>
      <c r="E47" s="7">
        <v>42348</v>
      </c>
      <c r="F47" s="7">
        <f>F8</f>
        <v>44709</v>
      </c>
      <c r="G47" s="31"/>
      <c r="H47" s="8">
        <f>EDATE(F47-1,1)</f>
        <v>44739</v>
      </c>
      <c r="I47" s="11">
        <f t="shared" ca="1" si="4"/>
        <v>30</v>
      </c>
      <c r="J47" s="9" t="str">
        <f t="shared" ca="1" si="5"/>
        <v>NOT DUE</v>
      </c>
      <c r="K47" s="28"/>
      <c r="L47" s="10"/>
    </row>
    <row r="48" spans="1:12" ht="24" x14ac:dyDescent="0.15">
      <c r="A48" s="9" t="s">
        <v>648</v>
      </c>
      <c r="B48" s="13" t="s">
        <v>708</v>
      </c>
      <c r="C48" s="28" t="s">
        <v>709</v>
      </c>
      <c r="D48" s="19" t="s">
        <v>2</v>
      </c>
      <c r="E48" s="7">
        <v>42348</v>
      </c>
      <c r="F48" s="7">
        <f>F8</f>
        <v>44709</v>
      </c>
      <c r="G48" s="31"/>
      <c r="H48" s="8">
        <f>EDATE(F48-1,1)</f>
        <v>44739</v>
      </c>
      <c r="I48" s="11">
        <f t="shared" ca="1" si="4"/>
        <v>30</v>
      </c>
      <c r="J48" s="9" t="str">
        <f t="shared" ca="1" si="5"/>
        <v>NOT DUE</v>
      </c>
      <c r="K48" s="28"/>
      <c r="L48" s="10"/>
    </row>
    <row r="49" spans="1:12" ht="24" x14ac:dyDescent="0.15">
      <c r="A49" s="9" t="s">
        <v>649</v>
      </c>
      <c r="B49" s="29" t="s">
        <v>710</v>
      </c>
      <c r="C49" s="28" t="s">
        <v>711</v>
      </c>
      <c r="D49" s="19" t="s">
        <v>2</v>
      </c>
      <c r="E49" s="7">
        <v>42348</v>
      </c>
      <c r="F49" s="7">
        <f>F8</f>
        <v>44709</v>
      </c>
      <c r="G49" s="31"/>
      <c r="H49" s="8">
        <f>EDATE(F49-1,1)</f>
        <v>44739</v>
      </c>
      <c r="I49" s="11">
        <f t="shared" ca="1" si="4"/>
        <v>30</v>
      </c>
      <c r="J49" s="9" t="str">
        <f t="shared" ca="1" si="5"/>
        <v>NOT DUE</v>
      </c>
      <c r="K49" s="28"/>
      <c r="L49" s="10"/>
    </row>
    <row r="53" spans="1:12" x14ac:dyDescent="0.15">
      <c r="B53" s="66" t="s">
        <v>1418</v>
      </c>
      <c r="C53" s="62"/>
      <c r="D53" s="25" t="s">
        <v>1419</v>
      </c>
      <c r="F53" s="66" t="s">
        <v>1420</v>
      </c>
      <c r="G53" s="63"/>
      <c r="H53" s="63"/>
    </row>
    <row r="54" spans="1:12" x14ac:dyDescent="0.15">
      <c r="C54" s="18" t="str">
        <f>'Main Menu'!C124</f>
        <v>C/O Arn C. Montiague</v>
      </c>
      <c r="E54" s="64"/>
      <c r="F54" s="64"/>
      <c r="G54" s="64" t="str">
        <f>'Main Menu'!C123</f>
        <v>Capt. Wendell B. Judaya</v>
      </c>
      <c r="H54" s="64"/>
    </row>
    <row r="55" spans="1:12" x14ac:dyDescent="0.15">
      <c r="C55"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9">
    <cfRule type="cellIs" dxfId="182" priority="1" operator="equal">
      <formula>"overdue"</formula>
    </cfRule>
  </conditionalFormatting>
  <pageMargins left="0.7" right="0.7" top="0.75" bottom="0.75" header="0.3" footer="0.3"/>
  <pageSetup paperSize="9" scale="66" orientation="landscape"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5"/>
  <sheetViews>
    <sheetView topLeftCell="B1"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716</v>
      </c>
      <c r="D3" s="147" t="s">
        <v>9</v>
      </c>
      <c r="E3" s="147"/>
      <c r="F3" s="3" t="s">
        <v>717</v>
      </c>
    </row>
    <row r="4" spans="1:12" ht="18" customHeight="1" x14ac:dyDescent="0.15">
      <c r="A4" s="146" t="s">
        <v>22</v>
      </c>
      <c r="B4" s="146"/>
      <c r="C4" s="16" t="s">
        <v>607</v>
      </c>
      <c r="D4" s="147" t="s">
        <v>10</v>
      </c>
      <c r="E4" s="147"/>
      <c r="F4" s="31"/>
    </row>
    <row r="5" spans="1:12" ht="18" customHeight="1" x14ac:dyDescent="0.15">
      <c r="A5" s="146" t="s">
        <v>23</v>
      </c>
      <c r="B5" s="146"/>
      <c r="C5" s="17" t="s">
        <v>608</v>
      </c>
      <c r="D5" s="138"/>
      <c r="E5" s="138" t="str">
        <f>'[2]Running Hours'!$C5</f>
        <v>Date updated:</v>
      </c>
      <c r="F5" s="139">
        <f>'Windlass Starboard Side'!F5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718</v>
      </c>
      <c r="B8" s="13" t="s">
        <v>650</v>
      </c>
      <c r="C8" s="28" t="s">
        <v>381</v>
      </c>
      <c r="D8" s="19" t="s">
        <v>2</v>
      </c>
      <c r="E8" s="7">
        <v>42348</v>
      </c>
      <c r="F8" s="7">
        <v>44709</v>
      </c>
      <c r="G8" s="31"/>
      <c r="H8" s="8">
        <f t="shared" ref="H8:H13" si="0">EDATE(F8-1,1)</f>
        <v>44739</v>
      </c>
      <c r="I8" s="11">
        <f t="shared" ref="I8:I49" ca="1" si="1">IF(ISBLANK(H8),"",H8-DATE(YEAR(NOW()),MONTH(NOW()),DAY(NOW())))</f>
        <v>30</v>
      </c>
      <c r="J8" s="9" t="str">
        <f t="shared" ref="J8:J49" ca="1" si="2">IF(I8="","",IF(I8&lt;0,"OVERDUE","NOT DUE"))</f>
        <v>NOT DUE</v>
      </c>
      <c r="K8" s="28"/>
      <c r="L8" s="10"/>
    </row>
    <row r="9" spans="1:12" ht="24" x14ac:dyDescent="0.15">
      <c r="A9" s="9" t="s">
        <v>719</v>
      </c>
      <c r="B9" s="13" t="s">
        <v>651</v>
      </c>
      <c r="C9" s="28" t="s">
        <v>652</v>
      </c>
      <c r="D9" s="19" t="s">
        <v>2</v>
      </c>
      <c r="E9" s="7">
        <v>42348</v>
      </c>
      <c r="F9" s="7">
        <f>F8</f>
        <v>44709</v>
      </c>
      <c r="G9" s="31"/>
      <c r="H9" s="8">
        <f t="shared" si="0"/>
        <v>44739</v>
      </c>
      <c r="I9" s="11">
        <f t="shared" ca="1" si="1"/>
        <v>30</v>
      </c>
      <c r="J9" s="9" t="str">
        <f t="shared" ca="1" si="2"/>
        <v>NOT DUE</v>
      </c>
      <c r="K9" s="28"/>
      <c r="L9" s="10"/>
    </row>
    <row r="10" spans="1:12" x14ac:dyDescent="0.15">
      <c r="A10" s="9" t="s">
        <v>720</v>
      </c>
      <c r="B10" s="13" t="s">
        <v>653</v>
      </c>
      <c r="C10" s="28" t="s">
        <v>654</v>
      </c>
      <c r="D10" s="19" t="s">
        <v>2</v>
      </c>
      <c r="E10" s="7">
        <v>42348</v>
      </c>
      <c r="F10" s="7">
        <f>F8</f>
        <v>44709</v>
      </c>
      <c r="G10" s="31"/>
      <c r="H10" s="8">
        <f t="shared" si="0"/>
        <v>44739</v>
      </c>
      <c r="I10" s="11">
        <f t="shared" ca="1" si="1"/>
        <v>30</v>
      </c>
      <c r="J10" s="9" t="str">
        <f t="shared" ca="1" si="2"/>
        <v>NOT DUE</v>
      </c>
      <c r="K10" s="28"/>
      <c r="L10" s="10"/>
    </row>
    <row r="11" spans="1:12" ht="22.5" x14ac:dyDescent="0.15">
      <c r="A11" s="9" t="s">
        <v>721</v>
      </c>
      <c r="B11" s="29" t="s">
        <v>655</v>
      </c>
      <c r="C11" s="28" t="s">
        <v>656</v>
      </c>
      <c r="D11" s="19" t="s">
        <v>2</v>
      </c>
      <c r="E11" s="7">
        <v>42348</v>
      </c>
      <c r="F11" s="7">
        <f>F8</f>
        <v>44709</v>
      </c>
      <c r="G11" s="31"/>
      <c r="H11" s="8">
        <f t="shared" si="0"/>
        <v>44739</v>
      </c>
      <c r="I11" s="11">
        <f t="shared" ca="1" si="1"/>
        <v>30</v>
      </c>
      <c r="J11" s="9" t="str">
        <f t="shared" ca="1" si="2"/>
        <v>NOT DUE</v>
      </c>
      <c r="K11" s="28"/>
      <c r="L11" s="10" t="s">
        <v>3201</v>
      </c>
    </row>
    <row r="12" spans="1:12" x14ac:dyDescent="0.15">
      <c r="A12" s="9" t="s">
        <v>722</v>
      </c>
      <c r="B12" s="29" t="s">
        <v>657</v>
      </c>
      <c r="C12" s="28" t="s">
        <v>658</v>
      </c>
      <c r="D12" s="19" t="s">
        <v>2</v>
      </c>
      <c r="E12" s="7">
        <v>42348</v>
      </c>
      <c r="F12" s="7">
        <f>F8</f>
        <v>44709</v>
      </c>
      <c r="G12" s="31"/>
      <c r="H12" s="8">
        <f t="shared" si="0"/>
        <v>44739</v>
      </c>
      <c r="I12" s="11">
        <f t="shared" ca="1" si="1"/>
        <v>30</v>
      </c>
      <c r="J12" s="9" t="str">
        <f t="shared" ca="1" si="2"/>
        <v>NOT DUE</v>
      </c>
      <c r="K12" s="28"/>
      <c r="L12" s="10"/>
    </row>
    <row r="13" spans="1:12" ht="24" x14ac:dyDescent="0.15">
      <c r="A13" s="9" t="s">
        <v>723</v>
      </c>
      <c r="B13" s="29" t="s">
        <v>659</v>
      </c>
      <c r="C13" s="28" t="s">
        <v>660</v>
      </c>
      <c r="D13" s="19" t="s">
        <v>2</v>
      </c>
      <c r="E13" s="7">
        <v>42348</v>
      </c>
      <c r="F13" s="7">
        <f>F8</f>
        <v>44709</v>
      </c>
      <c r="G13" s="31"/>
      <c r="H13" s="8">
        <f t="shared" si="0"/>
        <v>44739</v>
      </c>
      <c r="I13" s="11">
        <f t="shared" ca="1" si="1"/>
        <v>30</v>
      </c>
      <c r="J13" s="9" t="str">
        <f t="shared" ca="1" si="2"/>
        <v>NOT DUE</v>
      </c>
      <c r="K13" s="28"/>
      <c r="L13" s="10"/>
    </row>
    <row r="14" spans="1:12" x14ac:dyDescent="0.15">
      <c r="A14" s="9" t="s">
        <v>724</v>
      </c>
      <c r="B14" s="29" t="s">
        <v>655</v>
      </c>
      <c r="C14" s="28" t="s">
        <v>477</v>
      </c>
      <c r="D14" s="19" t="s">
        <v>366</v>
      </c>
      <c r="E14" s="7">
        <v>42348</v>
      </c>
      <c r="F14" s="7">
        <v>44637</v>
      </c>
      <c r="G14" s="31"/>
      <c r="H14" s="8">
        <f>DATE(YEAR(F14),MONTH(F14)+3,DAY(F14)-1)</f>
        <v>44728</v>
      </c>
      <c r="I14" s="11">
        <f t="shared" ca="1" si="1"/>
        <v>19</v>
      </c>
      <c r="J14" s="9" t="str">
        <f t="shared" ca="1" si="2"/>
        <v>NOT DUE</v>
      </c>
      <c r="K14" s="28"/>
      <c r="L14" s="10"/>
    </row>
    <row r="15" spans="1:12" x14ac:dyDescent="0.15">
      <c r="A15" s="9" t="s">
        <v>725</v>
      </c>
      <c r="B15" s="29" t="s">
        <v>661</v>
      </c>
      <c r="C15" s="28" t="s">
        <v>662</v>
      </c>
      <c r="D15" s="19" t="s">
        <v>366</v>
      </c>
      <c r="E15" s="7">
        <v>42348</v>
      </c>
      <c r="F15" s="7">
        <v>44637</v>
      </c>
      <c r="G15" s="31"/>
      <c r="H15" s="8">
        <f>DATE(YEAR(F15),MONTH(F15)+3,DAY(F15)-1)</f>
        <v>44728</v>
      </c>
      <c r="I15" s="11">
        <f t="shared" ca="1" si="1"/>
        <v>19</v>
      </c>
      <c r="J15" s="9" t="str">
        <f t="shared" ca="1" si="2"/>
        <v>NOT DUE</v>
      </c>
      <c r="K15" s="28"/>
      <c r="L15" s="10"/>
    </row>
    <row r="16" spans="1:12" ht="24" x14ac:dyDescent="0.15">
      <c r="A16" s="9" t="s">
        <v>726</v>
      </c>
      <c r="B16" s="29" t="s">
        <v>663</v>
      </c>
      <c r="C16" s="28" t="s">
        <v>664</v>
      </c>
      <c r="D16" s="19" t="s">
        <v>366</v>
      </c>
      <c r="E16" s="7">
        <v>42348</v>
      </c>
      <c r="F16" s="7">
        <v>44637</v>
      </c>
      <c r="G16" s="31"/>
      <c r="H16" s="8">
        <f>DATE(YEAR(F16),MONTH(F16)+3,DAY(F16)-1)</f>
        <v>44728</v>
      </c>
      <c r="I16" s="11">
        <f t="shared" ca="1" si="1"/>
        <v>19</v>
      </c>
      <c r="J16" s="9" t="str">
        <f t="shared" ca="1" si="2"/>
        <v>NOT DUE</v>
      </c>
      <c r="K16" s="28"/>
      <c r="L16" s="10"/>
    </row>
    <row r="17" spans="1:12" ht="24" x14ac:dyDescent="0.15">
      <c r="A17" s="9" t="s">
        <v>727</v>
      </c>
      <c r="B17" s="29" t="s">
        <v>665</v>
      </c>
      <c r="C17" s="28" t="s">
        <v>666</v>
      </c>
      <c r="D17" s="19" t="s">
        <v>366</v>
      </c>
      <c r="E17" s="7">
        <v>42348</v>
      </c>
      <c r="F17" s="7">
        <v>44637</v>
      </c>
      <c r="G17" s="31"/>
      <c r="H17" s="8">
        <f>DATE(YEAR(F17),MONTH(F17)+3,DAY(F17)-1)</f>
        <v>44728</v>
      </c>
      <c r="I17" s="11">
        <f t="shared" ca="1" si="1"/>
        <v>19</v>
      </c>
      <c r="J17" s="9" t="str">
        <f t="shared" ca="1" si="2"/>
        <v>NOT DUE</v>
      </c>
      <c r="K17" s="28"/>
      <c r="L17" s="10"/>
    </row>
    <row r="18" spans="1:12" ht="31.5" customHeight="1" x14ac:dyDescent="0.15">
      <c r="A18" s="9" t="s">
        <v>728</v>
      </c>
      <c r="B18" s="13" t="s">
        <v>667</v>
      </c>
      <c r="C18" s="28" t="s">
        <v>668</v>
      </c>
      <c r="D18" s="19" t="s">
        <v>89</v>
      </c>
      <c r="E18" s="7">
        <v>42348</v>
      </c>
      <c r="F18" s="7">
        <v>44374</v>
      </c>
      <c r="G18" s="31"/>
      <c r="H18" s="8">
        <f t="shared" ref="H18:H23" si="3">DATE(YEAR(F18)+1,MONTH(F18),DAY(F18)-1)</f>
        <v>44738</v>
      </c>
      <c r="I18" s="11">
        <f t="shared" ca="1" si="1"/>
        <v>29</v>
      </c>
      <c r="J18" s="9" t="str">
        <f t="shared" ca="1" si="2"/>
        <v>NOT DUE</v>
      </c>
      <c r="K18" s="28" t="s">
        <v>712</v>
      </c>
      <c r="L18" s="10" t="s">
        <v>3083</v>
      </c>
    </row>
    <row r="19" spans="1:12" x14ac:dyDescent="0.15">
      <c r="A19" s="9" t="s">
        <v>729</v>
      </c>
      <c r="B19" s="13" t="s">
        <v>479</v>
      </c>
      <c r="C19" s="28" t="s">
        <v>669</v>
      </c>
      <c r="D19" s="19" t="s">
        <v>89</v>
      </c>
      <c r="E19" s="7">
        <v>42348</v>
      </c>
      <c r="F19" s="7">
        <v>44373</v>
      </c>
      <c r="G19" s="31"/>
      <c r="H19" s="8">
        <f t="shared" si="3"/>
        <v>44737</v>
      </c>
      <c r="I19" s="11">
        <f t="shared" ca="1" si="1"/>
        <v>28</v>
      </c>
      <c r="J19" s="9" t="str">
        <f t="shared" ca="1" si="2"/>
        <v>NOT DUE</v>
      </c>
      <c r="K19" s="28"/>
      <c r="L19" s="10"/>
    </row>
    <row r="20" spans="1:12" x14ac:dyDescent="0.15">
      <c r="A20" s="9" t="s">
        <v>730</v>
      </c>
      <c r="B20" s="13" t="s">
        <v>670</v>
      </c>
      <c r="C20" s="28" t="s">
        <v>671</v>
      </c>
      <c r="D20" s="19" t="s">
        <v>89</v>
      </c>
      <c r="E20" s="7">
        <v>42348</v>
      </c>
      <c r="F20" s="7">
        <v>44373</v>
      </c>
      <c r="G20" s="31"/>
      <c r="H20" s="8">
        <f t="shared" si="3"/>
        <v>44737</v>
      </c>
      <c r="I20" s="11">
        <f t="shared" ca="1" si="1"/>
        <v>28</v>
      </c>
      <c r="J20" s="9" t="str">
        <f t="shared" ca="1" si="2"/>
        <v>NOT DUE</v>
      </c>
      <c r="K20" s="28"/>
      <c r="L20" s="10"/>
    </row>
    <row r="21" spans="1:12" x14ac:dyDescent="0.15">
      <c r="A21" s="9" t="s">
        <v>731</v>
      </c>
      <c r="B21" s="13" t="s">
        <v>672</v>
      </c>
      <c r="C21" s="28" t="s">
        <v>673</v>
      </c>
      <c r="D21" s="19" t="s">
        <v>89</v>
      </c>
      <c r="E21" s="7">
        <v>42348</v>
      </c>
      <c r="F21" s="7">
        <v>44373</v>
      </c>
      <c r="G21" s="31"/>
      <c r="H21" s="8">
        <f t="shared" si="3"/>
        <v>44737</v>
      </c>
      <c r="I21" s="11">
        <f t="shared" ca="1" si="1"/>
        <v>28</v>
      </c>
      <c r="J21" s="9" t="str">
        <f t="shared" ca="1" si="2"/>
        <v>NOT DUE</v>
      </c>
      <c r="K21" s="28"/>
      <c r="L21" s="10"/>
    </row>
    <row r="22" spans="1:12" x14ac:dyDescent="0.15">
      <c r="A22" s="9" t="s">
        <v>732</v>
      </c>
      <c r="B22" s="13" t="s">
        <v>674</v>
      </c>
      <c r="C22" s="28" t="s">
        <v>660</v>
      </c>
      <c r="D22" s="19" t="s">
        <v>89</v>
      </c>
      <c r="E22" s="7">
        <v>42348</v>
      </c>
      <c r="F22" s="7">
        <v>44373</v>
      </c>
      <c r="G22" s="31"/>
      <c r="H22" s="8">
        <f t="shared" si="3"/>
        <v>44737</v>
      </c>
      <c r="I22" s="11">
        <f t="shared" ca="1" si="1"/>
        <v>28</v>
      </c>
      <c r="J22" s="9" t="str">
        <f t="shared" ca="1" si="2"/>
        <v>NOT DUE</v>
      </c>
      <c r="K22" s="28"/>
      <c r="L22" s="10"/>
    </row>
    <row r="23" spans="1:12" x14ac:dyDescent="0.15">
      <c r="A23" s="9" t="s">
        <v>733</v>
      </c>
      <c r="B23" s="13" t="s">
        <v>675</v>
      </c>
      <c r="C23" s="28" t="s">
        <v>676</v>
      </c>
      <c r="D23" s="19" t="s">
        <v>89</v>
      </c>
      <c r="E23" s="7">
        <v>42348</v>
      </c>
      <c r="F23" s="7">
        <v>44373</v>
      </c>
      <c r="G23" s="31"/>
      <c r="H23" s="8">
        <f t="shared" si="3"/>
        <v>44737</v>
      </c>
      <c r="I23" s="11">
        <f t="shared" ca="1" si="1"/>
        <v>28</v>
      </c>
      <c r="J23" s="9" t="str">
        <f t="shared" ca="1" si="2"/>
        <v>NOT DUE</v>
      </c>
      <c r="K23" s="28"/>
      <c r="L23" s="10"/>
    </row>
    <row r="24" spans="1:12" x14ac:dyDescent="0.15">
      <c r="A24" s="9" t="s">
        <v>734</v>
      </c>
      <c r="B24" s="13" t="s">
        <v>479</v>
      </c>
      <c r="C24" s="28" t="s">
        <v>677</v>
      </c>
      <c r="D24" s="19" t="s">
        <v>1</v>
      </c>
      <c r="E24" s="7">
        <v>42348</v>
      </c>
      <c r="F24" s="7">
        <v>44554</v>
      </c>
      <c r="G24" s="31"/>
      <c r="H24" s="8">
        <f t="shared" ref="H24:H29" si="4">DATE(YEAR(F24),MONTH(F24)+6,DAY(F24)-1)</f>
        <v>44735</v>
      </c>
      <c r="I24" s="11">
        <f t="shared" ca="1" si="1"/>
        <v>26</v>
      </c>
      <c r="J24" s="9" t="str">
        <f t="shared" ca="1" si="2"/>
        <v>NOT DUE</v>
      </c>
      <c r="K24" s="28"/>
      <c r="L24" s="10"/>
    </row>
    <row r="25" spans="1:12" x14ac:dyDescent="0.15">
      <c r="A25" s="9" t="s">
        <v>735</v>
      </c>
      <c r="B25" s="13" t="s">
        <v>678</v>
      </c>
      <c r="C25" s="28" t="s">
        <v>677</v>
      </c>
      <c r="D25" s="19" t="s">
        <v>1</v>
      </c>
      <c r="E25" s="7">
        <v>42348</v>
      </c>
      <c r="F25" s="7">
        <v>44554</v>
      </c>
      <c r="G25" s="31"/>
      <c r="H25" s="8">
        <f t="shared" si="4"/>
        <v>44735</v>
      </c>
      <c r="I25" s="11">
        <f t="shared" ca="1" si="1"/>
        <v>26</v>
      </c>
      <c r="J25" s="9" t="str">
        <f t="shared" ca="1" si="2"/>
        <v>NOT DUE</v>
      </c>
      <c r="K25" s="28"/>
      <c r="L25" s="10"/>
    </row>
    <row r="26" spans="1:12" ht="24" x14ac:dyDescent="0.15">
      <c r="A26" s="9" t="s">
        <v>736</v>
      </c>
      <c r="B26" s="13" t="s">
        <v>679</v>
      </c>
      <c r="C26" s="28" t="s">
        <v>680</v>
      </c>
      <c r="D26" s="19" t="s">
        <v>1</v>
      </c>
      <c r="E26" s="7">
        <v>42348</v>
      </c>
      <c r="F26" s="7">
        <v>44554</v>
      </c>
      <c r="G26" s="31"/>
      <c r="H26" s="8">
        <f t="shared" si="4"/>
        <v>44735</v>
      </c>
      <c r="I26" s="11">
        <f t="shared" ca="1" si="1"/>
        <v>26</v>
      </c>
      <c r="J26" s="9" t="str">
        <f t="shared" ca="1" si="2"/>
        <v>NOT DUE</v>
      </c>
      <c r="K26" s="28"/>
      <c r="L26" s="10"/>
    </row>
    <row r="27" spans="1:12" ht="24" x14ac:dyDescent="0.15">
      <c r="A27" s="9" t="s">
        <v>737</v>
      </c>
      <c r="B27" s="13" t="s">
        <v>681</v>
      </c>
      <c r="C27" s="28" t="s">
        <v>680</v>
      </c>
      <c r="D27" s="19" t="s">
        <v>1</v>
      </c>
      <c r="E27" s="7">
        <v>42348</v>
      </c>
      <c r="F27" s="7">
        <v>44554</v>
      </c>
      <c r="G27" s="31"/>
      <c r="H27" s="8">
        <f t="shared" si="4"/>
        <v>44735</v>
      </c>
      <c r="I27" s="11">
        <f t="shared" ca="1" si="1"/>
        <v>26</v>
      </c>
      <c r="J27" s="9" t="str">
        <f t="shared" ca="1" si="2"/>
        <v>NOT DUE</v>
      </c>
      <c r="K27" s="28"/>
      <c r="L27" s="10"/>
    </row>
    <row r="28" spans="1:12" x14ac:dyDescent="0.15">
      <c r="A28" s="9" t="s">
        <v>738</v>
      </c>
      <c r="B28" s="13" t="s">
        <v>682</v>
      </c>
      <c r="C28" s="28" t="s">
        <v>683</v>
      </c>
      <c r="D28" s="19" t="s">
        <v>1</v>
      </c>
      <c r="E28" s="7">
        <v>42348</v>
      </c>
      <c r="F28" s="7">
        <v>44554</v>
      </c>
      <c r="G28" s="31"/>
      <c r="H28" s="8">
        <f t="shared" si="4"/>
        <v>44735</v>
      </c>
      <c r="I28" s="11">
        <f t="shared" ca="1" si="1"/>
        <v>26</v>
      </c>
      <c r="J28" s="9" t="str">
        <f t="shared" ca="1" si="2"/>
        <v>NOT DUE</v>
      </c>
      <c r="K28" s="28"/>
      <c r="L28" s="10"/>
    </row>
    <row r="29" spans="1:12" x14ac:dyDescent="0.15">
      <c r="A29" s="9" t="s">
        <v>739</v>
      </c>
      <c r="B29" s="13" t="s">
        <v>684</v>
      </c>
      <c r="C29" s="28" t="s">
        <v>683</v>
      </c>
      <c r="D29" s="19" t="s">
        <v>1</v>
      </c>
      <c r="E29" s="7">
        <v>42348</v>
      </c>
      <c r="F29" s="7">
        <v>44554</v>
      </c>
      <c r="G29" s="31"/>
      <c r="H29" s="8">
        <f t="shared" si="4"/>
        <v>44735</v>
      </c>
      <c r="I29" s="11">
        <f t="shared" ca="1" si="1"/>
        <v>26</v>
      </c>
      <c r="J29" s="9" t="str">
        <f t="shared" ca="1" si="2"/>
        <v>NOT DUE</v>
      </c>
      <c r="K29" s="28"/>
      <c r="L29" s="10"/>
    </row>
    <row r="30" spans="1:12" ht="24" x14ac:dyDescent="0.15">
      <c r="A30" s="9" t="s">
        <v>740</v>
      </c>
      <c r="B30" s="13" t="s">
        <v>685</v>
      </c>
      <c r="C30" s="28" t="s">
        <v>686</v>
      </c>
      <c r="D30" s="19" t="s">
        <v>366</v>
      </c>
      <c r="E30" s="7">
        <v>42348</v>
      </c>
      <c r="F30" s="7">
        <v>44637</v>
      </c>
      <c r="G30" s="31"/>
      <c r="H30" s="8">
        <f>DATE(YEAR(F30),MONTH(F30)+3,DAY(F30)-1)</f>
        <v>44728</v>
      </c>
      <c r="I30" s="11">
        <f t="shared" ca="1" si="1"/>
        <v>19</v>
      </c>
      <c r="J30" s="9" t="str">
        <f t="shared" ca="1" si="2"/>
        <v>NOT DUE</v>
      </c>
      <c r="K30" s="28" t="s">
        <v>713</v>
      </c>
      <c r="L30" s="10"/>
    </row>
    <row r="31" spans="1:12" x14ac:dyDescent="0.15">
      <c r="A31" s="9" t="s">
        <v>741</v>
      </c>
      <c r="B31" s="13" t="s">
        <v>651</v>
      </c>
      <c r="C31" s="28" t="s">
        <v>687</v>
      </c>
      <c r="D31" s="19" t="s">
        <v>89</v>
      </c>
      <c r="E31" s="7">
        <v>42348</v>
      </c>
      <c r="F31" s="7">
        <v>44373</v>
      </c>
      <c r="G31" s="31"/>
      <c r="H31" s="8">
        <f>DATE(YEAR(F31)+1,MONTH(F31),DAY(F31)-1)</f>
        <v>44737</v>
      </c>
      <c r="I31" s="11">
        <f t="shared" ca="1" si="1"/>
        <v>28</v>
      </c>
      <c r="J31" s="9" t="str">
        <f t="shared" ca="1" si="2"/>
        <v>NOT DUE</v>
      </c>
      <c r="K31" s="28"/>
      <c r="L31" s="10"/>
    </row>
    <row r="32" spans="1:12" ht="24" x14ac:dyDescent="0.15">
      <c r="A32" s="9" t="s">
        <v>742</v>
      </c>
      <c r="B32" s="13" t="s">
        <v>651</v>
      </c>
      <c r="C32" s="28" t="s">
        <v>688</v>
      </c>
      <c r="D32" s="19" t="s">
        <v>89</v>
      </c>
      <c r="E32" s="7">
        <v>42348</v>
      </c>
      <c r="F32" s="7">
        <v>44373</v>
      </c>
      <c r="G32" s="31"/>
      <c r="H32" s="8">
        <f>DATE(YEAR(F32)+1,MONTH(F32),DAY(F32)-1)</f>
        <v>44737</v>
      </c>
      <c r="I32" s="11">
        <f t="shared" ca="1" si="1"/>
        <v>28</v>
      </c>
      <c r="J32" s="9" t="str">
        <f t="shared" ca="1" si="2"/>
        <v>NOT DUE</v>
      </c>
      <c r="K32" s="28"/>
      <c r="L32" s="10"/>
    </row>
    <row r="33" spans="1:12" ht="24" x14ac:dyDescent="0.15">
      <c r="A33" s="9" t="s">
        <v>743</v>
      </c>
      <c r="B33" s="13" t="s">
        <v>689</v>
      </c>
      <c r="C33" s="28" t="s">
        <v>690</v>
      </c>
      <c r="D33" s="19" t="s">
        <v>1</v>
      </c>
      <c r="E33" s="7">
        <v>42348</v>
      </c>
      <c r="F33" s="7">
        <v>44554</v>
      </c>
      <c r="G33" s="31"/>
      <c r="H33" s="8">
        <f>DATE(YEAR(F33),MONTH(F33)+6,DAY(F33)-1)</f>
        <v>44735</v>
      </c>
      <c r="I33" s="11">
        <f t="shared" ca="1" si="1"/>
        <v>26</v>
      </c>
      <c r="J33" s="9" t="str">
        <f t="shared" ca="1" si="2"/>
        <v>NOT DUE</v>
      </c>
      <c r="K33" s="28"/>
      <c r="L33" s="10"/>
    </row>
    <row r="34" spans="1:12" ht="24" x14ac:dyDescent="0.15">
      <c r="A34" s="9" t="s">
        <v>744</v>
      </c>
      <c r="B34" s="13" t="s">
        <v>689</v>
      </c>
      <c r="C34" s="28" t="s">
        <v>691</v>
      </c>
      <c r="D34" s="19" t="s">
        <v>1</v>
      </c>
      <c r="E34" s="7">
        <v>42348</v>
      </c>
      <c r="F34" s="7">
        <v>44604</v>
      </c>
      <c r="G34" s="31"/>
      <c r="H34" s="8">
        <f>DATE(YEAR(F34),MONTH(F34)+6,DAY(F34)-1)</f>
        <v>44784</v>
      </c>
      <c r="I34" s="11">
        <f t="shared" ca="1" si="1"/>
        <v>75</v>
      </c>
      <c r="J34" s="9" t="str">
        <f t="shared" ca="1" si="2"/>
        <v>NOT DUE</v>
      </c>
      <c r="K34" s="28" t="s">
        <v>714</v>
      </c>
      <c r="L34" s="10" t="s">
        <v>3159</v>
      </c>
    </row>
    <row r="35" spans="1:12" ht="30.75" customHeight="1" x14ac:dyDescent="0.15">
      <c r="A35" s="9" t="s">
        <v>745</v>
      </c>
      <c r="B35" s="13" t="s">
        <v>692</v>
      </c>
      <c r="C35" s="28" t="s">
        <v>691</v>
      </c>
      <c r="D35" s="19" t="s">
        <v>1</v>
      </c>
      <c r="E35" s="7">
        <v>42348</v>
      </c>
      <c r="F35" s="7">
        <v>44604</v>
      </c>
      <c r="G35" s="31"/>
      <c r="H35" s="8">
        <f>DATE(YEAR(F35),MONTH(F35)+6,DAY(F35)-1)</f>
        <v>44784</v>
      </c>
      <c r="I35" s="11">
        <f t="shared" ca="1" si="1"/>
        <v>75</v>
      </c>
      <c r="J35" s="9" t="str">
        <f t="shared" ca="1" si="2"/>
        <v>NOT DUE</v>
      </c>
      <c r="K35" s="28" t="s">
        <v>714</v>
      </c>
      <c r="L35" s="10" t="s">
        <v>3159</v>
      </c>
    </row>
    <row r="36" spans="1:12" x14ac:dyDescent="0.15">
      <c r="A36" s="9" t="s">
        <v>746</v>
      </c>
      <c r="B36" s="13" t="s">
        <v>692</v>
      </c>
      <c r="C36" s="28" t="s">
        <v>693</v>
      </c>
      <c r="D36" s="19" t="s">
        <v>2</v>
      </c>
      <c r="E36" s="7">
        <v>42348</v>
      </c>
      <c r="F36" s="7">
        <f>F8</f>
        <v>44709</v>
      </c>
      <c r="G36" s="31"/>
      <c r="H36" s="8">
        <f>EDATE(F36-1,1)</f>
        <v>44739</v>
      </c>
      <c r="I36" s="11">
        <f t="shared" ca="1" si="1"/>
        <v>30</v>
      </c>
      <c r="J36" s="9" t="str">
        <f t="shared" ca="1" si="2"/>
        <v>NOT DUE</v>
      </c>
      <c r="K36" s="28"/>
      <c r="L36" s="10"/>
    </row>
    <row r="37" spans="1:12" x14ac:dyDescent="0.15">
      <c r="A37" s="9" t="s">
        <v>747</v>
      </c>
      <c r="B37" s="13" t="s">
        <v>692</v>
      </c>
      <c r="C37" s="28" t="s">
        <v>694</v>
      </c>
      <c r="D37" s="19" t="s">
        <v>2</v>
      </c>
      <c r="E37" s="7">
        <v>42348</v>
      </c>
      <c r="F37" s="7">
        <f>F8</f>
        <v>44709</v>
      </c>
      <c r="G37" s="31"/>
      <c r="H37" s="8">
        <f>EDATE(F37-1,1)</f>
        <v>44739</v>
      </c>
      <c r="I37" s="11">
        <f t="shared" ca="1" si="1"/>
        <v>30</v>
      </c>
      <c r="J37" s="9" t="str">
        <f t="shared" ca="1" si="2"/>
        <v>NOT DUE</v>
      </c>
      <c r="K37" s="28"/>
      <c r="L37" s="10"/>
    </row>
    <row r="38" spans="1:12" x14ac:dyDescent="0.15">
      <c r="A38" s="9" t="s">
        <v>748</v>
      </c>
      <c r="B38" s="13" t="s">
        <v>692</v>
      </c>
      <c r="C38" s="28" t="s">
        <v>695</v>
      </c>
      <c r="D38" s="19" t="s">
        <v>2</v>
      </c>
      <c r="E38" s="7">
        <v>42348</v>
      </c>
      <c r="F38" s="7">
        <f>F8</f>
        <v>44709</v>
      </c>
      <c r="G38" s="31"/>
      <c r="H38" s="8">
        <f>EDATE(F38-1,1)</f>
        <v>44739</v>
      </c>
      <c r="I38" s="11">
        <f t="shared" ca="1" si="1"/>
        <v>30</v>
      </c>
      <c r="J38" s="9" t="str">
        <f t="shared" ca="1" si="2"/>
        <v>NOT DUE</v>
      </c>
      <c r="K38" s="28"/>
      <c r="L38" s="10"/>
    </row>
    <row r="39" spans="1:12" x14ac:dyDescent="0.15">
      <c r="A39" s="9" t="s">
        <v>749</v>
      </c>
      <c r="B39" s="13" t="s">
        <v>692</v>
      </c>
      <c r="C39" s="28" t="s">
        <v>696</v>
      </c>
      <c r="D39" s="19" t="s">
        <v>2</v>
      </c>
      <c r="E39" s="7">
        <v>42348</v>
      </c>
      <c r="F39" s="7">
        <f>F8</f>
        <v>44709</v>
      </c>
      <c r="G39" s="31"/>
      <c r="H39" s="8">
        <f>EDATE(F39-1,1)</f>
        <v>44739</v>
      </c>
      <c r="I39" s="11">
        <f t="shared" ca="1" si="1"/>
        <v>30</v>
      </c>
      <c r="J39" s="9" t="str">
        <f t="shared" ca="1" si="2"/>
        <v>NOT DUE</v>
      </c>
      <c r="K39" s="28"/>
      <c r="L39" s="10"/>
    </row>
    <row r="40" spans="1:12" ht="46.5" customHeight="1" x14ac:dyDescent="0.15">
      <c r="A40" s="9" t="s">
        <v>750</v>
      </c>
      <c r="B40" s="13" t="s">
        <v>363</v>
      </c>
      <c r="C40" s="28" t="s">
        <v>697</v>
      </c>
      <c r="D40" s="19" t="s">
        <v>89</v>
      </c>
      <c r="E40" s="7">
        <v>42348</v>
      </c>
      <c r="F40" s="7">
        <v>44471</v>
      </c>
      <c r="G40" s="31"/>
      <c r="H40" s="8">
        <f t="shared" ref="H40:H46" si="5">DATE(YEAR(F40)+1,MONTH(F40),DAY(F40)-1)</f>
        <v>44835</v>
      </c>
      <c r="I40" s="11">
        <f t="shared" ca="1" si="1"/>
        <v>126</v>
      </c>
      <c r="J40" s="9" t="str">
        <f t="shared" ca="1" si="2"/>
        <v>NOT DUE</v>
      </c>
      <c r="K40" s="28" t="s">
        <v>715</v>
      </c>
      <c r="L40" s="10"/>
    </row>
    <row r="41" spans="1:12" x14ac:dyDescent="0.15">
      <c r="A41" s="9" t="s">
        <v>751</v>
      </c>
      <c r="B41" s="13" t="s">
        <v>363</v>
      </c>
      <c r="C41" s="28" t="s">
        <v>698</v>
      </c>
      <c r="D41" s="19" t="s">
        <v>89</v>
      </c>
      <c r="E41" s="7">
        <v>42348</v>
      </c>
      <c r="F41" s="7">
        <v>44471</v>
      </c>
      <c r="G41" s="31"/>
      <c r="H41" s="8">
        <f t="shared" si="5"/>
        <v>44835</v>
      </c>
      <c r="I41" s="11">
        <f t="shared" ca="1" si="1"/>
        <v>126</v>
      </c>
      <c r="J41" s="9" t="str">
        <f t="shared" ca="1" si="2"/>
        <v>NOT DUE</v>
      </c>
      <c r="K41" s="28"/>
      <c r="L41" s="10"/>
    </row>
    <row r="42" spans="1:12" ht="42" customHeight="1" x14ac:dyDescent="0.15">
      <c r="A42" s="9" t="s">
        <v>752</v>
      </c>
      <c r="B42" s="13" t="s">
        <v>467</v>
      </c>
      <c r="C42" s="28" t="s">
        <v>699</v>
      </c>
      <c r="D42" s="19" t="s">
        <v>89</v>
      </c>
      <c r="E42" s="7">
        <v>42348</v>
      </c>
      <c r="F42" s="7">
        <v>44471</v>
      </c>
      <c r="G42" s="31"/>
      <c r="H42" s="8">
        <f t="shared" si="5"/>
        <v>44835</v>
      </c>
      <c r="I42" s="11">
        <f t="shared" ca="1" si="1"/>
        <v>126</v>
      </c>
      <c r="J42" s="9" t="str">
        <f t="shared" ca="1" si="2"/>
        <v>NOT DUE</v>
      </c>
      <c r="K42" s="28"/>
      <c r="L42" s="10" t="s">
        <v>3108</v>
      </c>
    </row>
    <row r="43" spans="1:12" x14ac:dyDescent="0.15">
      <c r="A43" s="9" t="s">
        <v>753</v>
      </c>
      <c r="B43" s="13" t="s">
        <v>467</v>
      </c>
      <c r="C43" s="28" t="s">
        <v>700</v>
      </c>
      <c r="D43" s="19" t="s">
        <v>89</v>
      </c>
      <c r="E43" s="7">
        <v>42348</v>
      </c>
      <c r="F43" s="7">
        <v>44471</v>
      </c>
      <c r="G43" s="31"/>
      <c r="H43" s="8">
        <f t="shared" si="5"/>
        <v>44835</v>
      </c>
      <c r="I43" s="11">
        <f t="shared" ca="1" si="1"/>
        <v>126</v>
      </c>
      <c r="J43" s="9" t="str">
        <f t="shared" ca="1" si="2"/>
        <v>NOT DUE</v>
      </c>
      <c r="K43" s="28"/>
      <c r="L43" s="10"/>
    </row>
    <row r="44" spans="1:12" x14ac:dyDescent="0.15">
      <c r="A44" s="9" t="s">
        <v>754</v>
      </c>
      <c r="B44" s="13" t="s">
        <v>467</v>
      </c>
      <c r="C44" s="28" t="s">
        <v>701</v>
      </c>
      <c r="D44" s="19" t="s">
        <v>89</v>
      </c>
      <c r="E44" s="7">
        <v>42348</v>
      </c>
      <c r="F44" s="7">
        <v>44471</v>
      </c>
      <c r="G44" s="31"/>
      <c r="H44" s="8">
        <f t="shared" si="5"/>
        <v>44835</v>
      </c>
      <c r="I44" s="11">
        <f t="shared" ca="1" si="1"/>
        <v>126</v>
      </c>
      <c r="J44" s="9" t="str">
        <f t="shared" ca="1" si="2"/>
        <v>NOT DUE</v>
      </c>
      <c r="K44" s="28"/>
      <c r="L44" s="10"/>
    </row>
    <row r="45" spans="1:12" ht="24" x14ac:dyDescent="0.15">
      <c r="A45" s="9" t="s">
        <v>755</v>
      </c>
      <c r="B45" s="13" t="s">
        <v>702</v>
      </c>
      <c r="C45" s="28" t="s">
        <v>703</v>
      </c>
      <c r="D45" s="19" t="s">
        <v>89</v>
      </c>
      <c r="E45" s="7">
        <v>42348</v>
      </c>
      <c r="F45" s="7">
        <v>44471</v>
      </c>
      <c r="G45" s="31"/>
      <c r="H45" s="8">
        <f t="shared" si="5"/>
        <v>44835</v>
      </c>
      <c r="I45" s="11">
        <f t="shared" ca="1" si="1"/>
        <v>126</v>
      </c>
      <c r="J45" s="9" t="str">
        <f t="shared" ca="1" si="2"/>
        <v>NOT DUE</v>
      </c>
      <c r="K45" s="28"/>
      <c r="L45" s="10"/>
    </row>
    <row r="46" spans="1:12" x14ac:dyDescent="0.15">
      <c r="A46" s="9" t="s">
        <v>756</v>
      </c>
      <c r="B46" s="13" t="s">
        <v>704</v>
      </c>
      <c r="C46" s="28" t="s">
        <v>705</v>
      </c>
      <c r="D46" s="19" t="s">
        <v>89</v>
      </c>
      <c r="E46" s="7">
        <v>42348</v>
      </c>
      <c r="F46" s="7">
        <v>44471</v>
      </c>
      <c r="G46" s="31"/>
      <c r="H46" s="8">
        <f t="shared" si="5"/>
        <v>44835</v>
      </c>
      <c r="I46" s="11">
        <f t="shared" ca="1" si="1"/>
        <v>126</v>
      </c>
      <c r="J46" s="9" t="str">
        <f t="shared" ca="1" si="2"/>
        <v>NOT DUE</v>
      </c>
      <c r="K46" s="28"/>
      <c r="L46" s="10"/>
    </row>
    <row r="47" spans="1:12" ht="36" x14ac:dyDescent="0.15">
      <c r="A47" s="9" t="s">
        <v>757</v>
      </c>
      <c r="B47" s="13" t="s">
        <v>706</v>
      </c>
      <c r="C47" s="28" t="s">
        <v>707</v>
      </c>
      <c r="D47" s="19" t="s">
        <v>2</v>
      </c>
      <c r="E47" s="7">
        <v>42348</v>
      </c>
      <c r="F47" s="7">
        <f>F8</f>
        <v>44709</v>
      </c>
      <c r="G47" s="31"/>
      <c r="H47" s="8">
        <f>EDATE(F47-1,1)</f>
        <v>44739</v>
      </c>
      <c r="I47" s="11">
        <f t="shared" ca="1" si="1"/>
        <v>30</v>
      </c>
      <c r="J47" s="9" t="str">
        <f t="shared" ca="1" si="2"/>
        <v>NOT DUE</v>
      </c>
      <c r="K47" s="28"/>
      <c r="L47" s="10"/>
    </row>
    <row r="48" spans="1:12" ht="24" x14ac:dyDescent="0.15">
      <c r="A48" s="9" t="s">
        <v>758</v>
      </c>
      <c r="B48" s="13" t="s">
        <v>708</v>
      </c>
      <c r="C48" s="28" t="s">
        <v>709</v>
      </c>
      <c r="D48" s="19" t="s">
        <v>2</v>
      </c>
      <c r="E48" s="7">
        <v>42348</v>
      </c>
      <c r="F48" s="7">
        <f>F8</f>
        <v>44709</v>
      </c>
      <c r="G48" s="31"/>
      <c r="H48" s="8">
        <f>EDATE(F48-1,1)</f>
        <v>44739</v>
      </c>
      <c r="I48" s="11">
        <f t="shared" ca="1" si="1"/>
        <v>30</v>
      </c>
      <c r="J48" s="9" t="str">
        <f t="shared" ca="1" si="2"/>
        <v>NOT DUE</v>
      </c>
      <c r="K48" s="28"/>
      <c r="L48" s="10"/>
    </row>
    <row r="49" spans="1:12" ht="24" x14ac:dyDescent="0.15">
      <c r="A49" s="9" t="s">
        <v>759</v>
      </c>
      <c r="B49" s="29" t="s">
        <v>710</v>
      </c>
      <c r="C49" s="28" t="s">
        <v>711</v>
      </c>
      <c r="D49" s="19" t="s">
        <v>2</v>
      </c>
      <c r="E49" s="7">
        <v>42348</v>
      </c>
      <c r="F49" s="7">
        <f>F8</f>
        <v>44709</v>
      </c>
      <c r="G49" s="31"/>
      <c r="H49" s="8">
        <f>EDATE(F49-1,1)</f>
        <v>44739</v>
      </c>
      <c r="I49" s="11">
        <f t="shared" ca="1" si="1"/>
        <v>30</v>
      </c>
      <c r="J49" s="9" t="str">
        <f t="shared" ca="1" si="2"/>
        <v>NOT DUE</v>
      </c>
      <c r="K49" s="28"/>
      <c r="L49" s="10"/>
    </row>
    <row r="51" spans="1:12" x14ac:dyDescent="0.15">
      <c r="C51" s="102"/>
      <c r="D51" s="103"/>
      <c r="E51" s="67"/>
      <c r="F51" s="67"/>
      <c r="G51" s="67"/>
      <c r="H51" s="67"/>
    </row>
    <row r="52" spans="1:12" x14ac:dyDescent="0.15">
      <c r="C52" s="102"/>
      <c r="D52" s="103"/>
      <c r="E52" s="67"/>
      <c r="F52" s="67"/>
      <c r="G52" s="151"/>
      <c r="H52" s="151"/>
    </row>
    <row r="53" spans="1:12" x14ac:dyDescent="0.15">
      <c r="B53" s="66" t="s">
        <v>1418</v>
      </c>
      <c r="C53" s="62"/>
      <c r="D53" s="25" t="s">
        <v>1419</v>
      </c>
      <c r="F53" s="66" t="s">
        <v>1420</v>
      </c>
      <c r="G53" s="63"/>
      <c r="H53" s="63"/>
    </row>
    <row r="54" spans="1:12" x14ac:dyDescent="0.15">
      <c r="C54" s="18" t="str">
        <f>'Main Menu'!C124</f>
        <v>C/O Arn C. Montiague</v>
      </c>
      <c r="E54" s="64"/>
      <c r="F54" s="64"/>
      <c r="G54" s="64" t="str">
        <f>'Main Menu'!C123</f>
        <v>Capt. Wendell B. Judaya</v>
      </c>
      <c r="H54" s="64"/>
    </row>
    <row r="55" spans="1:12" x14ac:dyDescent="0.15">
      <c r="C55" s="18" t="str">
        <f>'Main Menu'!C127</f>
        <v>2/E Alan A. Canama</v>
      </c>
    </row>
  </sheetData>
  <sheetProtection selectLockedCells="1"/>
  <mergeCells count="10">
    <mergeCell ref="G52:H52"/>
    <mergeCell ref="A4:B4"/>
    <mergeCell ref="D4:E4"/>
    <mergeCell ref="A5:B5"/>
    <mergeCell ref="A1:B1"/>
    <mergeCell ref="D1:E1"/>
    <mergeCell ref="A2:B2"/>
    <mergeCell ref="D2:E2"/>
    <mergeCell ref="A3:B3"/>
    <mergeCell ref="D3:E3"/>
  </mergeCells>
  <phoneticPr fontId="10" type="noConversion"/>
  <conditionalFormatting sqref="J8:J49">
    <cfRule type="cellIs" dxfId="181" priority="1" operator="equal">
      <formula>"overdue"</formula>
    </cfRule>
  </conditionalFormatting>
  <pageMargins left="0.7" right="0.7" top="0.75" bottom="0.75" header="0.3" footer="0.3"/>
  <pageSetup paperSize="9" scale="66" orientation="landscape"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760</v>
      </c>
      <c r="D3" s="147" t="s">
        <v>9</v>
      </c>
      <c r="E3" s="147"/>
      <c r="F3" s="3" t="s">
        <v>1158</v>
      </c>
    </row>
    <row r="4" spans="1:12" ht="18" customHeight="1" x14ac:dyDescent="0.15">
      <c r="A4" s="146" t="s">
        <v>22</v>
      </c>
      <c r="B4" s="146"/>
      <c r="C4" s="16" t="s">
        <v>768</v>
      </c>
      <c r="D4" s="147" t="s">
        <v>10</v>
      </c>
      <c r="E4" s="147"/>
      <c r="F4" s="31"/>
    </row>
    <row r="5" spans="1:12" ht="18" customHeight="1" x14ac:dyDescent="0.15">
      <c r="A5" s="146" t="s">
        <v>23</v>
      </c>
      <c r="B5" s="146"/>
      <c r="C5" s="17" t="s">
        <v>608</v>
      </c>
      <c r="D5" s="138"/>
      <c r="E5" s="138" t="str">
        <f>'[2]Running Hours'!$C5</f>
        <v>Date updated:</v>
      </c>
      <c r="F5" s="139">
        <f>'Windlass Port Side'!F5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1159</v>
      </c>
      <c r="B8" s="13" t="s">
        <v>650</v>
      </c>
      <c r="C8" s="28" t="s">
        <v>381</v>
      </c>
      <c r="D8" s="19" t="s">
        <v>2</v>
      </c>
      <c r="E8" s="7">
        <v>42348</v>
      </c>
      <c r="F8" s="7">
        <v>44709</v>
      </c>
      <c r="G8" s="31"/>
      <c r="H8" s="8">
        <f t="shared" ref="H8:H15" si="0">EDATE(F8-1,1)</f>
        <v>44739</v>
      </c>
      <c r="I8" s="11">
        <f t="shared" ref="I8:I46" ca="1" si="1">IF(ISBLANK(H8),"",H8-DATE(YEAR(NOW()),MONTH(NOW()),DAY(NOW())))</f>
        <v>30</v>
      </c>
      <c r="J8" s="9" t="str">
        <f t="shared" ref="J8:J46" ca="1" si="2">IF(I8="","",IF(I8&lt;0,"OVERDUE","NOT DUE"))</f>
        <v>NOT DUE</v>
      </c>
      <c r="K8" s="28"/>
      <c r="L8" s="10"/>
    </row>
    <row r="9" spans="1:12" x14ac:dyDescent="0.15">
      <c r="A9" s="9" t="s">
        <v>1160</v>
      </c>
      <c r="B9" s="13" t="s">
        <v>761</v>
      </c>
      <c r="C9" s="28" t="s">
        <v>762</v>
      </c>
      <c r="D9" s="19" t="s">
        <v>2</v>
      </c>
      <c r="E9" s="7">
        <v>42348</v>
      </c>
      <c r="F9" s="7">
        <f>F8</f>
        <v>44709</v>
      </c>
      <c r="G9" s="31"/>
      <c r="H9" s="8">
        <f t="shared" si="0"/>
        <v>44739</v>
      </c>
      <c r="I9" s="11">
        <f t="shared" ca="1" si="1"/>
        <v>30</v>
      </c>
      <c r="J9" s="9" t="str">
        <f t="shared" ca="1" si="2"/>
        <v>NOT DUE</v>
      </c>
      <c r="K9" s="28"/>
      <c r="L9" s="10"/>
    </row>
    <row r="10" spans="1:12" x14ac:dyDescent="0.15">
      <c r="A10" s="9" t="s">
        <v>1161</v>
      </c>
      <c r="B10" s="13" t="s">
        <v>763</v>
      </c>
      <c r="C10" s="28" t="s">
        <v>762</v>
      </c>
      <c r="D10" s="19" t="s">
        <v>2</v>
      </c>
      <c r="E10" s="7">
        <v>42348</v>
      </c>
      <c r="F10" s="7">
        <f>F8</f>
        <v>44709</v>
      </c>
      <c r="G10" s="31"/>
      <c r="H10" s="8">
        <f t="shared" si="0"/>
        <v>44739</v>
      </c>
      <c r="I10" s="11">
        <f t="shared" ca="1" si="1"/>
        <v>30</v>
      </c>
      <c r="J10" s="9" t="str">
        <f t="shared" ca="1" si="2"/>
        <v>NOT DUE</v>
      </c>
      <c r="K10" s="28"/>
      <c r="L10" s="10"/>
    </row>
    <row r="11" spans="1:12" x14ac:dyDescent="0.15">
      <c r="A11" s="9" t="s">
        <v>1162</v>
      </c>
      <c r="B11" s="13" t="s">
        <v>710</v>
      </c>
      <c r="C11" s="28" t="s">
        <v>762</v>
      </c>
      <c r="D11" s="19" t="s">
        <v>2</v>
      </c>
      <c r="E11" s="7">
        <v>42348</v>
      </c>
      <c r="F11" s="7">
        <f>F8</f>
        <v>44709</v>
      </c>
      <c r="G11" s="31"/>
      <c r="H11" s="8">
        <f t="shared" si="0"/>
        <v>44739</v>
      </c>
      <c r="I11" s="11">
        <f t="shared" ca="1" si="1"/>
        <v>30</v>
      </c>
      <c r="J11" s="9" t="str">
        <f t="shared" ca="1" si="2"/>
        <v>NOT DUE</v>
      </c>
      <c r="K11" s="28"/>
      <c r="L11" s="10"/>
    </row>
    <row r="12" spans="1:12" ht="24" x14ac:dyDescent="0.15">
      <c r="A12" s="9" t="s">
        <v>1163</v>
      </c>
      <c r="B12" s="13" t="s">
        <v>651</v>
      </c>
      <c r="C12" s="28" t="s">
        <v>652</v>
      </c>
      <c r="D12" s="19" t="s">
        <v>2</v>
      </c>
      <c r="E12" s="7">
        <v>42348</v>
      </c>
      <c r="F12" s="7">
        <f>F8</f>
        <v>44709</v>
      </c>
      <c r="G12" s="31"/>
      <c r="H12" s="8">
        <f t="shared" si="0"/>
        <v>44739</v>
      </c>
      <c r="I12" s="11">
        <f t="shared" ca="1" si="1"/>
        <v>30</v>
      </c>
      <c r="J12" s="9" t="str">
        <f t="shared" ca="1" si="2"/>
        <v>NOT DUE</v>
      </c>
      <c r="K12" s="28"/>
      <c r="L12" s="10"/>
    </row>
    <row r="13" spans="1:12" ht="22.5" x14ac:dyDescent="0.15">
      <c r="A13" s="9" t="s">
        <v>1164</v>
      </c>
      <c r="B13" s="29" t="s">
        <v>655</v>
      </c>
      <c r="C13" s="28" t="s">
        <v>656</v>
      </c>
      <c r="D13" s="19" t="s">
        <v>2</v>
      </c>
      <c r="E13" s="7">
        <v>42348</v>
      </c>
      <c r="F13" s="7">
        <f>F8</f>
        <v>44709</v>
      </c>
      <c r="G13" s="31"/>
      <c r="H13" s="8">
        <f t="shared" si="0"/>
        <v>44739</v>
      </c>
      <c r="I13" s="11">
        <f t="shared" ca="1" si="1"/>
        <v>30</v>
      </c>
      <c r="J13" s="9" t="str">
        <f t="shared" ca="1" si="2"/>
        <v>NOT DUE</v>
      </c>
      <c r="K13" s="28"/>
      <c r="L13" s="10" t="s">
        <v>3126</v>
      </c>
    </row>
    <row r="14" spans="1:12" x14ac:dyDescent="0.15">
      <c r="A14" s="9" t="s">
        <v>1165</v>
      </c>
      <c r="B14" s="13" t="s">
        <v>657</v>
      </c>
      <c r="C14" s="28" t="s">
        <v>658</v>
      </c>
      <c r="D14" s="19" t="s">
        <v>2</v>
      </c>
      <c r="E14" s="7">
        <v>42348</v>
      </c>
      <c r="F14" s="7">
        <f>F8</f>
        <v>44709</v>
      </c>
      <c r="G14" s="31"/>
      <c r="H14" s="8">
        <f t="shared" si="0"/>
        <v>44739</v>
      </c>
      <c r="I14" s="11">
        <f t="shared" ca="1" si="1"/>
        <v>30</v>
      </c>
      <c r="J14" s="9" t="str">
        <f t="shared" ca="1" si="2"/>
        <v>NOT DUE</v>
      </c>
      <c r="K14" s="28"/>
      <c r="L14" s="10"/>
    </row>
    <row r="15" spans="1:12" ht="24" x14ac:dyDescent="0.15">
      <c r="A15" s="9" t="s">
        <v>1166</v>
      </c>
      <c r="B15" s="13" t="s">
        <v>659</v>
      </c>
      <c r="C15" s="28" t="s">
        <v>660</v>
      </c>
      <c r="D15" s="19" t="s">
        <v>2</v>
      </c>
      <c r="E15" s="7">
        <v>42348</v>
      </c>
      <c r="F15" s="7">
        <f>F8</f>
        <v>44709</v>
      </c>
      <c r="G15" s="31"/>
      <c r="H15" s="8">
        <f t="shared" si="0"/>
        <v>44739</v>
      </c>
      <c r="I15" s="11">
        <f t="shared" ca="1" si="1"/>
        <v>30</v>
      </c>
      <c r="J15" s="9" t="str">
        <f t="shared" ca="1" si="2"/>
        <v>NOT DUE</v>
      </c>
      <c r="K15" s="28"/>
      <c r="L15" s="10"/>
    </row>
    <row r="16" spans="1:12" x14ac:dyDescent="0.15">
      <c r="A16" s="9" t="s">
        <v>1167</v>
      </c>
      <c r="B16" s="13" t="s">
        <v>661</v>
      </c>
      <c r="C16" s="28" t="s">
        <v>662</v>
      </c>
      <c r="D16" s="19" t="s">
        <v>366</v>
      </c>
      <c r="E16" s="7">
        <v>42348</v>
      </c>
      <c r="F16" s="7">
        <v>44637</v>
      </c>
      <c r="G16" s="31"/>
      <c r="H16" s="8">
        <f>DATE(YEAR(F16),MONTH(F16)+3,DAY(F16)-1)</f>
        <v>44728</v>
      </c>
      <c r="I16" s="11">
        <f t="shared" ca="1" si="1"/>
        <v>19</v>
      </c>
      <c r="J16" s="9" t="str">
        <f t="shared" ca="1" si="2"/>
        <v>NOT DUE</v>
      </c>
      <c r="K16" s="28"/>
      <c r="L16" s="10"/>
    </row>
    <row r="17" spans="1:12" ht="30.75" customHeight="1" x14ac:dyDescent="0.15">
      <c r="A17" s="9" t="s">
        <v>1168</v>
      </c>
      <c r="B17" s="13" t="s">
        <v>667</v>
      </c>
      <c r="C17" s="28" t="s">
        <v>668</v>
      </c>
      <c r="D17" s="19" t="s">
        <v>89</v>
      </c>
      <c r="E17" s="7">
        <v>42348</v>
      </c>
      <c r="F17" s="7">
        <v>44408</v>
      </c>
      <c r="G17" s="31"/>
      <c r="H17" s="8">
        <f>DATE(YEAR(F17)+1,MONTH(F17),DAY(F17)-1)</f>
        <v>44772</v>
      </c>
      <c r="I17" s="11">
        <f t="shared" ca="1" si="1"/>
        <v>63</v>
      </c>
      <c r="J17" s="9" t="str">
        <f t="shared" ca="1" si="2"/>
        <v>NOT DUE</v>
      </c>
      <c r="K17" s="28" t="s">
        <v>712</v>
      </c>
      <c r="L17" s="10" t="s">
        <v>3158</v>
      </c>
    </row>
    <row r="18" spans="1:12" ht="15" customHeight="1" x14ac:dyDescent="0.15">
      <c r="A18" s="9" t="s">
        <v>1169</v>
      </c>
      <c r="B18" s="13" t="s">
        <v>479</v>
      </c>
      <c r="C18" s="28" t="s">
        <v>669</v>
      </c>
      <c r="D18" s="19" t="s">
        <v>89</v>
      </c>
      <c r="E18" s="7">
        <v>42348</v>
      </c>
      <c r="F18" s="7">
        <v>44373</v>
      </c>
      <c r="G18" s="31"/>
      <c r="H18" s="8">
        <f>DATE(YEAR(F18)+1,MONTH(F18),DAY(F18)-1)</f>
        <v>44737</v>
      </c>
      <c r="I18" s="11">
        <f t="shared" ca="1" si="1"/>
        <v>28</v>
      </c>
      <c r="J18" s="9" t="str">
        <f t="shared" ca="1" si="2"/>
        <v>NOT DUE</v>
      </c>
      <c r="K18" s="28"/>
      <c r="L18" s="10"/>
    </row>
    <row r="19" spans="1:12" x14ac:dyDescent="0.15">
      <c r="A19" s="9" t="s">
        <v>1170</v>
      </c>
      <c r="B19" s="13" t="s">
        <v>670</v>
      </c>
      <c r="C19" s="28" t="s">
        <v>671</v>
      </c>
      <c r="D19" s="19" t="s">
        <v>89</v>
      </c>
      <c r="E19" s="7">
        <v>42348</v>
      </c>
      <c r="F19" s="7">
        <v>44373</v>
      </c>
      <c r="G19" s="31"/>
      <c r="H19" s="8">
        <f>DATE(YEAR(F19)+1,MONTH(F19),DAY(F19)-1)</f>
        <v>44737</v>
      </c>
      <c r="I19" s="11">
        <f t="shared" ca="1" si="1"/>
        <v>28</v>
      </c>
      <c r="J19" s="9" t="str">
        <f t="shared" ca="1" si="2"/>
        <v>NOT DUE</v>
      </c>
      <c r="K19" s="28"/>
      <c r="L19" s="10"/>
    </row>
    <row r="20" spans="1:12" x14ac:dyDescent="0.15">
      <c r="A20" s="9" t="s">
        <v>1171</v>
      </c>
      <c r="B20" s="13" t="s">
        <v>674</v>
      </c>
      <c r="C20" s="28" t="s">
        <v>660</v>
      </c>
      <c r="D20" s="19" t="s">
        <v>89</v>
      </c>
      <c r="E20" s="7">
        <v>42348</v>
      </c>
      <c r="F20" s="7">
        <v>44373</v>
      </c>
      <c r="G20" s="31"/>
      <c r="H20" s="8">
        <f>DATE(YEAR(F20)+1,MONTH(F20),DAY(F20)-1)</f>
        <v>44737</v>
      </c>
      <c r="I20" s="11">
        <f t="shared" ca="1" si="1"/>
        <v>28</v>
      </c>
      <c r="J20" s="9" t="str">
        <f t="shared" ca="1" si="2"/>
        <v>NOT DUE</v>
      </c>
      <c r="K20" s="28"/>
      <c r="L20" s="10"/>
    </row>
    <row r="21" spans="1:12" x14ac:dyDescent="0.15">
      <c r="A21" s="9" t="s">
        <v>1172</v>
      </c>
      <c r="B21" s="13" t="s">
        <v>675</v>
      </c>
      <c r="C21" s="28" t="s">
        <v>676</v>
      </c>
      <c r="D21" s="19" t="s">
        <v>89</v>
      </c>
      <c r="E21" s="7">
        <v>42348</v>
      </c>
      <c r="F21" s="7">
        <v>44373</v>
      </c>
      <c r="G21" s="31"/>
      <c r="H21" s="8">
        <f>DATE(YEAR(F21)+1,MONTH(F21),DAY(F21)-1)</f>
        <v>44737</v>
      </c>
      <c r="I21" s="11">
        <f t="shared" ca="1" si="1"/>
        <v>28</v>
      </c>
      <c r="J21" s="9" t="str">
        <f t="shared" ca="1" si="2"/>
        <v>NOT DUE</v>
      </c>
      <c r="K21" s="28"/>
      <c r="L21" s="10"/>
    </row>
    <row r="22" spans="1:12" x14ac:dyDescent="0.15">
      <c r="A22" s="9" t="s">
        <v>1173</v>
      </c>
      <c r="B22" s="13" t="s">
        <v>479</v>
      </c>
      <c r="C22" s="28" t="s">
        <v>677</v>
      </c>
      <c r="D22" s="19" t="s">
        <v>1</v>
      </c>
      <c r="E22" s="7">
        <v>42348</v>
      </c>
      <c r="F22" s="7">
        <v>44554</v>
      </c>
      <c r="G22" s="31"/>
      <c r="H22" s="8">
        <f t="shared" ref="H22:H27" si="3">DATE(YEAR(F22),MONTH(F22)+6,DAY(F22)-1)</f>
        <v>44735</v>
      </c>
      <c r="I22" s="11">
        <f t="shared" ca="1" si="1"/>
        <v>26</v>
      </c>
      <c r="J22" s="9" t="str">
        <f t="shared" ca="1" si="2"/>
        <v>NOT DUE</v>
      </c>
      <c r="K22" s="28"/>
      <c r="L22" s="10"/>
    </row>
    <row r="23" spans="1:12" x14ac:dyDescent="0.15">
      <c r="A23" s="9" t="s">
        <v>1174</v>
      </c>
      <c r="B23" s="13" t="s">
        <v>678</v>
      </c>
      <c r="C23" s="28" t="s">
        <v>677</v>
      </c>
      <c r="D23" s="19" t="s">
        <v>1</v>
      </c>
      <c r="E23" s="7">
        <v>42348</v>
      </c>
      <c r="F23" s="7">
        <v>44554</v>
      </c>
      <c r="G23" s="31"/>
      <c r="H23" s="8">
        <f t="shared" si="3"/>
        <v>44735</v>
      </c>
      <c r="I23" s="11">
        <f t="shared" ca="1" si="1"/>
        <v>26</v>
      </c>
      <c r="J23" s="9" t="str">
        <f t="shared" ca="1" si="2"/>
        <v>NOT DUE</v>
      </c>
      <c r="K23" s="28"/>
      <c r="L23" s="10"/>
    </row>
    <row r="24" spans="1:12" ht="24" x14ac:dyDescent="0.15">
      <c r="A24" s="9" t="s">
        <v>1175</v>
      </c>
      <c r="B24" s="13" t="s">
        <v>679</v>
      </c>
      <c r="C24" s="28" t="s">
        <v>680</v>
      </c>
      <c r="D24" s="19" t="s">
        <v>1</v>
      </c>
      <c r="E24" s="7">
        <v>42348</v>
      </c>
      <c r="F24" s="7">
        <v>44554</v>
      </c>
      <c r="G24" s="31"/>
      <c r="H24" s="8">
        <f t="shared" si="3"/>
        <v>44735</v>
      </c>
      <c r="I24" s="11">
        <f t="shared" ca="1" si="1"/>
        <v>26</v>
      </c>
      <c r="J24" s="9" t="str">
        <f t="shared" ca="1" si="2"/>
        <v>NOT DUE</v>
      </c>
      <c r="K24" s="28"/>
      <c r="L24" s="10"/>
    </row>
    <row r="25" spans="1:12" ht="24" x14ac:dyDescent="0.15">
      <c r="A25" s="9" t="s">
        <v>1176</v>
      </c>
      <c r="B25" s="13" t="s">
        <v>764</v>
      </c>
      <c r="C25" s="28" t="s">
        <v>680</v>
      </c>
      <c r="D25" s="19" t="s">
        <v>1</v>
      </c>
      <c r="E25" s="7">
        <v>42348</v>
      </c>
      <c r="F25" s="7">
        <v>44554</v>
      </c>
      <c r="G25" s="31"/>
      <c r="H25" s="8">
        <f t="shared" si="3"/>
        <v>44735</v>
      </c>
      <c r="I25" s="11">
        <f t="shared" ca="1" si="1"/>
        <v>26</v>
      </c>
      <c r="J25" s="9" t="str">
        <f t="shared" ca="1" si="2"/>
        <v>NOT DUE</v>
      </c>
      <c r="K25" s="28"/>
      <c r="L25" s="10"/>
    </row>
    <row r="26" spans="1:12" x14ac:dyDescent="0.15">
      <c r="A26" s="9" t="s">
        <v>1177</v>
      </c>
      <c r="B26" s="13" t="s">
        <v>682</v>
      </c>
      <c r="C26" s="28" t="s">
        <v>683</v>
      </c>
      <c r="D26" s="19" t="s">
        <v>1</v>
      </c>
      <c r="E26" s="7">
        <v>42348</v>
      </c>
      <c r="F26" s="7">
        <v>44554</v>
      </c>
      <c r="G26" s="31"/>
      <c r="H26" s="8">
        <f t="shared" si="3"/>
        <v>44735</v>
      </c>
      <c r="I26" s="11">
        <f t="shared" ca="1" si="1"/>
        <v>26</v>
      </c>
      <c r="J26" s="9" t="str">
        <f t="shared" ca="1" si="2"/>
        <v>NOT DUE</v>
      </c>
      <c r="K26" s="28"/>
      <c r="L26" s="10"/>
    </row>
    <row r="27" spans="1:12" x14ac:dyDescent="0.15">
      <c r="A27" s="9" t="s">
        <v>1178</v>
      </c>
      <c r="B27" s="13" t="s">
        <v>657</v>
      </c>
      <c r="C27" s="28" t="s">
        <v>683</v>
      </c>
      <c r="D27" s="19" t="s">
        <v>1</v>
      </c>
      <c r="E27" s="7">
        <v>42348</v>
      </c>
      <c r="F27" s="7">
        <v>44554</v>
      </c>
      <c r="G27" s="31"/>
      <c r="H27" s="8">
        <f t="shared" si="3"/>
        <v>44735</v>
      </c>
      <c r="I27" s="11">
        <f t="shared" ca="1" si="1"/>
        <v>26</v>
      </c>
      <c r="J27" s="9" t="str">
        <f t="shared" ca="1" si="2"/>
        <v>NOT DUE</v>
      </c>
      <c r="K27" s="28"/>
      <c r="L27" s="10"/>
    </row>
    <row r="28" spans="1:12" ht="24" x14ac:dyDescent="0.15">
      <c r="A28" s="9" t="s">
        <v>1179</v>
      </c>
      <c r="B28" s="13" t="s">
        <v>685</v>
      </c>
      <c r="C28" s="28" t="s">
        <v>686</v>
      </c>
      <c r="D28" s="19" t="s">
        <v>366</v>
      </c>
      <c r="E28" s="7">
        <v>42348</v>
      </c>
      <c r="F28" s="7">
        <v>44687</v>
      </c>
      <c r="G28" s="31"/>
      <c r="H28" s="8">
        <f>DATE(YEAR(F28),MONTH(F28)+3,DAY(F28)-1)</f>
        <v>44778</v>
      </c>
      <c r="I28" s="11">
        <f t="shared" ca="1" si="1"/>
        <v>69</v>
      </c>
      <c r="J28" s="9" t="str">
        <f t="shared" ca="1" si="2"/>
        <v>NOT DUE</v>
      </c>
      <c r="K28" s="28" t="s">
        <v>766</v>
      </c>
      <c r="L28" s="10"/>
    </row>
    <row r="29" spans="1:12" x14ac:dyDescent="0.15">
      <c r="A29" s="9" t="s">
        <v>1180</v>
      </c>
      <c r="B29" s="13" t="s">
        <v>651</v>
      </c>
      <c r="C29" s="28" t="s">
        <v>687</v>
      </c>
      <c r="D29" s="19" t="s">
        <v>89</v>
      </c>
      <c r="E29" s="7">
        <v>42348</v>
      </c>
      <c r="F29" s="7">
        <v>44373</v>
      </c>
      <c r="G29" s="31"/>
      <c r="H29" s="8">
        <f>DATE(YEAR(F29)+1,MONTH(F29),DAY(F29)-1)</f>
        <v>44737</v>
      </c>
      <c r="I29" s="11">
        <f t="shared" ca="1" si="1"/>
        <v>28</v>
      </c>
      <c r="J29" s="9" t="str">
        <f t="shared" ca="1" si="2"/>
        <v>NOT DUE</v>
      </c>
      <c r="K29" s="28"/>
      <c r="L29" s="10"/>
    </row>
    <row r="30" spans="1:12" ht="24" x14ac:dyDescent="0.15">
      <c r="A30" s="9" t="s">
        <v>1181</v>
      </c>
      <c r="B30" s="13" t="s">
        <v>651</v>
      </c>
      <c r="C30" s="28" t="s">
        <v>688</v>
      </c>
      <c r="D30" s="19" t="s">
        <v>89</v>
      </c>
      <c r="E30" s="7">
        <v>42348</v>
      </c>
      <c r="F30" s="7">
        <v>44373</v>
      </c>
      <c r="G30" s="31"/>
      <c r="H30" s="8">
        <f>DATE(YEAR(F30)+1,MONTH(F30),DAY(F30)-1)</f>
        <v>44737</v>
      </c>
      <c r="I30" s="11">
        <f t="shared" ca="1" si="1"/>
        <v>28</v>
      </c>
      <c r="J30" s="9" t="str">
        <f t="shared" ca="1" si="2"/>
        <v>NOT DUE</v>
      </c>
      <c r="K30" s="28"/>
      <c r="L30" s="10"/>
    </row>
    <row r="31" spans="1:12" ht="24" x14ac:dyDescent="0.15">
      <c r="A31" s="9" t="s">
        <v>1182</v>
      </c>
      <c r="B31" s="13" t="s">
        <v>689</v>
      </c>
      <c r="C31" s="28" t="s">
        <v>690</v>
      </c>
      <c r="D31" s="19" t="s">
        <v>1</v>
      </c>
      <c r="E31" s="7">
        <v>42348</v>
      </c>
      <c r="F31" s="7">
        <v>44554</v>
      </c>
      <c r="G31" s="31"/>
      <c r="H31" s="8">
        <f>DATE(YEAR(F31),MONTH(F31)+6,DAY(F31)-1)</f>
        <v>44735</v>
      </c>
      <c r="I31" s="11">
        <f t="shared" ca="1" si="1"/>
        <v>26</v>
      </c>
      <c r="J31" s="9" t="str">
        <f t="shared" ca="1" si="2"/>
        <v>NOT DUE</v>
      </c>
      <c r="K31" s="28"/>
      <c r="L31" s="10"/>
    </row>
    <row r="32" spans="1:12" ht="24" x14ac:dyDescent="0.15">
      <c r="A32" s="9" t="s">
        <v>1183</v>
      </c>
      <c r="B32" s="13" t="s">
        <v>689</v>
      </c>
      <c r="C32" s="28" t="s">
        <v>691</v>
      </c>
      <c r="D32" s="19" t="s">
        <v>1</v>
      </c>
      <c r="E32" s="7">
        <v>42348</v>
      </c>
      <c r="F32" s="7">
        <v>44604</v>
      </c>
      <c r="G32" s="31"/>
      <c r="H32" s="8">
        <f>DATE(YEAR(F32),MONTH(F32)+6,DAY(F32)-1)</f>
        <v>44784</v>
      </c>
      <c r="I32" s="11">
        <f t="shared" ca="1" si="1"/>
        <v>75</v>
      </c>
      <c r="J32" s="9" t="str">
        <f t="shared" ca="1" si="2"/>
        <v>NOT DUE</v>
      </c>
      <c r="K32" s="28" t="s">
        <v>714</v>
      </c>
      <c r="L32" s="10" t="s">
        <v>3159</v>
      </c>
    </row>
    <row r="33" spans="1:12" ht="30.75" customHeight="1" x14ac:dyDescent="0.15">
      <c r="A33" s="9" t="s">
        <v>1184</v>
      </c>
      <c r="B33" s="29" t="s">
        <v>692</v>
      </c>
      <c r="C33" s="28" t="s">
        <v>691</v>
      </c>
      <c r="D33" s="19" t="s">
        <v>1</v>
      </c>
      <c r="E33" s="7">
        <v>42348</v>
      </c>
      <c r="F33" s="7">
        <v>44604</v>
      </c>
      <c r="G33" s="31"/>
      <c r="H33" s="8">
        <f>DATE(YEAR(F33),MONTH(F33)+6,DAY(F33)-1)</f>
        <v>44784</v>
      </c>
      <c r="I33" s="11">
        <f t="shared" ca="1" si="1"/>
        <v>75</v>
      </c>
      <c r="J33" s="9" t="str">
        <f t="shared" ca="1" si="2"/>
        <v>NOT DUE</v>
      </c>
      <c r="K33" s="28" t="s">
        <v>714</v>
      </c>
      <c r="L33" s="10" t="s">
        <v>3159</v>
      </c>
    </row>
    <row r="34" spans="1:12" x14ac:dyDescent="0.15">
      <c r="A34" s="9" t="s">
        <v>1185</v>
      </c>
      <c r="B34" s="29" t="s">
        <v>692</v>
      </c>
      <c r="C34" s="28" t="s">
        <v>693</v>
      </c>
      <c r="D34" s="19" t="s">
        <v>2</v>
      </c>
      <c r="E34" s="7">
        <v>42348</v>
      </c>
      <c r="F34" s="7">
        <f>F8</f>
        <v>44709</v>
      </c>
      <c r="G34" s="31"/>
      <c r="H34" s="8">
        <f>EDATE(F34-1,1)</f>
        <v>44739</v>
      </c>
      <c r="I34" s="11">
        <f t="shared" ca="1" si="1"/>
        <v>30</v>
      </c>
      <c r="J34" s="9" t="str">
        <f t="shared" ca="1" si="2"/>
        <v>NOT DUE</v>
      </c>
      <c r="K34" s="28"/>
      <c r="L34" s="10"/>
    </row>
    <row r="35" spans="1:12" ht="15" customHeight="1" x14ac:dyDescent="0.15">
      <c r="A35" s="9" t="s">
        <v>1186</v>
      </c>
      <c r="B35" s="29" t="s">
        <v>692</v>
      </c>
      <c r="C35" s="28" t="s">
        <v>694</v>
      </c>
      <c r="D35" s="19" t="s">
        <v>2</v>
      </c>
      <c r="E35" s="7">
        <v>42348</v>
      </c>
      <c r="F35" s="7">
        <f>F8</f>
        <v>44709</v>
      </c>
      <c r="G35" s="31"/>
      <c r="H35" s="8">
        <f>EDATE(F35-1,1)</f>
        <v>44739</v>
      </c>
      <c r="I35" s="11">
        <f t="shared" ca="1" si="1"/>
        <v>30</v>
      </c>
      <c r="J35" s="9" t="str">
        <f t="shared" ca="1" si="2"/>
        <v>NOT DUE</v>
      </c>
      <c r="K35" s="28"/>
      <c r="L35" s="10"/>
    </row>
    <row r="36" spans="1:12" x14ac:dyDescent="0.15">
      <c r="A36" s="9" t="s">
        <v>1187</v>
      </c>
      <c r="B36" s="29" t="s">
        <v>692</v>
      </c>
      <c r="C36" s="28" t="s">
        <v>695</v>
      </c>
      <c r="D36" s="19" t="s">
        <v>2</v>
      </c>
      <c r="E36" s="7">
        <v>42348</v>
      </c>
      <c r="F36" s="7">
        <f>F8</f>
        <v>44709</v>
      </c>
      <c r="G36" s="31"/>
      <c r="H36" s="8">
        <f>EDATE(F36-1,1)</f>
        <v>44739</v>
      </c>
      <c r="I36" s="11">
        <f t="shared" ca="1" si="1"/>
        <v>30</v>
      </c>
      <c r="J36" s="9" t="str">
        <f t="shared" ca="1" si="2"/>
        <v>NOT DUE</v>
      </c>
      <c r="K36" s="28"/>
      <c r="L36" s="10"/>
    </row>
    <row r="37" spans="1:12" x14ac:dyDescent="0.15">
      <c r="A37" s="9" t="s">
        <v>1188</v>
      </c>
      <c r="B37" s="29" t="s">
        <v>692</v>
      </c>
      <c r="C37" s="28" t="s">
        <v>696</v>
      </c>
      <c r="D37" s="19" t="s">
        <v>2</v>
      </c>
      <c r="E37" s="7">
        <v>42348</v>
      </c>
      <c r="F37" s="7">
        <f>F8</f>
        <v>44709</v>
      </c>
      <c r="G37" s="31"/>
      <c r="H37" s="8">
        <f>EDATE(F37-1,1)</f>
        <v>44739</v>
      </c>
      <c r="I37" s="11">
        <f t="shared" ca="1" si="1"/>
        <v>30</v>
      </c>
      <c r="J37" s="9" t="str">
        <f t="shared" ca="1" si="2"/>
        <v>NOT DUE</v>
      </c>
      <c r="K37" s="28"/>
      <c r="L37" s="10"/>
    </row>
    <row r="38" spans="1:12" ht="44.25" customHeight="1" x14ac:dyDescent="0.15">
      <c r="A38" s="9" t="s">
        <v>1189</v>
      </c>
      <c r="B38" s="13" t="s">
        <v>363</v>
      </c>
      <c r="C38" s="28" t="s">
        <v>697</v>
      </c>
      <c r="D38" s="19" t="s">
        <v>89</v>
      </c>
      <c r="E38" s="7">
        <v>42348</v>
      </c>
      <c r="F38" s="7">
        <v>44408</v>
      </c>
      <c r="G38" s="31"/>
      <c r="H38" s="8">
        <f t="shared" ref="H38:H44" si="4">DATE(YEAR(F38)+1,MONTH(F38),DAY(F38)-1)</f>
        <v>44772</v>
      </c>
      <c r="I38" s="11">
        <f t="shared" ca="1" si="1"/>
        <v>63</v>
      </c>
      <c r="J38" s="9" t="str">
        <f t="shared" ca="1" si="2"/>
        <v>NOT DUE</v>
      </c>
      <c r="K38" s="28" t="s">
        <v>715</v>
      </c>
      <c r="L38" s="10"/>
    </row>
    <row r="39" spans="1:12" x14ac:dyDescent="0.15">
      <c r="A39" s="9" t="s">
        <v>1190</v>
      </c>
      <c r="B39" s="13" t="s">
        <v>363</v>
      </c>
      <c r="C39" s="28" t="s">
        <v>698</v>
      </c>
      <c r="D39" s="19" t="s">
        <v>89</v>
      </c>
      <c r="E39" s="7">
        <v>42348</v>
      </c>
      <c r="F39" s="7">
        <v>44408</v>
      </c>
      <c r="G39" s="31"/>
      <c r="H39" s="8">
        <f t="shared" si="4"/>
        <v>44772</v>
      </c>
      <c r="I39" s="11">
        <f t="shared" ca="1" si="1"/>
        <v>63</v>
      </c>
      <c r="J39" s="9" t="str">
        <f t="shared" ca="1" si="2"/>
        <v>NOT DUE</v>
      </c>
      <c r="K39" s="28"/>
      <c r="L39" s="10"/>
    </row>
    <row r="40" spans="1:12" ht="42" customHeight="1" x14ac:dyDescent="0.15">
      <c r="A40" s="9" t="s">
        <v>1191</v>
      </c>
      <c r="B40" s="13" t="s">
        <v>467</v>
      </c>
      <c r="C40" s="28" t="s">
        <v>699</v>
      </c>
      <c r="D40" s="19" t="s">
        <v>89</v>
      </c>
      <c r="E40" s="7">
        <v>42348</v>
      </c>
      <c r="F40" s="7">
        <v>44408</v>
      </c>
      <c r="G40" s="31"/>
      <c r="H40" s="8">
        <f t="shared" si="4"/>
        <v>44772</v>
      </c>
      <c r="I40" s="11">
        <f t="shared" ca="1" si="1"/>
        <v>63</v>
      </c>
      <c r="J40" s="9" t="str">
        <f t="shared" ca="1" si="2"/>
        <v>NOT DUE</v>
      </c>
      <c r="K40" s="28"/>
      <c r="L40" s="10"/>
    </row>
    <row r="41" spans="1:12" x14ac:dyDescent="0.15">
      <c r="A41" s="9" t="s">
        <v>1192</v>
      </c>
      <c r="B41" s="13" t="s">
        <v>765</v>
      </c>
      <c r="C41" s="28" t="s">
        <v>700</v>
      </c>
      <c r="D41" s="19" t="s">
        <v>89</v>
      </c>
      <c r="E41" s="7">
        <v>42348</v>
      </c>
      <c r="F41" s="7">
        <v>44408</v>
      </c>
      <c r="G41" s="31"/>
      <c r="H41" s="8">
        <f t="shared" si="4"/>
        <v>44772</v>
      </c>
      <c r="I41" s="11">
        <f t="shared" ca="1" si="1"/>
        <v>63</v>
      </c>
      <c r="J41" s="9" t="str">
        <f t="shared" ca="1" si="2"/>
        <v>NOT DUE</v>
      </c>
      <c r="K41" s="28"/>
      <c r="L41" s="10"/>
    </row>
    <row r="42" spans="1:12" x14ac:dyDescent="0.15">
      <c r="A42" s="9" t="s">
        <v>1193</v>
      </c>
      <c r="B42" s="13" t="s">
        <v>467</v>
      </c>
      <c r="C42" s="28" t="s">
        <v>701</v>
      </c>
      <c r="D42" s="19" t="s">
        <v>89</v>
      </c>
      <c r="E42" s="7">
        <v>42348</v>
      </c>
      <c r="F42" s="7">
        <v>44408</v>
      </c>
      <c r="G42" s="31"/>
      <c r="H42" s="8">
        <f t="shared" si="4"/>
        <v>44772</v>
      </c>
      <c r="I42" s="11">
        <f t="shared" ca="1" si="1"/>
        <v>63</v>
      </c>
      <c r="J42" s="9" t="str">
        <f t="shared" ca="1" si="2"/>
        <v>NOT DUE</v>
      </c>
      <c r="K42" s="28"/>
      <c r="L42" s="10"/>
    </row>
    <row r="43" spans="1:12" ht="24" x14ac:dyDescent="0.15">
      <c r="A43" s="9" t="s">
        <v>1194</v>
      </c>
      <c r="B43" s="13" t="s">
        <v>702</v>
      </c>
      <c r="C43" s="28" t="s">
        <v>703</v>
      </c>
      <c r="D43" s="19" t="s">
        <v>89</v>
      </c>
      <c r="E43" s="7">
        <v>42348</v>
      </c>
      <c r="F43" s="7">
        <v>44408</v>
      </c>
      <c r="G43" s="31"/>
      <c r="H43" s="8">
        <f t="shared" si="4"/>
        <v>44772</v>
      </c>
      <c r="I43" s="11">
        <f t="shared" ca="1" si="1"/>
        <v>63</v>
      </c>
      <c r="J43" s="9" t="str">
        <f t="shared" ca="1" si="2"/>
        <v>NOT DUE</v>
      </c>
      <c r="K43" s="28"/>
      <c r="L43" s="10"/>
    </row>
    <row r="44" spans="1:12" x14ac:dyDescent="0.15">
      <c r="A44" s="9" t="s">
        <v>1195</v>
      </c>
      <c r="B44" s="13" t="s">
        <v>704</v>
      </c>
      <c r="C44" s="28" t="s">
        <v>705</v>
      </c>
      <c r="D44" s="19" t="s">
        <v>89</v>
      </c>
      <c r="E44" s="7">
        <v>42348</v>
      </c>
      <c r="F44" s="7">
        <v>44408</v>
      </c>
      <c r="G44" s="31"/>
      <c r="H44" s="8">
        <f t="shared" si="4"/>
        <v>44772</v>
      </c>
      <c r="I44" s="11">
        <f t="shared" ca="1" si="1"/>
        <v>63</v>
      </c>
      <c r="J44" s="9" t="str">
        <f t="shared" ca="1" si="2"/>
        <v>NOT DUE</v>
      </c>
      <c r="K44" s="28"/>
      <c r="L44" s="10"/>
    </row>
    <row r="45" spans="1:12" ht="36" x14ac:dyDescent="0.15">
      <c r="A45" s="9" t="s">
        <v>1196</v>
      </c>
      <c r="B45" s="29" t="s">
        <v>706</v>
      </c>
      <c r="C45" s="28" t="s">
        <v>707</v>
      </c>
      <c r="D45" s="19" t="s">
        <v>2</v>
      </c>
      <c r="E45" s="7">
        <v>42348</v>
      </c>
      <c r="F45" s="7">
        <f>F8</f>
        <v>44709</v>
      </c>
      <c r="G45" s="31"/>
      <c r="H45" s="8">
        <f>EDATE(F45-1,1)</f>
        <v>44739</v>
      </c>
      <c r="I45" s="11">
        <f t="shared" ca="1" si="1"/>
        <v>30</v>
      </c>
      <c r="J45" s="9" t="str">
        <f t="shared" ca="1" si="2"/>
        <v>NOT DUE</v>
      </c>
      <c r="K45" s="28"/>
      <c r="L45" s="10"/>
    </row>
    <row r="46" spans="1:12" ht="24" x14ac:dyDescent="0.15">
      <c r="A46" s="9" t="s">
        <v>1197</v>
      </c>
      <c r="B46" s="29" t="s">
        <v>708</v>
      </c>
      <c r="C46" s="28" t="s">
        <v>709</v>
      </c>
      <c r="D46" s="19" t="s">
        <v>2</v>
      </c>
      <c r="E46" s="7">
        <v>42348</v>
      </c>
      <c r="F46" s="7">
        <f>F8</f>
        <v>44709</v>
      </c>
      <c r="G46" s="31"/>
      <c r="H46" s="8">
        <f>EDATE(F46-1,1)</f>
        <v>44739</v>
      </c>
      <c r="I46" s="11">
        <f t="shared" ca="1" si="1"/>
        <v>30</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80" priority="5" operator="equal">
      <formula>"overdue"</formula>
    </cfRule>
  </conditionalFormatting>
  <pageMargins left="0.7" right="0.7" top="0.75" bottom="0.75" header="0.3" footer="0.3"/>
  <pageSetup paperSize="9" scale="66" orientation="landscape"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8" zoomScaleNormal="100" workbookViewId="0">
      <selection activeCell="F45" sqref="F45: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767</v>
      </c>
      <c r="D3" s="147" t="s">
        <v>9</v>
      </c>
      <c r="E3" s="147"/>
      <c r="F3" s="3" t="s">
        <v>1198</v>
      </c>
    </row>
    <row r="4" spans="1:12" ht="18" customHeight="1" x14ac:dyDescent="0.15">
      <c r="A4" s="146" t="s">
        <v>22</v>
      </c>
      <c r="B4" s="146"/>
      <c r="C4" s="16" t="s">
        <v>768</v>
      </c>
      <c r="D4" s="147" t="s">
        <v>10</v>
      </c>
      <c r="E4" s="147"/>
      <c r="F4" s="31"/>
    </row>
    <row r="5" spans="1:12" ht="18" customHeight="1" x14ac:dyDescent="0.15">
      <c r="A5" s="146" t="s">
        <v>23</v>
      </c>
      <c r="B5" s="146"/>
      <c r="C5" s="17" t="s">
        <v>608</v>
      </c>
      <c r="D5" s="138"/>
      <c r="E5" s="138" t="str">
        <f>'[2]Running Hours'!$C5</f>
        <v>Date updated:</v>
      </c>
      <c r="F5" s="139">
        <f>'Moor. Winch - Fore Star. Side'!F5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1199</v>
      </c>
      <c r="B8" s="13" t="s">
        <v>650</v>
      </c>
      <c r="C8" s="28" t="s">
        <v>381</v>
      </c>
      <c r="D8" s="19" t="s">
        <v>2</v>
      </c>
      <c r="E8" s="7">
        <v>42348</v>
      </c>
      <c r="F8" s="7">
        <v>44709</v>
      </c>
      <c r="G8" s="31"/>
      <c r="H8" s="8">
        <f t="shared" ref="H8:H15" si="0">EDATE(F8-1,1)</f>
        <v>44739</v>
      </c>
      <c r="I8" s="11">
        <f t="shared" ref="I8:I46" ca="1" si="1">IF(ISBLANK(H8),"",H8-DATE(YEAR(NOW()),MONTH(NOW()),DAY(NOW())))</f>
        <v>30</v>
      </c>
      <c r="J8" s="9" t="str">
        <f t="shared" ref="J8:J46" ca="1" si="2">IF(I8="","",IF(I8&lt;0,"OVERDUE","NOT DUE"))</f>
        <v>NOT DUE</v>
      </c>
      <c r="K8" s="28"/>
      <c r="L8" s="10"/>
    </row>
    <row r="9" spans="1:12" x14ac:dyDescent="0.15">
      <c r="A9" s="9" t="s">
        <v>1200</v>
      </c>
      <c r="B9" s="13" t="s">
        <v>761</v>
      </c>
      <c r="C9" s="28" t="s">
        <v>762</v>
      </c>
      <c r="D9" s="19" t="s">
        <v>2</v>
      </c>
      <c r="E9" s="7">
        <v>42348</v>
      </c>
      <c r="F9" s="7">
        <f>F8</f>
        <v>44709</v>
      </c>
      <c r="G9" s="31"/>
      <c r="H9" s="8">
        <f t="shared" si="0"/>
        <v>44739</v>
      </c>
      <c r="I9" s="11">
        <f t="shared" ca="1" si="1"/>
        <v>30</v>
      </c>
      <c r="J9" s="9" t="str">
        <f t="shared" ca="1" si="2"/>
        <v>NOT DUE</v>
      </c>
      <c r="K9" s="28"/>
      <c r="L9" s="10"/>
    </row>
    <row r="10" spans="1:12" x14ac:dyDescent="0.15">
      <c r="A10" s="9" t="s">
        <v>1201</v>
      </c>
      <c r="B10" s="13" t="s">
        <v>763</v>
      </c>
      <c r="C10" s="28" t="s">
        <v>762</v>
      </c>
      <c r="D10" s="19" t="s">
        <v>2</v>
      </c>
      <c r="E10" s="7">
        <v>42348</v>
      </c>
      <c r="F10" s="7">
        <f>F8</f>
        <v>44709</v>
      </c>
      <c r="G10" s="31"/>
      <c r="H10" s="8">
        <f t="shared" si="0"/>
        <v>44739</v>
      </c>
      <c r="I10" s="11">
        <f t="shared" ca="1" si="1"/>
        <v>30</v>
      </c>
      <c r="J10" s="9" t="str">
        <f t="shared" ca="1" si="2"/>
        <v>NOT DUE</v>
      </c>
      <c r="K10" s="28"/>
      <c r="L10" s="10"/>
    </row>
    <row r="11" spans="1:12" x14ac:dyDescent="0.15">
      <c r="A11" s="9" t="s">
        <v>1202</v>
      </c>
      <c r="B11" s="13" t="s">
        <v>710</v>
      </c>
      <c r="C11" s="28" t="s">
        <v>762</v>
      </c>
      <c r="D11" s="19" t="s">
        <v>2</v>
      </c>
      <c r="E11" s="7">
        <v>42348</v>
      </c>
      <c r="F11" s="7">
        <f>F8</f>
        <v>44709</v>
      </c>
      <c r="G11" s="31"/>
      <c r="H11" s="8">
        <f t="shared" si="0"/>
        <v>44739</v>
      </c>
      <c r="I11" s="11">
        <f t="shared" ca="1" si="1"/>
        <v>30</v>
      </c>
      <c r="J11" s="9" t="str">
        <f t="shared" ca="1" si="2"/>
        <v>NOT DUE</v>
      </c>
      <c r="K11" s="28"/>
      <c r="L11" s="10"/>
    </row>
    <row r="12" spans="1:12" ht="24" x14ac:dyDescent="0.15">
      <c r="A12" s="9" t="s">
        <v>1203</v>
      </c>
      <c r="B12" s="13" t="s">
        <v>651</v>
      </c>
      <c r="C12" s="28" t="s">
        <v>652</v>
      </c>
      <c r="D12" s="19" t="s">
        <v>2</v>
      </c>
      <c r="E12" s="7">
        <v>42348</v>
      </c>
      <c r="F12" s="7">
        <f>F8</f>
        <v>44709</v>
      </c>
      <c r="G12" s="31"/>
      <c r="H12" s="8">
        <f t="shared" si="0"/>
        <v>44739</v>
      </c>
      <c r="I12" s="11">
        <f t="shared" ca="1" si="1"/>
        <v>30</v>
      </c>
      <c r="J12" s="9" t="str">
        <f t="shared" ca="1" si="2"/>
        <v>NOT DUE</v>
      </c>
      <c r="K12" s="28"/>
      <c r="L12" s="10"/>
    </row>
    <row r="13" spans="1:12" ht="22.5" x14ac:dyDescent="0.15">
      <c r="A13" s="9" t="s">
        <v>1204</v>
      </c>
      <c r="B13" s="29" t="s">
        <v>655</v>
      </c>
      <c r="C13" s="28" t="s">
        <v>656</v>
      </c>
      <c r="D13" s="19" t="s">
        <v>2</v>
      </c>
      <c r="E13" s="7">
        <v>42348</v>
      </c>
      <c r="F13" s="7">
        <f>F8</f>
        <v>44709</v>
      </c>
      <c r="G13" s="31"/>
      <c r="H13" s="8">
        <f t="shared" si="0"/>
        <v>44739</v>
      </c>
      <c r="I13" s="11">
        <f t="shared" ca="1" si="1"/>
        <v>30</v>
      </c>
      <c r="J13" s="9" t="str">
        <f t="shared" ca="1" si="2"/>
        <v>NOT DUE</v>
      </c>
      <c r="K13" s="28"/>
      <c r="L13" s="10" t="s">
        <v>3126</v>
      </c>
    </row>
    <row r="14" spans="1:12" x14ac:dyDescent="0.15">
      <c r="A14" s="9" t="s">
        <v>1205</v>
      </c>
      <c r="B14" s="13" t="s">
        <v>657</v>
      </c>
      <c r="C14" s="28" t="s">
        <v>658</v>
      </c>
      <c r="D14" s="19" t="s">
        <v>2</v>
      </c>
      <c r="E14" s="7">
        <v>42348</v>
      </c>
      <c r="F14" s="7">
        <f>F8</f>
        <v>44709</v>
      </c>
      <c r="G14" s="31"/>
      <c r="H14" s="8">
        <f t="shared" si="0"/>
        <v>44739</v>
      </c>
      <c r="I14" s="11">
        <f t="shared" ca="1" si="1"/>
        <v>30</v>
      </c>
      <c r="J14" s="9" t="str">
        <f t="shared" ca="1" si="2"/>
        <v>NOT DUE</v>
      </c>
      <c r="K14" s="28"/>
      <c r="L14" s="10"/>
    </row>
    <row r="15" spans="1:12" ht="24" x14ac:dyDescent="0.15">
      <c r="A15" s="9" t="s">
        <v>1206</v>
      </c>
      <c r="B15" s="13" t="s">
        <v>659</v>
      </c>
      <c r="C15" s="28" t="s">
        <v>660</v>
      </c>
      <c r="D15" s="19" t="s">
        <v>2</v>
      </c>
      <c r="E15" s="7">
        <v>42348</v>
      </c>
      <c r="F15" s="7">
        <f>F8</f>
        <v>44709</v>
      </c>
      <c r="G15" s="31"/>
      <c r="H15" s="8">
        <f t="shared" si="0"/>
        <v>44739</v>
      </c>
      <c r="I15" s="11">
        <f t="shared" ca="1" si="1"/>
        <v>30</v>
      </c>
      <c r="J15" s="9" t="str">
        <f t="shared" ca="1" si="2"/>
        <v>NOT DUE</v>
      </c>
      <c r="K15" s="28"/>
      <c r="L15" s="10"/>
    </row>
    <row r="16" spans="1:12" x14ac:dyDescent="0.15">
      <c r="A16" s="9" t="s">
        <v>1207</v>
      </c>
      <c r="B16" s="13" t="s">
        <v>661</v>
      </c>
      <c r="C16" s="28" t="s">
        <v>662</v>
      </c>
      <c r="D16" s="19" t="s">
        <v>366</v>
      </c>
      <c r="E16" s="7">
        <v>42348</v>
      </c>
      <c r="F16" s="7">
        <v>44637</v>
      </c>
      <c r="G16" s="31"/>
      <c r="H16" s="8">
        <f>DATE(YEAR(F16),MONTH(F16)+3,DAY(F16)-1)</f>
        <v>44728</v>
      </c>
      <c r="I16" s="11">
        <f t="shared" ca="1" si="1"/>
        <v>19</v>
      </c>
      <c r="J16" s="9" t="str">
        <f t="shared" ca="1" si="2"/>
        <v>NOT DUE</v>
      </c>
      <c r="K16" s="28"/>
      <c r="L16" s="10"/>
    </row>
    <row r="17" spans="1:12" ht="30.75" customHeight="1" x14ac:dyDescent="0.15">
      <c r="A17" s="9" t="s">
        <v>1208</v>
      </c>
      <c r="B17" s="13" t="s">
        <v>667</v>
      </c>
      <c r="C17" s="28" t="s">
        <v>668</v>
      </c>
      <c r="D17" s="19" t="s">
        <v>89</v>
      </c>
      <c r="E17" s="7">
        <v>42348</v>
      </c>
      <c r="F17" s="7">
        <v>44408</v>
      </c>
      <c r="G17" s="31"/>
      <c r="H17" s="8">
        <f>DATE(YEAR(F17)+1,MONTH(F17),DAY(F17)-1)</f>
        <v>44772</v>
      </c>
      <c r="I17" s="11">
        <f t="shared" ca="1" si="1"/>
        <v>63</v>
      </c>
      <c r="J17" s="9" t="str">
        <f t="shared" ca="1" si="2"/>
        <v>NOT DUE</v>
      </c>
      <c r="K17" s="28" t="s">
        <v>712</v>
      </c>
      <c r="L17" s="10" t="s">
        <v>3158</v>
      </c>
    </row>
    <row r="18" spans="1:12" ht="15" customHeight="1" x14ac:dyDescent="0.15">
      <c r="A18" s="9" t="s">
        <v>1209</v>
      </c>
      <c r="B18" s="13" t="s">
        <v>479</v>
      </c>
      <c r="C18" s="28" t="s">
        <v>669</v>
      </c>
      <c r="D18" s="19" t="s">
        <v>89</v>
      </c>
      <c r="E18" s="7">
        <v>42348</v>
      </c>
      <c r="F18" s="7">
        <v>44373</v>
      </c>
      <c r="G18" s="31"/>
      <c r="H18" s="8">
        <f>DATE(YEAR(F18)+1,MONTH(F18),DAY(F18)-1)</f>
        <v>44737</v>
      </c>
      <c r="I18" s="11">
        <f t="shared" ca="1" si="1"/>
        <v>28</v>
      </c>
      <c r="J18" s="9" t="str">
        <f t="shared" ca="1" si="2"/>
        <v>NOT DUE</v>
      </c>
      <c r="K18" s="28"/>
      <c r="L18" s="10"/>
    </row>
    <row r="19" spans="1:12" x14ac:dyDescent="0.15">
      <c r="A19" s="9" t="s">
        <v>1210</v>
      </c>
      <c r="B19" s="13" t="s">
        <v>670</v>
      </c>
      <c r="C19" s="28" t="s">
        <v>671</v>
      </c>
      <c r="D19" s="19" t="s">
        <v>89</v>
      </c>
      <c r="E19" s="7">
        <v>42348</v>
      </c>
      <c r="F19" s="7">
        <v>44373</v>
      </c>
      <c r="G19" s="31"/>
      <c r="H19" s="8">
        <f>DATE(YEAR(F19)+1,MONTH(F19),DAY(F19)-1)</f>
        <v>44737</v>
      </c>
      <c r="I19" s="11">
        <f t="shared" ca="1" si="1"/>
        <v>28</v>
      </c>
      <c r="J19" s="9" t="str">
        <f t="shared" ca="1" si="2"/>
        <v>NOT DUE</v>
      </c>
      <c r="K19" s="28"/>
      <c r="L19" s="10"/>
    </row>
    <row r="20" spans="1:12" x14ac:dyDescent="0.15">
      <c r="A20" s="9" t="s">
        <v>1211</v>
      </c>
      <c r="B20" s="13" t="s">
        <v>674</v>
      </c>
      <c r="C20" s="28" t="s">
        <v>660</v>
      </c>
      <c r="D20" s="19" t="s">
        <v>89</v>
      </c>
      <c r="E20" s="7">
        <v>42348</v>
      </c>
      <c r="F20" s="7">
        <v>44373</v>
      </c>
      <c r="G20" s="31"/>
      <c r="H20" s="8">
        <f>DATE(YEAR(F20)+1,MONTH(F20),DAY(F20)-1)</f>
        <v>44737</v>
      </c>
      <c r="I20" s="11">
        <f t="shared" ca="1" si="1"/>
        <v>28</v>
      </c>
      <c r="J20" s="9" t="str">
        <f t="shared" ca="1" si="2"/>
        <v>NOT DUE</v>
      </c>
      <c r="K20" s="28"/>
      <c r="L20" s="10"/>
    </row>
    <row r="21" spans="1:12" x14ac:dyDescent="0.15">
      <c r="A21" s="9" t="s">
        <v>1212</v>
      </c>
      <c r="B21" s="13" t="s">
        <v>675</v>
      </c>
      <c r="C21" s="28" t="s">
        <v>676</v>
      </c>
      <c r="D21" s="19" t="s">
        <v>89</v>
      </c>
      <c r="E21" s="7">
        <v>42348</v>
      </c>
      <c r="F21" s="7">
        <v>44373</v>
      </c>
      <c r="G21" s="31"/>
      <c r="H21" s="8">
        <f>DATE(YEAR(F21)+1,MONTH(F21),DAY(F21)-1)</f>
        <v>44737</v>
      </c>
      <c r="I21" s="11">
        <f t="shared" ca="1" si="1"/>
        <v>28</v>
      </c>
      <c r="J21" s="9" t="str">
        <f t="shared" ca="1" si="2"/>
        <v>NOT DUE</v>
      </c>
      <c r="K21" s="28"/>
      <c r="L21" s="10"/>
    </row>
    <row r="22" spans="1:12" x14ac:dyDescent="0.15">
      <c r="A22" s="9" t="s">
        <v>1213</v>
      </c>
      <c r="B22" s="13" t="s">
        <v>479</v>
      </c>
      <c r="C22" s="28" t="s">
        <v>677</v>
      </c>
      <c r="D22" s="19" t="s">
        <v>1</v>
      </c>
      <c r="E22" s="7">
        <v>42348</v>
      </c>
      <c r="F22" s="7">
        <v>44554</v>
      </c>
      <c r="G22" s="31"/>
      <c r="H22" s="8">
        <f t="shared" ref="H22:H27" si="3">DATE(YEAR(F22),MONTH(F22)+6,DAY(F22)-1)</f>
        <v>44735</v>
      </c>
      <c r="I22" s="11">
        <f t="shared" ca="1" si="1"/>
        <v>26</v>
      </c>
      <c r="J22" s="9" t="str">
        <f t="shared" ca="1" si="2"/>
        <v>NOT DUE</v>
      </c>
      <c r="K22" s="28"/>
      <c r="L22" s="10"/>
    </row>
    <row r="23" spans="1:12" x14ac:dyDescent="0.15">
      <c r="A23" s="9" t="s">
        <v>1214</v>
      </c>
      <c r="B23" s="13" t="s">
        <v>678</v>
      </c>
      <c r="C23" s="28" t="s">
        <v>677</v>
      </c>
      <c r="D23" s="19" t="s">
        <v>1</v>
      </c>
      <c r="E23" s="7">
        <v>42348</v>
      </c>
      <c r="F23" s="7">
        <v>44554</v>
      </c>
      <c r="G23" s="31"/>
      <c r="H23" s="8">
        <f t="shared" si="3"/>
        <v>44735</v>
      </c>
      <c r="I23" s="11">
        <f t="shared" ca="1" si="1"/>
        <v>26</v>
      </c>
      <c r="J23" s="9" t="str">
        <f t="shared" ca="1" si="2"/>
        <v>NOT DUE</v>
      </c>
      <c r="K23" s="28"/>
      <c r="L23" s="10"/>
    </row>
    <row r="24" spans="1:12" ht="24" x14ac:dyDescent="0.15">
      <c r="A24" s="9" t="s">
        <v>1215</v>
      </c>
      <c r="B24" s="13" t="s">
        <v>679</v>
      </c>
      <c r="C24" s="28" t="s">
        <v>680</v>
      </c>
      <c r="D24" s="19" t="s">
        <v>1</v>
      </c>
      <c r="E24" s="7">
        <v>42348</v>
      </c>
      <c r="F24" s="7">
        <v>44554</v>
      </c>
      <c r="G24" s="31"/>
      <c r="H24" s="8">
        <f t="shared" si="3"/>
        <v>44735</v>
      </c>
      <c r="I24" s="11">
        <f t="shared" ca="1" si="1"/>
        <v>26</v>
      </c>
      <c r="J24" s="9" t="str">
        <f t="shared" ca="1" si="2"/>
        <v>NOT DUE</v>
      </c>
      <c r="K24" s="28"/>
      <c r="L24" s="10"/>
    </row>
    <row r="25" spans="1:12" ht="24" x14ac:dyDescent="0.15">
      <c r="A25" s="9" t="s">
        <v>1216</v>
      </c>
      <c r="B25" s="13" t="s">
        <v>764</v>
      </c>
      <c r="C25" s="28" t="s">
        <v>680</v>
      </c>
      <c r="D25" s="19" t="s">
        <v>1</v>
      </c>
      <c r="E25" s="7">
        <v>42348</v>
      </c>
      <c r="F25" s="7">
        <v>44554</v>
      </c>
      <c r="G25" s="31"/>
      <c r="H25" s="8">
        <f t="shared" si="3"/>
        <v>44735</v>
      </c>
      <c r="I25" s="11">
        <f t="shared" ca="1" si="1"/>
        <v>26</v>
      </c>
      <c r="J25" s="9" t="str">
        <f t="shared" ca="1" si="2"/>
        <v>NOT DUE</v>
      </c>
      <c r="K25" s="28"/>
      <c r="L25" s="10"/>
    </row>
    <row r="26" spans="1:12" x14ac:dyDescent="0.15">
      <c r="A26" s="9" t="s">
        <v>1217</v>
      </c>
      <c r="B26" s="13" t="s">
        <v>682</v>
      </c>
      <c r="C26" s="28" t="s">
        <v>683</v>
      </c>
      <c r="D26" s="19" t="s">
        <v>1</v>
      </c>
      <c r="E26" s="7">
        <v>42348</v>
      </c>
      <c r="F26" s="7">
        <v>44554</v>
      </c>
      <c r="G26" s="31"/>
      <c r="H26" s="8">
        <f t="shared" si="3"/>
        <v>44735</v>
      </c>
      <c r="I26" s="11">
        <f t="shared" ca="1" si="1"/>
        <v>26</v>
      </c>
      <c r="J26" s="9" t="str">
        <f t="shared" ca="1" si="2"/>
        <v>NOT DUE</v>
      </c>
      <c r="K26" s="28"/>
      <c r="L26" s="10"/>
    </row>
    <row r="27" spans="1:12" x14ac:dyDescent="0.15">
      <c r="A27" s="9" t="s">
        <v>1218</v>
      </c>
      <c r="B27" s="13" t="s">
        <v>657</v>
      </c>
      <c r="C27" s="28" t="s">
        <v>683</v>
      </c>
      <c r="D27" s="19" t="s">
        <v>1</v>
      </c>
      <c r="E27" s="7">
        <v>42348</v>
      </c>
      <c r="F27" s="7">
        <v>44554</v>
      </c>
      <c r="G27" s="31"/>
      <c r="H27" s="8">
        <f t="shared" si="3"/>
        <v>44735</v>
      </c>
      <c r="I27" s="11">
        <f t="shared" ca="1" si="1"/>
        <v>26</v>
      </c>
      <c r="J27" s="9" t="str">
        <f t="shared" ca="1" si="2"/>
        <v>NOT DUE</v>
      </c>
      <c r="K27" s="28"/>
      <c r="L27" s="10"/>
    </row>
    <row r="28" spans="1:12" ht="24" x14ac:dyDescent="0.15">
      <c r="A28" s="9" t="s">
        <v>1219</v>
      </c>
      <c r="B28" s="13" t="s">
        <v>685</v>
      </c>
      <c r="C28" s="28" t="s">
        <v>686</v>
      </c>
      <c r="D28" s="19" t="s">
        <v>366</v>
      </c>
      <c r="E28" s="7">
        <v>42348</v>
      </c>
      <c r="F28" s="7">
        <v>44687</v>
      </c>
      <c r="G28" s="31"/>
      <c r="H28" s="8">
        <f>DATE(YEAR(F28),MONTH(F28)+3,DAY(F28)-1)</f>
        <v>44778</v>
      </c>
      <c r="I28" s="11">
        <f t="shared" ca="1" si="1"/>
        <v>69</v>
      </c>
      <c r="J28" s="9" t="str">
        <f t="shared" ca="1" si="2"/>
        <v>NOT DUE</v>
      </c>
      <c r="K28" s="28" t="s">
        <v>766</v>
      </c>
      <c r="L28" s="10"/>
    </row>
    <row r="29" spans="1:12" x14ac:dyDescent="0.15">
      <c r="A29" s="9" t="s">
        <v>1220</v>
      </c>
      <c r="B29" s="13" t="s">
        <v>651</v>
      </c>
      <c r="C29" s="28" t="s">
        <v>687</v>
      </c>
      <c r="D29" s="19" t="s">
        <v>89</v>
      </c>
      <c r="E29" s="7">
        <v>42348</v>
      </c>
      <c r="F29" s="7">
        <v>44373</v>
      </c>
      <c r="G29" s="31"/>
      <c r="H29" s="8">
        <f>DATE(YEAR(F29)+1,MONTH(F29),DAY(F29)-1)</f>
        <v>44737</v>
      </c>
      <c r="I29" s="11">
        <f t="shared" ca="1" si="1"/>
        <v>28</v>
      </c>
      <c r="J29" s="9" t="str">
        <f t="shared" ca="1" si="2"/>
        <v>NOT DUE</v>
      </c>
      <c r="K29" s="28"/>
      <c r="L29" s="10"/>
    </row>
    <row r="30" spans="1:12" ht="24" x14ac:dyDescent="0.15">
      <c r="A30" s="9" t="s">
        <v>1221</v>
      </c>
      <c r="B30" s="13" t="s">
        <v>651</v>
      </c>
      <c r="C30" s="28" t="s">
        <v>688</v>
      </c>
      <c r="D30" s="19" t="s">
        <v>89</v>
      </c>
      <c r="E30" s="7">
        <v>42348</v>
      </c>
      <c r="F30" s="7">
        <v>44373</v>
      </c>
      <c r="G30" s="31"/>
      <c r="H30" s="8">
        <f>DATE(YEAR(F30)+1,MONTH(F30),DAY(F30)-1)</f>
        <v>44737</v>
      </c>
      <c r="I30" s="11">
        <f t="shared" ca="1" si="1"/>
        <v>28</v>
      </c>
      <c r="J30" s="9" t="str">
        <f t="shared" ca="1" si="2"/>
        <v>NOT DUE</v>
      </c>
      <c r="K30" s="28"/>
      <c r="L30" s="10"/>
    </row>
    <row r="31" spans="1:12" ht="24" x14ac:dyDescent="0.15">
      <c r="A31" s="9" t="s">
        <v>1222</v>
      </c>
      <c r="B31" s="13" t="s">
        <v>689</v>
      </c>
      <c r="C31" s="28" t="s">
        <v>690</v>
      </c>
      <c r="D31" s="19" t="s">
        <v>1</v>
      </c>
      <c r="E31" s="7">
        <v>42348</v>
      </c>
      <c r="F31" s="7">
        <v>44554</v>
      </c>
      <c r="G31" s="31"/>
      <c r="H31" s="8">
        <f>DATE(YEAR(F31),MONTH(F31)+6,DAY(F31)-1)</f>
        <v>44735</v>
      </c>
      <c r="I31" s="11">
        <f t="shared" ca="1" si="1"/>
        <v>26</v>
      </c>
      <c r="J31" s="9" t="str">
        <f t="shared" ca="1" si="2"/>
        <v>NOT DUE</v>
      </c>
      <c r="K31" s="28"/>
      <c r="L31" s="10"/>
    </row>
    <row r="32" spans="1:12" ht="24" x14ac:dyDescent="0.15">
      <c r="A32" s="9" t="s">
        <v>1223</v>
      </c>
      <c r="B32" s="13" t="s">
        <v>689</v>
      </c>
      <c r="C32" s="28" t="s">
        <v>691</v>
      </c>
      <c r="D32" s="19" t="s">
        <v>1</v>
      </c>
      <c r="E32" s="7">
        <v>42348</v>
      </c>
      <c r="F32" s="7">
        <v>44604</v>
      </c>
      <c r="G32" s="31"/>
      <c r="H32" s="8">
        <f>DATE(YEAR(F32),MONTH(F32)+6,DAY(F32)-1)</f>
        <v>44784</v>
      </c>
      <c r="I32" s="11">
        <f t="shared" ca="1" si="1"/>
        <v>75</v>
      </c>
      <c r="J32" s="9" t="str">
        <f t="shared" ca="1" si="2"/>
        <v>NOT DUE</v>
      </c>
      <c r="K32" s="28" t="s">
        <v>714</v>
      </c>
      <c r="L32" s="10" t="s">
        <v>3159</v>
      </c>
    </row>
    <row r="33" spans="1:12" ht="30" customHeight="1" x14ac:dyDescent="0.15">
      <c r="A33" s="9" t="s">
        <v>1224</v>
      </c>
      <c r="B33" s="29" t="s">
        <v>692</v>
      </c>
      <c r="C33" s="28" t="s">
        <v>691</v>
      </c>
      <c r="D33" s="19" t="s">
        <v>1</v>
      </c>
      <c r="E33" s="7">
        <v>42348</v>
      </c>
      <c r="F33" s="7">
        <v>44604</v>
      </c>
      <c r="G33" s="31"/>
      <c r="H33" s="8">
        <f>DATE(YEAR(F33),MONTH(F33)+6,DAY(F33)-1)</f>
        <v>44784</v>
      </c>
      <c r="I33" s="11">
        <f t="shared" ca="1" si="1"/>
        <v>75</v>
      </c>
      <c r="J33" s="9" t="str">
        <f t="shared" ca="1" si="2"/>
        <v>NOT DUE</v>
      </c>
      <c r="K33" s="28" t="s">
        <v>714</v>
      </c>
      <c r="L33" s="10" t="s">
        <v>3159</v>
      </c>
    </row>
    <row r="34" spans="1:12" x14ac:dyDescent="0.15">
      <c r="A34" s="9" t="s">
        <v>1225</v>
      </c>
      <c r="B34" s="29" t="s">
        <v>692</v>
      </c>
      <c r="C34" s="28" t="s">
        <v>693</v>
      </c>
      <c r="D34" s="19" t="s">
        <v>2</v>
      </c>
      <c r="E34" s="7">
        <v>42348</v>
      </c>
      <c r="F34" s="7">
        <f>F8</f>
        <v>44709</v>
      </c>
      <c r="G34" s="31"/>
      <c r="H34" s="8">
        <f>EDATE(F34-1,1)</f>
        <v>44739</v>
      </c>
      <c r="I34" s="11">
        <f t="shared" ca="1" si="1"/>
        <v>30</v>
      </c>
      <c r="J34" s="9" t="str">
        <f t="shared" ca="1" si="2"/>
        <v>NOT DUE</v>
      </c>
      <c r="K34" s="28"/>
      <c r="L34" s="10"/>
    </row>
    <row r="35" spans="1:12" ht="15" customHeight="1" x14ac:dyDescent="0.15">
      <c r="A35" s="9" t="s">
        <v>1226</v>
      </c>
      <c r="B35" s="29" t="s">
        <v>692</v>
      </c>
      <c r="C35" s="28" t="s">
        <v>694</v>
      </c>
      <c r="D35" s="19" t="s">
        <v>2</v>
      </c>
      <c r="E35" s="7">
        <v>42348</v>
      </c>
      <c r="F35" s="7">
        <f>F8</f>
        <v>44709</v>
      </c>
      <c r="G35" s="31"/>
      <c r="H35" s="8">
        <f>EDATE(F35-1,1)</f>
        <v>44739</v>
      </c>
      <c r="I35" s="11">
        <f t="shared" ca="1" si="1"/>
        <v>30</v>
      </c>
      <c r="J35" s="9" t="str">
        <f t="shared" ca="1" si="2"/>
        <v>NOT DUE</v>
      </c>
      <c r="K35" s="28"/>
      <c r="L35" s="10"/>
    </row>
    <row r="36" spans="1:12" x14ac:dyDescent="0.15">
      <c r="A36" s="9" t="s">
        <v>1227</v>
      </c>
      <c r="B36" s="29" t="s">
        <v>692</v>
      </c>
      <c r="C36" s="28" t="s">
        <v>695</v>
      </c>
      <c r="D36" s="19" t="s">
        <v>2</v>
      </c>
      <c r="E36" s="7">
        <v>42348</v>
      </c>
      <c r="F36" s="7">
        <f>F8</f>
        <v>44709</v>
      </c>
      <c r="G36" s="31"/>
      <c r="H36" s="8">
        <f>EDATE(F36-1,1)</f>
        <v>44739</v>
      </c>
      <c r="I36" s="11">
        <f t="shared" ca="1" si="1"/>
        <v>30</v>
      </c>
      <c r="J36" s="9" t="str">
        <f t="shared" ca="1" si="2"/>
        <v>NOT DUE</v>
      </c>
      <c r="K36" s="28"/>
      <c r="L36" s="10"/>
    </row>
    <row r="37" spans="1:12" x14ac:dyDescent="0.15">
      <c r="A37" s="9" t="s">
        <v>1228</v>
      </c>
      <c r="B37" s="29" t="s">
        <v>692</v>
      </c>
      <c r="C37" s="28" t="s">
        <v>696</v>
      </c>
      <c r="D37" s="19" t="s">
        <v>2</v>
      </c>
      <c r="E37" s="7">
        <v>42348</v>
      </c>
      <c r="F37" s="7">
        <f>F8</f>
        <v>44709</v>
      </c>
      <c r="G37" s="31"/>
      <c r="H37" s="8">
        <f>EDATE(F37-1,1)</f>
        <v>44739</v>
      </c>
      <c r="I37" s="11">
        <f t="shared" ca="1" si="1"/>
        <v>30</v>
      </c>
      <c r="J37" s="9" t="str">
        <f t="shared" ca="1" si="2"/>
        <v>NOT DUE</v>
      </c>
      <c r="K37" s="28"/>
      <c r="L37" s="10"/>
    </row>
    <row r="38" spans="1:12" ht="45.75" customHeight="1" x14ac:dyDescent="0.15">
      <c r="A38" s="9" t="s">
        <v>1229</v>
      </c>
      <c r="B38" s="13" t="s">
        <v>363</v>
      </c>
      <c r="C38" s="28" t="s">
        <v>697</v>
      </c>
      <c r="D38" s="19" t="s">
        <v>89</v>
      </c>
      <c r="E38" s="7">
        <v>42348</v>
      </c>
      <c r="F38" s="7">
        <v>44373</v>
      </c>
      <c r="G38" s="31"/>
      <c r="H38" s="8">
        <f t="shared" ref="H38:H44" si="4">DATE(YEAR(F38)+1,MONTH(F38),DAY(F38)-1)</f>
        <v>44737</v>
      </c>
      <c r="I38" s="11">
        <f t="shared" ca="1" si="1"/>
        <v>28</v>
      </c>
      <c r="J38" s="9" t="str">
        <f t="shared" ca="1" si="2"/>
        <v>NOT DUE</v>
      </c>
      <c r="K38" s="28" t="s">
        <v>715</v>
      </c>
      <c r="L38" s="10"/>
    </row>
    <row r="39" spans="1:12" x14ac:dyDescent="0.15">
      <c r="A39" s="9" t="s">
        <v>1230</v>
      </c>
      <c r="B39" s="13" t="s">
        <v>363</v>
      </c>
      <c r="C39" s="28" t="s">
        <v>698</v>
      </c>
      <c r="D39" s="19" t="s">
        <v>89</v>
      </c>
      <c r="E39" s="7">
        <v>42348</v>
      </c>
      <c r="F39" s="7">
        <v>44373</v>
      </c>
      <c r="G39" s="31"/>
      <c r="H39" s="8">
        <f t="shared" si="4"/>
        <v>44737</v>
      </c>
      <c r="I39" s="11">
        <f t="shared" ca="1" si="1"/>
        <v>28</v>
      </c>
      <c r="J39" s="9" t="str">
        <f t="shared" ca="1" si="2"/>
        <v>NOT DUE</v>
      </c>
      <c r="K39" s="28"/>
      <c r="L39" s="10"/>
    </row>
    <row r="40" spans="1:12" ht="42" customHeight="1" x14ac:dyDescent="0.15">
      <c r="A40" s="9" t="s">
        <v>1231</v>
      </c>
      <c r="B40" s="13" t="s">
        <v>467</v>
      </c>
      <c r="C40" s="28" t="s">
        <v>699</v>
      </c>
      <c r="D40" s="19" t="s">
        <v>89</v>
      </c>
      <c r="E40" s="7">
        <v>42348</v>
      </c>
      <c r="F40" s="7">
        <v>44373</v>
      </c>
      <c r="G40" s="31"/>
      <c r="H40" s="8">
        <f t="shared" si="4"/>
        <v>44737</v>
      </c>
      <c r="I40" s="11">
        <f t="shared" ca="1" si="1"/>
        <v>28</v>
      </c>
      <c r="J40" s="9" t="str">
        <f t="shared" ca="1" si="2"/>
        <v>NOT DUE</v>
      </c>
      <c r="K40" s="28"/>
      <c r="L40" s="10"/>
    </row>
    <row r="41" spans="1:12" x14ac:dyDescent="0.15">
      <c r="A41" s="9" t="s">
        <v>1232</v>
      </c>
      <c r="B41" s="13" t="s">
        <v>765</v>
      </c>
      <c r="C41" s="28" t="s">
        <v>700</v>
      </c>
      <c r="D41" s="19" t="s">
        <v>89</v>
      </c>
      <c r="E41" s="7">
        <v>42348</v>
      </c>
      <c r="F41" s="7">
        <v>44373</v>
      </c>
      <c r="G41" s="31"/>
      <c r="H41" s="8">
        <f t="shared" si="4"/>
        <v>44737</v>
      </c>
      <c r="I41" s="11">
        <f t="shared" ca="1" si="1"/>
        <v>28</v>
      </c>
      <c r="J41" s="9" t="str">
        <f t="shared" ca="1" si="2"/>
        <v>NOT DUE</v>
      </c>
      <c r="K41" s="28"/>
      <c r="L41" s="10"/>
    </row>
    <row r="42" spans="1:12" x14ac:dyDescent="0.15">
      <c r="A42" s="9" t="s">
        <v>1233</v>
      </c>
      <c r="B42" s="13" t="s">
        <v>467</v>
      </c>
      <c r="C42" s="28" t="s">
        <v>701</v>
      </c>
      <c r="D42" s="19" t="s">
        <v>89</v>
      </c>
      <c r="E42" s="7">
        <v>42348</v>
      </c>
      <c r="F42" s="7">
        <v>44373</v>
      </c>
      <c r="G42" s="31"/>
      <c r="H42" s="8">
        <f t="shared" si="4"/>
        <v>44737</v>
      </c>
      <c r="I42" s="11">
        <f t="shared" ca="1" si="1"/>
        <v>28</v>
      </c>
      <c r="J42" s="9" t="str">
        <f t="shared" ca="1" si="2"/>
        <v>NOT DUE</v>
      </c>
      <c r="K42" s="28"/>
      <c r="L42" s="10"/>
    </row>
    <row r="43" spans="1:12" ht="24" x14ac:dyDescent="0.15">
      <c r="A43" s="9" t="s">
        <v>1234</v>
      </c>
      <c r="B43" s="13" t="s">
        <v>702</v>
      </c>
      <c r="C43" s="28" t="s">
        <v>703</v>
      </c>
      <c r="D43" s="19" t="s">
        <v>89</v>
      </c>
      <c r="E43" s="7">
        <v>42348</v>
      </c>
      <c r="F43" s="7">
        <v>44373</v>
      </c>
      <c r="G43" s="31"/>
      <c r="H43" s="8">
        <f t="shared" si="4"/>
        <v>44737</v>
      </c>
      <c r="I43" s="11">
        <f t="shared" ca="1" si="1"/>
        <v>28</v>
      </c>
      <c r="J43" s="9" t="str">
        <f t="shared" ca="1" si="2"/>
        <v>NOT DUE</v>
      </c>
      <c r="K43" s="28"/>
      <c r="L43" s="10"/>
    </row>
    <row r="44" spans="1:12" x14ac:dyDescent="0.15">
      <c r="A44" s="9" t="s">
        <v>1235</v>
      </c>
      <c r="B44" s="13" t="s">
        <v>704</v>
      </c>
      <c r="C44" s="28" t="s">
        <v>705</v>
      </c>
      <c r="D44" s="19" t="s">
        <v>89</v>
      </c>
      <c r="E44" s="7">
        <v>42348</v>
      </c>
      <c r="F44" s="7">
        <v>44373</v>
      </c>
      <c r="G44" s="31"/>
      <c r="H44" s="8">
        <f t="shared" si="4"/>
        <v>44737</v>
      </c>
      <c r="I44" s="11">
        <f t="shared" ca="1" si="1"/>
        <v>28</v>
      </c>
      <c r="J44" s="9" t="str">
        <f t="shared" ca="1" si="2"/>
        <v>NOT DUE</v>
      </c>
      <c r="K44" s="28"/>
      <c r="L44" s="10"/>
    </row>
    <row r="45" spans="1:12" ht="36" x14ac:dyDescent="0.15">
      <c r="A45" s="9" t="s">
        <v>1236</v>
      </c>
      <c r="B45" s="29" t="s">
        <v>706</v>
      </c>
      <c r="C45" s="28" t="s">
        <v>707</v>
      </c>
      <c r="D45" s="19" t="s">
        <v>2</v>
      </c>
      <c r="E45" s="7">
        <v>42348</v>
      </c>
      <c r="F45" s="7">
        <f>F8</f>
        <v>44709</v>
      </c>
      <c r="G45" s="31"/>
      <c r="H45" s="8">
        <f>EDATE(F45-1,1)</f>
        <v>44739</v>
      </c>
      <c r="I45" s="11">
        <f t="shared" ca="1" si="1"/>
        <v>30</v>
      </c>
      <c r="J45" s="9" t="str">
        <f t="shared" ca="1" si="2"/>
        <v>NOT DUE</v>
      </c>
      <c r="K45" s="28"/>
      <c r="L45" s="10"/>
    </row>
    <row r="46" spans="1:12" ht="24" x14ac:dyDescent="0.15">
      <c r="A46" s="9" t="s">
        <v>1237</v>
      </c>
      <c r="B46" s="29" t="s">
        <v>708</v>
      </c>
      <c r="C46" s="28" t="s">
        <v>709</v>
      </c>
      <c r="D46" s="19" t="s">
        <v>2</v>
      </c>
      <c r="E46" s="7">
        <v>42348</v>
      </c>
      <c r="F46" s="7">
        <f>F8</f>
        <v>44709</v>
      </c>
      <c r="G46" s="31"/>
      <c r="H46" s="8">
        <f>EDATE(F46-1,1)</f>
        <v>44739</v>
      </c>
      <c r="I46" s="11">
        <f t="shared" ca="1" si="1"/>
        <v>30</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9" priority="1" operator="equal">
      <formula>"overdue"</formula>
    </cfRule>
  </conditionalFormatting>
  <pageMargins left="0.7" right="0.7" top="0.75" bottom="0.75" header="0.3" footer="0.3"/>
  <pageSetup paperSize="9" scale="66"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3" zoomScaleNormal="100" workbookViewId="0">
      <selection activeCell="F45" sqref="F45: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769</v>
      </c>
      <c r="D3" s="147" t="s">
        <v>9</v>
      </c>
      <c r="E3" s="147"/>
      <c r="F3" s="3" t="s">
        <v>1238</v>
      </c>
    </row>
    <row r="4" spans="1:12" ht="18" customHeight="1" x14ac:dyDescent="0.15">
      <c r="A4" s="146" t="s">
        <v>22</v>
      </c>
      <c r="B4" s="146"/>
      <c r="C4" s="16" t="s">
        <v>768</v>
      </c>
      <c r="D4" s="147" t="s">
        <v>10</v>
      </c>
      <c r="E4" s="147"/>
      <c r="F4" s="31"/>
    </row>
    <row r="5" spans="1:12" ht="18" customHeight="1" x14ac:dyDescent="0.15">
      <c r="A5" s="146" t="s">
        <v>23</v>
      </c>
      <c r="B5" s="146"/>
      <c r="C5" s="17" t="s">
        <v>608</v>
      </c>
      <c r="D5" s="138"/>
      <c r="E5" s="138" t="str">
        <f>'[2]Running Hours'!$C5</f>
        <v>Date updated:</v>
      </c>
      <c r="F5" s="139">
        <f>'Moor. Winch - Fore Port Side'!F5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1239</v>
      </c>
      <c r="B8" s="13" t="s">
        <v>650</v>
      </c>
      <c r="C8" s="28" t="s">
        <v>381</v>
      </c>
      <c r="D8" s="19" t="s">
        <v>2</v>
      </c>
      <c r="E8" s="7">
        <v>42348</v>
      </c>
      <c r="F8" s="7">
        <v>44709</v>
      </c>
      <c r="G8" s="31"/>
      <c r="H8" s="8">
        <f t="shared" ref="H8:H15" si="0">EDATE(F8-1,1)</f>
        <v>44739</v>
      </c>
      <c r="I8" s="11">
        <f t="shared" ref="I8:I46" ca="1" si="1">IF(ISBLANK(H8),"",H8-DATE(YEAR(NOW()),MONTH(NOW()),DAY(NOW())))</f>
        <v>30</v>
      </c>
      <c r="J8" s="9" t="str">
        <f t="shared" ref="J8:J46" ca="1" si="2">IF(I8="","",IF(I8&lt;0,"OVERDUE","NOT DUE"))</f>
        <v>NOT DUE</v>
      </c>
      <c r="K8" s="28"/>
      <c r="L8" s="10"/>
    </row>
    <row r="9" spans="1:12" x14ac:dyDescent="0.15">
      <c r="A9" s="9" t="s">
        <v>1240</v>
      </c>
      <c r="B9" s="13" t="s">
        <v>761</v>
      </c>
      <c r="C9" s="28" t="s">
        <v>762</v>
      </c>
      <c r="D9" s="19" t="s">
        <v>2</v>
      </c>
      <c r="E9" s="7">
        <v>42348</v>
      </c>
      <c r="F9" s="7">
        <f>F8</f>
        <v>44709</v>
      </c>
      <c r="G9" s="31"/>
      <c r="H9" s="8">
        <f t="shared" si="0"/>
        <v>44739</v>
      </c>
      <c r="I9" s="11">
        <f t="shared" ca="1" si="1"/>
        <v>30</v>
      </c>
      <c r="J9" s="9" t="str">
        <f t="shared" ca="1" si="2"/>
        <v>NOT DUE</v>
      </c>
      <c r="K9" s="28"/>
      <c r="L9" s="10"/>
    </row>
    <row r="10" spans="1:12" x14ac:dyDescent="0.15">
      <c r="A10" s="9" t="s">
        <v>1241</v>
      </c>
      <c r="B10" s="13" t="s">
        <v>763</v>
      </c>
      <c r="C10" s="28" t="s">
        <v>762</v>
      </c>
      <c r="D10" s="19" t="s">
        <v>2</v>
      </c>
      <c r="E10" s="7">
        <v>42348</v>
      </c>
      <c r="F10" s="7">
        <f>F8</f>
        <v>44709</v>
      </c>
      <c r="G10" s="31"/>
      <c r="H10" s="8">
        <f t="shared" si="0"/>
        <v>44739</v>
      </c>
      <c r="I10" s="11">
        <f t="shared" ca="1" si="1"/>
        <v>30</v>
      </c>
      <c r="J10" s="9" t="str">
        <f t="shared" ca="1" si="2"/>
        <v>NOT DUE</v>
      </c>
      <c r="K10" s="28"/>
      <c r="L10" s="10"/>
    </row>
    <row r="11" spans="1:12" x14ac:dyDescent="0.15">
      <c r="A11" s="9" t="s">
        <v>1242</v>
      </c>
      <c r="B11" s="13" t="s">
        <v>710</v>
      </c>
      <c r="C11" s="28" t="s">
        <v>762</v>
      </c>
      <c r="D11" s="19" t="s">
        <v>2</v>
      </c>
      <c r="E11" s="7">
        <v>42348</v>
      </c>
      <c r="F11" s="7">
        <f>F8</f>
        <v>44709</v>
      </c>
      <c r="G11" s="31"/>
      <c r="H11" s="8">
        <f t="shared" si="0"/>
        <v>44739</v>
      </c>
      <c r="I11" s="11">
        <f t="shared" ca="1" si="1"/>
        <v>30</v>
      </c>
      <c r="J11" s="9" t="str">
        <f t="shared" ca="1" si="2"/>
        <v>NOT DUE</v>
      </c>
      <c r="K11" s="28"/>
      <c r="L11" s="10"/>
    </row>
    <row r="12" spans="1:12" ht="24" x14ac:dyDescent="0.15">
      <c r="A12" s="9" t="s">
        <v>1243</v>
      </c>
      <c r="B12" s="13" t="s">
        <v>651</v>
      </c>
      <c r="C12" s="28" t="s">
        <v>652</v>
      </c>
      <c r="D12" s="19" t="s">
        <v>2</v>
      </c>
      <c r="E12" s="7">
        <v>42348</v>
      </c>
      <c r="F12" s="7">
        <f>F8</f>
        <v>44709</v>
      </c>
      <c r="G12" s="31"/>
      <c r="H12" s="8">
        <f t="shared" si="0"/>
        <v>44739</v>
      </c>
      <c r="I12" s="11">
        <f t="shared" ca="1" si="1"/>
        <v>30</v>
      </c>
      <c r="J12" s="9" t="str">
        <f t="shared" ca="1" si="2"/>
        <v>NOT DUE</v>
      </c>
      <c r="K12" s="28"/>
      <c r="L12" s="10"/>
    </row>
    <row r="13" spans="1:12" ht="22.5" x14ac:dyDescent="0.15">
      <c r="A13" s="9" t="s">
        <v>1244</v>
      </c>
      <c r="B13" s="29" t="s">
        <v>655</v>
      </c>
      <c r="C13" s="28" t="s">
        <v>656</v>
      </c>
      <c r="D13" s="19" t="s">
        <v>2</v>
      </c>
      <c r="E13" s="7">
        <v>42348</v>
      </c>
      <c r="F13" s="7">
        <f>F8</f>
        <v>44709</v>
      </c>
      <c r="G13" s="31"/>
      <c r="H13" s="8">
        <f t="shared" si="0"/>
        <v>44739</v>
      </c>
      <c r="I13" s="11">
        <f t="shared" ca="1" si="1"/>
        <v>30</v>
      </c>
      <c r="J13" s="9" t="str">
        <f t="shared" ca="1" si="2"/>
        <v>NOT DUE</v>
      </c>
      <c r="K13" s="28"/>
      <c r="L13" s="10" t="s">
        <v>3126</v>
      </c>
    </row>
    <row r="14" spans="1:12" x14ac:dyDescent="0.15">
      <c r="A14" s="9" t="s">
        <v>1245</v>
      </c>
      <c r="B14" s="13" t="s">
        <v>657</v>
      </c>
      <c r="C14" s="28" t="s">
        <v>658</v>
      </c>
      <c r="D14" s="19" t="s">
        <v>2</v>
      </c>
      <c r="E14" s="7">
        <v>42348</v>
      </c>
      <c r="F14" s="7">
        <f>F8</f>
        <v>44709</v>
      </c>
      <c r="G14" s="31"/>
      <c r="H14" s="8">
        <f t="shared" si="0"/>
        <v>44739</v>
      </c>
      <c r="I14" s="11">
        <f t="shared" ca="1" si="1"/>
        <v>30</v>
      </c>
      <c r="J14" s="9" t="str">
        <f t="shared" ca="1" si="2"/>
        <v>NOT DUE</v>
      </c>
      <c r="K14" s="28"/>
      <c r="L14" s="10"/>
    </row>
    <row r="15" spans="1:12" ht="24" x14ac:dyDescent="0.15">
      <c r="A15" s="9" t="s">
        <v>1246</v>
      </c>
      <c r="B15" s="13" t="s">
        <v>659</v>
      </c>
      <c r="C15" s="28" t="s">
        <v>660</v>
      </c>
      <c r="D15" s="19" t="s">
        <v>2</v>
      </c>
      <c r="E15" s="7">
        <v>42348</v>
      </c>
      <c r="F15" s="7">
        <f>F8</f>
        <v>44709</v>
      </c>
      <c r="G15" s="31"/>
      <c r="H15" s="8">
        <f t="shared" si="0"/>
        <v>44739</v>
      </c>
      <c r="I15" s="11">
        <f t="shared" ca="1" si="1"/>
        <v>30</v>
      </c>
      <c r="J15" s="9" t="str">
        <f t="shared" ca="1" si="2"/>
        <v>NOT DUE</v>
      </c>
      <c r="K15" s="28"/>
      <c r="L15" s="10"/>
    </row>
    <row r="16" spans="1:12" x14ac:dyDescent="0.15">
      <c r="A16" s="9" t="s">
        <v>1247</v>
      </c>
      <c r="B16" s="13" t="s">
        <v>661</v>
      </c>
      <c r="C16" s="28" t="s">
        <v>662</v>
      </c>
      <c r="D16" s="19" t="s">
        <v>366</v>
      </c>
      <c r="E16" s="7">
        <v>42348</v>
      </c>
      <c r="F16" s="7">
        <v>44637</v>
      </c>
      <c r="G16" s="31"/>
      <c r="H16" s="8">
        <f>DATE(YEAR(F16),MONTH(F16)+3,DAY(F16)-1)</f>
        <v>44728</v>
      </c>
      <c r="I16" s="11">
        <f t="shared" ca="1" si="1"/>
        <v>19</v>
      </c>
      <c r="J16" s="9" t="str">
        <f t="shared" ca="1" si="2"/>
        <v>NOT DUE</v>
      </c>
      <c r="K16" s="28"/>
      <c r="L16" s="10"/>
    </row>
    <row r="17" spans="1:12" ht="29.25" customHeight="1" x14ac:dyDescent="0.15">
      <c r="A17" s="9" t="s">
        <v>1248</v>
      </c>
      <c r="B17" s="13" t="s">
        <v>667</v>
      </c>
      <c r="C17" s="28" t="s">
        <v>668</v>
      </c>
      <c r="D17" s="19" t="s">
        <v>89</v>
      </c>
      <c r="E17" s="7">
        <v>42348</v>
      </c>
      <c r="F17" s="7">
        <v>44408</v>
      </c>
      <c r="G17" s="31"/>
      <c r="H17" s="8">
        <f>DATE(YEAR(F17)+1,MONTH(F17),DAY(F17)-1)</f>
        <v>44772</v>
      </c>
      <c r="I17" s="11">
        <f t="shared" ca="1" si="1"/>
        <v>63</v>
      </c>
      <c r="J17" s="9" t="str">
        <f t="shared" ca="1" si="2"/>
        <v>NOT DUE</v>
      </c>
      <c r="K17" s="28" t="s">
        <v>712</v>
      </c>
      <c r="L17" s="10" t="s">
        <v>3159</v>
      </c>
    </row>
    <row r="18" spans="1:12" ht="15" customHeight="1" x14ac:dyDescent="0.15">
      <c r="A18" s="9" t="s">
        <v>1249</v>
      </c>
      <c r="B18" s="13" t="s">
        <v>479</v>
      </c>
      <c r="C18" s="28" t="s">
        <v>669</v>
      </c>
      <c r="D18" s="19" t="s">
        <v>89</v>
      </c>
      <c r="E18" s="7">
        <v>42348</v>
      </c>
      <c r="F18" s="7">
        <v>44373</v>
      </c>
      <c r="G18" s="31"/>
      <c r="H18" s="8">
        <f>DATE(YEAR(F18)+1,MONTH(F18),DAY(F18)-1)</f>
        <v>44737</v>
      </c>
      <c r="I18" s="11">
        <f t="shared" ca="1" si="1"/>
        <v>28</v>
      </c>
      <c r="J18" s="9" t="str">
        <f t="shared" ca="1" si="2"/>
        <v>NOT DUE</v>
      </c>
      <c r="K18" s="28"/>
      <c r="L18" s="10"/>
    </row>
    <row r="19" spans="1:12" x14ac:dyDescent="0.15">
      <c r="A19" s="9" t="s">
        <v>1250</v>
      </c>
      <c r="B19" s="13" t="s">
        <v>670</v>
      </c>
      <c r="C19" s="28" t="s">
        <v>671</v>
      </c>
      <c r="D19" s="19" t="s">
        <v>89</v>
      </c>
      <c r="E19" s="7">
        <v>42348</v>
      </c>
      <c r="F19" s="7">
        <v>44373</v>
      </c>
      <c r="G19" s="31"/>
      <c r="H19" s="8">
        <f>DATE(YEAR(F19)+1,MONTH(F19),DAY(F19)-1)</f>
        <v>44737</v>
      </c>
      <c r="I19" s="11">
        <f t="shared" ca="1" si="1"/>
        <v>28</v>
      </c>
      <c r="J19" s="9" t="str">
        <f t="shared" ca="1" si="2"/>
        <v>NOT DUE</v>
      </c>
      <c r="K19" s="28"/>
      <c r="L19" s="10"/>
    </row>
    <row r="20" spans="1:12" x14ac:dyDescent="0.15">
      <c r="A20" s="9" t="s">
        <v>1251</v>
      </c>
      <c r="B20" s="13" t="s">
        <v>674</v>
      </c>
      <c r="C20" s="28" t="s">
        <v>660</v>
      </c>
      <c r="D20" s="19" t="s">
        <v>89</v>
      </c>
      <c r="E20" s="7">
        <v>42348</v>
      </c>
      <c r="F20" s="7">
        <v>44373</v>
      </c>
      <c r="G20" s="31"/>
      <c r="H20" s="8">
        <f>DATE(YEAR(F20)+1,MONTH(F20),DAY(F20)-1)</f>
        <v>44737</v>
      </c>
      <c r="I20" s="11">
        <f t="shared" ca="1" si="1"/>
        <v>28</v>
      </c>
      <c r="J20" s="9" t="str">
        <f t="shared" ca="1" si="2"/>
        <v>NOT DUE</v>
      </c>
      <c r="K20" s="28"/>
      <c r="L20" s="10"/>
    </row>
    <row r="21" spans="1:12" x14ac:dyDescent="0.15">
      <c r="A21" s="9" t="s">
        <v>1252</v>
      </c>
      <c r="B21" s="13" t="s">
        <v>675</v>
      </c>
      <c r="C21" s="28" t="s">
        <v>676</v>
      </c>
      <c r="D21" s="19" t="s">
        <v>89</v>
      </c>
      <c r="E21" s="7">
        <v>42348</v>
      </c>
      <c r="F21" s="7">
        <v>44373</v>
      </c>
      <c r="G21" s="31"/>
      <c r="H21" s="8">
        <f>DATE(YEAR(F21)+1,MONTH(F21),DAY(F21)-1)</f>
        <v>44737</v>
      </c>
      <c r="I21" s="11">
        <f t="shared" ca="1" si="1"/>
        <v>28</v>
      </c>
      <c r="J21" s="9" t="str">
        <f t="shared" ca="1" si="2"/>
        <v>NOT DUE</v>
      </c>
      <c r="K21" s="28"/>
      <c r="L21" s="10"/>
    </row>
    <row r="22" spans="1:12" x14ac:dyDescent="0.15">
      <c r="A22" s="9" t="s">
        <v>1253</v>
      </c>
      <c r="B22" s="13" t="s">
        <v>479</v>
      </c>
      <c r="C22" s="28" t="s">
        <v>677</v>
      </c>
      <c r="D22" s="19" t="s">
        <v>1</v>
      </c>
      <c r="E22" s="7">
        <v>42348</v>
      </c>
      <c r="F22" s="7">
        <v>44554</v>
      </c>
      <c r="G22" s="31"/>
      <c r="H22" s="8">
        <f t="shared" ref="H22:H27" si="3">DATE(YEAR(F22),MONTH(F22)+6,DAY(F22)-1)</f>
        <v>44735</v>
      </c>
      <c r="I22" s="11">
        <f t="shared" ca="1" si="1"/>
        <v>26</v>
      </c>
      <c r="J22" s="9" t="str">
        <f t="shared" ca="1" si="2"/>
        <v>NOT DUE</v>
      </c>
      <c r="K22" s="28"/>
      <c r="L22" s="10"/>
    </row>
    <row r="23" spans="1:12" x14ac:dyDescent="0.15">
      <c r="A23" s="9" t="s">
        <v>1254</v>
      </c>
      <c r="B23" s="13" t="s">
        <v>678</v>
      </c>
      <c r="C23" s="28" t="s">
        <v>677</v>
      </c>
      <c r="D23" s="19" t="s">
        <v>1</v>
      </c>
      <c r="E23" s="7">
        <v>42348</v>
      </c>
      <c r="F23" s="7">
        <v>44554</v>
      </c>
      <c r="G23" s="31"/>
      <c r="H23" s="8">
        <f t="shared" si="3"/>
        <v>44735</v>
      </c>
      <c r="I23" s="11">
        <f t="shared" ca="1" si="1"/>
        <v>26</v>
      </c>
      <c r="J23" s="9" t="str">
        <f t="shared" ca="1" si="2"/>
        <v>NOT DUE</v>
      </c>
      <c r="K23" s="28"/>
      <c r="L23" s="10"/>
    </row>
    <row r="24" spans="1:12" ht="24" x14ac:dyDescent="0.15">
      <c r="A24" s="9" t="s">
        <v>1255</v>
      </c>
      <c r="B24" s="13" t="s">
        <v>679</v>
      </c>
      <c r="C24" s="28" t="s">
        <v>680</v>
      </c>
      <c r="D24" s="19" t="s">
        <v>1</v>
      </c>
      <c r="E24" s="7">
        <v>42348</v>
      </c>
      <c r="F24" s="7">
        <v>44554</v>
      </c>
      <c r="G24" s="31"/>
      <c r="H24" s="8">
        <f t="shared" si="3"/>
        <v>44735</v>
      </c>
      <c r="I24" s="11">
        <f t="shared" ca="1" si="1"/>
        <v>26</v>
      </c>
      <c r="J24" s="9" t="str">
        <f t="shared" ca="1" si="2"/>
        <v>NOT DUE</v>
      </c>
      <c r="K24" s="28"/>
      <c r="L24" s="10"/>
    </row>
    <row r="25" spans="1:12" ht="24" x14ac:dyDescent="0.15">
      <c r="A25" s="9" t="s">
        <v>1256</v>
      </c>
      <c r="B25" s="13" t="s">
        <v>764</v>
      </c>
      <c r="C25" s="28" t="s">
        <v>680</v>
      </c>
      <c r="D25" s="19" t="s">
        <v>1</v>
      </c>
      <c r="E25" s="7">
        <v>42348</v>
      </c>
      <c r="F25" s="7">
        <v>44554</v>
      </c>
      <c r="G25" s="31"/>
      <c r="H25" s="8">
        <f t="shared" si="3"/>
        <v>44735</v>
      </c>
      <c r="I25" s="11">
        <f t="shared" ca="1" si="1"/>
        <v>26</v>
      </c>
      <c r="J25" s="9" t="str">
        <f t="shared" ca="1" si="2"/>
        <v>NOT DUE</v>
      </c>
      <c r="K25" s="28"/>
      <c r="L25" s="10"/>
    </row>
    <row r="26" spans="1:12" x14ac:dyDescent="0.15">
      <c r="A26" s="9" t="s">
        <v>1257</v>
      </c>
      <c r="B26" s="13" t="s">
        <v>682</v>
      </c>
      <c r="C26" s="28" t="s">
        <v>683</v>
      </c>
      <c r="D26" s="19" t="s">
        <v>1</v>
      </c>
      <c r="E26" s="7">
        <v>42348</v>
      </c>
      <c r="F26" s="7">
        <v>44554</v>
      </c>
      <c r="G26" s="31"/>
      <c r="H26" s="8">
        <f t="shared" si="3"/>
        <v>44735</v>
      </c>
      <c r="I26" s="11">
        <f t="shared" ca="1" si="1"/>
        <v>26</v>
      </c>
      <c r="J26" s="9" t="str">
        <f t="shared" ca="1" si="2"/>
        <v>NOT DUE</v>
      </c>
      <c r="K26" s="28"/>
      <c r="L26" s="10"/>
    </row>
    <row r="27" spans="1:12" x14ac:dyDescent="0.15">
      <c r="A27" s="9" t="s">
        <v>1258</v>
      </c>
      <c r="B27" s="13" t="s">
        <v>657</v>
      </c>
      <c r="C27" s="28" t="s">
        <v>683</v>
      </c>
      <c r="D27" s="19" t="s">
        <v>1</v>
      </c>
      <c r="E27" s="7">
        <v>42348</v>
      </c>
      <c r="F27" s="7">
        <v>44554</v>
      </c>
      <c r="G27" s="31"/>
      <c r="H27" s="8">
        <f t="shared" si="3"/>
        <v>44735</v>
      </c>
      <c r="I27" s="11">
        <f t="shared" ca="1" si="1"/>
        <v>26</v>
      </c>
      <c r="J27" s="9" t="str">
        <f t="shared" ca="1" si="2"/>
        <v>NOT DUE</v>
      </c>
      <c r="K27" s="28"/>
      <c r="L27" s="10"/>
    </row>
    <row r="28" spans="1:12" ht="24" x14ac:dyDescent="0.15">
      <c r="A28" s="9" t="s">
        <v>1259</v>
      </c>
      <c r="B28" s="13" t="s">
        <v>685</v>
      </c>
      <c r="C28" s="28" t="s">
        <v>686</v>
      </c>
      <c r="D28" s="19" t="s">
        <v>366</v>
      </c>
      <c r="E28" s="7">
        <v>42348</v>
      </c>
      <c r="F28" s="7">
        <v>44687</v>
      </c>
      <c r="G28" s="31"/>
      <c r="H28" s="8">
        <f>DATE(YEAR(F28),MONTH(F28)+3,DAY(F28)-1)</f>
        <v>44778</v>
      </c>
      <c r="I28" s="11">
        <f t="shared" ca="1" si="1"/>
        <v>69</v>
      </c>
      <c r="J28" s="9" t="str">
        <f t="shared" ca="1" si="2"/>
        <v>NOT DUE</v>
      </c>
      <c r="K28" s="28" t="s">
        <v>766</v>
      </c>
      <c r="L28" s="10"/>
    </row>
    <row r="29" spans="1:12" x14ac:dyDescent="0.15">
      <c r="A29" s="9" t="s">
        <v>1260</v>
      </c>
      <c r="B29" s="13" t="s">
        <v>651</v>
      </c>
      <c r="C29" s="28" t="s">
        <v>687</v>
      </c>
      <c r="D29" s="19" t="s">
        <v>89</v>
      </c>
      <c r="E29" s="7">
        <v>42348</v>
      </c>
      <c r="F29" s="7">
        <v>44374</v>
      </c>
      <c r="G29" s="31"/>
      <c r="H29" s="8">
        <f>DATE(YEAR(F29)+1,MONTH(F29),DAY(F29)-1)</f>
        <v>44738</v>
      </c>
      <c r="I29" s="11">
        <f t="shared" ca="1" si="1"/>
        <v>29</v>
      </c>
      <c r="J29" s="9" t="str">
        <f t="shared" ca="1" si="2"/>
        <v>NOT DUE</v>
      </c>
      <c r="K29" s="28"/>
      <c r="L29" s="10"/>
    </row>
    <row r="30" spans="1:12" ht="24" x14ac:dyDescent="0.15">
      <c r="A30" s="9" t="s">
        <v>1261</v>
      </c>
      <c r="B30" s="13" t="s">
        <v>651</v>
      </c>
      <c r="C30" s="28" t="s">
        <v>688</v>
      </c>
      <c r="D30" s="19" t="s">
        <v>89</v>
      </c>
      <c r="E30" s="7">
        <v>42348</v>
      </c>
      <c r="F30" s="7">
        <v>44374</v>
      </c>
      <c r="G30" s="31"/>
      <c r="H30" s="8">
        <f>DATE(YEAR(F30)+1,MONTH(F30),DAY(F30)-1)</f>
        <v>44738</v>
      </c>
      <c r="I30" s="11">
        <f t="shared" ca="1" si="1"/>
        <v>29</v>
      </c>
      <c r="J30" s="9" t="str">
        <f t="shared" ca="1" si="2"/>
        <v>NOT DUE</v>
      </c>
      <c r="K30" s="28"/>
      <c r="L30" s="10"/>
    </row>
    <row r="31" spans="1:12" ht="24" x14ac:dyDescent="0.15">
      <c r="A31" s="9" t="s">
        <v>1262</v>
      </c>
      <c r="B31" s="13" t="s">
        <v>689</v>
      </c>
      <c r="C31" s="28" t="s">
        <v>690</v>
      </c>
      <c r="D31" s="19" t="s">
        <v>1</v>
      </c>
      <c r="E31" s="7">
        <v>42348</v>
      </c>
      <c r="F31" s="7">
        <v>44554</v>
      </c>
      <c r="G31" s="31"/>
      <c r="H31" s="8">
        <f>DATE(YEAR(F31),MONTH(F31)+6,DAY(F31)-1)</f>
        <v>44735</v>
      </c>
      <c r="I31" s="11">
        <f t="shared" ca="1" si="1"/>
        <v>26</v>
      </c>
      <c r="J31" s="9" t="str">
        <f t="shared" ca="1" si="2"/>
        <v>NOT DUE</v>
      </c>
      <c r="K31" s="28"/>
      <c r="L31" s="10"/>
    </row>
    <row r="32" spans="1:12" ht="24" x14ac:dyDescent="0.15">
      <c r="A32" s="9" t="s">
        <v>1263</v>
      </c>
      <c r="B32" s="13" t="s">
        <v>689</v>
      </c>
      <c r="C32" s="28" t="s">
        <v>691</v>
      </c>
      <c r="D32" s="19" t="s">
        <v>1</v>
      </c>
      <c r="E32" s="7">
        <v>42348</v>
      </c>
      <c r="F32" s="7">
        <v>44604</v>
      </c>
      <c r="G32" s="31"/>
      <c r="H32" s="8">
        <f>DATE(YEAR(F32),MONTH(F32)+6,DAY(F32)-1)</f>
        <v>44784</v>
      </c>
      <c r="I32" s="11">
        <f t="shared" ca="1" si="1"/>
        <v>75</v>
      </c>
      <c r="J32" s="9" t="str">
        <f t="shared" ca="1" si="2"/>
        <v>NOT DUE</v>
      </c>
      <c r="K32" s="28" t="s">
        <v>714</v>
      </c>
      <c r="L32" s="10" t="s">
        <v>3159</v>
      </c>
    </row>
    <row r="33" spans="1:12" ht="30.75" customHeight="1" x14ac:dyDescent="0.15">
      <c r="A33" s="9" t="s">
        <v>1264</v>
      </c>
      <c r="B33" s="29" t="s">
        <v>692</v>
      </c>
      <c r="C33" s="28" t="s">
        <v>691</v>
      </c>
      <c r="D33" s="19" t="s">
        <v>1</v>
      </c>
      <c r="E33" s="7">
        <v>42348</v>
      </c>
      <c r="F33" s="7">
        <v>44604</v>
      </c>
      <c r="G33" s="31"/>
      <c r="H33" s="8">
        <f>DATE(YEAR(F33),MONTH(F33)+6,DAY(F33)-1)</f>
        <v>44784</v>
      </c>
      <c r="I33" s="11">
        <f t="shared" ca="1" si="1"/>
        <v>75</v>
      </c>
      <c r="J33" s="9" t="str">
        <f t="shared" ca="1" si="2"/>
        <v>NOT DUE</v>
      </c>
      <c r="K33" s="28" t="s">
        <v>714</v>
      </c>
      <c r="L33" s="10" t="s">
        <v>3159</v>
      </c>
    </row>
    <row r="34" spans="1:12" x14ac:dyDescent="0.15">
      <c r="A34" s="9" t="s">
        <v>1265</v>
      </c>
      <c r="B34" s="29" t="s">
        <v>692</v>
      </c>
      <c r="C34" s="28" t="s">
        <v>693</v>
      </c>
      <c r="D34" s="19" t="s">
        <v>2</v>
      </c>
      <c r="E34" s="7">
        <v>42348</v>
      </c>
      <c r="F34" s="7">
        <f>F8</f>
        <v>44709</v>
      </c>
      <c r="G34" s="31"/>
      <c r="H34" s="8">
        <f>EDATE(F34-1,1)</f>
        <v>44739</v>
      </c>
      <c r="I34" s="11">
        <f t="shared" ca="1" si="1"/>
        <v>30</v>
      </c>
      <c r="J34" s="9" t="str">
        <f t="shared" ca="1" si="2"/>
        <v>NOT DUE</v>
      </c>
      <c r="K34" s="28"/>
      <c r="L34" s="10"/>
    </row>
    <row r="35" spans="1:12" ht="15" customHeight="1" x14ac:dyDescent="0.15">
      <c r="A35" s="9" t="s">
        <v>1266</v>
      </c>
      <c r="B35" s="29" t="s">
        <v>692</v>
      </c>
      <c r="C35" s="28" t="s">
        <v>694</v>
      </c>
      <c r="D35" s="19" t="s">
        <v>2</v>
      </c>
      <c r="E35" s="7">
        <v>42348</v>
      </c>
      <c r="F35" s="7">
        <f>F8</f>
        <v>44709</v>
      </c>
      <c r="G35" s="31"/>
      <c r="H35" s="8">
        <f>EDATE(F35-1,1)</f>
        <v>44739</v>
      </c>
      <c r="I35" s="11">
        <f t="shared" ca="1" si="1"/>
        <v>30</v>
      </c>
      <c r="J35" s="9" t="str">
        <f t="shared" ca="1" si="2"/>
        <v>NOT DUE</v>
      </c>
      <c r="K35" s="28"/>
      <c r="L35" s="10"/>
    </row>
    <row r="36" spans="1:12" x14ac:dyDescent="0.15">
      <c r="A36" s="9" t="s">
        <v>1267</v>
      </c>
      <c r="B36" s="29" t="s">
        <v>692</v>
      </c>
      <c r="C36" s="28" t="s">
        <v>695</v>
      </c>
      <c r="D36" s="19" t="s">
        <v>2</v>
      </c>
      <c r="E36" s="7">
        <v>42348</v>
      </c>
      <c r="F36" s="7">
        <f>F8</f>
        <v>44709</v>
      </c>
      <c r="G36" s="31"/>
      <c r="H36" s="8">
        <f>EDATE(F36-1,1)</f>
        <v>44739</v>
      </c>
      <c r="I36" s="11">
        <f t="shared" ca="1" si="1"/>
        <v>30</v>
      </c>
      <c r="J36" s="9" t="str">
        <f t="shared" ca="1" si="2"/>
        <v>NOT DUE</v>
      </c>
      <c r="K36" s="28"/>
      <c r="L36" s="10"/>
    </row>
    <row r="37" spans="1:12" x14ac:dyDescent="0.15">
      <c r="A37" s="9" t="s">
        <v>1268</v>
      </c>
      <c r="B37" s="29" t="s">
        <v>692</v>
      </c>
      <c r="C37" s="28" t="s">
        <v>696</v>
      </c>
      <c r="D37" s="19" t="s">
        <v>2</v>
      </c>
      <c r="E37" s="7">
        <v>42348</v>
      </c>
      <c r="F37" s="7">
        <f>F8</f>
        <v>44709</v>
      </c>
      <c r="G37" s="31"/>
      <c r="H37" s="8">
        <f>EDATE(F37-1,1)</f>
        <v>44739</v>
      </c>
      <c r="I37" s="11">
        <f t="shared" ca="1" si="1"/>
        <v>30</v>
      </c>
      <c r="J37" s="9" t="str">
        <f t="shared" ca="1" si="2"/>
        <v>NOT DUE</v>
      </c>
      <c r="K37" s="28"/>
      <c r="L37" s="10"/>
    </row>
    <row r="38" spans="1:12" ht="46.5" customHeight="1" x14ac:dyDescent="0.15">
      <c r="A38" s="9" t="s">
        <v>1269</v>
      </c>
      <c r="B38" s="13" t="s">
        <v>363</v>
      </c>
      <c r="C38" s="28" t="s">
        <v>697</v>
      </c>
      <c r="D38" s="19" t="s">
        <v>89</v>
      </c>
      <c r="E38" s="7">
        <v>42348</v>
      </c>
      <c r="F38" s="7">
        <v>44373</v>
      </c>
      <c r="G38" s="31"/>
      <c r="H38" s="8">
        <f t="shared" ref="H38:H44" si="4">DATE(YEAR(F38)+1,MONTH(F38),DAY(F38)-1)</f>
        <v>44737</v>
      </c>
      <c r="I38" s="11">
        <f t="shared" ca="1" si="1"/>
        <v>28</v>
      </c>
      <c r="J38" s="9" t="str">
        <f t="shared" ca="1" si="2"/>
        <v>NOT DUE</v>
      </c>
      <c r="K38" s="28" t="s">
        <v>715</v>
      </c>
      <c r="L38" s="10"/>
    </row>
    <row r="39" spans="1:12" x14ac:dyDescent="0.15">
      <c r="A39" s="9" t="s">
        <v>1270</v>
      </c>
      <c r="B39" s="13" t="s">
        <v>363</v>
      </c>
      <c r="C39" s="28" t="s">
        <v>698</v>
      </c>
      <c r="D39" s="19" t="s">
        <v>89</v>
      </c>
      <c r="E39" s="7">
        <v>42348</v>
      </c>
      <c r="F39" s="7">
        <v>44373</v>
      </c>
      <c r="G39" s="31"/>
      <c r="H39" s="8">
        <f t="shared" si="4"/>
        <v>44737</v>
      </c>
      <c r="I39" s="11">
        <f t="shared" ca="1" si="1"/>
        <v>28</v>
      </c>
      <c r="J39" s="9" t="str">
        <f t="shared" ca="1" si="2"/>
        <v>NOT DUE</v>
      </c>
      <c r="K39" s="28"/>
      <c r="L39" s="10"/>
    </row>
    <row r="40" spans="1:12" ht="42" customHeight="1" x14ac:dyDescent="0.15">
      <c r="A40" s="9" t="s">
        <v>1271</v>
      </c>
      <c r="B40" s="13" t="s">
        <v>467</v>
      </c>
      <c r="C40" s="28" t="s">
        <v>699</v>
      </c>
      <c r="D40" s="19" t="s">
        <v>89</v>
      </c>
      <c r="E40" s="7">
        <v>42348</v>
      </c>
      <c r="F40" s="7">
        <v>44373</v>
      </c>
      <c r="G40" s="31"/>
      <c r="H40" s="8">
        <f t="shared" si="4"/>
        <v>44737</v>
      </c>
      <c r="I40" s="11">
        <f t="shared" ca="1" si="1"/>
        <v>28</v>
      </c>
      <c r="J40" s="9" t="str">
        <f t="shared" ca="1" si="2"/>
        <v>NOT DUE</v>
      </c>
      <c r="K40" s="28"/>
      <c r="L40" s="10"/>
    </row>
    <row r="41" spans="1:12" x14ac:dyDescent="0.15">
      <c r="A41" s="9" t="s">
        <v>1272</v>
      </c>
      <c r="B41" s="13" t="s">
        <v>765</v>
      </c>
      <c r="C41" s="28" t="s">
        <v>700</v>
      </c>
      <c r="D41" s="19" t="s">
        <v>89</v>
      </c>
      <c r="E41" s="7">
        <v>42348</v>
      </c>
      <c r="F41" s="7">
        <v>44373</v>
      </c>
      <c r="G41" s="31"/>
      <c r="H41" s="8">
        <f t="shared" si="4"/>
        <v>44737</v>
      </c>
      <c r="I41" s="11">
        <f t="shared" ca="1" si="1"/>
        <v>28</v>
      </c>
      <c r="J41" s="9" t="str">
        <f t="shared" ca="1" si="2"/>
        <v>NOT DUE</v>
      </c>
      <c r="K41" s="28"/>
      <c r="L41" s="10"/>
    </row>
    <row r="42" spans="1:12" x14ac:dyDescent="0.15">
      <c r="A42" s="9" t="s">
        <v>1273</v>
      </c>
      <c r="B42" s="13" t="s">
        <v>467</v>
      </c>
      <c r="C42" s="28" t="s">
        <v>701</v>
      </c>
      <c r="D42" s="19" t="s">
        <v>89</v>
      </c>
      <c r="E42" s="7">
        <v>42348</v>
      </c>
      <c r="F42" s="7">
        <v>44373</v>
      </c>
      <c r="G42" s="31"/>
      <c r="H42" s="8">
        <f t="shared" si="4"/>
        <v>44737</v>
      </c>
      <c r="I42" s="11">
        <f t="shared" ca="1" si="1"/>
        <v>28</v>
      </c>
      <c r="J42" s="9" t="str">
        <f t="shared" ca="1" si="2"/>
        <v>NOT DUE</v>
      </c>
      <c r="K42" s="28"/>
      <c r="L42" s="10"/>
    </row>
    <row r="43" spans="1:12" ht="24" x14ac:dyDescent="0.15">
      <c r="A43" s="9" t="s">
        <v>1274</v>
      </c>
      <c r="B43" s="13" t="s">
        <v>702</v>
      </c>
      <c r="C43" s="28" t="s">
        <v>703</v>
      </c>
      <c r="D43" s="19" t="s">
        <v>89</v>
      </c>
      <c r="E43" s="7">
        <v>42348</v>
      </c>
      <c r="F43" s="7">
        <v>44373</v>
      </c>
      <c r="G43" s="31"/>
      <c r="H43" s="8">
        <f t="shared" si="4"/>
        <v>44737</v>
      </c>
      <c r="I43" s="11">
        <f t="shared" ca="1" si="1"/>
        <v>28</v>
      </c>
      <c r="J43" s="9" t="str">
        <f t="shared" ca="1" si="2"/>
        <v>NOT DUE</v>
      </c>
      <c r="K43" s="28"/>
      <c r="L43" s="10"/>
    </row>
    <row r="44" spans="1:12" x14ac:dyDescent="0.15">
      <c r="A44" s="9" t="s">
        <v>1275</v>
      </c>
      <c r="B44" s="13" t="s">
        <v>704</v>
      </c>
      <c r="C44" s="28" t="s">
        <v>705</v>
      </c>
      <c r="D44" s="19" t="s">
        <v>89</v>
      </c>
      <c r="E44" s="7">
        <v>42348</v>
      </c>
      <c r="F44" s="7">
        <v>44373</v>
      </c>
      <c r="G44" s="31"/>
      <c r="H44" s="8">
        <f t="shared" si="4"/>
        <v>44737</v>
      </c>
      <c r="I44" s="11">
        <f t="shared" ca="1" si="1"/>
        <v>28</v>
      </c>
      <c r="J44" s="9" t="str">
        <f t="shared" ca="1" si="2"/>
        <v>NOT DUE</v>
      </c>
      <c r="K44" s="28"/>
      <c r="L44" s="10"/>
    </row>
    <row r="45" spans="1:12" ht="36" x14ac:dyDescent="0.15">
      <c r="A45" s="9" t="s">
        <v>1276</v>
      </c>
      <c r="B45" s="29" t="s">
        <v>706</v>
      </c>
      <c r="C45" s="28" t="s">
        <v>707</v>
      </c>
      <c r="D45" s="19" t="s">
        <v>2</v>
      </c>
      <c r="E45" s="7">
        <v>42348</v>
      </c>
      <c r="F45" s="7">
        <f>F8</f>
        <v>44709</v>
      </c>
      <c r="G45" s="31"/>
      <c r="H45" s="8">
        <f>EDATE(F45-1,1)</f>
        <v>44739</v>
      </c>
      <c r="I45" s="11">
        <f t="shared" ca="1" si="1"/>
        <v>30</v>
      </c>
      <c r="J45" s="9" t="str">
        <f t="shared" ca="1" si="2"/>
        <v>NOT DUE</v>
      </c>
      <c r="K45" s="28"/>
      <c r="L45" s="10"/>
    </row>
    <row r="46" spans="1:12" ht="24" x14ac:dyDescent="0.15">
      <c r="A46" s="9" t="s">
        <v>1277</v>
      </c>
      <c r="B46" s="29" t="s">
        <v>708</v>
      </c>
      <c r="C46" s="28" t="s">
        <v>709</v>
      </c>
      <c r="D46" s="19" t="s">
        <v>2</v>
      </c>
      <c r="E46" s="7">
        <v>42348</v>
      </c>
      <c r="F46" s="7">
        <f>F8</f>
        <v>44709</v>
      </c>
      <c r="G46" s="31"/>
      <c r="H46" s="8">
        <f>EDATE(F46-1,1)</f>
        <v>44739</v>
      </c>
      <c r="I46" s="11">
        <f t="shared" ca="1" si="1"/>
        <v>30</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8" priority="1" operator="equal">
      <formula>"overdue"</formula>
    </cfRule>
  </conditionalFormatting>
  <pageMargins left="0.7" right="0.7" top="0.75" bottom="0.75" header="0.3" footer="0.3"/>
  <pageSetup paperSize="9" scale="66" orientation="landscape"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7" zoomScaleNormal="100" workbookViewId="0">
      <selection activeCell="F45" sqref="F45: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770</v>
      </c>
      <c r="D3" s="147" t="s">
        <v>9</v>
      </c>
      <c r="E3" s="147"/>
      <c r="F3" s="3" t="s">
        <v>1278</v>
      </c>
    </row>
    <row r="4" spans="1:12" ht="18" customHeight="1" x14ac:dyDescent="0.15">
      <c r="A4" s="146" t="s">
        <v>22</v>
      </c>
      <c r="B4" s="146"/>
      <c r="C4" s="16" t="s">
        <v>768</v>
      </c>
      <c r="D4" s="147" t="s">
        <v>10</v>
      </c>
      <c r="E4" s="147"/>
      <c r="F4" s="31"/>
    </row>
    <row r="5" spans="1:12" ht="18" customHeight="1" x14ac:dyDescent="0.15">
      <c r="A5" s="146" t="s">
        <v>23</v>
      </c>
      <c r="B5" s="146"/>
      <c r="C5" s="17" t="s">
        <v>608</v>
      </c>
      <c r="D5" s="138"/>
      <c r="E5" s="138" t="str">
        <f>'[2]Running Hours'!$C5</f>
        <v>Date updated:</v>
      </c>
      <c r="F5" s="139">
        <f>'Moor. Winch - Hold 1 and 2'!F5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1359</v>
      </c>
      <c r="B8" s="13" t="s">
        <v>650</v>
      </c>
      <c r="C8" s="28" t="s">
        <v>381</v>
      </c>
      <c r="D8" s="19" t="s">
        <v>2</v>
      </c>
      <c r="E8" s="7">
        <v>42348</v>
      </c>
      <c r="F8" s="7">
        <v>44709</v>
      </c>
      <c r="G8" s="31"/>
      <c r="H8" s="8">
        <f t="shared" ref="H8:H15" si="0">EDATE(F8-1,1)</f>
        <v>44739</v>
      </c>
      <c r="I8" s="11">
        <f t="shared" ref="I8:I46" ca="1" si="1">IF(ISBLANK(H8),"",H8-DATE(YEAR(NOW()),MONTH(NOW()),DAY(NOW())))</f>
        <v>30</v>
      </c>
      <c r="J8" s="9" t="str">
        <f t="shared" ref="J8:J46" ca="1" si="2">IF(I8="","",IF(I8&lt;0,"OVERDUE","NOT DUE"))</f>
        <v>NOT DUE</v>
      </c>
      <c r="K8" s="28"/>
      <c r="L8" s="10"/>
    </row>
    <row r="9" spans="1:12" x14ac:dyDescent="0.15">
      <c r="A9" s="9" t="s">
        <v>1360</v>
      </c>
      <c r="B9" s="13" t="s">
        <v>761</v>
      </c>
      <c r="C9" s="28" t="s">
        <v>762</v>
      </c>
      <c r="D9" s="19" t="s">
        <v>2</v>
      </c>
      <c r="E9" s="7">
        <v>42348</v>
      </c>
      <c r="F9" s="7">
        <f>F8</f>
        <v>44709</v>
      </c>
      <c r="G9" s="31"/>
      <c r="H9" s="8">
        <f t="shared" si="0"/>
        <v>44739</v>
      </c>
      <c r="I9" s="11">
        <f t="shared" ca="1" si="1"/>
        <v>30</v>
      </c>
      <c r="J9" s="9" t="str">
        <f t="shared" ca="1" si="2"/>
        <v>NOT DUE</v>
      </c>
      <c r="K9" s="28"/>
      <c r="L9" s="10"/>
    </row>
    <row r="10" spans="1:12" x14ac:dyDescent="0.15">
      <c r="A10" s="9" t="s">
        <v>1361</v>
      </c>
      <c r="B10" s="13" t="s">
        <v>763</v>
      </c>
      <c r="C10" s="28" t="s">
        <v>762</v>
      </c>
      <c r="D10" s="19" t="s">
        <v>2</v>
      </c>
      <c r="E10" s="7">
        <v>42348</v>
      </c>
      <c r="F10" s="7">
        <f>F8</f>
        <v>44709</v>
      </c>
      <c r="G10" s="31"/>
      <c r="H10" s="8">
        <f t="shared" si="0"/>
        <v>44739</v>
      </c>
      <c r="I10" s="11">
        <f t="shared" ca="1" si="1"/>
        <v>30</v>
      </c>
      <c r="J10" s="9" t="str">
        <f t="shared" ca="1" si="2"/>
        <v>NOT DUE</v>
      </c>
      <c r="K10" s="28"/>
      <c r="L10" s="10"/>
    </row>
    <row r="11" spans="1:12" x14ac:dyDescent="0.15">
      <c r="A11" s="9" t="s">
        <v>1362</v>
      </c>
      <c r="B11" s="13" t="s">
        <v>710</v>
      </c>
      <c r="C11" s="28" t="s">
        <v>762</v>
      </c>
      <c r="D11" s="19" t="s">
        <v>2</v>
      </c>
      <c r="E11" s="7">
        <v>42348</v>
      </c>
      <c r="F11" s="7">
        <f>F8</f>
        <v>44709</v>
      </c>
      <c r="G11" s="31"/>
      <c r="H11" s="8">
        <f t="shared" si="0"/>
        <v>44739</v>
      </c>
      <c r="I11" s="11">
        <f t="shared" ca="1" si="1"/>
        <v>30</v>
      </c>
      <c r="J11" s="9" t="str">
        <f t="shared" ca="1" si="2"/>
        <v>NOT DUE</v>
      </c>
      <c r="K11" s="28"/>
      <c r="L11" s="10"/>
    </row>
    <row r="12" spans="1:12" ht="24" x14ac:dyDescent="0.15">
      <c r="A12" s="9" t="s">
        <v>1363</v>
      </c>
      <c r="B12" s="13" t="s">
        <v>651</v>
      </c>
      <c r="C12" s="28" t="s">
        <v>652</v>
      </c>
      <c r="D12" s="19" t="s">
        <v>2</v>
      </c>
      <c r="E12" s="7">
        <v>42348</v>
      </c>
      <c r="F12" s="7">
        <f>F8</f>
        <v>44709</v>
      </c>
      <c r="G12" s="31"/>
      <c r="H12" s="8">
        <f t="shared" si="0"/>
        <v>44739</v>
      </c>
      <c r="I12" s="11">
        <f t="shared" ca="1" si="1"/>
        <v>30</v>
      </c>
      <c r="J12" s="9" t="str">
        <f t="shared" ca="1" si="2"/>
        <v>NOT DUE</v>
      </c>
      <c r="K12" s="28"/>
      <c r="L12" s="10"/>
    </row>
    <row r="13" spans="1:12" x14ac:dyDescent="0.15">
      <c r="A13" s="9" t="s">
        <v>1364</v>
      </c>
      <c r="B13" s="29" t="s">
        <v>655</v>
      </c>
      <c r="C13" s="28" t="s">
        <v>656</v>
      </c>
      <c r="D13" s="19" t="s">
        <v>2</v>
      </c>
      <c r="E13" s="7">
        <v>42348</v>
      </c>
      <c r="F13" s="7">
        <f>F8</f>
        <v>44709</v>
      </c>
      <c r="G13" s="31"/>
      <c r="H13" s="8">
        <f t="shared" si="0"/>
        <v>44739</v>
      </c>
      <c r="I13" s="11">
        <f t="shared" ca="1" si="1"/>
        <v>30</v>
      </c>
      <c r="J13" s="9" t="str">
        <f t="shared" ca="1" si="2"/>
        <v>NOT DUE</v>
      </c>
      <c r="K13" s="28"/>
      <c r="L13" s="136" t="s">
        <v>3126</v>
      </c>
    </row>
    <row r="14" spans="1:12" x14ac:dyDescent="0.15">
      <c r="A14" s="9" t="s">
        <v>1365</v>
      </c>
      <c r="B14" s="13" t="s">
        <v>657</v>
      </c>
      <c r="C14" s="28" t="s">
        <v>658</v>
      </c>
      <c r="D14" s="19" t="s">
        <v>2</v>
      </c>
      <c r="E14" s="7">
        <v>42348</v>
      </c>
      <c r="F14" s="7">
        <f>F8</f>
        <v>44709</v>
      </c>
      <c r="G14" s="31"/>
      <c r="H14" s="8">
        <f t="shared" si="0"/>
        <v>44739</v>
      </c>
      <c r="I14" s="11">
        <f t="shared" ca="1" si="1"/>
        <v>30</v>
      </c>
      <c r="J14" s="9" t="str">
        <f t="shared" ca="1" si="2"/>
        <v>NOT DUE</v>
      </c>
      <c r="K14" s="28"/>
      <c r="L14" s="10"/>
    </row>
    <row r="15" spans="1:12" ht="24" x14ac:dyDescent="0.15">
      <c r="A15" s="9" t="s">
        <v>1366</v>
      </c>
      <c r="B15" s="13" t="s">
        <v>659</v>
      </c>
      <c r="C15" s="28" t="s">
        <v>660</v>
      </c>
      <c r="D15" s="19" t="s">
        <v>2</v>
      </c>
      <c r="E15" s="7">
        <v>42348</v>
      </c>
      <c r="F15" s="7">
        <f>F8</f>
        <v>44709</v>
      </c>
      <c r="G15" s="31"/>
      <c r="H15" s="8">
        <f t="shared" si="0"/>
        <v>44739</v>
      </c>
      <c r="I15" s="11">
        <f t="shared" ca="1" si="1"/>
        <v>30</v>
      </c>
      <c r="J15" s="9" t="str">
        <f t="shared" ca="1" si="2"/>
        <v>NOT DUE</v>
      </c>
      <c r="K15" s="28"/>
      <c r="L15" s="10"/>
    </row>
    <row r="16" spans="1:12" x14ac:dyDescent="0.15">
      <c r="A16" s="9" t="s">
        <v>1367</v>
      </c>
      <c r="B16" s="13" t="s">
        <v>661</v>
      </c>
      <c r="C16" s="28" t="s">
        <v>662</v>
      </c>
      <c r="D16" s="19" t="s">
        <v>366</v>
      </c>
      <c r="E16" s="7">
        <v>42348</v>
      </c>
      <c r="F16" s="7">
        <v>44637</v>
      </c>
      <c r="G16" s="31"/>
      <c r="H16" s="8">
        <f>DATE(YEAR(F16),MONTH(F16)+3,DAY(F16)-1)</f>
        <v>44728</v>
      </c>
      <c r="I16" s="11">
        <f t="shared" ca="1" si="1"/>
        <v>19</v>
      </c>
      <c r="J16" s="9" t="str">
        <f t="shared" ca="1" si="2"/>
        <v>NOT DUE</v>
      </c>
      <c r="K16" s="28"/>
      <c r="L16" s="10"/>
    </row>
    <row r="17" spans="1:12" ht="30.75" customHeight="1" x14ac:dyDescent="0.15">
      <c r="A17" s="9" t="s">
        <v>1368</v>
      </c>
      <c r="B17" s="13" t="s">
        <v>667</v>
      </c>
      <c r="C17" s="28" t="s">
        <v>668</v>
      </c>
      <c r="D17" s="19" t="s">
        <v>89</v>
      </c>
      <c r="E17" s="7">
        <v>42348</v>
      </c>
      <c r="F17" s="7">
        <v>44408</v>
      </c>
      <c r="G17" s="31"/>
      <c r="H17" s="8">
        <f>DATE(YEAR(F17)+1,MONTH(F17),DAY(F17)-1)</f>
        <v>44772</v>
      </c>
      <c r="I17" s="11">
        <f t="shared" ca="1" si="1"/>
        <v>63</v>
      </c>
      <c r="J17" s="9" t="str">
        <f t="shared" ca="1" si="2"/>
        <v>NOT DUE</v>
      </c>
      <c r="K17" s="28" t="s">
        <v>712</v>
      </c>
      <c r="L17" s="10" t="s">
        <v>3159</v>
      </c>
    </row>
    <row r="18" spans="1:12" ht="15" customHeight="1" x14ac:dyDescent="0.15">
      <c r="A18" s="9" t="s">
        <v>1369</v>
      </c>
      <c r="B18" s="13" t="s">
        <v>479</v>
      </c>
      <c r="C18" s="28" t="s">
        <v>669</v>
      </c>
      <c r="D18" s="19" t="s">
        <v>89</v>
      </c>
      <c r="E18" s="7">
        <v>42348</v>
      </c>
      <c r="F18" s="7">
        <v>44373</v>
      </c>
      <c r="G18" s="31"/>
      <c r="H18" s="8">
        <f>DATE(YEAR(F18)+1,MONTH(F18),DAY(F18)-1)</f>
        <v>44737</v>
      </c>
      <c r="I18" s="11">
        <f t="shared" ca="1" si="1"/>
        <v>28</v>
      </c>
      <c r="J18" s="9" t="str">
        <f t="shared" ca="1" si="2"/>
        <v>NOT DUE</v>
      </c>
      <c r="K18" s="28"/>
      <c r="L18" s="10"/>
    </row>
    <row r="19" spans="1:12" x14ac:dyDescent="0.15">
      <c r="A19" s="9" t="s">
        <v>1370</v>
      </c>
      <c r="B19" s="13" t="s">
        <v>670</v>
      </c>
      <c r="C19" s="28" t="s">
        <v>671</v>
      </c>
      <c r="D19" s="19" t="s">
        <v>89</v>
      </c>
      <c r="E19" s="7">
        <v>42348</v>
      </c>
      <c r="F19" s="7">
        <v>44373</v>
      </c>
      <c r="G19" s="31"/>
      <c r="H19" s="8">
        <f>DATE(YEAR(F19)+1,MONTH(F19),DAY(F19)-1)</f>
        <v>44737</v>
      </c>
      <c r="I19" s="11">
        <f t="shared" ca="1" si="1"/>
        <v>28</v>
      </c>
      <c r="J19" s="9" t="str">
        <f t="shared" ca="1" si="2"/>
        <v>NOT DUE</v>
      </c>
      <c r="K19" s="28"/>
      <c r="L19" s="10"/>
    </row>
    <row r="20" spans="1:12" x14ac:dyDescent="0.15">
      <c r="A20" s="9" t="s">
        <v>1371</v>
      </c>
      <c r="B20" s="13" t="s">
        <v>674</v>
      </c>
      <c r="C20" s="28" t="s">
        <v>660</v>
      </c>
      <c r="D20" s="19" t="s">
        <v>89</v>
      </c>
      <c r="E20" s="7">
        <v>42348</v>
      </c>
      <c r="F20" s="7">
        <v>44373</v>
      </c>
      <c r="G20" s="31"/>
      <c r="H20" s="8">
        <f>DATE(YEAR(F20)+1,MONTH(F20),DAY(F20)-1)</f>
        <v>44737</v>
      </c>
      <c r="I20" s="11">
        <f t="shared" ca="1" si="1"/>
        <v>28</v>
      </c>
      <c r="J20" s="9" t="str">
        <f t="shared" ca="1" si="2"/>
        <v>NOT DUE</v>
      </c>
      <c r="K20" s="28"/>
      <c r="L20" s="10"/>
    </row>
    <row r="21" spans="1:12" x14ac:dyDescent="0.15">
      <c r="A21" s="9" t="s">
        <v>1372</v>
      </c>
      <c r="B21" s="13" t="s">
        <v>675</v>
      </c>
      <c r="C21" s="28" t="s">
        <v>676</v>
      </c>
      <c r="D21" s="19" t="s">
        <v>89</v>
      </c>
      <c r="E21" s="7">
        <v>42348</v>
      </c>
      <c r="F21" s="7">
        <v>44602</v>
      </c>
      <c r="G21" s="31"/>
      <c r="H21" s="8">
        <f>DATE(YEAR(F21)+1,MONTH(F21),DAY(F21)-1)</f>
        <v>44966</v>
      </c>
      <c r="I21" s="11">
        <f t="shared" ca="1" si="1"/>
        <v>257</v>
      </c>
      <c r="J21" s="9" t="str">
        <f t="shared" ca="1" si="2"/>
        <v>NOT DUE</v>
      </c>
      <c r="K21" s="28"/>
      <c r="L21" s="10"/>
    </row>
    <row r="22" spans="1:12" x14ac:dyDescent="0.15">
      <c r="A22" s="9" t="s">
        <v>1373</v>
      </c>
      <c r="B22" s="13" t="s">
        <v>479</v>
      </c>
      <c r="C22" s="28" t="s">
        <v>677</v>
      </c>
      <c r="D22" s="19" t="s">
        <v>1</v>
      </c>
      <c r="E22" s="7">
        <v>42348</v>
      </c>
      <c r="F22" s="7">
        <v>44554</v>
      </c>
      <c r="G22" s="31"/>
      <c r="H22" s="8">
        <f t="shared" ref="H22:H27" si="3">DATE(YEAR(F22),MONTH(F22)+6,DAY(F22)-1)</f>
        <v>44735</v>
      </c>
      <c r="I22" s="11">
        <f t="shared" ca="1" si="1"/>
        <v>26</v>
      </c>
      <c r="J22" s="9" t="str">
        <f t="shared" ca="1" si="2"/>
        <v>NOT DUE</v>
      </c>
      <c r="K22" s="28"/>
      <c r="L22" s="10"/>
    </row>
    <row r="23" spans="1:12" x14ac:dyDescent="0.15">
      <c r="A23" s="9" t="s">
        <v>1374</v>
      </c>
      <c r="B23" s="13" t="s">
        <v>678</v>
      </c>
      <c r="C23" s="28" t="s">
        <v>677</v>
      </c>
      <c r="D23" s="19" t="s">
        <v>1</v>
      </c>
      <c r="E23" s="7">
        <v>42348</v>
      </c>
      <c r="F23" s="7">
        <v>44554</v>
      </c>
      <c r="G23" s="31"/>
      <c r="H23" s="8">
        <f t="shared" si="3"/>
        <v>44735</v>
      </c>
      <c r="I23" s="11">
        <f t="shared" ca="1" si="1"/>
        <v>26</v>
      </c>
      <c r="J23" s="9" t="str">
        <f t="shared" ca="1" si="2"/>
        <v>NOT DUE</v>
      </c>
      <c r="K23" s="28"/>
      <c r="L23" s="10"/>
    </row>
    <row r="24" spans="1:12" ht="24" x14ac:dyDescent="0.15">
      <c r="A24" s="9" t="s">
        <v>1375</v>
      </c>
      <c r="B24" s="13" t="s">
        <v>679</v>
      </c>
      <c r="C24" s="28" t="s">
        <v>680</v>
      </c>
      <c r="D24" s="19" t="s">
        <v>1</v>
      </c>
      <c r="E24" s="7">
        <v>42348</v>
      </c>
      <c r="F24" s="7">
        <v>44554</v>
      </c>
      <c r="G24" s="31"/>
      <c r="H24" s="8">
        <f t="shared" si="3"/>
        <v>44735</v>
      </c>
      <c r="I24" s="11">
        <f t="shared" ca="1" si="1"/>
        <v>26</v>
      </c>
      <c r="J24" s="9" t="str">
        <f t="shared" ca="1" si="2"/>
        <v>NOT DUE</v>
      </c>
      <c r="K24" s="28"/>
      <c r="L24" s="10"/>
    </row>
    <row r="25" spans="1:12" ht="24" x14ac:dyDescent="0.15">
      <c r="A25" s="9" t="s">
        <v>1376</v>
      </c>
      <c r="B25" s="13" t="s">
        <v>764</v>
      </c>
      <c r="C25" s="28" t="s">
        <v>680</v>
      </c>
      <c r="D25" s="19" t="s">
        <v>1</v>
      </c>
      <c r="E25" s="7">
        <v>42348</v>
      </c>
      <c r="F25" s="7">
        <v>44554</v>
      </c>
      <c r="G25" s="31"/>
      <c r="H25" s="8">
        <f t="shared" si="3"/>
        <v>44735</v>
      </c>
      <c r="I25" s="11">
        <f t="shared" ca="1" si="1"/>
        <v>26</v>
      </c>
      <c r="J25" s="9" t="str">
        <f t="shared" ca="1" si="2"/>
        <v>NOT DUE</v>
      </c>
      <c r="K25" s="28"/>
      <c r="L25" s="10"/>
    </row>
    <row r="26" spans="1:12" x14ac:dyDescent="0.15">
      <c r="A26" s="9" t="s">
        <v>1377</v>
      </c>
      <c r="B26" s="13" t="s">
        <v>682</v>
      </c>
      <c r="C26" s="28" t="s">
        <v>683</v>
      </c>
      <c r="D26" s="19" t="s">
        <v>1</v>
      </c>
      <c r="E26" s="7">
        <v>42348</v>
      </c>
      <c r="F26" s="7">
        <v>44554</v>
      </c>
      <c r="G26" s="31"/>
      <c r="H26" s="8">
        <f t="shared" si="3"/>
        <v>44735</v>
      </c>
      <c r="I26" s="11">
        <f t="shared" ca="1" si="1"/>
        <v>26</v>
      </c>
      <c r="J26" s="9" t="str">
        <f t="shared" ca="1" si="2"/>
        <v>NOT DUE</v>
      </c>
      <c r="K26" s="28"/>
      <c r="L26" s="10"/>
    </row>
    <row r="27" spans="1:12" x14ac:dyDescent="0.15">
      <c r="A27" s="9" t="s">
        <v>1378</v>
      </c>
      <c r="B27" s="13" t="s">
        <v>657</v>
      </c>
      <c r="C27" s="28" t="s">
        <v>683</v>
      </c>
      <c r="D27" s="19" t="s">
        <v>1</v>
      </c>
      <c r="E27" s="7">
        <v>42348</v>
      </c>
      <c r="F27" s="7">
        <v>44554</v>
      </c>
      <c r="G27" s="31"/>
      <c r="H27" s="8">
        <f t="shared" si="3"/>
        <v>44735</v>
      </c>
      <c r="I27" s="11">
        <f t="shared" ca="1" si="1"/>
        <v>26</v>
      </c>
      <c r="J27" s="9" t="str">
        <f t="shared" ca="1" si="2"/>
        <v>NOT DUE</v>
      </c>
      <c r="K27" s="28"/>
      <c r="L27" s="10"/>
    </row>
    <row r="28" spans="1:12" ht="24" x14ac:dyDescent="0.15">
      <c r="A28" s="9" t="s">
        <v>1379</v>
      </c>
      <c r="B28" s="13" t="s">
        <v>685</v>
      </c>
      <c r="C28" s="28" t="s">
        <v>686</v>
      </c>
      <c r="D28" s="19" t="s">
        <v>366</v>
      </c>
      <c r="E28" s="7">
        <v>42348</v>
      </c>
      <c r="F28" s="7">
        <v>44687</v>
      </c>
      <c r="G28" s="31"/>
      <c r="H28" s="8">
        <f>DATE(YEAR(F28),MONTH(F28)+3,DAY(F28)-1)</f>
        <v>44778</v>
      </c>
      <c r="I28" s="11">
        <f t="shared" ca="1" si="1"/>
        <v>69</v>
      </c>
      <c r="J28" s="9" t="str">
        <f t="shared" ca="1" si="2"/>
        <v>NOT DUE</v>
      </c>
      <c r="K28" s="28" t="s">
        <v>766</v>
      </c>
      <c r="L28" s="10"/>
    </row>
    <row r="29" spans="1:12" x14ac:dyDescent="0.15">
      <c r="A29" s="9" t="s">
        <v>1380</v>
      </c>
      <c r="B29" s="13" t="s">
        <v>651</v>
      </c>
      <c r="C29" s="28" t="s">
        <v>687</v>
      </c>
      <c r="D29" s="19" t="s">
        <v>89</v>
      </c>
      <c r="E29" s="7">
        <v>42348</v>
      </c>
      <c r="F29" s="7">
        <v>44373</v>
      </c>
      <c r="G29" s="31"/>
      <c r="H29" s="8">
        <f>DATE(YEAR(F29)+1,MONTH(F29),DAY(F29)-1)</f>
        <v>44737</v>
      </c>
      <c r="I29" s="11">
        <f t="shared" ca="1" si="1"/>
        <v>28</v>
      </c>
      <c r="J29" s="9" t="str">
        <f t="shared" ca="1" si="2"/>
        <v>NOT DUE</v>
      </c>
      <c r="K29" s="28"/>
      <c r="L29" s="10"/>
    </row>
    <row r="30" spans="1:12" ht="24" x14ac:dyDescent="0.15">
      <c r="A30" s="9" t="s">
        <v>1381</v>
      </c>
      <c r="B30" s="13" t="s">
        <v>651</v>
      </c>
      <c r="C30" s="28" t="s">
        <v>688</v>
      </c>
      <c r="D30" s="19" t="s">
        <v>89</v>
      </c>
      <c r="E30" s="7">
        <v>42348</v>
      </c>
      <c r="F30" s="7">
        <v>44373</v>
      </c>
      <c r="G30" s="31"/>
      <c r="H30" s="8">
        <f>DATE(YEAR(F30)+1,MONTH(F30),DAY(F30)-1)</f>
        <v>44737</v>
      </c>
      <c r="I30" s="11">
        <f t="shared" ca="1" si="1"/>
        <v>28</v>
      </c>
      <c r="J30" s="9" t="str">
        <f t="shared" ca="1" si="2"/>
        <v>NOT DUE</v>
      </c>
      <c r="K30" s="28"/>
      <c r="L30" s="10"/>
    </row>
    <row r="31" spans="1:12" ht="24" x14ac:dyDescent="0.15">
      <c r="A31" s="9" t="s">
        <v>1382</v>
      </c>
      <c r="B31" s="13" t="s">
        <v>689</v>
      </c>
      <c r="C31" s="28" t="s">
        <v>690</v>
      </c>
      <c r="D31" s="19" t="s">
        <v>1</v>
      </c>
      <c r="E31" s="7">
        <v>42348</v>
      </c>
      <c r="F31" s="7">
        <v>44554</v>
      </c>
      <c r="G31" s="31"/>
      <c r="H31" s="8">
        <f>DATE(YEAR(F31),MONTH(F31)+6,DAY(F31)-1)</f>
        <v>44735</v>
      </c>
      <c r="I31" s="11">
        <f t="shared" ca="1" si="1"/>
        <v>26</v>
      </c>
      <c r="J31" s="9" t="str">
        <f t="shared" ca="1" si="2"/>
        <v>NOT DUE</v>
      </c>
      <c r="K31" s="28"/>
      <c r="L31" s="10"/>
    </row>
    <row r="32" spans="1:12" ht="24" x14ac:dyDescent="0.15">
      <c r="A32" s="9" t="s">
        <v>1383</v>
      </c>
      <c r="B32" s="13" t="s">
        <v>689</v>
      </c>
      <c r="C32" s="28" t="s">
        <v>691</v>
      </c>
      <c r="D32" s="19" t="s">
        <v>1</v>
      </c>
      <c r="E32" s="7">
        <v>42348</v>
      </c>
      <c r="F32" s="7">
        <v>44604</v>
      </c>
      <c r="G32" s="31"/>
      <c r="H32" s="8">
        <f>DATE(YEAR(F32),MONTH(F32)+6,DAY(F32)-1)</f>
        <v>44784</v>
      </c>
      <c r="I32" s="11">
        <f t="shared" ca="1" si="1"/>
        <v>75</v>
      </c>
      <c r="J32" s="9" t="str">
        <f t="shared" ca="1" si="2"/>
        <v>NOT DUE</v>
      </c>
      <c r="K32" s="28" t="s">
        <v>714</v>
      </c>
      <c r="L32" s="10" t="s">
        <v>3159</v>
      </c>
    </row>
    <row r="33" spans="1:12" ht="33.75" customHeight="1" x14ac:dyDescent="0.15">
      <c r="A33" s="9" t="s">
        <v>1384</v>
      </c>
      <c r="B33" s="29" t="s">
        <v>692</v>
      </c>
      <c r="C33" s="28" t="s">
        <v>691</v>
      </c>
      <c r="D33" s="19" t="s">
        <v>1</v>
      </c>
      <c r="E33" s="7">
        <v>42348</v>
      </c>
      <c r="F33" s="7">
        <v>44604</v>
      </c>
      <c r="G33" s="31"/>
      <c r="H33" s="8">
        <f>DATE(YEAR(F33),MONTH(F33)+6,DAY(F33)-1)</f>
        <v>44784</v>
      </c>
      <c r="I33" s="11">
        <f t="shared" ca="1" si="1"/>
        <v>75</v>
      </c>
      <c r="J33" s="9" t="str">
        <f t="shared" ca="1" si="2"/>
        <v>NOT DUE</v>
      </c>
      <c r="K33" s="28" t="s">
        <v>714</v>
      </c>
      <c r="L33" s="10" t="s">
        <v>3159</v>
      </c>
    </row>
    <row r="34" spans="1:12" x14ac:dyDescent="0.15">
      <c r="A34" s="9" t="s">
        <v>1385</v>
      </c>
      <c r="B34" s="29" t="s">
        <v>692</v>
      </c>
      <c r="C34" s="28" t="s">
        <v>693</v>
      </c>
      <c r="D34" s="19" t="s">
        <v>2</v>
      </c>
      <c r="E34" s="7">
        <v>42348</v>
      </c>
      <c r="F34" s="7">
        <f>F8</f>
        <v>44709</v>
      </c>
      <c r="G34" s="31"/>
      <c r="H34" s="8">
        <f>EDATE(F34-1,1)</f>
        <v>44739</v>
      </c>
      <c r="I34" s="11">
        <f t="shared" ca="1" si="1"/>
        <v>30</v>
      </c>
      <c r="J34" s="9" t="str">
        <f t="shared" ca="1" si="2"/>
        <v>NOT DUE</v>
      </c>
      <c r="K34" s="28"/>
      <c r="L34" s="10"/>
    </row>
    <row r="35" spans="1:12" ht="15" customHeight="1" x14ac:dyDescent="0.15">
      <c r="A35" s="9" t="s">
        <v>1386</v>
      </c>
      <c r="B35" s="29" t="s">
        <v>692</v>
      </c>
      <c r="C35" s="28" t="s">
        <v>694</v>
      </c>
      <c r="D35" s="19" t="s">
        <v>2</v>
      </c>
      <c r="E35" s="7">
        <v>42348</v>
      </c>
      <c r="F35" s="7">
        <f>F8</f>
        <v>44709</v>
      </c>
      <c r="G35" s="31"/>
      <c r="H35" s="8">
        <f>EDATE(F35-1,1)</f>
        <v>44739</v>
      </c>
      <c r="I35" s="11">
        <f t="shared" ca="1" si="1"/>
        <v>30</v>
      </c>
      <c r="J35" s="9" t="str">
        <f t="shared" ca="1" si="2"/>
        <v>NOT DUE</v>
      </c>
      <c r="K35" s="28"/>
      <c r="L35" s="10"/>
    </row>
    <row r="36" spans="1:12" x14ac:dyDescent="0.15">
      <c r="A36" s="9" t="s">
        <v>1387</v>
      </c>
      <c r="B36" s="29" t="s">
        <v>692</v>
      </c>
      <c r="C36" s="28" t="s">
        <v>695</v>
      </c>
      <c r="D36" s="19" t="s">
        <v>2</v>
      </c>
      <c r="E36" s="7">
        <v>42348</v>
      </c>
      <c r="F36" s="7">
        <f>F8</f>
        <v>44709</v>
      </c>
      <c r="G36" s="31"/>
      <c r="H36" s="8">
        <f>EDATE(F36-1,1)</f>
        <v>44739</v>
      </c>
      <c r="I36" s="11">
        <f t="shared" ca="1" si="1"/>
        <v>30</v>
      </c>
      <c r="J36" s="9" t="str">
        <f t="shared" ca="1" si="2"/>
        <v>NOT DUE</v>
      </c>
      <c r="K36" s="28"/>
      <c r="L36" s="10"/>
    </row>
    <row r="37" spans="1:12" x14ac:dyDescent="0.15">
      <c r="A37" s="9" t="s">
        <v>1388</v>
      </c>
      <c r="B37" s="29" t="s">
        <v>692</v>
      </c>
      <c r="C37" s="28" t="s">
        <v>696</v>
      </c>
      <c r="D37" s="19" t="s">
        <v>2</v>
      </c>
      <c r="E37" s="7">
        <v>42348</v>
      </c>
      <c r="F37" s="7">
        <f>F8</f>
        <v>44709</v>
      </c>
      <c r="G37" s="31"/>
      <c r="H37" s="8">
        <f>EDATE(F37-1,1)</f>
        <v>44739</v>
      </c>
      <c r="I37" s="11">
        <f t="shared" ca="1" si="1"/>
        <v>30</v>
      </c>
      <c r="J37" s="9" t="str">
        <f t="shared" ca="1" si="2"/>
        <v>NOT DUE</v>
      </c>
      <c r="K37" s="28"/>
      <c r="L37" s="10"/>
    </row>
    <row r="38" spans="1:12" ht="46.5" customHeight="1" x14ac:dyDescent="0.15">
      <c r="A38" s="9" t="s">
        <v>1389</v>
      </c>
      <c r="B38" s="13" t="s">
        <v>363</v>
      </c>
      <c r="C38" s="28" t="s">
        <v>697</v>
      </c>
      <c r="D38" s="19" t="s">
        <v>89</v>
      </c>
      <c r="E38" s="7">
        <v>42348</v>
      </c>
      <c r="F38" s="7">
        <v>44373</v>
      </c>
      <c r="G38" s="31"/>
      <c r="H38" s="8">
        <f t="shared" ref="H38:H44" si="4">DATE(YEAR(F38)+1,MONTH(F38),DAY(F38)-1)</f>
        <v>44737</v>
      </c>
      <c r="I38" s="11">
        <f t="shared" ca="1" si="1"/>
        <v>28</v>
      </c>
      <c r="J38" s="9" t="str">
        <f t="shared" ca="1" si="2"/>
        <v>NOT DUE</v>
      </c>
      <c r="K38" s="28" t="s">
        <v>715</v>
      </c>
      <c r="L38" s="10"/>
    </row>
    <row r="39" spans="1:12" x14ac:dyDescent="0.15">
      <c r="A39" s="9" t="s">
        <v>1390</v>
      </c>
      <c r="B39" s="13" t="s">
        <v>363</v>
      </c>
      <c r="C39" s="28" t="s">
        <v>698</v>
      </c>
      <c r="D39" s="19" t="s">
        <v>89</v>
      </c>
      <c r="E39" s="7">
        <v>42348</v>
      </c>
      <c r="F39" s="7">
        <v>44373</v>
      </c>
      <c r="G39" s="31"/>
      <c r="H39" s="8">
        <f t="shared" si="4"/>
        <v>44737</v>
      </c>
      <c r="I39" s="11">
        <f t="shared" ca="1" si="1"/>
        <v>28</v>
      </c>
      <c r="J39" s="9" t="str">
        <f t="shared" ca="1" si="2"/>
        <v>NOT DUE</v>
      </c>
      <c r="K39" s="28"/>
      <c r="L39" s="10"/>
    </row>
    <row r="40" spans="1:12" ht="42" customHeight="1" x14ac:dyDescent="0.15">
      <c r="A40" s="9" t="s">
        <v>1391</v>
      </c>
      <c r="B40" s="13" t="s">
        <v>467</v>
      </c>
      <c r="C40" s="28" t="s">
        <v>699</v>
      </c>
      <c r="D40" s="19" t="s">
        <v>89</v>
      </c>
      <c r="E40" s="7">
        <v>42348</v>
      </c>
      <c r="F40" s="7">
        <v>44373</v>
      </c>
      <c r="G40" s="31"/>
      <c r="H40" s="8">
        <f t="shared" si="4"/>
        <v>44737</v>
      </c>
      <c r="I40" s="11">
        <f t="shared" ca="1" si="1"/>
        <v>28</v>
      </c>
      <c r="J40" s="9" t="str">
        <f t="shared" ca="1" si="2"/>
        <v>NOT DUE</v>
      </c>
      <c r="K40" s="28"/>
      <c r="L40" s="10"/>
    </row>
    <row r="41" spans="1:12" x14ac:dyDescent="0.15">
      <c r="A41" s="9" t="s">
        <v>1392</v>
      </c>
      <c r="B41" s="13" t="s">
        <v>765</v>
      </c>
      <c r="C41" s="28" t="s">
        <v>700</v>
      </c>
      <c r="D41" s="19" t="s">
        <v>89</v>
      </c>
      <c r="E41" s="7">
        <v>42348</v>
      </c>
      <c r="F41" s="7">
        <v>44373</v>
      </c>
      <c r="G41" s="31"/>
      <c r="H41" s="8">
        <f t="shared" si="4"/>
        <v>44737</v>
      </c>
      <c r="I41" s="11">
        <f t="shared" ca="1" si="1"/>
        <v>28</v>
      </c>
      <c r="J41" s="9" t="str">
        <f t="shared" ca="1" si="2"/>
        <v>NOT DUE</v>
      </c>
      <c r="K41" s="28"/>
      <c r="L41" s="10"/>
    </row>
    <row r="42" spans="1:12" x14ac:dyDescent="0.15">
      <c r="A42" s="9" t="s">
        <v>1393</v>
      </c>
      <c r="B42" s="13" t="s">
        <v>467</v>
      </c>
      <c r="C42" s="28" t="s">
        <v>701</v>
      </c>
      <c r="D42" s="19" t="s">
        <v>89</v>
      </c>
      <c r="E42" s="7">
        <v>42348</v>
      </c>
      <c r="F42" s="7">
        <v>44373</v>
      </c>
      <c r="G42" s="31"/>
      <c r="H42" s="8">
        <f t="shared" si="4"/>
        <v>44737</v>
      </c>
      <c r="I42" s="11">
        <f t="shared" ca="1" si="1"/>
        <v>28</v>
      </c>
      <c r="J42" s="9" t="str">
        <f t="shared" ca="1" si="2"/>
        <v>NOT DUE</v>
      </c>
      <c r="K42" s="28"/>
      <c r="L42" s="10"/>
    </row>
    <row r="43" spans="1:12" ht="24" x14ac:dyDescent="0.15">
      <c r="A43" s="9" t="s">
        <v>1394</v>
      </c>
      <c r="B43" s="13" t="s">
        <v>702</v>
      </c>
      <c r="C43" s="28" t="s">
        <v>703</v>
      </c>
      <c r="D43" s="19" t="s">
        <v>89</v>
      </c>
      <c r="E43" s="7">
        <v>42348</v>
      </c>
      <c r="F43" s="7">
        <v>44373</v>
      </c>
      <c r="G43" s="31"/>
      <c r="H43" s="8">
        <f t="shared" si="4"/>
        <v>44737</v>
      </c>
      <c r="I43" s="11">
        <f t="shared" ca="1" si="1"/>
        <v>28</v>
      </c>
      <c r="J43" s="9" t="str">
        <f t="shared" ca="1" si="2"/>
        <v>NOT DUE</v>
      </c>
      <c r="K43" s="28"/>
      <c r="L43" s="10"/>
    </row>
    <row r="44" spans="1:12" x14ac:dyDescent="0.15">
      <c r="A44" s="9" t="s">
        <v>1395</v>
      </c>
      <c r="B44" s="13" t="s">
        <v>704</v>
      </c>
      <c r="C44" s="28" t="s">
        <v>705</v>
      </c>
      <c r="D44" s="19" t="s">
        <v>89</v>
      </c>
      <c r="E44" s="7">
        <v>42348</v>
      </c>
      <c r="F44" s="7">
        <v>44373</v>
      </c>
      <c r="G44" s="31"/>
      <c r="H44" s="8">
        <f t="shared" si="4"/>
        <v>44737</v>
      </c>
      <c r="I44" s="11">
        <f t="shared" ca="1" si="1"/>
        <v>28</v>
      </c>
      <c r="J44" s="9" t="str">
        <f t="shared" ca="1" si="2"/>
        <v>NOT DUE</v>
      </c>
      <c r="K44" s="28"/>
      <c r="L44" s="10"/>
    </row>
    <row r="45" spans="1:12" ht="36" x14ac:dyDescent="0.15">
      <c r="A45" s="9" t="s">
        <v>1396</v>
      </c>
      <c r="B45" s="29" t="s">
        <v>706</v>
      </c>
      <c r="C45" s="28" t="s">
        <v>707</v>
      </c>
      <c r="D45" s="19" t="s">
        <v>2</v>
      </c>
      <c r="E45" s="7">
        <v>42348</v>
      </c>
      <c r="F45" s="7">
        <f>F8</f>
        <v>44709</v>
      </c>
      <c r="G45" s="31"/>
      <c r="H45" s="8">
        <f>EDATE(F45-1,1)</f>
        <v>44739</v>
      </c>
      <c r="I45" s="11">
        <f t="shared" ca="1" si="1"/>
        <v>30</v>
      </c>
      <c r="J45" s="9" t="str">
        <f t="shared" ca="1" si="2"/>
        <v>NOT DUE</v>
      </c>
      <c r="K45" s="28"/>
      <c r="L45" s="10"/>
    </row>
    <row r="46" spans="1:12" ht="24" x14ac:dyDescent="0.15">
      <c r="A46" s="9" t="s">
        <v>1397</v>
      </c>
      <c r="B46" s="29" t="s">
        <v>708</v>
      </c>
      <c r="C46" s="28" t="s">
        <v>709</v>
      </c>
      <c r="D46" s="19" t="s">
        <v>2</v>
      </c>
      <c r="E46" s="7">
        <v>42348</v>
      </c>
      <c r="F46" s="7">
        <f>F8</f>
        <v>44709</v>
      </c>
      <c r="G46" s="31"/>
      <c r="H46" s="8">
        <f>EDATE(F46-1,1)</f>
        <v>44739</v>
      </c>
      <c r="I46" s="11">
        <f t="shared" ca="1" si="1"/>
        <v>30</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7" priority="1" operator="equal">
      <formula>"overdue"</formula>
    </cfRule>
  </conditionalFormatting>
  <pageMargins left="0.7" right="0.7" top="0.75" bottom="0.75" header="0.3" footer="0.3"/>
  <pageSetup paperSize="9" scale="66"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D23" sqref="D23"/>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3105</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24</v>
      </c>
      <c r="D3" s="147" t="s">
        <v>9</v>
      </c>
      <c r="E3" s="147"/>
      <c r="F3" s="3" t="s">
        <v>26</v>
      </c>
    </row>
    <row r="4" spans="1:12" ht="18" customHeight="1" x14ac:dyDescent="0.15">
      <c r="A4" s="146" t="s">
        <v>22</v>
      </c>
      <c r="B4" s="146"/>
      <c r="C4" s="16" t="s">
        <v>25</v>
      </c>
      <c r="D4" s="147" t="s">
        <v>10</v>
      </c>
      <c r="E4" s="147"/>
      <c r="F4" s="31"/>
    </row>
    <row r="5" spans="1:12" ht="18" customHeight="1" x14ac:dyDescent="0.15">
      <c r="A5" s="146" t="s">
        <v>23</v>
      </c>
      <c r="B5" s="146"/>
      <c r="C5" s="17" t="s">
        <v>1415</v>
      </c>
      <c r="D5" s="138"/>
      <c r="E5" s="138" t="str">
        <f>'[2]Running Hours'!$C5</f>
        <v>Date updated:</v>
      </c>
      <c r="F5" s="139">
        <f>'HC Emergcy Equipment'!F5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5" x14ac:dyDescent="0.15">
      <c r="A8" s="9" t="s">
        <v>29</v>
      </c>
      <c r="B8" s="26" t="s">
        <v>27</v>
      </c>
      <c r="C8" s="26" t="s">
        <v>28</v>
      </c>
      <c r="D8" s="20" t="s">
        <v>1</v>
      </c>
      <c r="E8" s="7">
        <v>42348</v>
      </c>
      <c r="F8" s="7">
        <v>44526</v>
      </c>
      <c r="G8" s="31"/>
      <c r="H8" s="8">
        <f>DATE(YEAR(F8),MONTH(F8)+6,DAY(F8)-1)</f>
        <v>44706</v>
      </c>
      <c r="I8" s="11">
        <f t="shared" ref="I8" ca="1" si="0">IF(ISBLANK(H8),"",H8-DATE(YEAR(NOW()),MONTH(NOW()),DAY(NOW())))</f>
        <v>-3</v>
      </c>
      <c r="J8" s="9" t="str">
        <f t="shared" ref="J8" ca="1" si="1">IF(I8="","",IF(I8&lt;0,"OVERDUE","NOT DUE"))</f>
        <v>OVERDUE</v>
      </c>
      <c r="K8" s="13"/>
      <c r="L8" s="10" t="s">
        <v>3182</v>
      </c>
    </row>
    <row r="9" spans="1:12" x14ac:dyDescent="0.15">
      <c r="F9" t="s">
        <v>3055</v>
      </c>
    </row>
    <row r="15" spans="1:12" x14ac:dyDescent="0.15">
      <c r="B15" s="66" t="s">
        <v>1418</v>
      </c>
      <c r="C15" s="62"/>
      <c r="D15" s="25" t="s">
        <v>1419</v>
      </c>
      <c r="F15" s="66" t="s">
        <v>1420</v>
      </c>
      <c r="G15" s="148"/>
      <c r="H15" s="148"/>
    </row>
    <row r="16" spans="1:12" x14ac:dyDescent="0.15">
      <c r="C16" s="18" t="str">
        <f>'Main Menu'!C124</f>
        <v>C/O Arn C. Montiague</v>
      </c>
      <c r="E16" s="64"/>
      <c r="F16" s="64"/>
      <c r="G16" s="149" t="str">
        <f>'Main Menu'!C123</f>
        <v>Capt. Wendell B. Judaya</v>
      </c>
      <c r="H16" s="149"/>
      <c r="I16" s="149"/>
    </row>
    <row r="17" spans="3:3" x14ac:dyDescent="0.15">
      <c r="C17" s="18" t="str">
        <f>'Main Menu'!C127</f>
        <v>2/E Alan A. Canama</v>
      </c>
    </row>
  </sheetData>
  <sheetProtection selectLockedCells="1"/>
  <mergeCells count="11">
    <mergeCell ref="G15:H15"/>
    <mergeCell ref="A4:B4"/>
    <mergeCell ref="D4:E4"/>
    <mergeCell ref="A5:B5"/>
    <mergeCell ref="G16:I16"/>
    <mergeCell ref="A1:B1"/>
    <mergeCell ref="D1:E1"/>
    <mergeCell ref="A2:B2"/>
    <mergeCell ref="D2:E2"/>
    <mergeCell ref="A3:B3"/>
    <mergeCell ref="D3:E3"/>
  </mergeCells>
  <phoneticPr fontId="10" type="noConversion"/>
  <conditionalFormatting sqref="J8">
    <cfRule type="cellIs" dxfId="210" priority="1" operator="equal">
      <formula>"overdue"</formula>
    </cfRule>
  </conditionalFormatting>
  <pageMargins left="0.7" right="0.7" top="0.75" bottom="0.75" header="0.3" footer="0.3"/>
  <pageSetup paperSize="9" scale="66"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37" zoomScaleNormal="100" workbookViewId="0">
      <selection activeCell="F45" sqref="F45: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771</v>
      </c>
      <c r="D3" s="147" t="s">
        <v>9</v>
      </c>
      <c r="E3" s="147"/>
      <c r="F3" s="3" t="s">
        <v>1279</v>
      </c>
    </row>
    <row r="4" spans="1:12" ht="18" customHeight="1" x14ac:dyDescent="0.15">
      <c r="A4" s="146" t="s">
        <v>22</v>
      </c>
      <c r="B4" s="146"/>
      <c r="C4" s="16" t="s">
        <v>768</v>
      </c>
      <c r="D4" s="147" t="s">
        <v>10</v>
      </c>
      <c r="E4" s="147"/>
      <c r="F4" s="31"/>
    </row>
    <row r="5" spans="1:12" ht="18" customHeight="1" x14ac:dyDescent="0.15">
      <c r="A5" s="146" t="s">
        <v>23</v>
      </c>
      <c r="B5" s="146"/>
      <c r="C5" s="17" t="s">
        <v>608</v>
      </c>
      <c r="D5" s="138"/>
      <c r="E5" s="138" t="str">
        <f>'[2]Running Hours'!$C5</f>
        <v>Date updated:</v>
      </c>
      <c r="F5" s="139">
        <f>'Moor. Winch - Hold 6 and 7'!F5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1280</v>
      </c>
      <c r="B8" s="13" t="s">
        <v>650</v>
      </c>
      <c r="C8" s="28" t="s">
        <v>381</v>
      </c>
      <c r="D8" s="19" t="s">
        <v>2</v>
      </c>
      <c r="E8" s="7">
        <v>42348</v>
      </c>
      <c r="F8" s="7">
        <v>44709</v>
      </c>
      <c r="G8" s="31"/>
      <c r="H8" s="8">
        <f t="shared" ref="H8:H15" si="0">EDATE(F8-1,1)</f>
        <v>44739</v>
      </c>
      <c r="I8" s="11">
        <f t="shared" ref="I8:I46" ca="1" si="1">IF(ISBLANK(H8),"",H8-DATE(YEAR(NOW()),MONTH(NOW()),DAY(NOW())))</f>
        <v>30</v>
      </c>
      <c r="J8" s="9" t="str">
        <f t="shared" ref="J8:J46" ca="1" si="2">IF(I8="","",IF(I8&lt;0,"OVERDUE","NOT DUE"))</f>
        <v>NOT DUE</v>
      </c>
      <c r="K8" s="28"/>
      <c r="L8" s="10"/>
    </row>
    <row r="9" spans="1:12" x14ac:dyDescent="0.15">
      <c r="A9" s="9" t="s">
        <v>1281</v>
      </c>
      <c r="B9" s="13" t="s">
        <v>761</v>
      </c>
      <c r="C9" s="28" t="s">
        <v>762</v>
      </c>
      <c r="D9" s="19" t="s">
        <v>2</v>
      </c>
      <c r="E9" s="7">
        <v>42348</v>
      </c>
      <c r="F9" s="7">
        <f>F8</f>
        <v>44709</v>
      </c>
      <c r="G9" s="31"/>
      <c r="H9" s="8">
        <f t="shared" si="0"/>
        <v>44739</v>
      </c>
      <c r="I9" s="11">
        <f t="shared" ca="1" si="1"/>
        <v>30</v>
      </c>
      <c r="J9" s="9" t="str">
        <f t="shared" ca="1" si="2"/>
        <v>NOT DUE</v>
      </c>
      <c r="K9" s="28"/>
      <c r="L9" s="10"/>
    </row>
    <row r="10" spans="1:12" x14ac:dyDescent="0.15">
      <c r="A10" s="9" t="s">
        <v>1282</v>
      </c>
      <c r="B10" s="13" t="s">
        <v>763</v>
      </c>
      <c r="C10" s="28" t="s">
        <v>762</v>
      </c>
      <c r="D10" s="19" t="s">
        <v>2</v>
      </c>
      <c r="E10" s="7">
        <v>42348</v>
      </c>
      <c r="F10" s="7">
        <f>F8</f>
        <v>44709</v>
      </c>
      <c r="G10" s="31"/>
      <c r="H10" s="8">
        <f t="shared" si="0"/>
        <v>44739</v>
      </c>
      <c r="I10" s="11">
        <f t="shared" ca="1" si="1"/>
        <v>30</v>
      </c>
      <c r="J10" s="9" t="str">
        <f t="shared" ca="1" si="2"/>
        <v>NOT DUE</v>
      </c>
      <c r="K10" s="28"/>
      <c r="L10" s="10"/>
    </row>
    <row r="11" spans="1:12" x14ac:dyDescent="0.15">
      <c r="A11" s="9" t="s">
        <v>1283</v>
      </c>
      <c r="B11" s="13" t="s">
        <v>710</v>
      </c>
      <c r="C11" s="28" t="s">
        <v>762</v>
      </c>
      <c r="D11" s="19" t="s">
        <v>2</v>
      </c>
      <c r="E11" s="7">
        <v>42348</v>
      </c>
      <c r="F11" s="7">
        <f>F8</f>
        <v>44709</v>
      </c>
      <c r="G11" s="31"/>
      <c r="H11" s="8">
        <f t="shared" si="0"/>
        <v>44739</v>
      </c>
      <c r="I11" s="11">
        <f t="shared" ca="1" si="1"/>
        <v>30</v>
      </c>
      <c r="J11" s="9" t="str">
        <f t="shared" ca="1" si="2"/>
        <v>NOT DUE</v>
      </c>
      <c r="K11" s="28"/>
      <c r="L11" s="10"/>
    </row>
    <row r="12" spans="1:12" ht="24" x14ac:dyDescent="0.15">
      <c r="A12" s="9" t="s">
        <v>1284</v>
      </c>
      <c r="B12" s="13" t="s">
        <v>651</v>
      </c>
      <c r="C12" s="28" t="s">
        <v>652</v>
      </c>
      <c r="D12" s="19" t="s">
        <v>2</v>
      </c>
      <c r="E12" s="7">
        <v>42348</v>
      </c>
      <c r="F12" s="7">
        <f>F8</f>
        <v>44709</v>
      </c>
      <c r="G12" s="31"/>
      <c r="H12" s="8">
        <f t="shared" si="0"/>
        <v>44739</v>
      </c>
      <c r="I12" s="11">
        <f t="shared" ca="1" si="1"/>
        <v>30</v>
      </c>
      <c r="J12" s="9" t="str">
        <f t="shared" ca="1" si="2"/>
        <v>NOT DUE</v>
      </c>
      <c r="K12" s="28"/>
      <c r="L12" s="10"/>
    </row>
    <row r="13" spans="1:12" x14ac:dyDescent="0.15">
      <c r="A13" s="9" t="s">
        <v>1285</v>
      </c>
      <c r="B13" s="29" t="s">
        <v>655</v>
      </c>
      <c r="C13" s="28" t="s">
        <v>656</v>
      </c>
      <c r="D13" s="19" t="s">
        <v>2</v>
      </c>
      <c r="E13" s="7">
        <v>42348</v>
      </c>
      <c r="F13" s="7">
        <f>F8</f>
        <v>44709</v>
      </c>
      <c r="G13" s="31"/>
      <c r="H13" s="8">
        <f t="shared" si="0"/>
        <v>44739</v>
      </c>
      <c r="I13" s="11">
        <f t="shared" ca="1" si="1"/>
        <v>30</v>
      </c>
      <c r="J13" s="9" t="str">
        <f t="shared" ca="1" si="2"/>
        <v>NOT DUE</v>
      </c>
      <c r="K13" s="28"/>
      <c r="L13" s="56" t="s">
        <v>3126</v>
      </c>
    </row>
    <row r="14" spans="1:12" x14ac:dyDescent="0.15">
      <c r="A14" s="9" t="s">
        <v>1286</v>
      </c>
      <c r="B14" s="13" t="s">
        <v>657</v>
      </c>
      <c r="C14" s="28" t="s">
        <v>658</v>
      </c>
      <c r="D14" s="19" t="s">
        <v>2</v>
      </c>
      <c r="E14" s="7">
        <v>42348</v>
      </c>
      <c r="F14" s="7">
        <f>F8</f>
        <v>44709</v>
      </c>
      <c r="G14" s="31"/>
      <c r="H14" s="8">
        <f t="shared" si="0"/>
        <v>44739</v>
      </c>
      <c r="I14" s="11">
        <f t="shared" ca="1" si="1"/>
        <v>30</v>
      </c>
      <c r="J14" s="9" t="str">
        <f t="shared" ca="1" si="2"/>
        <v>NOT DUE</v>
      </c>
      <c r="K14" s="28"/>
      <c r="L14" s="10"/>
    </row>
    <row r="15" spans="1:12" ht="24" x14ac:dyDescent="0.15">
      <c r="A15" s="9" t="s">
        <v>1287</v>
      </c>
      <c r="B15" s="13" t="s">
        <v>659</v>
      </c>
      <c r="C15" s="28" t="s">
        <v>660</v>
      </c>
      <c r="D15" s="19" t="s">
        <v>2</v>
      </c>
      <c r="E15" s="7">
        <v>42348</v>
      </c>
      <c r="F15" s="7">
        <f>F8</f>
        <v>44709</v>
      </c>
      <c r="G15" s="31"/>
      <c r="H15" s="8">
        <f t="shared" si="0"/>
        <v>44739</v>
      </c>
      <c r="I15" s="11">
        <f t="shared" ca="1" si="1"/>
        <v>30</v>
      </c>
      <c r="J15" s="9" t="str">
        <f t="shared" ca="1" si="2"/>
        <v>NOT DUE</v>
      </c>
      <c r="K15" s="28"/>
      <c r="L15" s="10"/>
    </row>
    <row r="16" spans="1:12" x14ac:dyDescent="0.15">
      <c r="A16" s="9" t="s">
        <v>1288</v>
      </c>
      <c r="B16" s="13" t="s">
        <v>661</v>
      </c>
      <c r="C16" s="28" t="s">
        <v>662</v>
      </c>
      <c r="D16" s="19" t="s">
        <v>366</v>
      </c>
      <c r="E16" s="7">
        <v>42348</v>
      </c>
      <c r="F16" s="7">
        <v>44637</v>
      </c>
      <c r="G16" s="31"/>
      <c r="H16" s="8">
        <f>DATE(YEAR(F16),MONTH(F16)+3,DAY(F16)-1)</f>
        <v>44728</v>
      </c>
      <c r="I16" s="11">
        <f t="shared" ca="1" si="1"/>
        <v>19</v>
      </c>
      <c r="J16" s="9" t="str">
        <f t="shared" ca="1" si="2"/>
        <v>NOT DUE</v>
      </c>
      <c r="K16" s="28"/>
      <c r="L16" s="10"/>
    </row>
    <row r="17" spans="1:12" ht="30.75" customHeight="1" x14ac:dyDescent="0.15">
      <c r="A17" s="9" t="s">
        <v>1289</v>
      </c>
      <c r="B17" s="13" t="s">
        <v>667</v>
      </c>
      <c r="C17" s="28" t="s">
        <v>668</v>
      </c>
      <c r="D17" s="19" t="s">
        <v>89</v>
      </c>
      <c r="E17" s="7">
        <v>42348</v>
      </c>
      <c r="F17" s="7">
        <v>44408</v>
      </c>
      <c r="G17" s="31"/>
      <c r="H17" s="8">
        <f>DATE(YEAR(F17)+1,MONTH(F17),DAY(F17)-1)</f>
        <v>44772</v>
      </c>
      <c r="I17" s="11">
        <f t="shared" ca="1" si="1"/>
        <v>63</v>
      </c>
      <c r="J17" s="9" t="str">
        <f t="shared" ca="1" si="2"/>
        <v>NOT DUE</v>
      </c>
      <c r="K17" s="28" t="s">
        <v>712</v>
      </c>
      <c r="L17" s="10" t="s">
        <v>3159</v>
      </c>
    </row>
    <row r="18" spans="1:12" ht="15" customHeight="1" x14ac:dyDescent="0.15">
      <c r="A18" s="9" t="s">
        <v>1290</v>
      </c>
      <c r="B18" s="13" t="s">
        <v>479</v>
      </c>
      <c r="C18" s="28" t="s">
        <v>669</v>
      </c>
      <c r="D18" s="19" t="s">
        <v>89</v>
      </c>
      <c r="E18" s="7">
        <v>42348</v>
      </c>
      <c r="F18" s="7">
        <v>44373</v>
      </c>
      <c r="G18" s="31"/>
      <c r="H18" s="8">
        <f>DATE(YEAR(F18)+1,MONTH(F18),DAY(F18)-1)</f>
        <v>44737</v>
      </c>
      <c r="I18" s="11">
        <f t="shared" ca="1" si="1"/>
        <v>28</v>
      </c>
      <c r="J18" s="9" t="str">
        <f t="shared" ca="1" si="2"/>
        <v>NOT DUE</v>
      </c>
      <c r="K18" s="28"/>
      <c r="L18" s="10"/>
    </row>
    <row r="19" spans="1:12" x14ac:dyDescent="0.15">
      <c r="A19" s="9" t="s">
        <v>1291</v>
      </c>
      <c r="B19" s="13" t="s">
        <v>670</v>
      </c>
      <c r="C19" s="28" t="s">
        <v>671</v>
      </c>
      <c r="D19" s="19" t="s">
        <v>89</v>
      </c>
      <c r="E19" s="7">
        <v>42348</v>
      </c>
      <c r="F19" s="7">
        <v>44373</v>
      </c>
      <c r="G19" s="31"/>
      <c r="H19" s="8">
        <f>DATE(YEAR(F19)+1,MONTH(F19),DAY(F19)-1)</f>
        <v>44737</v>
      </c>
      <c r="I19" s="11">
        <f t="shared" ca="1" si="1"/>
        <v>28</v>
      </c>
      <c r="J19" s="9" t="str">
        <f t="shared" ca="1" si="2"/>
        <v>NOT DUE</v>
      </c>
      <c r="K19" s="28"/>
      <c r="L19" s="10"/>
    </row>
    <row r="20" spans="1:12" x14ac:dyDescent="0.15">
      <c r="A20" s="9" t="s">
        <v>1292</v>
      </c>
      <c r="B20" s="13" t="s">
        <v>674</v>
      </c>
      <c r="C20" s="28" t="s">
        <v>660</v>
      </c>
      <c r="D20" s="19" t="s">
        <v>89</v>
      </c>
      <c r="E20" s="7">
        <v>42348</v>
      </c>
      <c r="F20" s="7">
        <v>44373</v>
      </c>
      <c r="G20" s="31"/>
      <c r="H20" s="8">
        <f>DATE(YEAR(F20)+1,MONTH(F20),DAY(F20)-1)</f>
        <v>44737</v>
      </c>
      <c r="I20" s="11">
        <f t="shared" ca="1" si="1"/>
        <v>28</v>
      </c>
      <c r="J20" s="9" t="str">
        <f t="shared" ca="1" si="2"/>
        <v>NOT DUE</v>
      </c>
      <c r="K20" s="28"/>
      <c r="L20" s="10"/>
    </row>
    <row r="21" spans="1:12" x14ac:dyDescent="0.15">
      <c r="A21" s="9" t="s">
        <v>1293</v>
      </c>
      <c r="B21" s="13" t="s">
        <v>675</v>
      </c>
      <c r="C21" s="28" t="s">
        <v>676</v>
      </c>
      <c r="D21" s="19" t="s">
        <v>89</v>
      </c>
      <c r="E21" s="7">
        <v>42348</v>
      </c>
      <c r="F21" s="7">
        <v>44602</v>
      </c>
      <c r="G21" s="31"/>
      <c r="H21" s="8">
        <f>DATE(YEAR(F21)+1,MONTH(F21),DAY(F21)-1)</f>
        <v>44966</v>
      </c>
      <c r="I21" s="11">
        <f t="shared" ca="1" si="1"/>
        <v>257</v>
      </c>
      <c r="J21" s="9" t="str">
        <f t="shared" ca="1" si="2"/>
        <v>NOT DUE</v>
      </c>
      <c r="K21" s="28"/>
      <c r="L21" s="10"/>
    </row>
    <row r="22" spans="1:12" x14ac:dyDescent="0.15">
      <c r="A22" s="9" t="s">
        <v>1294</v>
      </c>
      <c r="B22" s="13" t="s">
        <v>479</v>
      </c>
      <c r="C22" s="28" t="s">
        <v>677</v>
      </c>
      <c r="D22" s="19" t="s">
        <v>1</v>
      </c>
      <c r="E22" s="7">
        <v>42348</v>
      </c>
      <c r="F22" s="7">
        <v>44554</v>
      </c>
      <c r="G22" s="31"/>
      <c r="H22" s="8">
        <f t="shared" ref="H22:H27" si="3">DATE(YEAR(F22),MONTH(F22)+6,DAY(F22)-1)</f>
        <v>44735</v>
      </c>
      <c r="I22" s="11">
        <f t="shared" ca="1" si="1"/>
        <v>26</v>
      </c>
      <c r="J22" s="9" t="str">
        <f t="shared" ca="1" si="2"/>
        <v>NOT DUE</v>
      </c>
      <c r="K22" s="28"/>
      <c r="L22" s="10"/>
    </row>
    <row r="23" spans="1:12" x14ac:dyDescent="0.15">
      <c r="A23" s="9" t="s">
        <v>1295</v>
      </c>
      <c r="B23" s="13" t="s">
        <v>678</v>
      </c>
      <c r="C23" s="28" t="s">
        <v>677</v>
      </c>
      <c r="D23" s="19" t="s">
        <v>1</v>
      </c>
      <c r="E23" s="7">
        <v>42348</v>
      </c>
      <c r="F23" s="7">
        <v>44554</v>
      </c>
      <c r="G23" s="31"/>
      <c r="H23" s="8">
        <f t="shared" si="3"/>
        <v>44735</v>
      </c>
      <c r="I23" s="11">
        <f t="shared" ca="1" si="1"/>
        <v>26</v>
      </c>
      <c r="J23" s="9" t="str">
        <f t="shared" ca="1" si="2"/>
        <v>NOT DUE</v>
      </c>
      <c r="K23" s="28"/>
      <c r="L23" s="10"/>
    </row>
    <row r="24" spans="1:12" ht="24" x14ac:dyDescent="0.15">
      <c r="A24" s="9" t="s">
        <v>1296</v>
      </c>
      <c r="B24" s="13" t="s">
        <v>679</v>
      </c>
      <c r="C24" s="28" t="s">
        <v>680</v>
      </c>
      <c r="D24" s="19" t="s">
        <v>1</v>
      </c>
      <c r="E24" s="7">
        <v>42348</v>
      </c>
      <c r="F24" s="7">
        <v>44554</v>
      </c>
      <c r="G24" s="31"/>
      <c r="H24" s="8">
        <f t="shared" si="3"/>
        <v>44735</v>
      </c>
      <c r="I24" s="11">
        <f t="shared" ca="1" si="1"/>
        <v>26</v>
      </c>
      <c r="J24" s="9" t="str">
        <f t="shared" ca="1" si="2"/>
        <v>NOT DUE</v>
      </c>
      <c r="K24" s="28"/>
      <c r="L24" s="10"/>
    </row>
    <row r="25" spans="1:12" ht="24" x14ac:dyDescent="0.15">
      <c r="A25" s="9" t="s">
        <v>1297</v>
      </c>
      <c r="B25" s="13" t="s">
        <v>764</v>
      </c>
      <c r="C25" s="28" t="s">
        <v>680</v>
      </c>
      <c r="D25" s="19" t="s">
        <v>1</v>
      </c>
      <c r="E25" s="7">
        <v>42348</v>
      </c>
      <c r="F25" s="7">
        <v>44554</v>
      </c>
      <c r="G25" s="31"/>
      <c r="H25" s="8">
        <f t="shared" si="3"/>
        <v>44735</v>
      </c>
      <c r="I25" s="11">
        <f t="shared" ca="1" si="1"/>
        <v>26</v>
      </c>
      <c r="J25" s="9" t="str">
        <f t="shared" ca="1" si="2"/>
        <v>NOT DUE</v>
      </c>
      <c r="K25" s="28"/>
      <c r="L25" s="10"/>
    </row>
    <row r="26" spans="1:12" x14ac:dyDescent="0.15">
      <c r="A26" s="9" t="s">
        <v>1298</v>
      </c>
      <c r="B26" s="13" t="s">
        <v>682</v>
      </c>
      <c r="C26" s="28" t="s">
        <v>683</v>
      </c>
      <c r="D26" s="19" t="s">
        <v>1</v>
      </c>
      <c r="E26" s="7">
        <v>42348</v>
      </c>
      <c r="F26" s="7">
        <v>44554</v>
      </c>
      <c r="G26" s="31"/>
      <c r="H26" s="8">
        <f t="shared" si="3"/>
        <v>44735</v>
      </c>
      <c r="I26" s="11">
        <f t="shared" ca="1" si="1"/>
        <v>26</v>
      </c>
      <c r="J26" s="9" t="str">
        <f t="shared" ca="1" si="2"/>
        <v>NOT DUE</v>
      </c>
      <c r="K26" s="28"/>
      <c r="L26" s="10"/>
    </row>
    <row r="27" spans="1:12" x14ac:dyDescent="0.15">
      <c r="A27" s="9" t="s">
        <v>1299</v>
      </c>
      <c r="B27" s="13" t="s">
        <v>657</v>
      </c>
      <c r="C27" s="28" t="s">
        <v>683</v>
      </c>
      <c r="D27" s="19" t="s">
        <v>1</v>
      </c>
      <c r="E27" s="7">
        <v>42348</v>
      </c>
      <c r="F27" s="7">
        <v>44554</v>
      </c>
      <c r="G27" s="31"/>
      <c r="H27" s="8">
        <f t="shared" si="3"/>
        <v>44735</v>
      </c>
      <c r="I27" s="11">
        <f t="shared" ca="1" si="1"/>
        <v>26</v>
      </c>
      <c r="J27" s="9" t="str">
        <f t="shared" ca="1" si="2"/>
        <v>NOT DUE</v>
      </c>
      <c r="K27" s="28"/>
      <c r="L27" s="10"/>
    </row>
    <row r="28" spans="1:12" ht="24" x14ac:dyDescent="0.15">
      <c r="A28" s="9" t="s">
        <v>1300</v>
      </c>
      <c r="B28" s="13" t="s">
        <v>685</v>
      </c>
      <c r="C28" s="28" t="s">
        <v>686</v>
      </c>
      <c r="D28" s="19" t="s">
        <v>366</v>
      </c>
      <c r="E28" s="7">
        <v>42348</v>
      </c>
      <c r="F28" s="7">
        <v>44687</v>
      </c>
      <c r="G28" s="31"/>
      <c r="H28" s="8">
        <f>DATE(YEAR(F28),MONTH(F28)+3,DAY(F28)-1)</f>
        <v>44778</v>
      </c>
      <c r="I28" s="11">
        <f t="shared" ca="1" si="1"/>
        <v>69</v>
      </c>
      <c r="J28" s="9" t="str">
        <f t="shared" ca="1" si="2"/>
        <v>NOT DUE</v>
      </c>
      <c r="K28" s="28" t="s">
        <v>766</v>
      </c>
      <c r="L28" s="10"/>
    </row>
    <row r="29" spans="1:12" x14ac:dyDescent="0.15">
      <c r="A29" s="9" t="s">
        <v>1301</v>
      </c>
      <c r="B29" s="13" t="s">
        <v>651</v>
      </c>
      <c r="C29" s="28" t="s">
        <v>687</v>
      </c>
      <c r="D29" s="19" t="s">
        <v>89</v>
      </c>
      <c r="E29" s="7">
        <v>42348</v>
      </c>
      <c r="F29" s="7">
        <v>44374</v>
      </c>
      <c r="G29" s="31"/>
      <c r="H29" s="8">
        <f>DATE(YEAR(F29)+1,MONTH(F29),DAY(F29)-1)</f>
        <v>44738</v>
      </c>
      <c r="I29" s="11">
        <f t="shared" ca="1" si="1"/>
        <v>29</v>
      </c>
      <c r="J29" s="9" t="str">
        <f t="shared" ca="1" si="2"/>
        <v>NOT DUE</v>
      </c>
      <c r="K29" s="28"/>
      <c r="L29" s="10"/>
    </row>
    <row r="30" spans="1:12" ht="24" x14ac:dyDescent="0.15">
      <c r="A30" s="9" t="s">
        <v>1302</v>
      </c>
      <c r="B30" s="13" t="s">
        <v>651</v>
      </c>
      <c r="C30" s="28" t="s">
        <v>688</v>
      </c>
      <c r="D30" s="19" t="s">
        <v>89</v>
      </c>
      <c r="E30" s="7">
        <v>42348</v>
      </c>
      <c r="F30" s="7">
        <v>44374</v>
      </c>
      <c r="G30" s="31"/>
      <c r="H30" s="8">
        <f>DATE(YEAR(F30)+1,MONTH(F30),DAY(F30)-1)</f>
        <v>44738</v>
      </c>
      <c r="I30" s="11">
        <f t="shared" ca="1" si="1"/>
        <v>29</v>
      </c>
      <c r="J30" s="9" t="str">
        <f t="shared" ca="1" si="2"/>
        <v>NOT DUE</v>
      </c>
      <c r="K30" s="28"/>
      <c r="L30" s="10"/>
    </row>
    <row r="31" spans="1:12" ht="24" x14ac:dyDescent="0.15">
      <c r="A31" s="9" t="s">
        <v>1303</v>
      </c>
      <c r="B31" s="13" t="s">
        <v>689</v>
      </c>
      <c r="C31" s="28" t="s">
        <v>690</v>
      </c>
      <c r="D31" s="19" t="s">
        <v>1</v>
      </c>
      <c r="E31" s="7">
        <v>42348</v>
      </c>
      <c r="F31" s="7">
        <v>44554</v>
      </c>
      <c r="G31" s="31"/>
      <c r="H31" s="8">
        <f>DATE(YEAR(F31),MONTH(F31)+6,DAY(F31)-1)</f>
        <v>44735</v>
      </c>
      <c r="I31" s="11">
        <f t="shared" ca="1" si="1"/>
        <v>26</v>
      </c>
      <c r="J31" s="9" t="str">
        <f t="shared" ca="1" si="2"/>
        <v>NOT DUE</v>
      </c>
      <c r="K31" s="28"/>
      <c r="L31" s="10"/>
    </row>
    <row r="32" spans="1:12" ht="24" x14ac:dyDescent="0.15">
      <c r="A32" s="9" t="s">
        <v>1304</v>
      </c>
      <c r="B32" s="13" t="s">
        <v>689</v>
      </c>
      <c r="C32" s="28" t="s">
        <v>691</v>
      </c>
      <c r="D32" s="19" t="s">
        <v>1</v>
      </c>
      <c r="E32" s="7">
        <v>42348</v>
      </c>
      <c r="F32" s="7">
        <v>44604</v>
      </c>
      <c r="G32" s="31"/>
      <c r="H32" s="8">
        <f>DATE(YEAR(F32),MONTH(F32)+6,DAY(F32)-1)</f>
        <v>44784</v>
      </c>
      <c r="I32" s="11">
        <f t="shared" ca="1" si="1"/>
        <v>75</v>
      </c>
      <c r="J32" s="9" t="str">
        <f t="shared" ca="1" si="2"/>
        <v>NOT DUE</v>
      </c>
      <c r="K32" s="28" t="s">
        <v>714</v>
      </c>
      <c r="L32" s="10" t="s">
        <v>3159</v>
      </c>
    </row>
    <row r="33" spans="1:12" ht="31.5" customHeight="1" x14ac:dyDescent="0.15">
      <c r="A33" s="9" t="s">
        <v>1305</v>
      </c>
      <c r="B33" s="29" t="s">
        <v>692</v>
      </c>
      <c r="C33" s="28" t="s">
        <v>691</v>
      </c>
      <c r="D33" s="19" t="s">
        <v>1</v>
      </c>
      <c r="E33" s="7">
        <v>42348</v>
      </c>
      <c r="F33" s="7">
        <v>44604</v>
      </c>
      <c r="G33" s="31"/>
      <c r="H33" s="8">
        <f>DATE(YEAR(F33),MONTH(F33)+6,DAY(F33)-1)</f>
        <v>44784</v>
      </c>
      <c r="I33" s="11">
        <f t="shared" ca="1" si="1"/>
        <v>75</v>
      </c>
      <c r="J33" s="9" t="str">
        <f t="shared" ca="1" si="2"/>
        <v>NOT DUE</v>
      </c>
      <c r="K33" s="28" t="s">
        <v>714</v>
      </c>
      <c r="L33" s="10" t="s">
        <v>3159</v>
      </c>
    </row>
    <row r="34" spans="1:12" x14ac:dyDescent="0.15">
      <c r="A34" s="9" t="s">
        <v>1306</v>
      </c>
      <c r="B34" s="29" t="s">
        <v>692</v>
      </c>
      <c r="C34" s="28" t="s">
        <v>693</v>
      </c>
      <c r="D34" s="19" t="s">
        <v>2</v>
      </c>
      <c r="E34" s="7">
        <v>42348</v>
      </c>
      <c r="F34" s="7">
        <f>F8</f>
        <v>44709</v>
      </c>
      <c r="G34" s="31"/>
      <c r="H34" s="8">
        <f>EDATE(F34-1,1)</f>
        <v>44739</v>
      </c>
      <c r="I34" s="11">
        <f t="shared" ca="1" si="1"/>
        <v>30</v>
      </c>
      <c r="J34" s="9" t="str">
        <f t="shared" ca="1" si="2"/>
        <v>NOT DUE</v>
      </c>
      <c r="K34" s="28"/>
      <c r="L34" s="10"/>
    </row>
    <row r="35" spans="1:12" ht="15" customHeight="1" x14ac:dyDescent="0.15">
      <c r="A35" s="9" t="s">
        <v>1307</v>
      </c>
      <c r="B35" s="29" t="s">
        <v>692</v>
      </c>
      <c r="C35" s="28" t="s">
        <v>694</v>
      </c>
      <c r="D35" s="19" t="s">
        <v>2</v>
      </c>
      <c r="E35" s="7">
        <v>42348</v>
      </c>
      <c r="F35" s="7">
        <f>F8</f>
        <v>44709</v>
      </c>
      <c r="G35" s="31"/>
      <c r="H35" s="8">
        <f>EDATE(F35-1,1)</f>
        <v>44739</v>
      </c>
      <c r="I35" s="11">
        <f t="shared" ca="1" si="1"/>
        <v>30</v>
      </c>
      <c r="J35" s="9" t="str">
        <f t="shared" ca="1" si="2"/>
        <v>NOT DUE</v>
      </c>
      <c r="K35" s="28"/>
      <c r="L35" s="10"/>
    </row>
    <row r="36" spans="1:12" x14ac:dyDescent="0.15">
      <c r="A36" s="9" t="s">
        <v>1308</v>
      </c>
      <c r="B36" s="29" t="s">
        <v>692</v>
      </c>
      <c r="C36" s="28" t="s">
        <v>695</v>
      </c>
      <c r="D36" s="19" t="s">
        <v>2</v>
      </c>
      <c r="E36" s="7">
        <v>42348</v>
      </c>
      <c r="F36" s="7">
        <f>F8</f>
        <v>44709</v>
      </c>
      <c r="G36" s="31"/>
      <c r="H36" s="8">
        <f>EDATE(F36-1,1)</f>
        <v>44739</v>
      </c>
      <c r="I36" s="11">
        <f t="shared" ca="1" si="1"/>
        <v>30</v>
      </c>
      <c r="J36" s="9" t="str">
        <f t="shared" ca="1" si="2"/>
        <v>NOT DUE</v>
      </c>
      <c r="K36" s="28"/>
      <c r="L36" s="10"/>
    </row>
    <row r="37" spans="1:12" x14ac:dyDescent="0.15">
      <c r="A37" s="9" t="s">
        <v>1309</v>
      </c>
      <c r="B37" s="29" t="s">
        <v>692</v>
      </c>
      <c r="C37" s="28" t="s">
        <v>696</v>
      </c>
      <c r="D37" s="19" t="s">
        <v>2</v>
      </c>
      <c r="E37" s="7">
        <v>42348</v>
      </c>
      <c r="F37" s="7">
        <f>F8</f>
        <v>44709</v>
      </c>
      <c r="G37" s="31"/>
      <c r="H37" s="8">
        <f>EDATE(F37-1,1)</f>
        <v>44739</v>
      </c>
      <c r="I37" s="11">
        <f t="shared" ca="1" si="1"/>
        <v>30</v>
      </c>
      <c r="J37" s="9" t="str">
        <f t="shared" ca="1" si="2"/>
        <v>NOT DUE</v>
      </c>
      <c r="K37" s="28"/>
      <c r="L37" s="10"/>
    </row>
    <row r="38" spans="1:12" ht="44.25" customHeight="1" x14ac:dyDescent="0.15">
      <c r="A38" s="9" t="s">
        <v>1310</v>
      </c>
      <c r="B38" s="13" t="s">
        <v>363</v>
      </c>
      <c r="C38" s="28" t="s">
        <v>697</v>
      </c>
      <c r="D38" s="19" t="s">
        <v>89</v>
      </c>
      <c r="E38" s="7">
        <v>42348</v>
      </c>
      <c r="F38" s="7">
        <v>44374</v>
      </c>
      <c r="G38" s="31"/>
      <c r="H38" s="8">
        <f t="shared" ref="H38:H44" si="4">DATE(YEAR(F38)+1,MONTH(F38),DAY(F38)-1)</f>
        <v>44738</v>
      </c>
      <c r="I38" s="11">
        <f t="shared" ca="1" si="1"/>
        <v>29</v>
      </c>
      <c r="J38" s="9" t="str">
        <f t="shared" ca="1" si="2"/>
        <v>NOT DUE</v>
      </c>
      <c r="K38" s="28" t="s">
        <v>715</v>
      </c>
      <c r="L38" s="10"/>
    </row>
    <row r="39" spans="1:12" x14ac:dyDescent="0.15">
      <c r="A39" s="9" t="s">
        <v>1311</v>
      </c>
      <c r="B39" s="13" t="s">
        <v>363</v>
      </c>
      <c r="C39" s="28" t="s">
        <v>698</v>
      </c>
      <c r="D39" s="19" t="s">
        <v>89</v>
      </c>
      <c r="E39" s="7">
        <v>42348</v>
      </c>
      <c r="F39" s="7">
        <v>44374</v>
      </c>
      <c r="G39" s="31"/>
      <c r="H39" s="8">
        <f t="shared" si="4"/>
        <v>44738</v>
      </c>
      <c r="I39" s="11">
        <f t="shared" ca="1" si="1"/>
        <v>29</v>
      </c>
      <c r="J39" s="9" t="str">
        <f t="shared" ca="1" si="2"/>
        <v>NOT DUE</v>
      </c>
      <c r="K39" s="28"/>
      <c r="L39" s="10"/>
    </row>
    <row r="40" spans="1:12" ht="42" customHeight="1" x14ac:dyDescent="0.15">
      <c r="A40" s="9" t="s">
        <v>1312</v>
      </c>
      <c r="B40" s="13" t="s">
        <v>467</v>
      </c>
      <c r="C40" s="28" t="s">
        <v>699</v>
      </c>
      <c r="D40" s="19" t="s">
        <v>89</v>
      </c>
      <c r="E40" s="7">
        <v>42348</v>
      </c>
      <c r="F40" s="7">
        <v>44374</v>
      </c>
      <c r="G40" s="31"/>
      <c r="H40" s="8">
        <f t="shared" si="4"/>
        <v>44738</v>
      </c>
      <c r="I40" s="11">
        <f t="shared" ca="1" si="1"/>
        <v>29</v>
      </c>
      <c r="J40" s="9" t="str">
        <f t="shared" ca="1" si="2"/>
        <v>NOT DUE</v>
      </c>
      <c r="K40" s="28"/>
      <c r="L40" s="10"/>
    </row>
    <row r="41" spans="1:12" x14ac:dyDescent="0.15">
      <c r="A41" s="9" t="s">
        <v>1313</v>
      </c>
      <c r="B41" s="13" t="s">
        <v>765</v>
      </c>
      <c r="C41" s="28" t="s">
        <v>700</v>
      </c>
      <c r="D41" s="19" t="s">
        <v>89</v>
      </c>
      <c r="E41" s="7">
        <v>42348</v>
      </c>
      <c r="F41" s="7">
        <v>44374</v>
      </c>
      <c r="G41" s="31"/>
      <c r="H41" s="8">
        <f t="shared" si="4"/>
        <v>44738</v>
      </c>
      <c r="I41" s="11">
        <f t="shared" ca="1" si="1"/>
        <v>29</v>
      </c>
      <c r="J41" s="9" t="str">
        <f t="shared" ca="1" si="2"/>
        <v>NOT DUE</v>
      </c>
      <c r="K41" s="28"/>
      <c r="L41" s="10"/>
    </row>
    <row r="42" spans="1:12" x14ac:dyDescent="0.15">
      <c r="A42" s="9" t="s">
        <v>1314</v>
      </c>
      <c r="B42" s="13" t="s">
        <v>467</v>
      </c>
      <c r="C42" s="28" t="s">
        <v>701</v>
      </c>
      <c r="D42" s="19" t="s">
        <v>89</v>
      </c>
      <c r="E42" s="7">
        <v>42348</v>
      </c>
      <c r="F42" s="7">
        <v>44374</v>
      </c>
      <c r="G42" s="31"/>
      <c r="H42" s="8">
        <f t="shared" si="4"/>
        <v>44738</v>
      </c>
      <c r="I42" s="11">
        <f t="shared" ca="1" si="1"/>
        <v>29</v>
      </c>
      <c r="J42" s="9" t="str">
        <f t="shared" ca="1" si="2"/>
        <v>NOT DUE</v>
      </c>
      <c r="K42" s="28"/>
      <c r="L42" s="10"/>
    </row>
    <row r="43" spans="1:12" ht="24" x14ac:dyDescent="0.15">
      <c r="A43" s="9" t="s">
        <v>1315</v>
      </c>
      <c r="B43" s="13" t="s">
        <v>702</v>
      </c>
      <c r="C43" s="28" t="s">
        <v>703</v>
      </c>
      <c r="D43" s="19" t="s">
        <v>89</v>
      </c>
      <c r="E43" s="7">
        <v>42348</v>
      </c>
      <c r="F43" s="7">
        <v>44374</v>
      </c>
      <c r="G43" s="31"/>
      <c r="H43" s="8">
        <f t="shared" si="4"/>
        <v>44738</v>
      </c>
      <c r="I43" s="11">
        <f t="shared" ca="1" si="1"/>
        <v>29</v>
      </c>
      <c r="J43" s="9" t="str">
        <f t="shared" ca="1" si="2"/>
        <v>NOT DUE</v>
      </c>
      <c r="K43" s="28"/>
      <c r="L43" s="10"/>
    </row>
    <row r="44" spans="1:12" x14ac:dyDescent="0.15">
      <c r="A44" s="9" t="s">
        <v>1316</v>
      </c>
      <c r="B44" s="13" t="s">
        <v>704</v>
      </c>
      <c r="C44" s="28" t="s">
        <v>705</v>
      </c>
      <c r="D44" s="19" t="s">
        <v>89</v>
      </c>
      <c r="E44" s="7">
        <v>42348</v>
      </c>
      <c r="F44" s="7">
        <v>44374</v>
      </c>
      <c r="G44" s="31"/>
      <c r="H44" s="8">
        <f t="shared" si="4"/>
        <v>44738</v>
      </c>
      <c r="I44" s="11">
        <f t="shared" ca="1" si="1"/>
        <v>29</v>
      </c>
      <c r="J44" s="9" t="str">
        <f t="shared" ca="1" si="2"/>
        <v>NOT DUE</v>
      </c>
      <c r="K44" s="28"/>
      <c r="L44" s="10"/>
    </row>
    <row r="45" spans="1:12" ht="36" x14ac:dyDescent="0.15">
      <c r="A45" s="9" t="s">
        <v>1317</v>
      </c>
      <c r="B45" s="29" t="s">
        <v>706</v>
      </c>
      <c r="C45" s="28" t="s">
        <v>707</v>
      </c>
      <c r="D45" s="19" t="s">
        <v>2</v>
      </c>
      <c r="E45" s="7">
        <v>42348</v>
      </c>
      <c r="F45" s="7">
        <f>F8</f>
        <v>44709</v>
      </c>
      <c r="G45" s="31"/>
      <c r="H45" s="8">
        <f>EDATE(F45-1,1)</f>
        <v>44739</v>
      </c>
      <c r="I45" s="11">
        <f t="shared" ca="1" si="1"/>
        <v>30</v>
      </c>
      <c r="J45" s="9" t="str">
        <f t="shared" ca="1" si="2"/>
        <v>NOT DUE</v>
      </c>
      <c r="K45" s="28"/>
      <c r="L45" s="10"/>
    </row>
    <row r="46" spans="1:12" ht="24" x14ac:dyDescent="0.15">
      <c r="A46" s="9" t="s">
        <v>1318</v>
      </c>
      <c r="B46" s="29" t="s">
        <v>708</v>
      </c>
      <c r="C46" s="28" t="s">
        <v>709</v>
      </c>
      <c r="D46" s="19" t="s">
        <v>2</v>
      </c>
      <c r="E46" s="7">
        <v>42348</v>
      </c>
      <c r="F46" s="7">
        <f>F8</f>
        <v>44709</v>
      </c>
      <c r="G46" s="31"/>
      <c r="H46" s="8">
        <f>EDATE(F46-1,1)</f>
        <v>44739</v>
      </c>
      <c r="I46" s="11">
        <f t="shared" ca="1" si="1"/>
        <v>30</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6" priority="1" operator="equal">
      <formula>"overdue"</formula>
    </cfRule>
  </conditionalFormatting>
  <pageMargins left="0.7" right="0.7" top="0.75" bottom="0.75" header="0.3" footer="0.3"/>
  <pageSetup paperSize="9" scale="66" orientation="landscape"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2"/>
  <sheetViews>
    <sheetView topLeftCell="A40" zoomScaleNormal="100" workbookViewId="0">
      <selection activeCell="F45" sqref="F45:F4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772</v>
      </c>
      <c r="D3" s="147" t="s">
        <v>9</v>
      </c>
      <c r="E3" s="147"/>
      <c r="F3" s="3" t="s">
        <v>1319</v>
      </c>
    </row>
    <row r="4" spans="1:12" ht="18" customHeight="1" x14ac:dyDescent="0.15">
      <c r="A4" s="146" t="s">
        <v>22</v>
      </c>
      <c r="B4" s="146"/>
      <c r="C4" s="16" t="s">
        <v>768</v>
      </c>
      <c r="D4" s="147" t="s">
        <v>10</v>
      </c>
      <c r="E4" s="147"/>
      <c r="F4" s="31"/>
    </row>
    <row r="5" spans="1:12" ht="18" customHeight="1" x14ac:dyDescent="0.15">
      <c r="A5" s="146" t="s">
        <v>23</v>
      </c>
      <c r="B5" s="146"/>
      <c r="C5" s="17" t="s">
        <v>608</v>
      </c>
      <c r="D5" s="138"/>
      <c r="E5" s="138" t="str">
        <f>'[2]Running Hours'!$C5</f>
        <v>Date updated:</v>
      </c>
      <c r="F5" s="139">
        <f>'Moor. Winch - Aft Star. Side'!F5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1320</v>
      </c>
      <c r="B8" s="13" t="s">
        <v>650</v>
      </c>
      <c r="C8" s="28" t="s">
        <v>381</v>
      </c>
      <c r="D8" s="19" t="s">
        <v>2</v>
      </c>
      <c r="E8" s="7">
        <v>42348</v>
      </c>
      <c r="F8" s="7">
        <v>44709</v>
      </c>
      <c r="G8" s="31"/>
      <c r="H8" s="8">
        <f t="shared" ref="H8:H15" si="0">EDATE(F8-1,1)</f>
        <v>44739</v>
      </c>
      <c r="I8" s="11">
        <f t="shared" ref="I8:I46" ca="1" si="1">IF(ISBLANK(H8),"",H8-DATE(YEAR(NOW()),MONTH(NOW()),DAY(NOW())))</f>
        <v>30</v>
      </c>
      <c r="J8" s="9" t="str">
        <f t="shared" ref="J8:J46" ca="1" si="2">IF(I8="","",IF(I8&lt;0,"OVERDUE","NOT DUE"))</f>
        <v>NOT DUE</v>
      </c>
      <c r="K8" s="28"/>
      <c r="L8" s="10"/>
    </row>
    <row r="9" spans="1:12" x14ac:dyDescent="0.15">
      <c r="A9" s="9" t="s">
        <v>1321</v>
      </c>
      <c r="B9" s="13" t="s">
        <v>761</v>
      </c>
      <c r="C9" s="28" t="s">
        <v>762</v>
      </c>
      <c r="D9" s="19" t="s">
        <v>2</v>
      </c>
      <c r="E9" s="7">
        <v>42348</v>
      </c>
      <c r="F9" s="7">
        <f>F8</f>
        <v>44709</v>
      </c>
      <c r="G9" s="31"/>
      <c r="H9" s="8">
        <f t="shared" si="0"/>
        <v>44739</v>
      </c>
      <c r="I9" s="11">
        <f t="shared" ca="1" si="1"/>
        <v>30</v>
      </c>
      <c r="J9" s="9" t="str">
        <f t="shared" ca="1" si="2"/>
        <v>NOT DUE</v>
      </c>
      <c r="K9" s="28"/>
      <c r="L9" s="10"/>
    </row>
    <row r="10" spans="1:12" x14ac:dyDescent="0.15">
      <c r="A10" s="9" t="s">
        <v>1322</v>
      </c>
      <c r="B10" s="13" t="s">
        <v>763</v>
      </c>
      <c r="C10" s="28" t="s">
        <v>762</v>
      </c>
      <c r="D10" s="19" t="s">
        <v>2</v>
      </c>
      <c r="E10" s="7">
        <v>42348</v>
      </c>
      <c r="F10" s="7">
        <f>F8</f>
        <v>44709</v>
      </c>
      <c r="G10" s="31"/>
      <c r="H10" s="8">
        <f t="shared" si="0"/>
        <v>44739</v>
      </c>
      <c r="I10" s="11">
        <f t="shared" ca="1" si="1"/>
        <v>30</v>
      </c>
      <c r="J10" s="9" t="str">
        <f t="shared" ca="1" si="2"/>
        <v>NOT DUE</v>
      </c>
      <c r="K10" s="28"/>
      <c r="L10" s="10"/>
    </row>
    <row r="11" spans="1:12" x14ac:dyDescent="0.15">
      <c r="A11" s="9" t="s">
        <v>1323</v>
      </c>
      <c r="B11" s="13" t="s">
        <v>710</v>
      </c>
      <c r="C11" s="28" t="s">
        <v>762</v>
      </c>
      <c r="D11" s="19" t="s">
        <v>2</v>
      </c>
      <c r="E11" s="7">
        <v>42348</v>
      </c>
      <c r="F11" s="7">
        <f>F8</f>
        <v>44709</v>
      </c>
      <c r="G11" s="31"/>
      <c r="H11" s="8">
        <f t="shared" si="0"/>
        <v>44739</v>
      </c>
      <c r="I11" s="11">
        <f t="shared" ca="1" si="1"/>
        <v>30</v>
      </c>
      <c r="J11" s="9" t="str">
        <f t="shared" ca="1" si="2"/>
        <v>NOT DUE</v>
      </c>
      <c r="K11" s="28"/>
      <c r="L11" s="10"/>
    </row>
    <row r="12" spans="1:12" ht="24" x14ac:dyDescent="0.15">
      <c r="A12" s="9" t="s">
        <v>1324</v>
      </c>
      <c r="B12" s="13" t="s">
        <v>651</v>
      </c>
      <c r="C12" s="28" t="s">
        <v>652</v>
      </c>
      <c r="D12" s="19" t="s">
        <v>2</v>
      </c>
      <c r="E12" s="7">
        <v>42348</v>
      </c>
      <c r="F12" s="7">
        <f>F8</f>
        <v>44709</v>
      </c>
      <c r="G12" s="31"/>
      <c r="H12" s="8">
        <f t="shared" si="0"/>
        <v>44739</v>
      </c>
      <c r="I12" s="11">
        <f t="shared" ca="1" si="1"/>
        <v>30</v>
      </c>
      <c r="J12" s="9" t="str">
        <f t="shared" ca="1" si="2"/>
        <v>NOT DUE</v>
      </c>
      <c r="K12" s="28"/>
      <c r="L12" s="10"/>
    </row>
    <row r="13" spans="1:12" x14ac:dyDescent="0.15">
      <c r="A13" s="9" t="s">
        <v>1325</v>
      </c>
      <c r="B13" s="29" t="s">
        <v>655</v>
      </c>
      <c r="C13" s="28" t="s">
        <v>656</v>
      </c>
      <c r="D13" s="19" t="s">
        <v>2</v>
      </c>
      <c r="E13" s="7">
        <v>42348</v>
      </c>
      <c r="F13" s="7">
        <f>F8</f>
        <v>44709</v>
      </c>
      <c r="G13" s="31"/>
      <c r="H13" s="8">
        <f t="shared" si="0"/>
        <v>44739</v>
      </c>
      <c r="I13" s="11">
        <f t="shared" ca="1" si="1"/>
        <v>30</v>
      </c>
      <c r="J13" s="9" t="str">
        <f t="shared" ca="1" si="2"/>
        <v>NOT DUE</v>
      </c>
      <c r="K13" s="28"/>
      <c r="L13" s="56" t="s">
        <v>3126</v>
      </c>
    </row>
    <row r="14" spans="1:12" x14ac:dyDescent="0.15">
      <c r="A14" s="9" t="s">
        <v>1326</v>
      </c>
      <c r="B14" s="13" t="s">
        <v>657</v>
      </c>
      <c r="C14" s="28" t="s">
        <v>658</v>
      </c>
      <c r="D14" s="19" t="s">
        <v>2</v>
      </c>
      <c r="E14" s="7">
        <v>42348</v>
      </c>
      <c r="F14" s="7">
        <f>F8</f>
        <v>44709</v>
      </c>
      <c r="G14" s="31"/>
      <c r="H14" s="8">
        <f t="shared" si="0"/>
        <v>44739</v>
      </c>
      <c r="I14" s="11">
        <f t="shared" ca="1" si="1"/>
        <v>30</v>
      </c>
      <c r="J14" s="9" t="str">
        <f t="shared" ca="1" si="2"/>
        <v>NOT DUE</v>
      </c>
      <c r="K14" s="28"/>
      <c r="L14" s="10"/>
    </row>
    <row r="15" spans="1:12" ht="24" x14ac:dyDescent="0.15">
      <c r="A15" s="9" t="s">
        <v>1327</v>
      </c>
      <c r="B15" s="13" t="s">
        <v>659</v>
      </c>
      <c r="C15" s="28" t="s">
        <v>660</v>
      </c>
      <c r="D15" s="19" t="s">
        <v>2</v>
      </c>
      <c r="E15" s="7">
        <v>42348</v>
      </c>
      <c r="F15" s="7">
        <f>F8</f>
        <v>44709</v>
      </c>
      <c r="G15" s="31"/>
      <c r="H15" s="8">
        <f t="shared" si="0"/>
        <v>44739</v>
      </c>
      <c r="I15" s="11">
        <f t="shared" ca="1" si="1"/>
        <v>30</v>
      </c>
      <c r="J15" s="9" t="str">
        <f t="shared" ca="1" si="2"/>
        <v>NOT DUE</v>
      </c>
      <c r="K15" s="28"/>
      <c r="L15" s="10"/>
    </row>
    <row r="16" spans="1:12" x14ac:dyDescent="0.15">
      <c r="A16" s="9" t="s">
        <v>1328</v>
      </c>
      <c r="B16" s="13" t="s">
        <v>661</v>
      </c>
      <c r="C16" s="28" t="s">
        <v>662</v>
      </c>
      <c r="D16" s="19" t="s">
        <v>366</v>
      </c>
      <c r="E16" s="7">
        <v>42348</v>
      </c>
      <c r="F16" s="7">
        <v>44637</v>
      </c>
      <c r="G16" s="31"/>
      <c r="H16" s="8">
        <f>DATE(YEAR(F16),MONTH(F16)+3,DAY(F16)-1)</f>
        <v>44728</v>
      </c>
      <c r="I16" s="11">
        <f t="shared" ca="1" si="1"/>
        <v>19</v>
      </c>
      <c r="J16" s="9" t="str">
        <f t="shared" ca="1" si="2"/>
        <v>NOT DUE</v>
      </c>
      <c r="K16" s="28"/>
      <c r="L16" s="10"/>
    </row>
    <row r="17" spans="1:12" ht="30" customHeight="1" x14ac:dyDescent="0.15">
      <c r="A17" s="9" t="s">
        <v>1329</v>
      </c>
      <c r="B17" s="13" t="s">
        <v>667</v>
      </c>
      <c r="C17" s="28" t="s">
        <v>668</v>
      </c>
      <c r="D17" s="19" t="s">
        <v>89</v>
      </c>
      <c r="E17" s="7">
        <v>42348</v>
      </c>
      <c r="F17" s="7">
        <v>44408</v>
      </c>
      <c r="G17" s="31"/>
      <c r="H17" s="8">
        <f>DATE(YEAR(F17)+1,MONTH(F17),DAY(F17)-1)</f>
        <v>44772</v>
      </c>
      <c r="I17" s="11">
        <f t="shared" ca="1" si="1"/>
        <v>63</v>
      </c>
      <c r="J17" s="9" t="str">
        <f t="shared" ca="1" si="2"/>
        <v>NOT DUE</v>
      </c>
      <c r="K17" s="28" t="s">
        <v>712</v>
      </c>
      <c r="L17" s="10" t="s">
        <v>3159</v>
      </c>
    </row>
    <row r="18" spans="1:12" ht="15" customHeight="1" x14ac:dyDescent="0.15">
      <c r="A18" s="9" t="s">
        <v>1330</v>
      </c>
      <c r="B18" s="13" t="s">
        <v>479</v>
      </c>
      <c r="C18" s="28" t="s">
        <v>669</v>
      </c>
      <c r="D18" s="19" t="s">
        <v>89</v>
      </c>
      <c r="E18" s="7">
        <v>42348</v>
      </c>
      <c r="F18" s="7">
        <v>44373</v>
      </c>
      <c r="G18" s="31"/>
      <c r="H18" s="8">
        <f>DATE(YEAR(F18)+1,MONTH(F18),DAY(F18)-1)</f>
        <v>44737</v>
      </c>
      <c r="I18" s="11">
        <f t="shared" ca="1" si="1"/>
        <v>28</v>
      </c>
      <c r="J18" s="9" t="str">
        <f t="shared" ca="1" si="2"/>
        <v>NOT DUE</v>
      </c>
      <c r="K18" s="28"/>
      <c r="L18" s="10"/>
    </row>
    <row r="19" spans="1:12" x14ac:dyDescent="0.15">
      <c r="A19" s="9" t="s">
        <v>1331</v>
      </c>
      <c r="B19" s="13" t="s">
        <v>670</v>
      </c>
      <c r="C19" s="28" t="s">
        <v>671</v>
      </c>
      <c r="D19" s="19" t="s">
        <v>89</v>
      </c>
      <c r="E19" s="7">
        <v>42348</v>
      </c>
      <c r="F19" s="7">
        <v>44373</v>
      </c>
      <c r="G19" s="31"/>
      <c r="H19" s="8">
        <f>DATE(YEAR(F19)+1,MONTH(F19),DAY(F19)-1)</f>
        <v>44737</v>
      </c>
      <c r="I19" s="11">
        <f t="shared" ca="1" si="1"/>
        <v>28</v>
      </c>
      <c r="J19" s="9" t="str">
        <f t="shared" ca="1" si="2"/>
        <v>NOT DUE</v>
      </c>
      <c r="K19" s="28"/>
      <c r="L19" s="10"/>
    </row>
    <row r="20" spans="1:12" x14ac:dyDescent="0.15">
      <c r="A20" s="9" t="s">
        <v>1332</v>
      </c>
      <c r="B20" s="13" t="s">
        <v>674</v>
      </c>
      <c r="C20" s="28" t="s">
        <v>660</v>
      </c>
      <c r="D20" s="19" t="s">
        <v>89</v>
      </c>
      <c r="E20" s="7">
        <v>42348</v>
      </c>
      <c r="F20" s="7">
        <v>44602</v>
      </c>
      <c r="G20" s="31"/>
      <c r="H20" s="8">
        <f>DATE(YEAR(F20)+1,MONTH(F20),DAY(F20)-1)</f>
        <v>44966</v>
      </c>
      <c r="I20" s="11">
        <f t="shared" ca="1" si="1"/>
        <v>257</v>
      </c>
      <c r="J20" s="9" t="str">
        <f t="shared" ca="1" si="2"/>
        <v>NOT DUE</v>
      </c>
      <c r="K20" s="28"/>
      <c r="L20" s="10"/>
    </row>
    <row r="21" spans="1:12" x14ac:dyDescent="0.15">
      <c r="A21" s="9" t="s">
        <v>1333</v>
      </c>
      <c r="B21" s="13" t="s">
        <v>675</v>
      </c>
      <c r="C21" s="28" t="s">
        <v>676</v>
      </c>
      <c r="D21" s="19" t="s">
        <v>89</v>
      </c>
      <c r="E21" s="7">
        <v>42348</v>
      </c>
      <c r="F21" s="7">
        <v>44602</v>
      </c>
      <c r="G21" s="31"/>
      <c r="H21" s="8">
        <f>DATE(YEAR(F21)+1,MONTH(F21),DAY(F21)-1)</f>
        <v>44966</v>
      </c>
      <c r="I21" s="11">
        <f t="shared" ca="1" si="1"/>
        <v>257</v>
      </c>
      <c r="J21" s="9" t="str">
        <f t="shared" ca="1" si="2"/>
        <v>NOT DUE</v>
      </c>
      <c r="K21" s="28"/>
      <c r="L21" s="10"/>
    </row>
    <row r="22" spans="1:12" x14ac:dyDescent="0.15">
      <c r="A22" s="9" t="s">
        <v>1334</v>
      </c>
      <c r="B22" s="13" t="s">
        <v>479</v>
      </c>
      <c r="C22" s="28" t="s">
        <v>677</v>
      </c>
      <c r="D22" s="19" t="s">
        <v>1</v>
      </c>
      <c r="E22" s="7">
        <v>42348</v>
      </c>
      <c r="F22" s="7">
        <v>44554</v>
      </c>
      <c r="G22" s="31"/>
      <c r="H22" s="8">
        <f t="shared" ref="H22:H27" si="3">DATE(YEAR(F22),MONTH(F22)+6,DAY(F22)-1)</f>
        <v>44735</v>
      </c>
      <c r="I22" s="11">
        <f t="shared" ca="1" si="1"/>
        <v>26</v>
      </c>
      <c r="J22" s="9" t="str">
        <f t="shared" ca="1" si="2"/>
        <v>NOT DUE</v>
      </c>
      <c r="K22" s="28"/>
      <c r="L22" s="10"/>
    </row>
    <row r="23" spans="1:12" x14ac:dyDescent="0.15">
      <c r="A23" s="9" t="s">
        <v>1335</v>
      </c>
      <c r="B23" s="13" t="s">
        <v>678</v>
      </c>
      <c r="C23" s="28" t="s">
        <v>677</v>
      </c>
      <c r="D23" s="19" t="s">
        <v>1</v>
      </c>
      <c r="E23" s="7">
        <v>42348</v>
      </c>
      <c r="F23" s="7">
        <v>44554</v>
      </c>
      <c r="G23" s="31"/>
      <c r="H23" s="8">
        <f t="shared" si="3"/>
        <v>44735</v>
      </c>
      <c r="I23" s="11">
        <f t="shared" ca="1" si="1"/>
        <v>26</v>
      </c>
      <c r="J23" s="9" t="str">
        <f t="shared" ca="1" si="2"/>
        <v>NOT DUE</v>
      </c>
      <c r="K23" s="28"/>
      <c r="L23" s="10"/>
    </row>
    <row r="24" spans="1:12" ht="24" x14ac:dyDescent="0.15">
      <c r="A24" s="9" t="s">
        <v>1336</v>
      </c>
      <c r="B24" s="13" t="s">
        <v>679</v>
      </c>
      <c r="C24" s="28" t="s">
        <v>680</v>
      </c>
      <c r="D24" s="19" t="s">
        <v>1</v>
      </c>
      <c r="E24" s="7">
        <v>42348</v>
      </c>
      <c r="F24" s="7">
        <v>44554</v>
      </c>
      <c r="G24" s="31"/>
      <c r="H24" s="8">
        <f t="shared" si="3"/>
        <v>44735</v>
      </c>
      <c r="I24" s="11">
        <f t="shared" ca="1" si="1"/>
        <v>26</v>
      </c>
      <c r="J24" s="9" t="str">
        <f t="shared" ca="1" si="2"/>
        <v>NOT DUE</v>
      </c>
      <c r="K24" s="28"/>
      <c r="L24" s="10"/>
    </row>
    <row r="25" spans="1:12" ht="24" x14ac:dyDescent="0.15">
      <c r="A25" s="9" t="s">
        <v>1337</v>
      </c>
      <c r="B25" s="13" t="s">
        <v>764</v>
      </c>
      <c r="C25" s="28" t="s">
        <v>680</v>
      </c>
      <c r="D25" s="19" t="s">
        <v>1</v>
      </c>
      <c r="E25" s="7">
        <v>42348</v>
      </c>
      <c r="F25" s="7">
        <v>44554</v>
      </c>
      <c r="G25" s="31"/>
      <c r="H25" s="8">
        <f t="shared" si="3"/>
        <v>44735</v>
      </c>
      <c r="I25" s="11">
        <f t="shared" ca="1" si="1"/>
        <v>26</v>
      </c>
      <c r="J25" s="9" t="str">
        <f t="shared" ca="1" si="2"/>
        <v>NOT DUE</v>
      </c>
      <c r="K25" s="28"/>
      <c r="L25" s="10"/>
    </row>
    <row r="26" spans="1:12" x14ac:dyDescent="0.15">
      <c r="A26" s="9" t="s">
        <v>1338</v>
      </c>
      <c r="B26" s="13" t="s">
        <v>682</v>
      </c>
      <c r="C26" s="28" t="s">
        <v>683</v>
      </c>
      <c r="D26" s="19" t="s">
        <v>1</v>
      </c>
      <c r="E26" s="7">
        <v>42348</v>
      </c>
      <c r="F26" s="7">
        <v>44554</v>
      </c>
      <c r="G26" s="31"/>
      <c r="H26" s="8">
        <f t="shared" si="3"/>
        <v>44735</v>
      </c>
      <c r="I26" s="11">
        <f t="shared" ca="1" si="1"/>
        <v>26</v>
      </c>
      <c r="J26" s="9" t="str">
        <f t="shared" ca="1" si="2"/>
        <v>NOT DUE</v>
      </c>
      <c r="K26" s="28"/>
      <c r="L26" s="10"/>
    </row>
    <row r="27" spans="1:12" x14ac:dyDescent="0.15">
      <c r="A27" s="9" t="s">
        <v>1339</v>
      </c>
      <c r="B27" s="13" t="s">
        <v>657</v>
      </c>
      <c r="C27" s="28" t="s">
        <v>683</v>
      </c>
      <c r="D27" s="19" t="s">
        <v>1</v>
      </c>
      <c r="E27" s="7">
        <v>42348</v>
      </c>
      <c r="F27" s="7">
        <v>44554</v>
      </c>
      <c r="G27" s="31"/>
      <c r="H27" s="8">
        <f t="shared" si="3"/>
        <v>44735</v>
      </c>
      <c r="I27" s="11">
        <f t="shared" ca="1" si="1"/>
        <v>26</v>
      </c>
      <c r="J27" s="9" t="str">
        <f t="shared" ca="1" si="2"/>
        <v>NOT DUE</v>
      </c>
      <c r="K27" s="28"/>
      <c r="L27" s="10"/>
    </row>
    <row r="28" spans="1:12" ht="24" x14ac:dyDescent="0.15">
      <c r="A28" s="9" t="s">
        <v>1340</v>
      </c>
      <c r="B28" s="13" t="s">
        <v>685</v>
      </c>
      <c r="C28" s="28" t="s">
        <v>686</v>
      </c>
      <c r="D28" s="19" t="s">
        <v>366</v>
      </c>
      <c r="E28" s="7">
        <v>42348</v>
      </c>
      <c r="F28" s="7">
        <v>44687</v>
      </c>
      <c r="G28" s="31"/>
      <c r="H28" s="8">
        <f>DATE(YEAR(F28),MONTH(F28)+3,DAY(F28)-1)</f>
        <v>44778</v>
      </c>
      <c r="I28" s="11">
        <f t="shared" ca="1" si="1"/>
        <v>69</v>
      </c>
      <c r="J28" s="9" t="str">
        <f t="shared" ca="1" si="2"/>
        <v>NOT DUE</v>
      </c>
      <c r="K28" s="28" t="s">
        <v>766</v>
      </c>
      <c r="L28" s="10"/>
    </row>
    <row r="29" spans="1:12" x14ac:dyDescent="0.15">
      <c r="A29" s="9" t="s">
        <v>1341</v>
      </c>
      <c r="B29" s="13" t="s">
        <v>651</v>
      </c>
      <c r="C29" s="28" t="s">
        <v>687</v>
      </c>
      <c r="D29" s="19" t="s">
        <v>89</v>
      </c>
      <c r="E29" s="7">
        <v>42348</v>
      </c>
      <c r="F29" s="7">
        <v>44373</v>
      </c>
      <c r="G29" s="31"/>
      <c r="H29" s="8">
        <f>DATE(YEAR(F29)+1,MONTH(F29),DAY(F29)-1)</f>
        <v>44737</v>
      </c>
      <c r="I29" s="11">
        <f t="shared" ca="1" si="1"/>
        <v>28</v>
      </c>
      <c r="J29" s="9" t="str">
        <f t="shared" ca="1" si="2"/>
        <v>NOT DUE</v>
      </c>
      <c r="K29" s="28"/>
      <c r="L29" s="10"/>
    </row>
    <row r="30" spans="1:12" ht="24" x14ac:dyDescent="0.15">
      <c r="A30" s="9" t="s">
        <v>1342</v>
      </c>
      <c r="B30" s="13" t="s">
        <v>651</v>
      </c>
      <c r="C30" s="28" t="s">
        <v>688</v>
      </c>
      <c r="D30" s="19" t="s">
        <v>89</v>
      </c>
      <c r="E30" s="7">
        <v>42348</v>
      </c>
      <c r="F30" s="7">
        <v>44373</v>
      </c>
      <c r="G30" s="31"/>
      <c r="H30" s="8">
        <f>DATE(YEAR(F30)+1,MONTH(F30),DAY(F30)-1)</f>
        <v>44737</v>
      </c>
      <c r="I30" s="11">
        <f t="shared" ca="1" si="1"/>
        <v>28</v>
      </c>
      <c r="J30" s="9" t="str">
        <f t="shared" ca="1" si="2"/>
        <v>NOT DUE</v>
      </c>
      <c r="K30" s="28"/>
      <c r="L30" s="10"/>
    </row>
    <row r="31" spans="1:12" ht="24" x14ac:dyDescent="0.15">
      <c r="A31" s="9" t="s">
        <v>1343</v>
      </c>
      <c r="B31" s="13" t="s">
        <v>689</v>
      </c>
      <c r="C31" s="28" t="s">
        <v>690</v>
      </c>
      <c r="D31" s="19" t="s">
        <v>1</v>
      </c>
      <c r="E31" s="7">
        <v>42348</v>
      </c>
      <c r="F31" s="7">
        <v>44554</v>
      </c>
      <c r="G31" s="31"/>
      <c r="H31" s="8">
        <f>DATE(YEAR(F31),MONTH(F31)+6,DAY(F31)-1)</f>
        <v>44735</v>
      </c>
      <c r="I31" s="11">
        <f t="shared" ca="1" si="1"/>
        <v>26</v>
      </c>
      <c r="J31" s="9" t="str">
        <f t="shared" ca="1" si="2"/>
        <v>NOT DUE</v>
      </c>
      <c r="K31" s="28"/>
      <c r="L31" s="10"/>
    </row>
    <row r="32" spans="1:12" ht="24" x14ac:dyDescent="0.15">
      <c r="A32" s="9" t="s">
        <v>1344</v>
      </c>
      <c r="B32" s="13" t="s">
        <v>689</v>
      </c>
      <c r="C32" s="28" t="s">
        <v>691</v>
      </c>
      <c r="D32" s="19" t="s">
        <v>1</v>
      </c>
      <c r="E32" s="7">
        <v>42348</v>
      </c>
      <c r="F32" s="7">
        <v>44604</v>
      </c>
      <c r="G32" s="31"/>
      <c r="H32" s="8">
        <f>DATE(YEAR(F32),MONTH(F32)+6,DAY(F32)-1)</f>
        <v>44784</v>
      </c>
      <c r="I32" s="11">
        <f t="shared" ca="1" si="1"/>
        <v>75</v>
      </c>
      <c r="J32" s="9" t="str">
        <f t="shared" ca="1" si="2"/>
        <v>NOT DUE</v>
      </c>
      <c r="K32" s="28" t="s">
        <v>714</v>
      </c>
      <c r="L32" s="10" t="s">
        <v>3159</v>
      </c>
    </row>
    <row r="33" spans="1:12" ht="30.75" customHeight="1" x14ac:dyDescent="0.15">
      <c r="A33" s="9" t="s">
        <v>1345</v>
      </c>
      <c r="B33" s="29" t="s">
        <v>692</v>
      </c>
      <c r="C33" s="28" t="s">
        <v>691</v>
      </c>
      <c r="D33" s="19" t="s">
        <v>1</v>
      </c>
      <c r="E33" s="7">
        <v>42348</v>
      </c>
      <c r="F33" s="7">
        <v>44604</v>
      </c>
      <c r="G33" s="31"/>
      <c r="H33" s="8">
        <f>DATE(YEAR(F33),MONTH(F33)+6,DAY(F33)-1)</f>
        <v>44784</v>
      </c>
      <c r="I33" s="11">
        <f t="shared" ca="1" si="1"/>
        <v>75</v>
      </c>
      <c r="J33" s="9" t="str">
        <f t="shared" ca="1" si="2"/>
        <v>NOT DUE</v>
      </c>
      <c r="K33" s="28" t="s">
        <v>714</v>
      </c>
      <c r="L33" s="10" t="s">
        <v>3159</v>
      </c>
    </row>
    <row r="34" spans="1:12" x14ac:dyDescent="0.15">
      <c r="A34" s="9" t="s">
        <v>1346</v>
      </c>
      <c r="B34" s="29" t="s">
        <v>692</v>
      </c>
      <c r="C34" s="28" t="s">
        <v>693</v>
      </c>
      <c r="D34" s="19" t="s">
        <v>2</v>
      </c>
      <c r="E34" s="7">
        <v>42348</v>
      </c>
      <c r="F34" s="7">
        <f>F8</f>
        <v>44709</v>
      </c>
      <c r="G34" s="31"/>
      <c r="H34" s="8">
        <f>EDATE(F34-1,1)</f>
        <v>44739</v>
      </c>
      <c r="I34" s="11">
        <f t="shared" ca="1" si="1"/>
        <v>30</v>
      </c>
      <c r="J34" s="9" t="str">
        <f t="shared" ca="1" si="2"/>
        <v>NOT DUE</v>
      </c>
      <c r="K34" s="28"/>
      <c r="L34" s="10"/>
    </row>
    <row r="35" spans="1:12" ht="15" customHeight="1" x14ac:dyDescent="0.15">
      <c r="A35" s="9" t="s">
        <v>1347</v>
      </c>
      <c r="B35" s="29" t="s">
        <v>692</v>
      </c>
      <c r="C35" s="28" t="s">
        <v>694</v>
      </c>
      <c r="D35" s="19" t="s">
        <v>2</v>
      </c>
      <c r="E35" s="7">
        <v>42348</v>
      </c>
      <c r="F35" s="7">
        <f>F8</f>
        <v>44709</v>
      </c>
      <c r="G35" s="31"/>
      <c r="H35" s="8">
        <f>EDATE(F35-1,1)</f>
        <v>44739</v>
      </c>
      <c r="I35" s="11">
        <f t="shared" ca="1" si="1"/>
        <v>30</v>
      </c>
      <c r="J35" s="9" t="str">
        <f t="shared" ca="1" si="2"/>
        <v>NOT DUE</v>
      </c>
      <c r="K35" s="28"/>
      <c r="L35" s="10"/>
    </row>
    <row r="36" spans="1:12" x14ac:dyDescent="0.15">
      <c r="A36" s="9" t="s">
        <v>1348</v>
      </c>
      <c r="B36" s="29" t="s">
        <v>692</v>
      </c>
      <c r="C36" s="28" t="s">
        <v>695</v>
      </c>
      <c r="D36" s="19" t="s">
        <v>2</v>
      </c>
      <c r="E36" s="7">
        <v>42348</v>
      </c>
      <c r="F36" s="7">
        <f>F8</f>
        <v>44709</v>
      </c>
      <c r="G36" s="31"/>
      <c r="H36" s="8">
        <f>EDATE(F36-1,1)</f>
        <v>44739</v>
      </c>
      <c r="I36" s="11">
        <f t="shared" ca="1" si="1"/>
        <v>30</v>
      </c>
      <c r="J36" s="9" t="str">
        <f t="shared" ca="1" si="2"/>
        <v>NOT DUE</v>
      </c>
      <c r="K36" s="28"/>
      <c r="L36" s="10"/>
    </row>
    <row r="37" spans="1:12" x14ac:dyDescent="0.15">
      <c r="A37" s="9" t="s">
        <v>1349</v>
      </c>
      <c r="B37" s="29" t="s">
        <v>692</v>
      </c>
      <c r="C37" s="28" t="s">
        <v>696</v>
      </c>
      <c r="D37" s="19" t="s">
        <v>2</v>
      </c>
      <c r="E37" s="7">
        <v>42348</v>
      </c>
      <c r="F37" s="7">
        <f>F8</f>
        <v>44709</v>
      </c>
      <c r="G37" s="31"/>
      <c r="H37" s="8">
        <f>EDATE(F37-1,1)</f>
        <v>44739</v>
      </c>
      <c r="I37" s="11">
        <f t="shared" ca="1" si="1"/>
        <v>30</v>
      </c>
      <c r="J37" s="9" t="str">
        <f t="shared" ca="1" si="2"/>
        <v>NOT DUE</v>
      </c>
      <c r="K37" s="28"/>
      <c r="L37" s="10"/>
    </row>
    <row r="38" spans="1:12" ht="45.75" customHeight="1" x14ac:dyDescent="0.15">
      <c r="A38" s="9" t="s">
        <v>1350</v>
      </c>
      <c r="B38" s="13" t="s">
        <v>363</v>
      </c>
      <c r="C38" s="28" t="s">
        <v>697</v>
      </c>
      <c r="D38" s="19" t="s">
        <v>89</v>
      </c>
      <c r="E38" s="7">
        <v>42348</v>
      </c>
      <c r="F38" s="7">
        <v>44373</v>
      </c>
      <c r="G38" s="31"/>
      <c r="H38" s="8">
        <f t="shared" ref="H38:H44" si="4">DATE(YEAR(F38)+1,MONTH(F38),DAY(F38)-1)</f>
        <v>44737</v>
      </c>
      <c r="I38" s="11">
        <f t="shared" ca="1" si="1"/>
        <v>28</v>
      </c>
      <c r="J38" s="9" t="str">
        <f t="shared" ca="1" si="2"/>
        <v>NOT DUE</v>
      </c>
      <c r="K38" s="28" t="s">
        <v>715</v>
      </c>
      <c r="L38" s="10"/>
    </row>
    <row r="39" spans="1:12" x14ac:dyDescent="0.15">
      <c r="A39" s="9" t="s">
        <v>1351</v>
      </c>
      <c r="B39" s="13" t="s">
        <v>363</v>
      </c>
      <c r="C39" s="28" t="s">
        <v>698</v>
      </c>
      <c r="D39" s="19" t="s">
        <v>89</v>
      </c>
      <c r="E39" s="7">
        <v>42348</v>
      </c>
      <c r="F39" s="7">
        <v>44373</v>
      </c>
      <c r="G39" s="31"/>
      <c r="H39" s="8">
        <f t="shared" si="4"/>
        <v>44737</v>
      </c>
      <c r="I39" s="11">
        <f t="shared" ca="1" si="1"/>
        <v>28</v>
      </c>
      <c r="J39" s="9" t="str">
        <f t="shared" ca="1" si="2"/>
        <v>NOT DUE</v>
      </c>
      <c r="K39" s="28"/>
      <c r="L39" s="10"/>
    </row>
    <row r="40" spans="1:12" ht="42" customHeight="1" x14ac:dyDescent="0.15">
      <c r="A40" s="9" t="s">
        <v>1352</v>
      </c>
      <c r="B40" s="13" t="s">
        <v>467</v>
      </c>
      <c r="C40" s="28" t="s">
        <v>699</v>
      </c>
      <c r="D40" s="19" t="s">
        <v>89</v>
      </c>
      <c r="E40" s="7">
        <v>42348</v>
      </c>
      <c r="F40" s="7">
        <v>44373</v>
      </c>
      <c r="G40" s="31"/>
      <c r="H40" s="8">
        <f t="shared" si="4"/>
        <v>44737</v>
      </c>
      <c r="I40" s="11">
        <f t="shared" ca="1" si="1"/>
        <v>28</v>
      </c>
      <c r="J40" s="9" t="str">
        <f t="shared" ca="1" si="2"/>
        <v>NOT DUE</v>
      </c>
      <c r="K40" s="28"/>
      <c r="L40" s="10"/>
    </row>
    <row r="41" spans="1:12" x14ac:dyDescent="0.15">
      <c r="A41" s="9" t="s">
        <v>1353</v>
      </c>
      <c r="B41" s="13" t="s">
        <v>765</v>
      </c>
      <c r="C41" s="28" t="s">
        <v>700</v>
      </c>
      <c r="D41" s="19" t="s">
        <v>89</v>
      </c>
      <c r="E41" s="7">
        <v>42348</v>
      </c>
      <c r="F41" s="7">
        <v>44373</v>
      </c>
      <c r="G41" s="31"/>
      <c r="H41" s="8">
        <f t="shared" si="4"/>
        <v>44737</v>
      </c>
      <c r="I41" s="11">
        <f t="shared" ca="1" si="1"/>
        <v>28</v>
      </c>
      <c r="J41" s="9" t="str">
        <f t="shared" ca="1" si="2"/>
        <v>NOT DUE</v>
      </c>
      <c r="K41" s="28"/>
      <c r="L41" s="10"/>
    </row>
    <row r="42" spans="1:12" x14ac:dyDescent="0.15">
      <c r="A42" s="9" t="s">
        <v>1354</v>
      </c>
      <c r="B42" s="13" t="s">
        <v>467</v>
      </c>
      <c r="C42" s="28" t="s">
        <v>701</v>
      </c>
      <c r="D42" s="19" t="s">
        <v>89</v>
      </c>
      <c r="E42" s="7">
        <v>42348</v>
      </c>
      <c r="F42" s="7">
        <v>44373</v>
      </c>
      <c r="G42" s="31"/>
      <c r="H42" s="8">
        <f t="shared" si="4"/>
        <v>44737</v>
      </c>
      <c r="I42" s="11">
        <f t="shared" ca="1" si="1"/>
        <v>28</v>
      </c>
      <c r="J42" s="9" t="str">
        <f t="shared" ca="1" si="2"/>
        <v>NOT DUE</v>
      </c>
      <c r="K42" s="28"/>
      <c r="L42" s="10"/>
    </row>
    <row r="43" spans="1:12" ht="24" x14ac:dyDescent="0.15">
      <c r="A43" s="9" t="s">
        <v>1355</v>
      </c>
      <c r="B43" s="13" t="s">
        <v>702</v>
      </c>
      <c r="C43" s="28" t="s">
        <v>703</v>
      </c>
      <c r="D43" s="19" t="s">
        <v>89</v>
      </c>
      <c r="E43" s="7">
        <v>42348</v>
      </c>
      <c r="F43" s="7">
        <v>44373</v>
      </c>
      <c r="G43" s="31"/>
      <c r="H43" s="8">
        <f t="shared" si="4"/>
        <v>44737</v>
      </c>
      <c r="I43" s="11">
        <f t="shared" ca="1" si="1"/>
        <v>28</v>
      </c>
      <c r="J43" s="9" t="str">
        <f t="shared" ca="1" si="2"/>
        <v>NOT DUE</v>
      </c>
      <c r="K43" s="28"/>
      <c r="L43" s="10"/>
    </row>
    <row r="44" spans="1:12" x14ac:dyDescent="0.15">
      <c r="A44" s="9" t="s">
        <v>1356</v>
      </c>
      <c r="B44" s="13" t="s">
        <v>704</v>
      </c>
      <c r="C44" s="28" t="s">
        <v>705</v>
      </c>
      <c r="D44" s="19" t="s">
        <v>89</v>
      </c>
      <c r="E44" s="7">
        <v>42348</v>
      </c>
      <c r="F44" s="7">
        <v>44373</v>
      </c>
      <c r="G44" s="31"/>
      <c r="H44" s="8">
        <f t="shared" si="4"/>
        <v>44737</v>
      </c>
      <c r="I44" s="11">
        <f t="shared" ca="1" si="1"/>
        <v>28</v>
      </c>
      <c r="J44" s="9" t="str">
        <f t="shared" ca="1" si="2"/>
        <v>NOT DUE</v>
      </c>
      <c r="K44" s="28"/>
      <c r="L44" s="10"/>
    </row>
    <row r="45" spans="1:12" ht="36" x14ac:dyDescent="0.15">
      <c r="A45" s="9" t="s">
        <v>1357</v>
      </c>
      <c r="B45" s="29" t="s">
        <v>706</v>
      </c>
      <c r="C45" s="28" t="s">
        <v>707</v>
      </c>
      <c r="D45" s="19" t="s">
        <v>2</v>
      </c>
      <c r="E45" s="7">
        <v>42348</v>
      </c>
      <c r="F45" s="7">
        <f>F8</f>
        <v>44709</v>
      </c>
      <c r="G45" s="31"/>
      <c r="H45" s="8">
        <f>EDATE(F45-1,1)</f>
        <v>44739</v>
      </c>
      <c r="I45" s="11">
        <f t="shared" ca="1" si="1"/>
        <v>30</v>
      </c>
      <c r="J45" s="9" t="str">
        <f t="shared" ca="1" si="2"/>
        <v>NOT DUE</v>
      </c>
      <c r="K45" s="28"/>
      <c r="L45" s="10"/>
    </row>
    <row r="46" spans="1:12" ht="24" x14ac:dyDescent="0.15">
      <c r="A46" s="9" t="s">
        <v>1358</v>
      </c>
      <c r="B46" s="29" t="s">
        <v>708</v>
      </c>
      <c r="C46" s="28" t="s">
        <v>709</v>
      </c>
      <c r="D46" s="19" t="s">
        <v>2</v>
      </c>
      <c r="E46" s="7">
        <v>42348</v>
      </c>
      <c r="F46" s="7">
        <f>F8</f>
        <v>44709</v>
      </c>
      <c r="G46" s="31"/>
      <c r="H46" s="8">
        <f>EDATE(F46-1,1)</f>
        <v>44739</v>
      </c>
      <c r="I46" s="11">
        <f t="shared" ca="1" si="1"/>
        <v>30</v>
      </c>
      <c r="J46" s="9" t="str">
        <f t="shared" ca="1" si="2"/>
        <v>NOT DUE</v>
      </c>
      <c r="K46" s="28"/>
      <c r="L46" s="10"/>
    </row>
    <row r="50" spans="2:8" x14ac:dyDescent="0.15">
      <c r="B50" s="66" t="s">
        <v>1418</v>
      </c>
      <c r="C50" s="62"/>
      <c r="D50" s="25" t="s">
        <v>1419</v>
      </c>
      <c r="F50" s="66" t="s">
        <v>1420</v>
      </c>
      <c r="G50" s="63"/>
      <c r="H50" s="63"/>
    </row>
    <row r="51" spans="2:8" x14ac:dyDescent="0.15">
      <c r="C51" s="18" t="str">
        <f>'Main Menu'!C124</f>
        <v>C/O Arn C. Montiague</v>
      </c>
      <c r="E51" s="64"/>
      <c r="F51" s="64"/>
      <c r="G51" s="64" t="str">
        <f>'Main Menu'!C123</f>
        <v>Capt. Wendell B. Judaya</v>
      </c>
      <c r="H51" s="64"/>
    </row>
    <row r="52" spans="2:8" x14ac:dyDescent="0.15">
      <c r="C52" s="18" t="str">
        <f>'Main Menu'!C127</f>
        <v>2/E Alan A. Canama</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46">
    <cfRule type="cellIs" dxfId="175" priority="1" operator="equal">
      <formula>"overdue"</formula>
    </cfRule>
  </conditionalFormatting>
  <pageMargins left="0.7" right="0.7" top="0.75" bottom="0.75" header="0.3" footer="0.3"/>
  <pageSetup paperSize="9" scale="66" orientation="landscape" r:id="rId1"/>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B16" sqref="B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2482</v>
      </c>
      <c r="D3" s="147" t="s">
        <v>9</v>
      </c>
      <c r="E3" s="147"/>
      <c r="F3" s="3" t="s">
        <v>2483</v>
      </c>
    </row>
    <row r="4" spans="1:12" ht="18" customHeight="1" x14ac:dyDescent="0.15">
      <c r="A4" s="146" t="s">
        <v>22</v>
      </c>
      <c r="B4" s="146"/>
      <c r="C4" s="16" t="s">
        <v>791</v>
      </c>
      <c r="D4" s="147" t="s">
        <v>10</v>
      </c>
      <c r="E4" s="147"/>
      <c r="F4" s="31"/>
    </row>
    <row r="5" spans="1:12" ht="18" customHeight="1" x14ac:dyDescent="0.15">
      <c r="A5" s="146" t="s">
        <v>23</v>
      </c>
      <c r="B5" s="146"/>
      <c r="C5" s="17" t="s">
        <v>792</v>
      </c>
      <c r="D5" s="138"/>
      <c r="E5" s="138" t="str">
        <f>'[2]Running Hours'!$C5</f>
        <v>Date updated:</v>
      </c>
      <c r="F5" s="139">
        <f>'Moor. Winch - Aft Port Side'!F5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2484</v>
      </c>
      <c r="B8" s="28" t="s">
        <v>793</v>
      </c>
      <c r="C8" s="28" t="s">
        <v>808</v>
      </c>
      <c r="D8" s="19" t="s">
        <v>581</v>
      </c>
      <c r="E8" s="7">
        <v>42348</v>
      </c>
      <c r="F8" s="7">
        <v>44709</v>
      </c>
      <c r="G8" s="31"/>
      <c r="H8" s="8">
        <f>DATE(YEAR(F8),MONTH(F8),DAY(F8)+7)</f>
        <v>44716</v>
      </c>
      <c r="I8" s="11">
        <f t="shared" ref="I8:I11" ca="1" si="0">IF(ISBLANK(H8),"",H8-DATE(YEAR(NOW()),MONTH(NOW()),DAY(NOW())))</f>
        <v>7</v>
      </c>
      <c r="J8" s="9" t="str">
        <f t="shared" ref="J8:J16" ca="1" si="1">IF(I8="","",IF(I8&lt;0,"OVERDUE","NOT DUE"))</f>
        <v>NOT DUE</v>
      </c>
      <c r="K8" s="28"/>
      <c r="L8" s="10"/>
    </row>
    <row r="9" spans="1:12" ht="15" customHeight="1" x14ac:dyDescent="0.15">
      <c r="A9" s="9" t="s">
        <v>2485</v>
      </c>
      <c r="B9" s="28" t="s">
        <v>793</v>
      </c>
      <c r="C9" s="28" t="s">
        <v>794</v>
      </c>
      <c r="D9" s="19" t="s">
        <v>2</v>
      </c>
      <c r="E9" s="7">
        <v>42348</v>
      </c>
      <c r="F9" s="7">
        <v>44709</v>
      </c>
      <c r="G9" s="31"/>
      <c r="H9" s="8">
        <f>EDATE(F9-1,1)</f>
        <v>44739</v>
      </c>
      <c r="I9" s="11">
        <f t="shared" ca="1" si="0"/>
        <v>30</v>
      </c>
      <c r="J9" s="9" t="str">
        <f t="shared" ca="1" si="1"/>
        <v>NOT DUE</v>
      </c>
      <c r="K9" s="28"/>
      <c r="L9" s="10"/>
    </row>
    <row r="10" spans="1:12" ht="26.45" customHeight="1" x14ac:dyDescent="0.15">
      <c r="A10" s="9" t="s">
        <v>2486</v>
      </c>
      <c r="B10" s="28" t="s">
        <v>795</v>
      </c>
      <c r="C10" s="28" t="s">
        <v>796</v>
      </c>
      <c r="D10" s="19" t="s">
        <v>581</v>
      </c>
      <c r="E10" s="7">
        <v>42348</v>
      </c>
      <c r="F10" s="7">
        <f>F8</f>
        <v>44709</v>
      </c>
      <c r="G10" s="31"/>
      <c r="H10" s="8">
        <f>DATE(YEAR(F10),MONTH(F10),DAY(F10)+7)</f>
        <v>44716</v>
      </c>
      <c r="I10" s="11">
        <f t="shared" ca="1" si="0"/>
        <v>7</v>
      </c>
      <c r="J10" s="9" t="str">
        <f t="shared" ca="1" si="1"/>
        <v>NOT DUE</v>
      </c>
      <c r="K10" s="28"/>
      <c r="L10" s="10"/>
    </row>
    <row r="11" spans="1:12" ht="24" x14ac:dyDescent="0.15">
      <c r="A11" s="9" t="s">
        <v>2487</v>
      </c>
      <c r="B11" s="28" t="s">
        <v>797</v>
      </c>
      <c r="C11" s="28" t="s">
        <v>796</v>
      </c>
      <c r="D11" s="19" t="s">
        <v>2</v>
      </c>
      <c r="E11" s="7">
        <v>42348</v>
      </c>
      <c r="F11" s="7">
        <f>F9</f>
        <v>44709</v>
      </c>
      <c r="G11" s="31"/>
      <c r="H11" s="8">
        <f>EDATE(F11-1,1)</f>
        <v>44739</v>
      </c>
      <c r="I11" s="11">
        <f t="shared" ca="1" si="0"/>
        <v>30</v>
      </c>
      <c r="J11" s="9" t="str">
        <f t="shared" ca="1" si="1"/>
        <v>NOT DUE</v>
      </c>
      <c r="K11" s="28"/>
      <c r="L11" s="10"/>
    </row>
    <row r="12" spans="1:12" ht="24" x14ac:dyDescent="0.15">
      <c r="A12" s="9" t="s">
        <v>2488</v>
      </c>
      <c r="B12" s="28" t="s">
        <v>797</v>
      </c>
      <c r="C12" s="28" t="s">
        <v>798</v>
      </c>
      <c r="D12" s="19" t="s">
        <v>2</v>
      </c>
      <c r="E12" s="7">
        <v>42348</v>
      </c>
      <c r="F12" s="7">
        <f>F9</f>
        <v>44709</v>
      </c>
      <c r="G12" s="31" t="s">
        <v>3103</v>
      </c>
      <c r="H12" s="8">
        <f>EDATE(F12-1,1)</f>
        <v>44739</v>
      </c>
      <c r="I12" s="11">
        <f t="shared" ref="I12:I16" ca="1" si="2">IF(ISBLANK(H12),"",H12-DATE(YEAR(NOW()),MONTH(NOW()),DAY(NOW())))</f>
        <v>30</v>
      </c>
      <c r="J12" s="9" t="str">
        <f t="shared" ca="1" si="1"/>
        <v>NOT DUE</v>
      </c>
      <c r="K12" s="28"/>
      <c r="L12" s="10"/>
    </row>
    <row r="13" spans="1:12" ht="24" x14ac:dyDescent="0.15">
      <c r="A13" s="9" t="s">
        <v>2489</v>
      </c>
      <c r="B13" s="28" t="s">
        <v>799</v>
      </c>
      <c r="C13" s="28" t="s">
        <v>800</v>
      </c>
      <c r="D13" s="19" t="s">
        <v>807</v>
      </c>
      <c r="E13" s="7">
        <v>42348</v>
      </c>
      <c r="F13" s="7">
        <v>44709</v>
      </c>
      <c r="G13" s="31"/>
      <c r="H13" s="8">
        <f>DATE(YEAR(F13),MONTH(F13),DAY(F13)+14)</f>
        <v>44723</v>
      </c>
      <c r="I13" s="11">
        <f t="shared" ca="1" si="2"/>
        <v>14</v>
      </c>
      <c r="J13" s="9" t="str">
        <f t="shared" ca="1" si="1"/>
        <v>NOT DUE</v>
      </c>
      <c r="K13" s="28"/>
      <c r="L13" s="10"/>
    </row>
    <row r="14" spans="1:12" x14ac:dyDescent="0.15">
      <c r="A14" s="9" t="s">
        <v>2490</v>
      </c>
      <c r="B14" s="28" t="s">
        <v>801</v>
      </c>
      <c r="C14" s="28" t="s">
        <v>802</v>
      </c>
      <c r="D14" s="19" t="s">
        <v>581</v>
      </c>
      <c r="E14" s="7">
        <v>42348</v>
      </c>
      <c r="F14" s="7">
        <f>F8</f>
        <v>44709</v>
      </c>
      <c r="G14" s="31"/>
      <c r="H14" s="8">
        <f>DATE(YEAR(F14),MONTH(F14),DAY(F14)+7)</f>
        <v>44716</v>
      </c>
      <c r="I14" s="11">
        <f t="shared" ca="1" si="2"/>
        <v>7</v>
      </c>
      <c r="J14" s="9" t="str">
        <f t="shared" ca="1" si="1"/>
        <v>NOT DUE</v>
      </c>
      <c r="K14" s="28"/>
      <c r="L14" s="10"/>
    </row>
    <row r="15" spans="1:12" ht="24" x14ac:dyDescent="0.15">
      <c r="A15" s="9" t="s">
        <v>2491</v>
      </c>
      <c r="B15" s="28" t="s">
        <v>803</v>
      </c>
      <c r="C15" s="28" t="s">
        <v>804</v>
      </c>
      <c r="D15" s="19" t="s">
        <v>2</v>
      </c>
      <c r="E15" s="7">
        <v>42348</v>
      </c>
      <c r="F15" s="7">
        <f>F9</f>
        <v>44709</v>
      </c>
      <c r="G15" s="31"/>
      <c r="H15" s="8">
        <f>EDATE(F15-1,1)</f>
        <v>44739</v>
      </c>
      <c r="I15" s="11">
        <f t="shared" ca="1" si="2"/>
        <v>30</v>
      </c>
      <c r="J15" s="9" t="str">
        <f t="shared" ca="1" si="1"/>
        <v>NOT DUE</v>
      </c>
      <c r="K15" s="28"/>
      <c r="L15" s="10"/>
    </row>
    <row r="16" spans="1:12" ht="24" x14ac:dyDescent="0.15">
      <c r="A16" s="9" t="s">
        <v>2492</v>
      </c>
      <c r="B16" s="28" t="s">
        <v>805</v>
      </c>
      <c r="C16" s="28" t="s">
        <v>806</v>
      </c>
      <c r="D16" s="19" t="s">
        <v>2</v>
      </c>
      <c r="E16" s="7">
        <v>42348</v>
      </c>
      <c r="F16" s="7">
        <f>F9</f>
        <v>44709</v>
      </c>
      <c r="G16" s="31"/>
      <c r="H16" s="8">
        <f>EDATE(F16-1,1)</f>
        <v>44739</v>
      </c>
      <c r="I16" s="11">
        <f t="shared" ca="1" si="2"/>
        <v>30</v>
      </c>
      <c r="J16" s="9" t="str">
        <f t="shared" ca="1" si="1"/>
        <v>NOT DUE</v>
      </c>
      <c r="K16" s="28"/>
      <c r="L16" s="10"/>
    </row>
    <row r="20" spans="2:8" x14ac:dyDescent="0.15">
      <c r="B20" s="66" t="s">
        <v>1418</v>
      </c>
      <c r="C20" s="62"/>
      <c r="D20" s="25" t="s">
        <v>1419</v>
      </c>
      <c r="F20" s="66" t="s">
        <v>1420</v>
      </c>
      <c r="G20" s="63"/>
      <c r="H20" s="63"/>
    </row>
    <row r="21" spans="2:8" x14ac:dyDescent="0.15">
      <c r="C21" s="18" t="str">
        <f>'Main Menu'!C124</f>
        <v>C/O Arn C. Montiague</v>
      </c>
      <c r="E21" s="64"/>
      <c r="F21" s="64"/>
      <c r="G21" s="64" t="str">
        <f>'Main Menu'!C123</f>
        <v>Capt. Wendell B. Judaya</v>
      </c>
      <c r="H21" s="64"/>
    </row>
    <row r="22" spans="2:8" x14ac:dyDescent="0.15">
      <c r="C22" s="18" t="str">
        <f>'Main Menu'!C128</f>
        <v>4/E Ryan M. Cocjin</v>
      </c>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6">
    <cfRule type="cellIs" dxfId="174" priority="1" operator="equal">
      <formula>"overdue"</formula>
    </cfRule>
  </conditionalFormatting>
  <pageMargins left="0.7" right="0.7" top="0.75" bottom="0.75" header="0.3" footer="0.3"/>
  <pageSetup paperSize="9" scale="66"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4" zoomScaleNormal="100" workbookViewId="0">
      <selection activeCell="F14" sqref="F1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809</v>
      </c>
      <c r="D3" s="147" t="s">
        <v>9</v>
      </c>
      <c r="E3" s="147"/>
      <c r="F3" s="3" t="s">
        <v>1398</v>
      </c>
    </row>
    <row r="4" spans="1:12" ht="18" customHeight="1" x14ac:dyDescent="0.15">
      <c r="A4" s="146" t="s">
        <v>22</v>
      </c>
      <c r="B4" s="146"/>
      <c r="C4" s="16" t="s">
        <v>1417</v>
      </c>
      <c r="D4" s="147" t="s">
        <v>10</v>
      </c>
      <c r="E4" s="147"/>
      <c r="F4" s="31"/>
    </row>
    <row r="5" spans="1:12" ht="18" customHeight="1" x14ac:dyDescent="0.15">
      <c r="A5" s="146" t="s">
        <v>23</v>
      </c>
      <c r="B5" s="146"/>
      <c r="C5" s="17" t="s">
        <v>1416</v>
      </c>
      <c r="D5" s="138"/>
      <c r="E5" s="138" t="str">
        <f>'[2]Running Hours'!$C5</f>
        <v>Date updated:</v>
      </c>
      <c r="F5" s="139">
        <f>'Galley Equipments'!F5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1399</v>
      </c>
      <c r="B8" s="28" t="s">
        <v>810</v>
      </c>
      <c r="C8" s="28" t="s">
        <v>811</v>
      </c>
      <c r="D8" s="19" t="s">
        <v>2</v>
      </c>
      <c r="E8" s="7">
        <v>42348</v>
      </c>
      <c r="F8" s="7">
        <v>44702</v>
      </c>
      <c r="G8" s="31"/>
      <c r="H8" s="8">
        <f t="shared" ref="H8:H18" si="0">EDATE(F8-1,1)</f>
        <v>44732</v>
      </c>
      <c r="I8" s="11">
        <f t="shared" ref="I8:I17" ca="1" si="1">IF(ISBLANK(H8),"",H8-DATE(YEAR(NOW()),MONTH(NOW()),DAY(NOW())))</f>
        <v>23</v>
      </c>
      <c r="J8" s="9" t="str">
        <f t="shared" ref="J8:J15" ca="1" si="2">IF(I8="","",IF(I8&lt;0,"OVERDUE","NOT DUE"))</f>
        <v>NOT DUE</v>
      </c>
      <c r="K8" s="28"/>
      <c r="L8" s="10"/>
    </row>
    <row r="9" spans="1:12" ht="15" customHeight="1" x14ac:dyDescent="0.15">
      <c r="A9" s="9" t="s">
        <v>1400</v>
      </c>
      <c r="B9" s="28" t="s">
        <v>812</v>
      </c>
      <c r="C9" s="28" t="s">
        <v>811</v>
      </c>
      <c r="D9" s="19" t="s">
        <v>2</v>
      </c>
      <c r="E9" s="7">
        <v>42348</v>
      </c>
      <c r="F9" s="7">
        <v>44702</v>
      </c>
      <c r="G9" s="31"/>
      <c r="H9" s="8">
        <f t="shared" si="0"/>
        <v>44732</v>
      </c>
      <c r="I9" s="11">
        <f t="shared" ca="1" si="1"/>
        <v>23</v>
      </c>
      <c r="J9" s="9" t="str">
        <f t="shared" ca="1" si="2"/>
        <v>NOT DUE</v>
      </c>
      <c r="K9" s="28"/>
      <c r="L9" s="10"/>
    </row>
    <row r="10" spans="1:12" x14ac:dyDescent="0.15">
      <c r="A10" s="9" t="s">
        <v>1401</v>
      </c>
      <c r="B10" s="28" t="s">
        <v>813</v>
      </c>
      <c r="C10" s="28" t="s">
        <v>811</v>
      </c>
      <c r="D10" s="19" t="s">
        <v>2</v>
      </c>
      <c r="E10" s="7">
        <v>42348</v>
      </c>
      <c r="F10" s="7">
        <v>44695</v>
      </c>
      <c r="G10" s="31"/>
      <c r="H10" s="8">
        <f t="shared" si="0"/>
        <v>44725</v>
      </c>
      <c r="I10" s="11">
        <f t="shared" ca="1" si="1"/>
        <v>16</v>
      </c>
      <c r="J10" s="9" t="str">
        <f t="shared" ca="1" si="2"/>
        <v>NOT DUE</v>
      </c>
      <c r="K10" s="28" t="s">
        <v>3198</v>
      </c>
      <c r="L10" s="111"/>
    </row>
    <row r="11" spans="1:12" ht="24" x14ac:dyDescent="0.15">
      <c r="A11" s="9" t="s">
        <v>1402</v>
      </c>
      <c r="B11" s="28" t="s">
        <v>814</v>
      </c>
      <c r="C11" s="28" t="s">
        <v>811</v>
      </c>
      <c r="D11" s="19" t="s">
        <v>2</v>
      </c>
      <c r="E11" s="7">
        <v>42348</v>
      </c>
      <c r="F11" s="7">
        <v>44709</v>
      </c>
      <c r="G11" s="31"/>
      <c r="H11" s="8">
        <f t="shared" si="0"/>
        <v>44739</v>
      </c>
      <c r="I11" s="11">
        <f t="shared" ca="1" si="1"/>
        <v>30</v>
      </c>
      <c r="J11" s="9" t="str">
        <f ca="1">IF(I11="","",IF(I11&lt;0,"OVERDUE","NOT DUE"))</f>
        <v>NOT DUE</v>
      </c>
      <c r="K11" s="28" t="s">
        <v>823</v>
      </c>
      <c r="L11" s="13"/>
    </row>
    <row r="12" spans="1:12" ht="24" x14ac:dyDescent="0.15">
      <c r="A12" s="9" t="s">
        <v>1403</v>
      </c>
      <c r="B12" s="28" t="s">
        <v>815</v>
      </c>
      <c r="C12" s="28" t="s">
        <v>811</v>
      </c>
      <c r="D12" s="19" t="s">
        <v>2</v>
      </c>
      <c r="E12" s="7">
        <v>42348</v>
      </c>
      <c r="F12" s="7">
        <v>44709</v>
      </c>
      <c r="G12" s="31"/>
      <c r="H12" s="8">
        <f t="shared" si="0"/>
        <v>44739</v>
      </c>
      <c r="I12" s="11">
        <f t="shared" ca="1" si="1"/>
        <v>30</v>
      </c>
      <c r="J12" s="9" t="str">
        <f t="shared" ca="1" si="2"/>
        <v>NOT DUE</v>
      </c>
      <c r="K12" s="28" t="s">
        <v>823</v>
      </c>
      <c r="L12" s="13"/>
    </row>
    <row r="13" spans="1:12" ht="24" x14ac:dyDescent="0.15">
      <c r="A13" s="9" t="s">
        <v>1404</v>
      </c>
      <c r="B13" s="28" t="s">
        <v>816</v>
      </c>
      <c r="C13" s="28" t="s">
        <v>811</v>
      </c>
      <c r="D13" s="19" t="s">
        <v>2</v>
      </c>
      <c r="E13" s="7">
        <v>42348</v>
      </c>
      <c r="F13" s="7">
        <v>44709</v>
      </c>
      <c r="G13" s="31"/>
      <c r="H13" s="8">
        <f t="shared" si="0"/>
        <v>44739</v>
      </c>
      <c r="I13" s="11">
        <f t="shared" ca="1" si="1"/>
        <v>30</v>
      </c>
      <c r="J13" s="9" t="str">
        <f t="shared" ca="1" si="2"/>
        <v>NOT DUE</v>
      </c>
      <c r="K13" s="28" t="s">
        <v>823</v>
      </c>
      <c r="L13" s="13"/>
    </row>
    <row r="14" spans="1:12" ht="24" x14ac:dyDescent="0.15">
      <c r="A14" s="9" t="s">
        <v>1405</v>
      </c>
      <c r="B14" s="28" t="s">
        <v>817</v>
      </c>
      <c r="C14" s="28" t="s">
        <v>811</v>
      </c>
      <c r="D14" s="19" t="s">
        <v>2</v>
      </c>
      <c r="E14" s="7">
        <v>42348</v>
      </c>
      <c r="F14" s="7">
        <v>44709</v>
      </c>
      <c r="G14" s="31"/>
      <c r="H14" s="8">
        <f t="shared" si="0"/>
        <v>44739</v>
      </c>
      <c r="I14" s="11">
        <f t="shared" ca="1" si="1"/>
        <v>30</v>
      </c>
      <c r="J14" s="9" t="str">
        <f t="shared" ca="1" si="2"/>
        <v>NOT DUE</v>
      </c>
      <c r="K14" s="28" t="s">
        <v>823</v>
      </c>
      <c r="L14" s="13"/>
    </row>
    <row r="15" spans="1:12" ht="24" x14ac:dyDescent="0.15">
      <c r="A15" s="9" t="s">
        <v>1406</v>
      </c>
      <c r="B15" s="28" t="s">
        <v>818</v>
      </c>
      <c r="C15" s="28" t="s">
        <v>811</v>
      </c>
      <c r="D15" s="19" t="s">
        <v>2</v>
      </c>
      <c r="E15" s="7">
        <v>42348</v>
      </c>
      <c r="F15" s="7">
        <v>44671</v>
      </c>
      <c r="G15" s="31"/>
      <c r="H15" s="8">
        <f t="shared" si="0"/>
        <v>44700</v>
      </c>
      <c r="I15" s="11">
        <f t="shared" ca="1" si="1"/>
        <v>-9</v>
      </c>
      <c r="J15" s="9" t="str">
        <f t="shared" ca="1" si="2"/>
        <v>OVERDUE</v>
      </c>
      <c r="K15" s="28" t="s">
        <v>823</v>
      </c>
      <c r="L15" s="13" t="s">
        <v>3214</v>
      </c>
    </row>
    <row r="16" spans="1:12" ht="24" x14ac:dyDescent="0.15">
      <c r="A16" s="9" t="s">
        <v>1407</v>
      </c>
      <c r="B16" s="28" t="s">
        <v>819</v>
      </c>
      <c r="C16" s="28" t="s">
        <v>811</v>
      </c>
      <c r="D16" s="19" t="s">
        <v>2</v>
      </c>
      <c r="E16" s="7">
        <v>42348</v>
      </c>
      <c r="F16" s="7">
        <v>44671</v>
      </c>
      <c r="G16" s="31"/>
      <c r="H16" s="8">
        <f t="shared" si="0"/>
        <v>44700</v>
      </c>
      <c r="I16" s="11">
        <f t="shared" ca="1" si="1"/>
        <v>-9</v>
      </c>
      <c r="J16" s="9" t="str">
        <f t="shared" ref="J16:J18" ca="1" si="3">IF(I16="","",IF(I16&lt;0,"OVERDUE","NOT DUE"))</f>
        <v>OVERDUE</v>
      </c>
      <c r="K16" s="28" t="s">
        <v>823</v>
      </c>
      <c r="L16" s="13" t="s">
        <v>3214</v>
      </c>
    </row>
    <row r="17" spans="1:12" ht="24" x14ac:dyDescent="0.15">
      <c r="A17" s="9" t="s">
        <v>1408</v>
      </c>
      <c r="B17" s="28" t="s">
        <v>820</v>
      </c>
      <c r="C17" s="28" t="s">
        <v>811</v>
      </c>
      <c r="D17" s="19" t="s">
        <v>2</v>
      </c>
      <c r="E17" s="7">
        <v>42348</v>
      </c>
      <c r="F17" s="7">
        <v>44671</v>
      </c>
      <c r="G17" s="31"/>
      <c r="H17" s="8">
        <f t="shared" si="0"/>
        <v>44700</v>
      </c>
      <c r="I17" s="11">
        <f t="shared" ca="1" si="1"/>
        <v>-9</v>
      </c>
      <c r="J17" s="9" t="str">
        <f t="shared" ca="1" si="3"/>
        <v>OVERDUE</v>
      </c>
      <c r="K17" s="28" t="s">
        <v>823</v>
      </c>
      <c r="L17" s="13" t="s">
        <v>3214</v>
      </c>
    </row>
    <row r="18" spans="1:12" ht="40.5" customHeight="1" x14ac:dyDescent="0.15">
      <c r="A18" s="9" t="s">
        <v>1409</v>
      </c>
      <c r="B18" s="28" t="s">
        <v>821</v>
      </c>
      <c r="C18" s="28" t="s">
        <v>822</v>
      </c>
      <c r="D18" s="19" t="s">
        <v>2</v>
      </c>
      <c r="E18" s="7">
        <v>42348</v>
      </c>
      <c r="F18" s="7">
        <v>44695</v>
      </c>
      <c r="G18" s="31"/>
      <c r="H18" s="8">
        <f t="shared" si="0"/>
        <v>44725</v>
      </c>
      <c r="I18" s="11">
        <f t="shared" ref="I18" ca="1" si="4">IF(ISBLANK(H18),"",H18-DATE(YEAR(NOW()),MONTH(NOW()),DAY(NOW())))</f>
        <v>16</v>
      </c>
      <c r="J18" s="9" t="str">
        <f t="shared" ca="1" si="3"/>
        <v>NOT DUE</v>
      </c>
      <c r="K18" s="28"/>
      <c r="L18" s="10"/>
    </row>
    <row r="22" spans="1:12" x14ac:dyDescent="0.15">
      <c r="B22" s="66" t="s">
        <v>1418</v>
      </c>
      <c r="C22" s="62"/>
      <c r="D22" s="25" t="s">
        <v>1419</v>
      </c>
      <c r="F22" s="66" t="s">
        <v>1420</v>
      </c>
      <c r="G22" s="63"/>
      <c r="H22" s="63"/>
    </row>
    <row r="23" spans="1:12" x14ac:dyDescent="0.15">
      <c r="C23" s="18" t="str">
        <f>'Main Menu'!C124</f>
        <v>C/O Arn C. Montiague</v>
      </c>
      <c r="E23" s="64"/>
      <c r="F23" s="64"/>
      <c r="G23" s="64" t="str">
        <f>'Main Menu'!C123</f>
        <v>Capt. Wendell B. Judaya</v>
      </c>
      <c r="H23"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73" priority="1" operator="equal">
      <formula>"overdue"</formula>
    </cfRule>
  </conditionalFormatting>
  <pageMargins left="0.7" right="0.7" top="0.75" bottom="0.75" header="0.3" footer="0.3"/>
  <pageSetup paperSize="9" scale="66" orientation="landscape" r:id="rId1"/>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47"/>
  <sheetViews>
    <sheetView topLeftCell="A10" zoomScale="80" zoomScaleNormal="80" workbookViewId="0">
      <selection activeCell="I8" sqref="I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3073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824</v>
      </c>
      <c r="D3" s="147" t="s">
        <v>9</v>
      </c>
      <c r="E3" s="147"/>
      <c r="F3" s="3" t="s">
        <v>825</v>
      </c>
    </row>
    <row r="4" spans="1:12" ht="18" customHeight="1" x14ac:dyDescent="0.15">
      <c r="A4" s="146" t="s">
        <v>22</v>
      </c>
      <c r="B4" s="146"/>
      <c r="C4" s="16" t="s">
        <v>870</v>
      </c>
      <c r="D4" s="147" t="s">
        <v>10</v>
      </c>
      <c r="E4" s="147"/>
      <c r="F4" s="31"/>
    </row>
    <row r="5" spans="1:12" ht="18" customHeight="1" x14ac:dyDescent="0.15">
      <c r="A5" s="146" t="s">
        <v>23</v>
      </c>
      <c r="B5" s="146"/>
      <c r="C5" s="17" t="s">
        <v>871</v>
      </c>
      <c r="D5" s="138"/>
      <c r="E5" s="138" t="str">
        <f>'[2]Running Hours'!$C5</f>
        <v>Date updated:</v>
      </c>
      <c r="F5" s="139">
        <f>'Water Ingress Alarm System'!F5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826</v>
      </c>
      <c r="B8" s="28" t="s">
        <v>827</v>
      </c>
      <c r="C8" s="28" t="s">
        <v>828</v>
      </c>
      <c r="D8" s="19" t="s">
        <v>1</v>
      </c>
      <c r="E8" s="7">
        <v>42348</v>
      </c>
      <c r="F8" s="7">
        <v>44702</v>
      </c>
      <c r="G8" s="31"/>
      <c r="H8" s="8">
        <f>DATE(YEAR(F8),MONTH(F8)+6,DAY(F8)-1)</f>
        <v>44885</v>
      </c>
      <c r="I8" s="11">
        <f t="shared" ref="I8:I42" ca="1" si="0">IF(ISBLANK(H8),"",H8-DATE(YEAR(NOW()),MONTH(NOW()),DAY(NOW())))</f>
        <v>176</v>
      </c>
      <c r="J8" s="9" t="str">
        <f t="shared" ref="J8:J42" ca="1" si="1">IF(I8="","",IF(I8&lt;0,"OVERDUE","NOT DUE"))</f>
        <v>NOT DUE</v>
      </c>
      <c r="K8" s="28"/>
      <c r="L8" s="10"/>
    </row>
    <row r="9" spans="1:12" ht="24" x14ac:dyDescent="0.15">
      <c r="A9" s="9" t="s">
        <v>873</v>
      </c>
      <c r="B9" s="28" t="s">
        <v>827</v>
      </c>
      <c r="C9" s="28" t="s">
        <v>829</v>
      </c>
      <c r="D9" s="19" t="s">
        <v>872</v>
      </c>
      <c r="E9" s="7">
        <v>42348</v>
      </c>
      <c r="F9" s="7">
        <v>44709</v>
      </c>
      <c r="G9" s="31"/>
      <c r="H9" s="8">
        <f>DATE(YEAR(F9),MONTH(F9),DAY(F9)+1)</f>
        <v>44710</v>
      </c>
      <c r="I9" s="11">
        <f t="shared" ca="1" si="0"/>
        <v>1</v>
      </c>
      <c r="J9" s="9" t="str">
        <f t="shared" ca="1" si="1"/>
        <v>NOT DUE</v>
      </c>
      <c r="K9" s="28"/>
      <c r="L9" s="10"/>
    </row>
    <row r="10" spans="1:12" ht="36" x14ac:dyDescent="0.15">
      <c r="A10" s="9" t="s">
        <v>874</v>
      </c>
      <c r="B10" s="28" t="s">
        <v>827</v>
      </c>
      <c r="C10" s="28" t="s">
        <v>830</v>
      </c>
      <c r="D10" s="19" t="s">
        <v>872</v>
      </c>
      <c r="E10" s="7">
        <v>42348</v>
      </c>
      <c r="F10" s="7">
        <v>44709</v>
      </c>
      <c r="G10" s="31"/>
      <c r="H10" s="8">
        <f>DATE(YEAR(F10),MONTH(F10),DAY(F10)+1)</f>
        <v>44710</v>
      </c>
      <c r="I10" s="11">
        <f t="shared" ca="1" si="0"/>
        <v>1</v>
      </c>
      <c r="J10" s="9" t="str">
        <f t="shared" ca="1" si="1"/>
        <v>NOT DUE</v>
      </c>
      <c r="K10" s="28"/>
      <c r="L10" s="10"/>
    </row>
    <row r="11" spans="1:12" ht="45" x14ac:dyDescent="0.15">
      <c r="A11" s="9" t="s">
        <v>875</v>
      </c>
      <c r="B11" s="28" t="s">
        <v>827</v>
      </c>
      <c r="C11" s="28" t="s">
        <v>831</v>
      </c>
      <c r="D11" s="19" t="s">
        <v>89</v>
      </c>
      <c r="E11" s="7">
        <v>42348</v>
      </c>
      <c r="F11" s="7">
        <v>44537</v>
      </c>
      <c r="G11" s="31"/>
      <c r="H11" s="8">
        <f>DATE(YEAR(F11)+1,MONTH(F11),DAY(F11)-1)</f>
        <v>44901</v>
      </c>
      <c r="I11" s="11">
        <f t="shared" ca="1" si="0"/>
        <v>192</v>
      </c>
      <c r="J11" s="9" t="str">
        <f t="shared" ca="1" si="1"/>
        <v>NOT DUE</v>
      </c>
      <c r="K11" s="28"/>
      <c r="L11" s="10" t="s">
        <v>3178</v>
      </c>
    </row>
    <row r="12" spans="1:12" ht="24" x14ac:dyDescent="0.15">
      <c r="A12" s="9" t="s">
        <v>876</v>
      </c>
      <c r="B12" s="28" t="s">
        <v>832</v>
      </c>
      <c r="C12" s="28" t="s">
        <v>833</v>
      </c>
      <c r="D12" s="19" t="s">
        <v>581</v>
      </c>
      <c r="E12" s="7">
        <v>42348</v>
      </c>
      <c r="F12" s="7">
        <v>44709</v>
      </c>
      <c r="G12" s="31"/>
      <c r="H12" s="8">
        <f>DATE(YEAR(F12),MONTH(F12),DAY(F12)+7)</f>
        <v>44716</v>
      </c>
      <c r="I12" s="11">
        <f t="shared" ca="1" si="0"/>
        <v>7</v>
      </c>
      <c r="J12" s="9" t="str">
        <f t="shared" ca="1" si="1"/>
        <v>NOT DUE</v>
      </c>
      <c r="K12" s="28"/>
      <c r="L12" s="10"/>
    </row>
    <row r="13" spans="1:12" ht="36" x14ac:dyDescent="0.15">
      <c r="A13" s="9" t="s">
        <v>877</v>
      </c>
      <c r="B13" s="28" t="s">
        <v>834</v>
      </c>
      <c r="C13" s="28" t="s">
        <v>835</v>
      </c>
      <c r="D13" s="19" t="s">
        <v>872</v>
      </c>
      <c r="E13" s="7">
        <v>42348</v>
      </c>
      <c r="F13" s="7">
        <v>44709</v>
      </c>
      <c r="G13" s="31"/>
      <c r="H13" s="8">
        <f>DATE(YEAR(F13),MONTH(F13),DAY(F13)+1)</f>
        <v>44710</v>
      </c>
      <c r="I13" s="11">
        <f t="shared" ca="1" si="0"/>
        <v>1</v>
      </c>
      <c r="J13" s="9" t="str">
        <f t="shared" ca="1" si="1"/>
        <v>NOT DUE</v>
      </c>
      <c r="K13" s="28"/>
      <c r="L13" s="10"/>
    </row>
    <row r="14" spans="1:12" ht="48" x14ac:dyDescent="0.15">
      <c r="A14" s="9" t="s">
        <v>878</v>
      </c>
      <c r="B14" s="28" t="s">
        <v>836</v>
      </c>
      <c r="C14" s="28" t="s">
        <v>837</v>
      </c>
      <c r="D14" s="19" t="s">
        <v>872</v>
      </c>
      <c r="E14" s="7">
        <v>42348</v>
      </c>
      <c r="F14" s="7">
        <v>44709</v>
      </c>
      <c r="G14" s="31"/>
      <c r="H14" s="8">
        <f>DATE(YEAR(F14),MONTH(F14),DAY(F14)+1)</f>
        <v>44710</v>
      </c>
      <c r="I14" s="11">
        <f t="shared" ca="1" si="0"/>
        <v>1</v>
      </c>
      <c r="J14" s="9" t="str">
        <f t="shared" ca="1" si="1"/>
        <v>NOT DUE</v>
      </c>
      <c r="K14" s="28"/>
      <c r="L14" s="10"/>
    </row>
    <row r="15" spans="1:12" ht="60" x14ac:dyDescent="0.15">
      <c r="A15" s="9" t="s">
        <v>879</v>
      </c>
      <c r="B15" s="28" t="s">
        <v>838</v>
      </c>
      <c r="C15" s="28" t="s">
        <v>839</v>
      </c>
      <c r="D15" s="19" t="s">
        <v>872</v>
      </c>
      <c r="E15" s="7">
        <v>42348</v>
      </c>
      <c r="F15" s="7">
        <v>44709</v>
      </c>
      <c r="G15" s="31"/>
      <c r="H15" s="8">
        <f>DATE(YEAR(F15),MONTH(F15),DAY(F15)+1)</f>
        <v>44710</v>
      </c>
      <c r="I15" s="11">
        <f t="shared" ca="1" si="0"/>
        <v>1</v>
      </c>
      <c r="J15" s="9" t="str">
        <f t="shared" ca="1" si="1"/>
        <v>NOT DUE</v>
      </c>
      <c r="K15" s="28"/>
      <c r="L15" s="10"/>
    </row>
    <row r="16" spans="1:12" ht="24" x14ac:dyDescent="0.15">
      <c r="A16" s="9" t="s">
        <v>880</v>
      </c>
      <c r="B16" s="28" t="s">
        <v>840</v>
      </c>
      <c r="C16" s="28" t="s">
        <v>841</v>
      </c>
      <c r="D16" s="19" t="s">
        <v>872</v>
      </c>
      <c r="E16" s="7">
        <v>42348</v>
      </c>
      <c r="F16" s="7">
        <v>44709</v>
      </c>
      <c r="G16" s="31"/>
      <c r="H16" s="8">
        <f>DATE(YEAR(F16),MONTH(F16),DAY(F16)+1)</f>
        <v>44710</v>
      </c>
      <c r="I16" s="11">
        <f t="shared" ca="1" si="0"/>
        <v>1</v>
      </c>
      <c r="J16" s="9" t="str">
        <f t="shared" ca="1" si="1"/>
        <v>NOT DUE</v>
      </c>
      <c r="K16" s="28"/>
      <c r="L16" s="10"/>
    </row>
    <row r="17" spans="1:12" ht="24" x14ac:dyDescent="0.15">
      <c r="A17" s="9" t="s">
        <v>881</v>
      </c>
      <c r="B17" s="28" t="s">
        <v>827</v>
      </c>
      <c r="C17" s="28" t="s">
        <v>842</v>
      </c>
      <c r="D17" s="19" t="s">
        <v>872</v>
      </c>
      <c r="E17" s="7">
        <v>42348</v>
      </c>
      <c r="F17" s="7">
        <v>44709</v>
      </c>
      <c r="G17" s="31"/>
      <c r="H17" s="8">
        <f>DATE(YEAR(F17),MONTH(F17),DAY(F17)+1)</f>
        <v>44710</v>
      </c>
      <c r="I17" s="11">
        <f t="shared" ca="1" si="0"/>
        <v>1</v>
      </c>
      <c r="J17" s="9" t="str">
        <f t="shared" ca="1" si="1"/>
        <v>NOT DUE</v>
      </c>
      <c r="K17" s="28"/>
      <c r="L17" s="10"/>
    </row>
    <row r="18" spans="1:12" ht="24" x14ac:dyDescent="0.15">
      <c r="A18" s="9" t="s">
        <v>882</v>
      </c>
      <c r="B18" s="28" t="s">
        <v>843</v>
      </c>
      <c r="C18" s="28" t="s">
        <v>844</v>
      </c>
      <c r="D18" s="19" t="s">
        <v>1</v>
      </c>
      <c r="E18" s="7">
        <v>42348</v>
      </c>
      <c r="F18" s="7">
        <v>44702</v>
      </c>
      <c r="G18" s="31"/>
      <c r="H18" s="8">
        <f>DATE(YEAR(F18),MONTH(F18)+6,DAY(F18)-1)</f>
        <v>44885</v>
      </c>
      <c r="I18" s="11">
        <f t="shared" ca="1" si="0"/>
        <v>176</v>
      </c>
      <c r="J18" s="9" t="str">
        <f t="shared" ca="1" si="1"/>
        <v>NOT DUE</v>
      </c>
      <c r="K18" s="28"/>
      <c r="L18" s="10"/>
    </row>
    <row r="19" spans="1:12" ht="24" x14ac:dyDescent="0.15">
      <c r="A19" s="9" t="s">
        <v>883</v>
      </c>
      <c r="B19" s="28" t="s">
        <v>845</v>
      </c>
      <c r="C19" s="28" t="s">
        <v>846</v>
      </c>
      <c r="D19" s="19" t="s">
        <v>1</v>
      </c>
      <c r="E19" s="7">
        <v>42348</v>
      </c>
      <c r="F19" s="7">
        <v>44702</v>
      </c>
      <c r="G19" s="31"/>
      <c r="H19" s="8">
        <f>DATE(YEAR(F19),MONTH(F19)+6,DAY(F19)-1)</f>
        <v>44885</v>
      </c>
      <c r="I19" s="11">
        <f t="shared" ca="1" si="0"/>
        <v>176</v>
      </c>
      <c r="J19" s="9" t="str">
        <f t="shared" ca="1" si="1"/>
        <v>NOT DUE</v>
      </c>
      <c r="K19" s="28"/>
      <c r="L19" s="10"/>
    </row>
    <row r="20" spans="1:12" ht="36" x14ac:dyDescent="0.15">
      <c r="A20" s="9" t="s">
        <v>884</v>
      </c>
      <c r="B20" s="28" t="s">
        <v>847</v>
      </c>
      <c r="C20" s="28" t="s">
        <v>848</v>
      </c>
      <c r="D20" s="19" t="s">
        <v>1</v>
      </c>
      <c r="E20" s="7">
        <v>42348</v>
      </c>
      <c r="F20" s="7">
        <v>44702</v>
      </c>
      <c r="G20" s="31"/>
      <c r="H20" s="8">
        <f>DATE(YEAR(F20),MONTH(F20)+6,DAY(F20)-1)</f>
        <v>44885</v>
      </c>
      <c r="I20" s="11">
        <f t="shared" ca="1" si="0"/>
        <v>176</v>
      </c>
      <c r="J20" s="9" t="str">
        <f t="shared" ca="1" si="1"/>
        <v>NOT DUE</v>
      </c>
      <c r="K20" s="28"/>
      <c r="L20" s="10" t="s">
        <v>3177</v>
      </c>
    </row>
    <row r="21" spans="1:12" ht="36" x14ac:dyDescent="0.15">
      <c r="A21" s="9" t="s">
        <v>885</v>
      </c>
      <c r="B21" s="28" t="s">
        <v>849</v>
      </c>
      <c r="C21" s="28" t="s">
        <v>848</v>
      </c>
      <c r="D21" s="19" t="s">
        <v>1</v>
      </c>
      <c r="E21" s="7">
        <v>42348</v>
      </c>
      <c r="F21" s="7">
        <v>44702</v>
      </c>
      <c r="G21" s="31"/>
      <c r="H21" s="8">
        <f>DATE(YEAR(F21),MONTH(F21)+6,DAY(F21)-1)</f>
        <v>44885</v>
      </c>
      <c r="I21" s="11">
        <f t="shared" ca="1" si="0"/>
        <v>176</v>
      </c>
      <c r="J21" s="9" t="str">
        <f t="shared" ca="1" si="1"/>
        <v>NOT DUE</v>
      </c>
      <c r="K21" s="28"/>
      <c r="L21" s="10" t="s">
        <v>3141</v>
      </c>
    </row>
    <row r="22" spans="1:12" ht="24" x14ac:dyDescent="0.15">
      <c r="A22" s="9" t="s">
        <v>886</v>
      </c>
      <c r="B22" s="28" t="s">
        <v>850</v>
      </c>
      <c r="C22" s="28" t="s">
        <v>851</v>
      </c>
      <c r="D22" s="19" t="s">
        <v>1</v>
      </c>
      <c r="E22" s="7">
        <v>42348</v>
      </c>
      <c r="F22" s="7">
        <v>44702</v>
      </c>
      <c r="G22" s="31"/>
      <c r="H22" s="8">
        <f>DATE(YEAR(F22),MONTH(F22)+6,DAY(F22)-1)</f>
        <v>44885</v>
      </c>
      <c r="I22" s="11">
        <f t="shared" ca="1" si="0"/>
        <v>176</v>
      </c>
      <c r="J22" s="9" t="str">
        <f t="shared" ca="1" si="1"/>
        <v>NOT DUE</v>
      </c>
      <c r="K22" s="28"/>
      <c r="L22" s="10"/>
    </row>
    <row r="23" spans="1:12" ht="48" x14ac:dyDescent="0.15">
      <c r="A23" s="9" t="s">
        <v>887</v>
      </c>
      <c r="B23" s="28" t="s">
        <v>852</v>
      </c>
      <c r="C23" s="28" t="s">
        <v>828</v>
      </c>
      <c r="D23" s="19" t="s">
        <v>89</v>
      </c>
      <c r="E23" s="7">
        <v>42348</v>
      </c>
      <c r="F23" s="7">
        <v>44534</v>
      </c>
      <c r="G23" s="31"/>
      <c r="H23" s="8">
        <f>DATE(YEAR(F23)+1,MONTH(F23),DAY(F23)-1)</f>
        <v>44898</v>
      </c>
      <c r="I23" s="11">
        <f t="shared" ca="1" si="0"/>
        <v>189</v>
      </c>
      <c r="J23" s="9" t="str">
        <f t="shared" ca="1" si="1"/>
        <v>NOT DUE</v>
      </c>
      <c r="K23" s="28"/>
      <c r="L23" s="10"/>
    </row>
    <row r="24" spans="1:12" ht="24" x14ac:dyDescent="0.15">
      <c r="A24" s="9" t="s">
        <v>888</v>
      </c>
      <c r="B24" s="28" t="s">
        <v>852</v>
      </c>
      <c r="C24" s="28" t="s">
        <v>853</v>
      </c>
      <c r="D24" s="19" t="s">
        <v>89</v>
      </c>
      <c r="E24" s="7">
        <v>42348</v>
      </c>
      <c r="F24" s="7">
        <v>44534</v>
      </c>
      <c r="G24" s="31"/>
      <c r="H24" s="8">
        <f>DATE(YEAR(F24)+1,MONTH(F24),DAY(F24)-1)</f>
        <v>44898</v>
      </c>
      <c r="I24" s="11">
        <f t="shared" ca="1" si="0"/>
        <v>189</v>
      </c>
      <c r="J24" s="9" t="str">
        <f t="shared" ca="1" si="1"/>
        <v>NOT DUE</v>
      </c>
      <c r="K24" s="28"/>
      <c r="L24" s="10"/>
    </row>
    <row r="25" spans="1:12" ht="24" x14ac:dyDescent="0.15">
      <c r="A25" s="9" t="s">
        <v>889</v>
      </c>
      <c r="B25" s="28" t="s">
        <v>854</v>
      </c>
      <c r="C25" s="28" t="s">
        <v>855</v>
      </c>
      <c r="D25" s="19" t="s">
        <v>89</v>
      </c>
      <c r="E25" s="7">
        <v>42348</v>
      </c>
      <c r="F25" s="7">
        <v>44534</v>
      </c>
      <c r="G25" s="31"/>
      <c r="H25" s="8">
        <f>DATE(YEAR(F25)+1,MONTH(F25),DAY(F25)-1)</f>
        <v>44898</v>
      </c>
      <c r="I25" s="11">
        <f t="shared" ca="1" si="0"/>
        <v>189</v>
      </c>
      <c r="J25" s="9" t="str">
        <f t="shared" ca="1" si="1"/>
        <v>NOT DUE</v>
      </c>
      <c r="K25" s="28"/>
      <c r="L25" s="10"/>
    </row>
    <row r="26" spans="1:12" x14ac:dyDescent="0.15">
      <c r="A26" s="9" t="s">
        <v>890</v>
      </c>
      <c r="B26" s="28" t="s">
        <v>856</v>
      </c>
      <c r="C26" s="28" t="s">
        <v>857</v>
      </c>
      <c r="D26" s="19" t="s">
        <v>89</v>
      </c>
      <c r="E26" s="7">
        <v>42348</v>
      </c>
      <c r="F26" s="7">
        <v>44534</v>
      </c>
      <c r="G26" s="31"/>
      <c r="H26" s="8">
        <f>DATE(YEAR(F26)+1,MONTH(F26),DAY(F26)-1)</f>
        <v>44898</v>
      </c>
      <c r="I26" s="11">
        <f t="shared" ca="1" si="0"/>
        <v>189</v>
      </c>
      <c r="J26" s="9" t="str">
        <f t="shared" ca="1" si="1"/>
        <v>NOT DUE</v>
      </c>
      <c r="K26" s="28"/>
      <c r="L26" s="10"/>
    </row>
    <row r="27" spans="1:12" ht="24" x14ac:dyDescent="0.15">
      <c r="A27" s="9" t="s">
        <v>891</v>
      </c>
      <c r="B27" s="28" t="s">
        <v>858</v>
      </c>
      <c r="C27" s="28" t="s">
        <v>859</v>
      </c>
      <c r="D27" s="19" t="s">
        <v>89</v>
      </c>
      <c r="E27" s="7">
        <v>42348</v>
      </c>
      <c r="F27" s="7">
        <v>44534</v>
      </c>
      <c r="G27" s="31"/>
      <c r="H27" s="8">
        <f>DATE(YEAR(F27)+1,MONTH(F27),DAY(F27)-1)</f>
        <v>44898</v>
      </c>
      <c r="I27" s="11">
        <f t="shared" ca="1" si="0"/>
        <v>189</v>
      </c>
      <c r="J27" s="9" t="str">
        <f t="shared" ca="1" si="1"/>
        <v>NOT DUE</v>
      </c>
      <c r="K27" s="28"/>
      <c r="L27" s="10"/>
    </row>
    <row r="28" spans="1:12" ht="36" x14ac:dyDescent="0.15">
      <c r="A28" s="9" t="s">
        <v>892</v>
      </c>
      <c r="B28" s="28" t="s">
        <v>852</v>
      </c>
      <c r="C28" s="28" t="s">
        <v>830</v>
      </c>
      <c r="D28" s="19" t="s">
        <v>872</v>
      </c>
      <c r="E28" s="7">
        <v>42348</v>
      </c>
      <c r="F28" s="7">
        <v>44709</v>
      </c>
      <c r="G28" s="31"/>
      <c r="H28" s="8">
        <f>DATE(YEAR(F28),MONTH(F28),DAY(F28)+1)</f>
        <v>44710</v>
      </c>
      <c r="I28" s="11">
        <f t="shared" ca="1" si="0"/>
        <v>1</v>
      </c>
      <c r="J28" s="9" t="str">
        <f t="shared" ca="1" si="1"/>
        <v>NOT DUE</v>
      </c>
      <c r="K28" s="28"/>
      <c r="L28" s="10"/>
    </row>
    <row r="29" spans="1:12" ht="24" x14ac:dyDescent="0.15">
      <c r="A29" s="9" t="s">
        <v>893</v>
      </c>
      <c r="B29" s="28" t="s">
        <v>860</v>
      </c>
      <c r="C29" s="28" t="s">
        <v>833</v>
      </c>
      <c r="D29" s="19" t="s">
        <v>581</v>
      </c>
      <c r="E29" s="7">
        <v>42348</v>
      </c>
      <c r="F29" s="7">
        <v>44709</v>
      </c>
      <c r="G29" s="31"/>
      <c r="H29" s="8">
        <f>DATE(YEAR(F29),MONTH(F29),DAY(F29)+7)</f>
        <v>44716</v>
      </c>
      <c r="I29" s="11">
        <f t="shared" ca="1" si="0"/>
        <v>7</v>
      </c>
      <c r="J29" s="9" t="str">
        <f t="shared" ca="1" si="1"/>
        <v>NOT DUE</v>
      </c>
      <c r="K29" s="28"/>
      <c r="L29" s="10"/>
    </row>
    <row r="30" spans="1:12" ht="48" x14ac:dyDescent="0.15">
      <c r="A30" s="9" t="s">
        <v>894</v>
      </c>
      <c r="B30" s="28" t="s">
        <v>861</v>
      </c>
      <c r="C30" s="28" t="s">
        <v>828</v>
      </c>
      <c r="D30" s="19" t="s">
        <v>1</v>
      </c>
      <c r="E30" s="7">
        <v>42348</v>
      </c>
      <c r="F30" s="7">
        <v>44702</v>
      </c>
      <c r="G30" s="31"/>
      <c r="H30" s="8">
        <f>DATE(YEAR(F30),MONTH(F30)+6,DAY(F30)-1)</f>
        <v>44885</v>
      </c>
      <c r="I30" s="11">
        <f t="shared" ca="1" si="0"/>
        <v>176</v>
      </c>
      <c r="J30" s="9" t="str">
        <f t="shared" ca="1" si="1"/>
        <v>NOT DUE</v>
      </c>
      <c r="K30" s="28"/>
      <c r="L30" s="10"/>
    </row>
    <row r="31" spans="1:12" ht="36" x14ac:dyDescent="0.15">
      <c r="A31" s="9" t="s">
        <v>895</v>
      </c>
      <c r="B31" s="28" t="s">
        <v>861</v>
      </c>
      <c r="C31" s="28" t="s">
        <v>830</v>
      </c>
      <c r="D31" s="19" t="s">
        <v>872</v>
      </c>
      <c r="E31" s="7">
        <v>42348</v>
      </c>
      <c r="F31" s="7">
        <v>44709</v>
      </c>
      <c r="G31" s="31"/>
      <c r="H31" s="8">
        <f>DATE(YEAR(F31),MONTH(F31),DAY(F31)+1)</f>
        <v>44710</v>
      </c>
      <c r="I31" s="11">
        <f t="shared" ca="1" si="0"/>
        <v>1</v>
      </c>
      <c r="J31" s="9" t="str">
        <f t="shared" ca="1" si="1"/>
        <v>NOT DUE</v>
      </c>
      <c r="K31" s="28"/>
      <c r="L31" s="10"/>
    </row>
    <row r="32" spans="1:12" ht="45" x14ac:dyDescent="0.15">
      <c r="A32" s="9" t="s">
        <v>896</v>
      </c>
      <c r="B32" s="28" t="s">
        <v>861</v>
      </c>
      <c r="C32" s="28" t="s">
        <v>831</v>
      </c>
      <c r="D32" s="19" t="s">
        <v>89</v>
      </c>
      <c r="E32" s="7">
        <v>42348</v>
      </c>
      <c r="F32" s="7">
        <v>44537</v>
      </c>
      <c r="G32" s="31"/>
      <c r="H32" s="8">
        <f>DATE(YEAR(F32)+1,MONTH(F32),DAY(F32)-1)</f>
        <v>44901</v>
      </c>
      <c r="I32" s="11">
        <f t="shared" ca="1" si="0"/>
        <v>192</v>
      </c>
      <c r="J32" s="9" t="str">
        <f t="shared" ca="1" si="1"/>
        <v>NOT DUE</v>
      </c>
      <c r="K32" s="28"/>
      <c r="L32" s="10" t="s">
        <v>3178</v>
      </c>
    </row>
    <row r="33" spans="1:12" ht="36" x14ac:dyDescent="0.15">
      <c r="A33" s="9" t="s">
        <v>897</v>
      </c>
      <c r="B33" s="28" t="s">
        <v>861</v>
      </c>
      <c r="C33" s="28" t="s">
        <v>862</v>
      </c>
      <c r="D33" s="19" t="s">
        <v>872</v>
      </c>
      <c r="E33" s="7">
        <v>42348</v>
      </c>
      <c r="F33" s="7">
        <v>44709</v>
      </c>
      <c r="G33" s="31"/>
      <c r="H33" s="8">
        <f>DATE(YEAR(F33),MONTH(F33),DAY(F33)+1)</f>
        <v>44710</v>
      </c>
      <c r="I33" s="11">
        <f t="shared" ca="1" si="0"/>
        <v>1</v>
      </c>
      <c r="J33" s="9" t="str">
        <f t="shared" ca="1" si="1"/>
        <v>NOT DUE</v>
      </c>
      <c r="K33" s="28"/>
      <c r="L33" s="10"/>
    </row>
    <row r="34" spans="1:12" ht="48" x14ac:dyDescent="0.15">
      <c r="A34" s="9" t="s">
        <v>898</v>
      </c>
      <c r="B34" s="28" t="s">
        <v>861</v>
      </c>
      <c r="C34" s="28" t="s">
        <v>863</v>
      </c>
      <c r="D34" s="19" t="s">
        <v>872</v>
      </c>
      <c r="E34" s="7">
        <v>42348</v>
      </c>
      <c r="F34" s="7">
        <v>44709</v>
      </c>
      <c r="G34" s="31"/>
      <c r="H34" s="8">
        <f>DATE(YEAR(F34),MONTH(F34),DAY(F34)+1)</f>
        <v>44710</v>
      </c>
      <c r="I34" s="11">
        <f t="shared" ca="1" si="0"/>
        <v>1</v>
      </c>
      <c r="J34" s="9" t="str">
        <f t="shared" ca="1" si="1"/>
        <v>NOT DUE</v>
      </c>
      <c r="K34" s="28"/>
      <c r="L34" s="10"/>
    </row>
    <row r="35" spans="1:12" ht="60" x14ac:dyDescent="0.15">
      <c r="A35" s="9" t="s">
        <v>899</v>
      </c>
      <c r="B35" s="28" t="s">
        <v>861</v>
      </c>
      <c r="C35" s="28" t="s">
        <v>864</v>
      </c>
      <c r="D35" s="19" t="s">
        <v>872</v>
      </c>
      <c r="E35" s="7">
        <v>42348</v>
      </c>
      <c r="F35" s="7">
        <v>44709</v>
      </c>
      <c r="G35" s="31"/>
      <c r="H35" s="8">
        <f>DATE(YEAR(F35),MONTH(F35),DAY(F35)+1)</f>
        <v>44710</v>
      </c>
      <c r="I35" s="11">
        <f t="shared" ca="1" si="0"/>
        <v>1</v>
      </c>
      <c r="J35" s="9" t="str">
        <f t="shared" ca="1" si="1"/>
        <v>NOT DUE</v>
      </c>
      <c r="K35" s="28"/>
      <c r="L35" s="10"/>
    </row>
    <row r="36" spans="1:12" ht="24" x14ac:dyDescent="0.15">
      <c r="A36" s="9" t="s">
        <v>900</v>
      </c>
      <c r="B36" s="28" t="s">
        <v>861</v>
      </c>
      <c r="C36" s="28" t="s">
        <v>865</v>
      </c>
      <c r="D36" s="19" t="s">
        <v>872</v>
      </c>
      <c r="E36" s="7">
        <v>42348</v>
      </c>
      <c r="F36" s="7">
        <v>44709</v>
      </c>
      <c r="G36" s="31"/>
      <c r="H36" s="8">
        <f>DATE(YEAR(F36),MONTH(F36),DAY(F36)+1)</f>
        <v>44710</v>
      </c>
      <c r="I36" s="11">
        <f t="shared" ca="1" si="0"/>
        <v>1</v>
      </c>
      <c r="J36" s="9" t="str">
        <f t="shared" ca="1" si="1"/>
        <v>NOT DUE</v>
      </c>
      <c r="K36" s="28"/>
      <c r="L36" s="10"/>
    </row>
    <row r="37" spans="1:12" ht="24" x14ac:dyDescent="0.15">
      <c r="A37" s="9" t="s">
        <v>901</v>
      </c>
      <c r="B37" s="28" t="s">
        <v>861</v>
      </c>
      <c r="C37" s="28" t="s">
        <v>866</v>
      </c>
      <c r="D37" s="19" t="s">
        <v>872</v>
      </c>
      <c r="E37" s="7">
        <v>42348</v>
      </c>
      <c r="F37" s="7">
        <v>44709</v>
      </c>
      <c r="G37" s="31"/>
      <c r="H37" s="8">
        <f>DATE(YEAR(F37),MONTH(F37),DAY(F37)+1)</f>
        <v>44710</v>
      </c>
      <c r="I37" s="11">
        <f t="shared" ca="1" si="0"/>
        <v>1</v>
      </c>
      <c r="J37" s="9" t="str">
        <f t="shared" ca="1" si="1"/>
        <v>NOT DUE</v>
      </c>
      <c r="K37" s="28"/>
      <c r="L37" s="10"/>
    </row>
    <row r="38" spans="1:12" ht="24" x14ac:dyDescent="0.15">
      <c r="A38" s="9" t="s">
        <v>902</v>
      </c>
      <c r="B38" s="28" t="s">
        <v>861</v>
      </c>
      <c r="C38" s="28" t="s">
        <v>867</v>
      </c>
      <c r="D38" s="19" t="s">
        <v>1</v>
      </c>
      <c r="E38" s="7">
        <v>42348</v>
      </c>
      <c r="F38" s="7">
        <v>44702</v>
      </c>
      <c r="G38" s="31"/>
      <c r="H38" s="8">
        <f>DATE(YEAR(F38),MONTH(F38)+6,DAY(F38)-1)</f>
        <v>44885</v>
      </c>
      <c r="I38" s="11">
        <f t="shared" ca="1" si="0"/>
        <v>176</v>
      </c>
      <c r="J38" s="9" t="str">
        <f t="shared" ca="1" si="1"/>
        <v>NOT DUE</v>
      </c>
      <c r="K38" s="28"/>
      <c r="L38" s="10"/>
    </row>
    <row r="39" spans="1:12" x14ac:dyDescent="0.15">
      <c r="A39" s="9" t="s">
        <v>903</v>
      </c>
      <c r="B39" s="28" t="s">
        <v>861</v>
      </c>
      <c r="C39" s="28" t="s">
        <v>868</v>
      </c>
      <c r="D39" s="19" t="s">
        <v>1</v>
      </c>
      <c r="E39" s="7">
        <v>42348</v>
      </c>
      <c r="F39" s="7">
        <v>44702</v>
      </c>
      <c r="G39" s="31"/>
      <c r="H39" s="8">
        <f>DATE(YEAR(F39),MONTH(F39)+6,DAY(F39)-1)</f>
        <v>44885</v>
      </c>
      <c r="I39" s="11">
        <f t="shared" ca="1" si="0"/>
        <v>176</v>
      </c>
      <c r="J39" s="9" t="str">
        <f t="shared" ca="1" si="1"/>
        <v>NOT DUE</v>
      </c>
      <c r="K39" s="28"/>
      <c r="L39" s="10"/>
    </row>
    <row r="40" spans="1:12" ht="48" x14ac:dyDescent="0.15">
      <c r="A40" s="9" t="s">
        <v>904</v>
      </c>
      <c r="B40" s="28" t="s">
        <v>869</v>
      </c>
      <c r="C40" s="28" t="s">
        <v>828</v>
      </c>
      <c r="D40" s="19" t="s">
        <v>1</v>
      </c>
      <c r="E40" s="7">
        <v>42348</v>
      </c>
      <c r="F40" s="7">
        <v>44702</v>
      </c>
      <c r="G40" s="31"/>
      <c r="H40" s="8">
        <f>DATE(YEAR(F40),MONTH(F40)+6,DAY(F40)-1)</f>
        <v>44885</v>
      </c>
      <c r="I40" s="11">
        <f t="shared" ca="1" si="0"/>
        <v>176</v>
      </c>
      <c r="J40" s="9" t="str">
        <f t="shared" ca="1" si="1"/>
        <v>NOT DUE</v>
      </c>
      <c r="K40" s="28"/>
      <c r="L40" s="10"/>
    </row>
    <row r="41" spans="1:12" ht="36" x14ac:dyDescent="0.15">
      <c r="A41" s="9" t="s">
        <v>905</v>
      </c>
      <c r="B41" s="28" t="s">
        <v>869</v>
      </c>
      <c r="C41" s="28" t="s">
        <v>830</v>
      </c>
      <c r="D41" s="19" t="s">
        <v>872</v>
      </c>
      <c r="E41" s="7">
        <v>42348</v>
      </c>
      <c r="F41" s="7">
        <v>44709</v>
      </c>
      <c r="G41" s="31"/>
      <c r="H41" s="8">
        <f>DATE(YEAR(F41),MONTH(F41),DAY(F41)+1)</f>
        <v>44710</v>
      </c>
      <c r="I41" s="11">
        <f t="shared" ca="1" si="0"/>
        <v>1</v>
      </c>
      <c r="J41" s="9" t="str">
        <f t="shared" ca="1" si="1"/>
        <v>NOT DUE</v>
      </c>
      <c r="K41" s="28"/>
      <c r="L41" s="10"/>
    </row>
    <row r="42" spans="1:12" ht="45" x14ac:dyDescent="0.15">
      <c r="A42" s="9" t="s">
        <v>906</v>
      </c>
      <c r="B42" s="28" t="s">
        <v>869</v>
      </c>
      <c r="C42" s="28" t="s">
        <v>831</v>
      </c>
      <c r="D42" s="19" t="s">
        <v>89</v>
      </c>
      <c r="E42" s="7">
        <v>42348</v>
      </c>
      <c r="F42" s="7">
        <v>44537</v>
      </c>
      <c r="G42" s="31"/>
      <c r="H42" s="8">
        <f>DATE(YEAR(F42)+1,MONTH(F42),DAY(F42)-1)</f>
        <v>44901</v>
      </c>
      <c r="I42" s="11">
        <f t="shared" ca="1" si="0"/>
        <v>192</v>
      </c>
      <c r="J42" s="9" t="str">
        <f t="shared" ca="1" si="1"/>
        <v>NOT DUE</v>
      </c>
      <c r="K42" s="28"/>
      <c r="L42" s="10" t="s">
        <v>3178</v>
      </c>
    </row>
    <row r="46" spans="1:12" x14ac:dyDescent="0.15">
      <c r="B46" s="66" t="s">
        <v>1418</v>
      </c>
      <c r="C46" s="62"/>
      <c r="D46" s="25" t="s">
        <v>1419</v>
      </c>
      <c r="F46" s="66" t="s">
        <v>1420</v>
      </c>
      <c r="G46" s="63"/>
      <c r="H46" s="63"/>
    </row>
    <row r="47" spans="1:12" x14ac:dyDescent="0.15">
      <c r="C47" s="18" t="str">
        <f>'Main Menu'!C125</f>
        <v>2/O John Kyle S. igloria</v>
      </c>
      <c r="D47" s="18" t="str">
        <f>'Main Menu'!C124</f>
        <v>C/O Arn C. Montiague</v>
      </c>
      <c r="E47" s="64"/>
      <c r="F47" s="64"/>
      <c r="G47" s="64" t="str">
        <f>'Main Menu'!C123</f>
        <v>Capt. Wendell B. Judaya</v>
      </c>
      <c r="H47" s="64"/>
      <c r="I47" s="64"/>
    </row>
  </sheetData>
  <sheetProtection selectLockedCells="1"/>
  <mergeCells count="9">
    <mergeCell ref="A4:B4"/>
    <mergeCell ref="D4:E4"/>
    <mergeCell ref="A5:B5"/>
    <mergeCell ref="A1:B1"/>
    <mergeCell ref="D1:E1"/>
    <mergeCell ref="A2:B2"/>
    <mergeCell ref="D2:E2"/>
    <mergeCell ref="A3:B3"/>
    <mergeCell ref="D3:E3"/>
  </mergeCells>
  <phoneticPr fontId="10" type="noConversion"/>
  <conditionalFormatting sqref="J8 J11:J42">
    <cfRule type="cellIs" dxfId="172" priority="5" operator="equal">
      <formula>"overdue"</formula>
    </cfRule>
  </conditionalFormatting>
  <conditionalFormatting sqref="J9">
    <cfRule type="cellIs" dxfId="171" priority="2" operator="equal">
      <formula>"overdue"</formula>
    </cfRule>
  </conditionalFormatting>
  <conditionalFormatting sqref="J10">
    <cfRule type="cellIs" dxfId="170" priority="1" operator="equal">
      <formula>"overdue"</formula>
    </cfRule>
  </conditionalFormatting>
  <pageMargins left="0.7" right="0.7" top="0.75" bottom="0.75" header="0.3" footer="0.3"/>
  <pageSetup paperSize="9" scale="66" orientation="landscape" r:id="rId1"/>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A7" zoomScale="96" zoomScaleNormal="96"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6" t="s">
        <v>6</v>
      </c>
      <c r="B2" s="146"/>
      <c r="C2" s="15" t="str">
        <f>IF(C1="GL COLMENA",'[3]List of Vessels'!D2,IF(C1="GL IGUAZU",'[3]List of Vessels'!D3,IF(C1="GL LA PAZ",'[3]List of Vessels'!D4,IF(C1="GL PIRAPO",'[3]List of Vessels'!D5,IF(C1="VALIANT SPRING",'[3]List of Vessels'!D6,IF(C1="VALIANT SUMMER",'[3]List of Vessels'!D7,""))))))</f>
        <v>SINGAPORE</v>
      </c>
      <c r="D2" s="147" t="s">
        <v>7</v>
      </c>
      <c r="E2" s="147"/>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6" t="s">
        <v>8</v>
      </c>
      <c r="B3" s="146"/>
      <c r="C3" s="16" t="s">
        <v>1428</v>
      </c>
      <c r="D3" s="147" t="s">
        <v>9</v>
      </c>
      <c r="E3" s="147"/>
      <c r="F3" s="3" t="s">
        <v>2493</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'Auto Pilot'!F5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1429</v>
      </c>
      <c r="B8" s="28" t="s">
        <v>3195</v>
      </c>
      <c r="C8" s="28" t="s">
        <v>1430</v>
      </c>
      <c r="D8" s="19" t="s">
        <v>581</v>
      </c>
      <c r="E8" s="7">
        <v>42348</v>
      </c>
      <c r="F8" s="7">
        <v>44709</v>
      </c>
      <c r="G8" s="12"/>
      <c r="H8" s="8">
        <f>DATE(YEAR(F8),MONTH(F8),DAY(F8)+7)</f>
        <v>44716</v>
      </c>
      <c r="I8" s="11">
        <f ca="1">IF(ISBLANK(H8),"",H8-DATE(YEAR(NOW()),MONTH(NOW()),DAY(NOW())))</f>
        <v>7</v>
      </c>
      <c r="J8" s="9" t="str">
        <f ca="1">IF(I8="","",IF(I8&lt;0,"OVERDUE","NOT DUE"))</f>
        <v>NOT DUE</v>
      </c>
      <c r="K8" s="28" t="s">
        <v>1431</v>
      </c>
      <c r="L8" s="61" t="s">
        <v>3197</v>
      </c>
    </row>
    <row r="9" spans="1:12" ht="103.5" customHeight="1" x14ac:dyDescent="0.15">
      <c r="A9" s="9" t="s">
        <v>1432</v>
      </c>
      <c r="B9" s="28" t="s">
        <v>3196</v>
      </c>
      <c r="C9" s="28" t="s">
        <v>1433</v>
      </c>
      <c r="D9" s="19" t="s">
        <v>89</v>
      </c>
      <c r="E9" s="7">
        <v>42348</v>
      </c>
      <c r="F9" s="7">
        <v>44615</v>
      </c>
      <c r="G9" s="12"/>
      <c r="H9" s="8">
        <f>DATE(YEAR(F9)+1,MONTH(F9),DAY(F9)-1)</f>
        <v>44979</v>
      </c>
      <c r="I9" s="11">
        <f ca="1">IF(ISBLANK(H9),"",H9-DATE(YEAR(NOW()),MONTH(NOW()),DAY(NOW())))</f>
        <v>270</v>
      </c>
      <c r="J9" s="9" t="str">
        <f ca="1">IF(I9="","",IF(I9&lt;0,"OVERDUE","NOT DUE"))</f>
        <v>NOT DUE</v>
      </c>
      <c r="K9" s="28"/>
      <c r="L9" s="61" t="s">
        <v>3197</v>
      </c>
    </row>
    <row r="10" spans="1:12" ht="24" x14ac:dyDescent="0.15">
      <c r="A10" s="9" t="s">
        <v>1434</v>
      </c>
      <c r="B10" s="28" t="s">
        <v>1435</v>
      </c>
      <c r="C10" s="28" t="s">
        <v>1430</v>
      </c>
      <c r="D10" s="19" t="s">
        <v>581</v>
      </c>
      <c r="E10" s="7">
        <v>43198</v>
      </c>
      <c r="F10" s="7">
        <f>F8</f>
        <v>44709</v>
      </c>
      <c r="G10" s="12"/>
      <c r="H10" s="8">
        <f>DATE(YEAR(F10),MONTH(F10),DAY(F10)+7)</f>
        <v>44716</v>
      </c>
      <c r="I10" s="11">
        <f ca="1">IF(ISBLANK(H10),"",H10-DATE(YEAR(NOW()),MONTH(NOW()),DAY(NOW())))</f>
        <v>7</v>
      </c>
      <c r="J10" s="9" t="str">
        <f ca="1">IF(I10="","",IF(I10&lt;0,"OVERDUE","NOT DUE"))</f>
        <v>NOT DUE</v>
      </c>
      <c r="K10" s="28" t="s">
        <v>1431</v>
      </c>
      <c r="L10" s="10"/>
    </row>
    <row r="11" spans="1:12" ht="88.5" customHeight="1" x14ac:dyDescent="0.15">
      <c r="A11" s="9" t="s">
        <v>1436</v>
      </c>
      <c r="B11" s="28" t="s">
        <v>1435</v>
      </c>
      <c r="C11" s="28" t="s">
        <v>1433</v>
      </c>
      <c r="D11" s="19" t="s">
        <v>89</v>
      </c>
      <c r="E11" s="7">
        <v>43198</v>
      </c>
      <c r="F11" s="7">
        <v>44581</v>
      </c>
      <c r="G11" s="12"/>
      <c r="H11" s="8">
        <f>DATE(YEAR(F11)+1,MONTH(F11),DAY(F11)-1)</f>
        <v>44945</v>
      </c>
      <c r="I11" s="11">
        <f ca="1">IF(ISBLANK(H11),"",H11-DATE(YEAR(NOW()),MONTH(NOW()),DAY(NOW())))</f>
        <v>236</v>
      </c>
      <c r="J11" s="9" t="str">
        <f ca="1">IF(I11="","",IF(I11&lt;0,"OVERDUE","NOT DUE"))</f>
        <v>NOT DUE</v>
      </c>
      <c r="K11" s="28"/>
      <c r="L11" s="10" t="s">
        <v>3127</v>
      </c>
    </row>
    <row r="16" spans="1:12" x14ac:dyDescent="0.15">
      <c r="B16" s="66" t="s">
        <v>1418</v>
      </c>
      <c r="C16" s="62"/>
      <c r="D16" s="25" t="s">
        <v>1419</v>
      </c>
      <c r="F16" s="66" t="s">
        <v>1420</v>
      </c>
      <c r="G16" s="63"/>
      <c r="H16" s="63"/>
    </row>
    <row r="17" spans="3:8" x14ac:dyDescent="0.15">
      <c r="C17" s="18" t="str">
        <f>'Main Menu'!C124</f>
        <v>C/O Arn C. Montiague</v>
      </c>
      <c r="E17" s="64"/>
      <c r="F17" s="64"/>
      <c r="G17" s="64" t="str">
        <f>'Main Menu'!C123</f>
        <v>Capt. Wendell B. Judaya</v>
      </c>
      <c r="H17" s="64"/>
    </row>
  </sheetData>
  <mergeCells count="9">
    <mergeCell ref="A4:B4"/>
    <mergeCell ref="D4:E4"/>
    <mergeCell ref="A5:B5"/>
    <mergeCell ref="A1:B1"/>
    <mergeCell ref="D1:E1"/>
    <mergeCell ref="A2:B2"/>
    <mergeCell ref="D2:E2"/>
    <mergeCell ref="A3:B3"/>
    <mergeCell ref="D3:E3"/>
  </mergeCells>
  <phoneticPr fontId="10" type="noConversion"/>
  <conditionalFormatting sqref="J8:J11">
    <cfRule type="cellIs" dxfId="169" priority="1" operator="equal">
      <formula>"overdue"</formula>
    </cfRule>
  </conditionalFormatting>
  <pageMargins left="0.7" right="0.7" top="0.75" bottom="0.75" header="0.3" footer="0.3"/>
  <pageSetup paperSize="9" scale="66" orientation="landscape"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52"/>
  <sheetViews>
    <sheetView tabSelected="1" topLeftCell="B34" zoomScaleNormal="100" workbookViewId="0">
      <selection activeCell="F39" sqref="F3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1438</v>
      </c>
      <c r="D3" s="147" t="s">
        <v>9</v>
      </c>
      <c r="E3" s="147"/>
      <c r="F3" s="3" t="s">
        <v>1463</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'Multi Gas Detector'!F5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1464</v>
      </c>
      <c r="B8" s="28" t="s">
        <v>1465</v>
      </c>
      <c r="C8" s="28" t="s">
        <v>1466</v>
      </c>
      <c r="D8" s="19" t="s">
        <v>1467</v>
      </c>
      <c r="E8" s="7">
        <v>42348</v>
      </c>
      <c r="F8" s="7">
        <v>44681</v>
      </c>
      <c r="G8" s="12"/>
      <c r="H8" s="8">
        <f>EDATE(F8-1,1)</f>
        <v>44710</v>
      </c>
      <c r="I8" s="11">
        <f t="shared" ref="I8:I46" ca="1" si="0">IF(ISBLANK(H8),"",H8-DATE(YEAR(NOW()),MONTH(NOW()),DAY(NOW())))</f>
        <v>1</v>
      </c>
      <c r="J8" s="9" t="str">
        <f t="shared" ref="J8:J46" ca="1" si="1">IF(I8="","",IF(I8&lt;0,"OVERDUE","NOT DUE"))</f>
        <v>NOT DUE</v>
      </c>
      <c r="K8" s="28"/>
      <c r="L8" s="10"/>
    </row>
    <row r="9" spans="1:12" x14ac:dyDescent="0.15">
      <c r="A9" s="9" t="s">
        <v>1468</v>
      </c>
      <c r="B9" s="28" t="s">
        <v>1469</v>
      </c>
      <c r="C9" s="28" t="s">
        <v>1470</v>
      </c>
      <c r="D9" s="19" t="s">
        <v>1467</v>
      </c>
      <c r="E9" s="7">
        <v>42348</v>
      </c>
      <c r="F9" s="7">
        <v>44681</v>
      </c>
      <c r="G9" s="12"/>
      <c r="H9" s="8">
        <f>EDATE(F9-1,1)</f>
        <v>44710</v>
      </c>
      <c r="I9" s="11">
        <f t="shared" ca="1" si="0"/>
        <v>1</v>
      </c>
      <c r="J9" s="9" t="str">
        <f t="shared" ca="1" si="1"/>
        <v>NOT DUE</v>
      </c>
      <c r="K9" s="28"/>
      <c r="L9" s="10"/>
    </row>
    <row r="10" spans="1:12" ht="45" x14ac:dyDescent="0.15">
      <c r="A10" s="9" t="s">
        <v>1471</v>
      </c>
      <c r="B10" s="28" t="s">
        <v>1469</v>
      </c>
      <c r="C10" s="28" t="s">
        <v>1472</v>
      </c>
      <c r="D10" s="19" t="s">
        <v>1473</v>
      </c>
      <c r="E10" s="7">
        <v>42348</v>
      </c>
      <c r="F10" s="7">
        <v>44556</v>
      </c>
      <c r="G10" s="12"/>
      <c r="H10" s="8">
        <f>DATE(YEAR(F10)+1,MONTH(F10),DAY(F10)-1)</f>
        <v>44920</v>
      </c>
      <c r="I10" s="11">
        <f t="shared" ca="1" si="0"/>
        <v>211</v>
      </c>
      <c r="J10" s="9" t="str">
        <f t="shared" ca="1" si="1"/>
        <v>NOT DUE</v>
      </c>
      <c r="K10" s="28"/>
      <c r="L10" s="10" t="s">
        <v>3178</v>
      </c>
    </row>
    <row r="11" spans="1:12" ht="24" x14ac:dyDescent="0.15">
      <c r="A11" s="9" t="s">
        <v>1474</v>
      </c>
      <c r="B11" s="28" t="s">
        <v>1475</v>
      </c>
      <c r="C11" s="28" t="s">
        <v>1476</v>
      </c>
      <c r="D11" s="19" t="s">
        <v>1467</v>
      </c>
      <c r="E11" s="7">
        <v>42348</v>
      </c>
      <c r="F11" s="7">
        <v>44681</v>
      </c>
      <c r="G11" s="12"/>
      <c r="H11" s="8">
        <f t="shared" ref="H11:H19" si="2">EDATE(F11-1,1)</f>
        <v>44710</v>
      </c>
      <c r="I11" s="11">
        <f t="shared" ca="1" si="0"/>
        <v>1</v>
      </c>
      <c r="J11" s="9" t="str">
        <f t="shared" ca="1" si="1"/>
        <v>NOT DUE</v>
      </c>
      <c r="K11" s="28"/>
      <c r="L11" s="10"/>
    </row>
    <row r="12" spans="1:12" x14ac:dyDescent="0.15">
      <c r="A12" s="9" t="s">
        <v>1477</v>
      </c>
      <c r="B12" s="28" t="s">
        <v>1478</v>
      </c>
      <c r="C12" s="28" t="s">
        <v>1470</v>
      </c>
      <c r="D12" s="19" t="s">
        <v>1467</v>
      </c>
      <c r="E12" s="7">
        <v>42348</v>
      </c>
      <c r="F12" s="7">
        <v>44681</v>
      </c>
      <c r="G12" s="12"/>
      <c r="H12" s="8">
        <f t="shared" si="2"/>
        <v>44710</v>
      </c>
      <c r="I12" s="11">
        <f t="shared" ca="1" si="0"/>
        <v>1</v>
      </c>
      <c r="J12" s="9" t="str">
        <f t="shared" ca="1" si="1"/>
        <v>NOT DUE</v>
      </c>
      <c r="K12" s="28"/>
      <c r="L12" s="32"/>
    </row>
    <row r="13" spans="1:12" x14ac:dyDescent="0.15">
      <c r="A13" s="9" t="s">
        <v>1479</v>
      </c>
      <c r="B13" s="28" t="s">
        <v>1480</v>
      </c>
      <c r="C13" s="28" t="s">
        <v>1470</v>
      </c>
      <c r="D13" s="19" t="s">
        <v>1467</v>
      </c>
      <c r="E13" s="7">
        <v>42348</v>
      </c>
      <c r="F13" s="7">
        <v>44681</v>
      </c>
      <c r="G13" s="12"/>
      <c r="H13" s="8">
        <f t="shared" si="2"/>
        <v>44710</v>
      </c>
      <c r="I13" s="11">
        <f t="shared" ca="1" si="0"/>
        <v>1</v>
      </c>
      <c r="J13" s="9" t="str">
        <f t="shared" ca="1" si="1"/>
        <v>NOT DUE</v>
      </c>
      <c r="K13" s="28"/>
      <c r="L13" s="10"/>
    </row>
    <row r="14" spans="1:12" x14ac:dyDescent="0.15">
      <c r="A14" s="9" t="s">
        <v>1481</v>
      </c>
      <c r="B14" s="28" t="s">
        <v>1482</v>
      </c>
      <c r="C14" s="28" t="s">
        <v>1470</v>
      </c>
      <c r="D14" s="19" t="s">
        <v>1467</v>
      </c>
      <c r="E14" s="7">
        <v>42348</v>
      </c>
      <c r="F14" s="7">
        <v>44681</v>
      </c>
      <c r="G14" s="12"/>
      <c r="H14" s="8">
        <f t="shared" si="2"/>
        <v>44710</v>
      </c>
      <c r="I14" s="11">
        <f t="shared" ca="1" si="0"/>
        <v>1</v>
      </c>
      <c r="J14" s="9" t="str">
        <f t="shared" ca="1" si="1"/>
        <v>NOT DUE</v>
      </c>
      <c r="K14" s="28"/>
      <c r="L14" s="10"/>
    </row>
    <row r="15" spans="1:12" x14ac:dyDescent="0.15">
      <c r="A15" s="9" t="s">
        <v>1483</v>
      </c>
      <c r="B15" s="28" t="s">
        <v>1484</v>
      </c>
      <c r="C15" s="28" t="s">
        <v>1470</v>
      </c>
      <c r="D15" s="19" t="s">
        <v>1467</v>
      </c>
      <c r="E15" s="7">
        <v>42348</v>
      </c>
      <c r="F15" s="7">
        <v>44681</v>
      </c>
      <c r="G15" s="12"/>
      <c r="H15" s="8">
        <f t="shared" si="2"/>
        <v>44710</v>
      </c>
      <c r="I15" s="11">
        <f t="shared" ca="1" si="0"/>
        <v>1</v>
      </c>
      <c r="J15" s="9" t="str">
        <f t="shared" ca="1" si="1"/>
        <v>NOT DUE</v>
      </c>
      <c r="K15" s="28"/>
      <c r="L15" s="10"/>
    </row>
    <row r="16" spans="1:12" x14ac:dyDescent="0.15">
      <c r="A16" s="9" t="s">
        <v>1485</v>
      </c>
      <c r="B16" s="28" t="s">
        <v>1486</v>
      </c>
      <c r="C16" s="28" t="s">
        <v>1470</v>
      </c>
      <c r="D16" s="19" t="s">
        <v>1467</v>
      </c>
      <c r="E16" s="7">
        <v>42348</v>
      </c>
      <c r="F16" s="7">
        <v>44681</v>
      </c>
      <c r="G16" s="12"/>
      <c r="H16" s="8">
        <f t="shared" si="2"/>
        <v>44710</v>
      </c>
      <c r="I16" s="11">
        <f t="shared" ca="1" si="0"/>
        <v>1</v>
      </c>
      <c r="J16" s="9" t="str">
        <f t="shared" ca="1" si="1"/>
        <v>NOT DUE</v>
      </c>
      <c r="K16" s="28"/>
      <c r="L16" s="10"/>
    </row>
    <row r="17" spans="1:12" x14ac:dyDescent="0.15">
      <c r="A17" s="9" t="s">
        <v>1487</v>
      </c>
      <c r="B17" s="28" t="s">
        <v>1488</v>
      </c>
      <c r="C17" s="28" t="s">
        <v>1489</v>
      </c>
      <c r="D17" s="19" t="s">
        <v>1467</v>
      </c>
      <c r="E17" s="7">
        <v>42348</v>
      </c>
      <c r="F17" s="7">
        <v>44681</v>
      </c>
      <c r="G17" s="12"/>
      <c r="H17" s="8">
        <f t="shared" si="2"/>
        <v>44710</v>
      </c>
      <c r="I17" s="11">
        <f t="shared" ca="1" si="0"/>
        <v>1</v>
      </c>
      <c r="J17" s="9" t="str">
        <f t="shared" ca="1" si="1"/>
        <v>NOT DUE</v>
      </c>
      <c r="K17" s="28"/>
      <c r="L17" s="10"/>
    </row>
    <row r="18" spans="1:12" ht="24" customHeight="1" x14ac:dyDescent="0.15">
      <c r="A18" s="9" t="s">
        <v>1490</v>
      </c>
      <c r="B18" s="28" t="s">
        <v>1491</v>
      </c>
      <c r="C18" s="28" t="s">
        <v>1492</v>
      </c>
      <c r="D18" s="19" t="s">
        <v>1467</v>
      </c>
      <c r="E18" s="7">
        <v>42348</v>
      </c>
      <c r="F18" s="7">
        <v>44681</v>
      </c>
      <c r="G18" s="12"/>
      <c r="H18" s="8">
        <f t="shared" si="2"/>
        <v>44710</v>
      </c>
      <c r="I18" s="11">
        <f t="shared" ca="1" si="0"/>
        <v>1</v>
      </c>
      <c r="J18" s="9" t="str">
        <f t="shared" ca="1" si="1"/>
        <v>NOT DUE</v>
      </c>
      <c r="K18" s="28"/>
      <c r="L18" s="10" t="s">
        <v>3205</v>
      </c>
    </row>
    <row r="19" spans="1:12" ht="35.25" customHeight="1" x14ac:dyDescent="0.15">
      <c r="A19" s="9" t="s">
        <v>1493</v>
      </c>
      <c r="B19" s="28" t="s">
        <v>1494</v>
      </c>
      <c r="C19" s="28" t="s">
        <v>1495</v>
      </c>
      <c r="D19" s="19" t="s">
        <v>1467</v>
      </c>
      <c r="E19" s="7">
        <v>42348</v>
      </c>
      <c r="F19" s="7">
        <v>44681</v>
      </c>
      <c r="G19" s="12"/>
      <c r="H19" s="8">
        <f t="shared" si="2"/>
        <v>44710</v>
      </c>
      <c r="I19" s="11">
        <f t="shared" ca="1" si="0"/>
        <v>1</v>
      </c>
      <c r="J19" s="9" t="str">
        <f t="shared" ca="1" si="1"/>
        <v>NOT DUE</v>
      </c>
      <c r="K19" s="28"/>
      <c r="L19" s="140" t="s">
        <v>3210</v>
      </c>
    </row>
    <row r="20" spans="1:12" ht="36" x14ac:dyDescent="0.15">
      <c r="A20" s="9" t="s">
        <v>1496</v>
      </c>
      <c r="B20" s="28" t="s">
        <v>1497</v>
      </c>
      <c r="C20" s="28" t="s">
        <v>1498</v>
      </c>
      <c r="D20" s="19" t="s">
        <v>1473</v>
      </c>
      <c r="E20" s="7">
        <v>42348</v>
      </c>
      <c r="F20" s="7">
        <v>44499</v>
      </c>
      <c r="G20" s="12"/>
      <c r="H20" s="8">
        <f>DATE(YEAR(F20)+1,MONTH(F20),DAY(F20)-1)</f>
        <v>44863</v>
      </c>
      <c r="I20" s="11">
        <f t="shared" ca="1" si="0"/>
        <v>154</v>
      </c>
      <c r="J20" s="9" t="str">
        <f t="shared" ca="1" si="1"/>
        <v>NOT DUE</v>
      </c>
      <c r="K20" s="28"/>
      <c r="L20" s="32" t="s">
        <v>3110</v>
      </c>
    </row>
    <row r="21" spans="1:12" ht="24" x14ac:dyDescent="0.15">
      <c r="A21" s="9" t="s">
        <v>1499</v>
      </c>
      <c r="B21" s="28" t="s">
        <v>1500</v>
      </c>
      <c r="C21" s="28" t="s">
        <v>1501</v>
      </c>
      <c r="D21" s="19" t="s">
        <v>1467</v>
      </c>
      <c r="E21" s="7">
        <v>42348</v>
      </c>
      <c r="F21" s="7">
        <v>44681</v>
      </c>
      <c r="G21" s="12"/>
      <c r="H21" s="8">
        <f t="shared" ref="H21:H38" si="3">EDATE(F21-1,1)</f>
        <v>44710</v>
      </c>
      <c r="I21" s="11">
        <f t="shared" ca="1" si="0"/>
        <v>1</v>
      </c>
      <c r="J21" s="9" t="str">
        <f t="shared" ca="1" si="1"/>
        <v>NOT DUE</v>
      </c>
      <c r="K21" s="28"/>
      <c r="L21" s="32"/>
    </row>
    <row r="22" spans="1:12" x14ac:dyDescent="0.15">
      <c r="A22" s="9" t="s">
        <v>1502</v>
      </c>
      <c r="B22" s="28" t="s">
        <v>1503</v>
      </c>
      <c r="C22" s="28" t="s">
        <v>1470</v>
      </c>
      <c r="D22" s="19" t="s">
        <v>1467</v>
      </c>
      <c r="E22" s="7">
        <v>42348</v>
      </c>
      <c r="F22" s="7">
        <v>44681</v>
      </c>
      <c r="G22" s="12"/>
      <c r="H22" s="8">
        <f t="shared" si="3"/>
        <v>44710</v>
      </c>
      <c r="I22" s="11">
        <f t="shared" ca="1" si="0"/>
        <v>1</v>
      </c>
      <c r="J22" s="9" t="str">
        <f t="shared" ca="1" si="1"/>
        <v>NOT DUE</v>
      </c>
      <c r="K22" s="28"/>
      <c r="L22" s="32"/>
    </row>
    <row r="23" spans="1:12" x14ac:dyDescent="0.15">
      <c r="A23" s="9" t="s">
        <v>1504</v>
      </c>
      <c r="B23" s="28" t="s">
        <v>1505</v>
      </c>
      <c r="C23" s="28" t="s">
        <v>1470</v>
      </c>
      <c r="D23" s="19" t="s">
        <v>1467</v>
      </c>
      <c r="E23" s="7">
        <v>42348</v>
      </c>
      <c r="F23" s="7">
        <v>44681</v>
      </c>
      <c r="G23" s="12"/>
      <c r="H23" s="8">
        <f t="shared" si="3"/>
        <v>44710</v>
      </c>
      <c r="I23" s="11">
        <f t="shared" ca="1" si="0"/>
        <v>1</v>
      </c>
      <c r="J23" s="9" t="str">
        <f t="shared" ca="1" si="1"/>
        <v>NOT DUE</v>
      </c>
      <c r="K23" s="28"/>
      <c r="L23" s="32"/>
    </row>
    <row r="24" spans="1:12" x14ac:dyDescent="0.15">
      <c r="A24" s="9" t="s">
        <v>1506</v>
      </c>
      <c r="B24" s="28" t="s">
        <v>1507</v>
      </c>
      <c r="C24" s="28" t="s">
        <v>1470</v>
      </c>
      <c r="D24" s="19" t="s">
        <v>1467</v>
      </c>
      <c r="E24" s="7">
        <v>42348</v>
      </c>
      <c r="F24" s="7">
        <v>44681</v>
      </c>
      <c r="G24" s="12"/>
      <c r="H24" s="8">
        <f t="shared" si="3"/>
        <v>44710</v>
      </c>
      <c r="I24" s="11">
        <f t="shared" ca="1" si="0"/>
        <v>1</v>
      </c>
      <c r="J24" s="9" t="str">
        <f t="shared" ca="1" si="1"/>
        <v>NOT DUE</v>
      </c>
      <c r="K24" s="28"/>
      <c r="L24" s="10"/>
    </row>
    <row r="25" spans="1:12" x14ac:dyDescent="0.15">
      <c r="A25" s="9" t="s">
        <v>1508</v>
      </c>
      <c r="B25" s="28" t="s">
        <v>1509</v>
      </c>
      <c r="C25" s="28" t="s">
        <v>1470</v>
      </c>
      <c r="D25" s="19" t="s">
        <v>1467</v>
      </c>
      <c r="E25" s="7">
        <v>42348</v>
      </c>
      <c r="F25" s="7">
        <v>44681</v>
      </c>
      <c r="G25" s="12"/>
      <c r="H25" s="8">
        <f t="shared" si="3"/>
        <v>44710</v>
      </c>
      <c r="I25" s="11">
        <f t="shared" ca="1" si="0"/>
        <v>1</v>
      </c>
      <c r="J25" s="9" t="str">
        <f t="shared" ca="1" si="1"/>
        <v>NOT DUE</v>
      </c>
      <c r="K25" s="28"/>
      <c r="L25" s="10"/>
    </row>
    <row r="26" spans="1:12" ht="24" x14ac:dyDescent="0.15">
      <c r="A26" s="9" t="s">
        <v>1510</v>
      </c>
      <c r="B26" s="28" t="s">
        <v>1511</v>
      </c>
      <c r="C26" s="28" t="s">
        <v>1470</v>
      </c>
      <c r="D26" s="19" t="s">
        <v>1467</v>
      </c>
      <c r="E26" s="7">
        <v>42348</v>
      </c>
      <c r="F26" s="7">
        <v>44681</v>
      </c>
      <c r="G26" s="12"/>
      <c r="H26" s="8">
        <f t="shared" si="3"/>
        <v>44710</v>
      </c>
      <c r="I26" s="11">
        <f t="shared" ca="1" si="0"/>
        <v>1</v>
      </c>
      <c r="J26" s="9" t="str">
        <f t="shared" ca="1" si="1"/>
        <v>NOT DUE</v>
      </c>
      <c r="K26" s="28"/>
      <c r="L26" s="10"/>
    </row>
    <row r="27" spans="1:12" ht="24" x14ac:dyDescent="0.15">
      <c r="A27" s="9" t="s">
        <v>1512</v>
      </c>
      <c r="B27" s="28" t="s">
        <v>1513</v>
      </c>
      <c r="C27" s="28" t="s">
        <v>1514</v>
      </c>
      <c r="D27" s="19" t="s">
        <v>1467</v>
      </c>
      <c r="E27" s="7">
        <v>42348</v>
      </c>
      <c r="F27" s="7">
        <v>44681</v>
      </c>
      <c r="G27" s="12"/>
      <c r="H27" s="8">
        <f t="shared" si="3"/>
        <v>44710</v>
      </c>
      <c r="I27" s="11">
        <f t="shared" ca="1" si="0"/>
        <v>1</v>
      </c>
      <c r="J27" s="9" t="str">
        <f t="shared" ca="1" si="1"/>
        <v>NOT DUE</v>
      </c>
      <c r="K27" s="28"/>
      <c r="L27" s="10"/>
    </row>
    <row r="28" spans="1:12" ht="27" customHeight="1" x14ac:dyDescent="0.15">
      <c r="A28" s="9" t="s">
        <v>1515</v>
      </c>
      <c r="B28" s="28" t="s">
        <v>1516</v>
      </c>
      <c r="C28" s="33" t="s">
        <v>1517</v>
      </c>
      <c r="D28" s="19" t="s">
        <v>1467</v>
      </c>
      <c r="E28" s="7">
        <v>42348</v>
      </c>
      <c r="F28" s="7">
        <v>44681</v>
      </c>
      <c r="G28" s="12"/>
      <c r="H28" s="8">
        <f t="shared" si="3"/>
        <v>44710</v>
      </c>
      <c r="I28" s="11">
        <f t="shared" ca="1" si="0"/>
        <v>1</v>
      </c>
      <c r="J28" s="9" t="str">
        <f t="shared" ca="1" si="1"/>
        <v>NOT DUE</v>
      </c>
      <c r="K28" s="28"/>
      <c r="L28" s="32"/>
    </row>
    <row r="29" spans="1:12" ht="24.75" customHeight="1" x14ac:dyDescent="0.15">
      <c r="A29" s="9" t="s">
        <v>1518</v>
      </c>
      <c r="B29" s="28" t="s">
        <v>1519</v>
      </c>
      <c r="C29" s="28" t="s">
        <v>1520</v>
      </c>
      <c r="D29" s="19" t="s">
        <v>1467</v>
      </c>
      <c r="E29" s="7">
        <v>42348</v>
      </c>
      <c r="F29" s="7">
        <v>44681</v>
      </c>
      <c r="G29" s="12"/>
      <c r="H29" s="8">
        <f t="shared" si="3"/>
        <v>44710</v>
      </c>
      <c r="I29" s="11">
        <f t="shared" ca="1" si="0"/>
        <v>1</v>
      </c>
      <c r="J29" s="9" t="str">
        <f t="shared" ca="1" si="1"/>
        <v>NOT DUE</v>
      </c>
      <c r="K29" s="28"/>
      <c r="L29" s="10" t="s">
        <v>3140</v>
      </c>
    </row>
    <row r="30" spans="1:12" ht="22.5" x14ac:dyDescent="0.15">
      <c r="A30" s="9" t="s">
        <v>1521</v>
      </c>
      <c r="B30" s="28" t="s">
        <v>1522</v>
      </c>
      <c r="C30" s="34" t="s">
        <v>1523</v>
      </c>
      <c r="D30" s="19" t="s">
        <v>1467</v>
      </c>
      <c r="E30" s="7">
        <v>42348</v>
      </c>
      <c r="F30" s="7">
        <v>44691</v>
      </c>
      <c r="G30" s="12"/>
      <c r="H30" s="8">
        <f t="shared" si="3"/>
        <v>44721</v>
      </c>
      <c r="I30" s="11">
        <f t="shared" ca="1" si="0"/>
        <v>12</v>
      </c>
      <c r="J30" s="9" t="str">
        <f t="shared" ca="1" si="1"/>
        <v>NOT DUE</v>
      </c>
      <c r="K30" s="28"/>
      <c r="L30" s="61" t="s">
        <v>3213</v>
      </c>
    </row>
    <row r="31" spans="1:12" ht="15" customHeight="1" x14ac:dyDescent="0.15">
      <c r="A31" s="9" t="s">
        <v>1524</v>
      </c>
      <c r="B31" s="28" t="s">
        <v>1525</v>
      </c>
      <c r="C31" s="34" t="s">
        <v>1523</v>
      </c>
      <c r="D31" s="19" t="s">
        <v>1467</v>
      </c>
      <c r="E31" s="7">
        <v>42348</v>
      </c>
      <c r="F31" s="7">
        <v>44681</v>
      </c>
      <c r="G31" s="12"/>
      <c r="H31" s="8">
        <f t="shared" si="3"/>
        <v>44710</v>
      </c>
      <c r="I31" s="11">
        <f t="shared" ca="1" si="0"/>
        <v>1</v>
      </c>
      <c r="J31" s="9" t="str">
        <f t="shared" ca="1" si="1"/>
        <v>NOT DUE</v>
      </c>
      <c r="K31" s="28"/>
      <c r="L31" s="10"/>
    </row>
    <row r="32" spans="1:12" ht="36" x14ac:dyDescent="0.15">
      <c r="A32" s="9" t="s">
        <v>1526</v>
      </c>
      <c r="B32" s="28" t="s">
        <v>1527</v>
      </c>
      <c r="C32" s="28" t="s">
        <v>1528</v>
      </c>
      <c r="D32" s="19" t="s">
        <v>1467</v>
      </c>
      <c r="E32" s="7">
        <v>42348</v>
      </c>
      <c r="F32" s="7">
        <v>44681</v>
      </c>
      <c r="G32" s="12"/>
      <c r="H32" s="8">
        <f t="shared" si="3"/>
        <v>44710</v>
      </c>
      <c r="I32" s="11">
        <f t="shared" ca="1" si="0"/>
        <v>1</v>
      </c>
      <c r="J32" s="9" t="str">
        <f t="shared" ca="1" si="1"/>
        <v>NOT DUE</v>
      </c>
      <c r="K32" s="28"/>
      <c r="L32" s="10" t="s">
        <v>3194</v>
      </c>
    </row>
    <row r="33" spans="1:12" ht="24" x14ac:dyDescent="0.15">
      <c r="A33" s="9" t="s">
        <v>1529</v>
      </c>
      <c r="B33" s="28" t="s">
        <v>1530</v>
      </c>
      <c r="C33" s="28" t="s">
        <v>1501</v>
      </c>
      <c r="D33" s="19" t="s">
        <v>1467</v>
      </c>
      <c r="E33" s="7">
        <v>42348</v>
      </c>
      <c r="F33" s="7">
        <v>44681</v>
      </c>
      <c r="G33" s="12"/>
      <c r="H33" s="8">
        <f t="shared" si="3"/>
        <v>44710</v>
      </c>
      <c r="I33" s="11">
        <f t="shared" ca="1" si="0"/>
        <v>1</v>
      </c>
      <c r="J33" s="9" t="str">
        <f t="shared" ca="1" si="1"/>
        <v>NOT DUE</v>
      </c>
      <c r="K33" s="28"/>
      <c r="L33" s="10"/>
    </row>
    <row r="34" spans="1:12" ht="24" x14ac:dyDescent="0.15">
      <c r="A34" s="9" t="s">
        <v>1531</v>
      </c>
      <c r="B34" s="28" t="s">
        <v>1532</v>
      </c>
      <c r="C34" s="28" t="s">
        <v>1533</v>
      </c>
      <c r="D34" s="19" t="s">
        <v>1467</v>
      </c>
      <c r="E34" s="7">
        <v>42348</v>
      </c>
      <c r="F34" s="7">
        <v>44681</v>
      </c>
      <c r="G34" s="12"/>
      <c r="H34" s="8">
        <f t="shared" si="3"/>
        <v>44710</v>
      </c>
      <c r="I34" s="11">
        <f t="shared" ca="1" si="0"/>
        <v>1</v>
      </c>
      <c r="J34" s="9" t="str">
        <f t="shared" ca="1" si="1"/>
        <v>NOT DUE</v>
      </c>
      <c r="K34" s="28"/>
      <c r="L34" s="10"/>
    </row>
    <row r="35" spans="1:12" ht="25.5" customHeight="1" x14ac:dyDescent="0.15">
      <c r="A35" s="9" t="s">
        <v>1534</v>
      </c>
      <c r="B35" s="28" t="s">
        <v>1535</v>
      </c>
      <c r="C35" s="28" t="s">
        <v>1533</v>
      </c>
      <c r="D35" s="19" t="s">
        <v>1467</v>
      </c>
      <c r="E35" s="7">
        <v>42348</v>
      </c>
      <c r="F35" s="7">
        <v>44681</v>
      </c>
      <c r="G35" s="12"/>
      <c r="H35" s="8">
        <f t="shared" si="3"/>
        <v>44710</v>
      </c>
      <c r="I35" s="11">
        <f t="shared" ca="1" si="0"/>
        <v>1</v>
      </c>
      <c r="J35" s="9" t="str">
        <f t="shared" ca="1" si="1"/>
        <v>NOT DUE</v>
      </c>
      <c r="K35" s="28"/>
      <c r="L35" s="10"/>
    </row>
    <row r="36" spans="1:12" x14ac:dyDescent="0.15">
      <c r="A36" s="9" t="s">
        <v>1536</v>
      </c>
      <c r="B36" s="28" t="s">
        <v>1537</v>
      </c>
      <c r="C36" s="28" t="s">
        <v>1538</v>
      </c>
      <c r="D36" s="19" t="s">
        <v>1467</v>
      </c>
      <c r="E36" s="7">
        <v>42348</v>
      </c>
      <c r="F36" s="7">
        <v>44681</v>
      </c>
      <c r="G36" s="12"/>
      <c r="H36" s="8">
        <f t="shared" si="3"/>
        <v>44710</v>
      </c>
      <c r="I36" s="11">
        <f t="shared" ca="1" si="0"/>
        <v>1</v>
      </c>
      <c r="J36" s="9" t="str">
        <f t="shared" ca="1" si="1"/>
        <v>NOT DUE</v>
      </c>
      <c r="K36" s="28"/>
      <c r="L36" s="10"/>
    </row>
    <row r="37" spans="1:12" ht="52.5" customHeight="1" x14ac:dyDescent="0.15">
      <c r="A37" s="9" t="s">
        <v>1539</v>
      </c>
      <c r="B37" s="28" t="s">
        <v>1540</v>
      </c>
      <c r="C37" s="33" t="s">
        <v>1541</v>
      </c>
      <c r="D37" s="19" t="s">
        <v>1467</v>
      </c>
      <c r="E37" s="7">
        <v>42348</v>
      </c>
      <c r="F37" s="7">
        <v>44681</v>
      </c>
      <c r="G37" s="12"/>
      <c r="H37" s="8">
        <f t="shared" si="3"/>
        <v>44710</v>
      </c>
      <c r="I37" s="11">
        <f t="shared" ca="1" si="0"/>
        <v>1</v>
      </c>
      <c r="J37" s="9" t="str">
        <f t="shared" ca="1" si="1"/>
        <v>NOT DUE</v>
      </c>
      <c r="K37" s="28"/>
      <c r="L37" s="10"/>
    </row>
    <row r="38" spans="1:12" x14ac:dyDescent="0.15">
      <c r="A38" s="9" t="s">
        <v>1542</v>
      </c>
      <c r="B38" s="28" t="s">
        <v>1543</v>
      </c>
      <c r="C38" s="28" t="s">
        <v>1523</v>
      </c>
      <c r="D38" s="19" t="s">
        <v>1467</v>
      </c>
      <c r="E38" s="7">
        <v>42348</v>
      </c>
      <c r="F38" s="7">
        <v>44681</v>
      </c>
      <c r="G38" s="12"/>
      <c r="H38" s="8">
        <f t="shared" si="3"/>
        <v>44710</v>
      </c>
      <c r="I38" s="11">
        <f t="shared" ca="1" si="0"/>
        <v>1</v>
      </c>
      <c r="J38" s="9" t="str">
        <f t="shared" ca="1" si="1"/>
        <v>NOT DUE</v>
      </c>
      <c r="K38" s="28"/>
      <c r="L38" s="32"/>
    </row>
    <row r="39" spans="1:12" x14ac:dyDescent="0.15">
      <c r="A39" s="9" t="s">
        <v>1544</v>
      </c>
      <c r="B39" s="28" t="s">
        <v>1545</v>
      </c>
      <c r="C39" s="28" t="s">
        <v>1546</v>
      </c>
      <c r="D39" s="145" t="s">
        <v>581</v>
      </c>
      <c r="E39" s="7">
        <v>42348</v>
      </c>
      <c r="F39" s="7">
        <v>44709</v>
      </c>
      <c r="G39" s="12"/>
      <c r="H39" s="8">
        <f>DATE(YEAR(F39),MONTH(F39),DAY(F39)+7)</f>
        <v>44716</v>
      </c>
      <c r="I39" s="11">
        <f t="shared" ca="1" si="0"/>
        <v>7</v>
      </c>
      <c r="J39" s="9" t="str">
        <f t="shared" ca="1" si="1"/>
        <v>NOT DUE</v>
      </c>
      <c r="K39" s="28"/>
      <c r="L39" s="10"/>
    </row>
    <row r="40" spans="1:12" ht="24" x14ac:dyDescent="0.15">
      <c r="A40" s="9" t="s">
        <v>1547</v>
      </c>
      <c r="B40" s="28" t="s">
        <v>1548</v>
      </c>
      <c r="C40" s="28" t="s">
        <v>1533</v>
      </c>
      <c r="D40" s="19" t="s">
        <v>1467</v>
      </c>
      <c r="E40" s="7">
        <v>42348</v>
      </c>
      <c r="F40" s="7">
        <v>44681</v>
      </c>
      <c r="G40" s="12"/>
      <c r="H40" s="8">
        <f t="shared" ref="H40:H46" si="4">EDATE(F40-1,1)</f>
        <v>44710</v>
      </c>
      <c r="I40" s="11">
        <f t="shared" ca="1" si="0"/>
        <v>1</v>
      </c>
      <c r="J40" s="9" t="str">
        <f t="shared" ca="1" si="1"/>
        <v>NOT DUE</v>
      </c>
      <c r="K40" s="28"/>
      <c r="L40" s="10"/>
    </row>
    <row r="41" spans="1:12" ht="24" x14ac:dyDescent="0.15">
      <c r="A41" s="9" t="s">
        <v>1549</v>
      </c>
      <c r="B41" s="28" t="s">
        <v>1550</v>
      </c>
      <c r="C41" s="28" t="s">
        <v>1533</v>
      </c>
      <c r="D41" s="19" t="s">
        <v>1467</v>
      </c>
      <c r="E41" s="7">
        <v>42348</v>
      </c>
      <c r="F41" s="7">
        <v>44681</v>
      </c>
      <c r="G41" s="12"/>
      <c r="H41" s="8">
        <f t="shared" si="4"/>
        <v>44710</v>
      </c>
      <c r="I41" s="11">
        <f t="shared" ca="1" si="0"/>
        <v>1</v>
      </c>
      <c r="J41" s="9" t="str">
        <f t="shared" ca="1" si="1"/>
        <v>NOT DUE</v>
      </c>
      <c r="K41" s="28"/>
      <c r="L41" s="10"/>
    </row>
    <row r="42" spans="1:12" ht="24" x14ac:dyDescent="0.15">
      <c r="A42" s="9" t="s">
        <v>1551</v>
      </c>
      <c r="B42" s="28" t="s">
        <v>1552</v>
      </c>
      <c r="C42" s="28" t="s">
        <v>1533</v>
      </c>
      <c r="D42" s="19" t="s">
        <v>1467</v>
      </c>
      <c r="E42" s="7">
        <v>42348</v>
      </c>
      <c r="F42" s="7">
        <v>44681</v>
      </c>
      <c r="G42" s="12"/>
      <c r="H42" s="8">
        <f t="shared" si="4"/>
        <v>44710</v>
      </c>
      <c r="I42" s="11">
        <f t="shared" ca="1" si="0"/>
        <v>1</v>
      </c>
      <c r="J42" s="9" t="str">
        <f t="shared" ca="1" si="1"/>
        <v>NOT DUE</v>
      </c>
      <c r="K42" s="28"/>
      <c r="L42" s="10"/>
    </row>
    <row r="43" spans="1:12" ht="24" x14ac:dyDescent="0.15">
      <c r="A43" s="9" t="s">
        <v>1553</v>
      </c>
      <c r="B43" s="28" t="s">
        <v>1554</v>
      </c>
      <c r="C43" s="28" t="s">
        <v>1533</v>
      </c>
      <c r="D43" s="19" t="s">
        <v>1467</v>
      </c>
      <c r="E43" s="7">
        <v>42348</v>
      </c>
      <c r="F43" s="7">
        <v>44681</v>
      </c>
      <c r="G43" s="12"/>
      <c r="H43" s="8">
        <f t="shared" si="4"/>
        <v>44710</v>
      </c>
      <c r="I43" s="11">
        <f t="shared" ca="1" si="0"/>
        <v>1</v>
      </c>
      <c r="J43" s="9" t="str">
        <f t="shared" ca="1" si="1"/>
        <v>NOT DUE</v>
      </c>
      <c r="K43" s="28"/>
      <c r="L43" s="10"/>
    </row>
    <row r="44" spans="1:12" ht="24" x14ac:dyDescent="0.15">
      <c r="A44" s="9" t="s">
        <v>1555</v>
      </c>
      <c r="B44" s="28" t="s">
        <v>1556</v>
      </c>
      <c r="C44" s="28" t="s">
        <v>1533</v>
      </c>
      <c r="D44" s="19" t="s">
        <v>1467</v>
      </c>
      <c r="E44" s="7">
        <v>42348</v>
      </c>
      <c r="F44" s="7">
        <v>44681</v>
      </c>
      <c r="G44" s="12"/>
      <c r="H44" s="8">
        <f t="shared" si="4"/>
        <v>44710</v>
      </c>
      <c r="I44" s="11">
        <f t="shared" ca="1" si="0"/>
        <v>1</v>
      </c>
      <c r="J44" s="9" t="str">
        <f t="shared" ca="1" si="1"/>
        <v>NOT DUE</v>
      </c>
      <c r="K44" s="28"/>
      <c r="L44" s="10"/>
    </row>
    <row r="45" spans="1:12" ht="24" x14ac:dyDescent="0.15">
      <c r="A45" s="9" t="s">
        <v>1557</v>
      </c>
      <c r="B45" s="28" t="s">
        <v>1558</v>
      </c>
      <c r="C45" s="28" t="s">
        <v>1533</v>
      </c>
      <c r="D45" s="19" t="s">
        <v>1467</v>
      </c>
      <c r="E45" s="7">
        <v>42348</v>
      </c>
      <c r="F45" s="7">
        <v>44681</v>
      </c>
      <c r="G45" s="12"/>
      <c r="H45" s="8">
        <f t="shared" si="4"/>
        <v>44710</v>
      </c>
      <c r="I45" s="11">
        <f t="shared" ca="1" si="0"/>
        <v>1</v>
      </c>
      <c r="J45" s="9" t="str">
        <f t="shared" ca="1" si="1"/>
        <v>NOT DUE</v>
      </c>
      <c r="K45" s="28"/>
      <c r="L45" s="10"/>
    </row>
    <row r="46" spans="1:12" ht="24" x14ac:dyDescent="0.15">
      <c r="A46" s="9" t="s">
        <v>1559</v>
      </c>
      <c r="B46" s="28" t="s">
        <v>1560</v>
      </c>
      <c r="C46" s="28" t="s">
        <v>1533</v>
      </c>
      <c r="D46" s="19" t="s">
        <v>1467</v>
      </c>
      <c r="E46" s="7">
        <v>42348</v>
      </c>
      <c r="F46" s="7">
        <v>44681</v>
      </c>
      <c r="G46" s="12"/>
      <c r="H46" s="8">
        <f t="shared" si="4"/>
        <v>44710</v>
      </c>
      <c r="I46" s="11">
        <f t="shared" ca="1" si="0"/>
        <v>1</v>
      </c>
      <c r="J46" s="9" t="str">
        <f t="shared" ca="1" si="1"/>
        <v>NOT DUE</v>
      </c>
      <c r="K46" s="28"/>
      <c r="L46" s="10"/>
    </row>
    <row r="47" spans="1:12" x14ac:dyDescent="0.15">
      <c r="A47" s="9"/>
      <c r="B47" s="28"/>
      <c r="C47" s="28"/>
      <c r="D47" s="19"/>
      <c r="E47" s="7"/>
      <c r="F47" s="7"/>
      <c r="G47" s="12"/>
      <c r="H47" s="8"/>
      <c r="I47" s="11"/>
      <c r="J47" s="9"/>
      <c r="K47" s="28"/>
      <c r="L47" s="32"/>
    </row>
    <row r="51" spans="2:9" x14ac:dyDescent="0.15">
      <c r="B51" s="66" t="s">
        <v>1418</v>
      </c>
      <c r="C51" s="62"/>
      <c r="D51" s="25" t="s">
        <v>1419</v>
      </c>
      <c r="F51" s="66" t="s">
        <v>1420</v>
      </c>
      <c r="G51" s="63"/>
      <c r="H51" s="63"/>
    </row>
    <row r="52" spans="2:9" x14ac:dyDescent="0.15">
      <c r="C52" s="18" t="str">
        <f>'Main Menu'!C125</f>
        <v>2/O John Kyle S. igloria</v>
      </c>
      <c r="D52" s="18" t="str">
        <f>'Main Menu'!C124</f>
        <v>C/O Arn C. Montiague</v>
      </c>
      <c r="E52" s="64"/>
      <c r="F52" s="64"/>
      <c r="G52" s="64" t="str">
        <f>'Main Menu'!C123</f>
        <v>Capt. Wendell B. Judaya</v>
      </c>
      <c r="H52" s="64"/>
      <c r="I52" s="64"/>
    </row>
  </sheetData>
  <mergeCells count="9">
    <mergeCell ref="A4:B4"/>
    <mergeCell ref="D4:E4"/>
    <mergeCell ref="A5:B5"/>
    <mergeCell ref="A1:B1"/>
    <mergeCell ref="D1:E1"/>
    <mergeCell ref="A2:B2"/>
    <mergeCell ref="D2:E2"/>
    <mergeCell ref="A3:B3"/>
    <mergeCell ref="D3:E3"/>
  </mergeCells>
  <phoneticPr fontId="10" type="noConversion"/>
  <conditionalFormatting sqref="J8:J32 J34:J46">
    <cfRule type="cellIs" dxfId="168" priority="3" operator="equal">
      <formula>"overdue"</formula>
    </cfRule>
  </conditionalFormatting>
  <conditionalFormatting sqref="J47">
    <cfRule type="cellIs" dxfId="167" priority="2" operator="equal">
      <formula>"overdue"</formula>
    </cfRule>
  </conditionalFormatting>
  <conditionalFormatting sqref="J33">
    <cfRule type="cellIs" dxfId="166" priority="1" operator="equal">
      <formula>"overdue"</formula>
    </cfRule>
  </conditionalFormatting>
  <pageMargins left="0.7" right="0.7" top="0.75" bottom="0.75" header="0.3" footer="0.3"/>
  <pageSetup paperSize="9" scale="66" orientation="landscape"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zoomScale="90" zoomScaleNormal="90" workbookViewId="0">
      <selection activeCell="F15" sqref="F1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1439</v>
      </c>
      <c r="D3" s="147" t="s">
        <v>9</v>
      </c>
      <c r="E3" s="147"/>
      <c r="F3" s="3" t="s">
        <v>1561</v>
      </c>
    </row>
    <row r="4" spans="1:12" ht="18" customHeight="1" x14ac:dyDescent="0.15">
      <c r="A4" s="146" t="s">
        <v>22</v>
      </c>
      <c r="B4" s="146"/>
      <c r="C4" s="16"/>
      <c r="D4" s="147" t="s">
        <v>10</v>
      </c>
      <c r="E4" s="147"/>
      <c r="F4" s="12"/>
    </row>
    <row r="5" spans="1:12" ht="18" customHeight="1" x14ac:dyDescent="0.15">
      <c r="A5" s="146" t="s">
        <v>23</v>
      </c>
      <c r="B5" s="146"/>
      <c r="C5" s="16" t="s">
        <v>3046</v>
      </c>
      <c r="D5" s="138"/>
      <c r="E5" s="138" t="str">
        <f>'[2]Running Hours'!$C5</f>
        <v>Date updated:</v>
      </c>
      <c r="F5" s="139">
        <f>'Navigational Equipment'!F5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0" x14ac:dyDescent="0.15">
      <c r="A8" s="35" t="s">
        <v>1562</v>
      </c>
      <c r="B8" s="28" t="s">
        <v>1563</v>
      </c>
      <c r="C8" s="28" t="s">
        <v>1564</v>
      </c>
      <c r="D8" s="19" t="s">
        <v>1565</v>
      </c>
      <c r="E8" s="7">
        <v>42348</v>
      </c>
      <c r="F8" s="7">
        <v>44709</v>
      </c>
      <c r="G8" s="12"/>
      <c r="H8" s="8">
        <f>DATE(YEAR(F8),MONTH(F8),DAY(F8)+1)</f>
        <v>44710</v>
      </c>
      <c r="I8" s="11">
        <f ca="1">IF(ISBLANK(H8),"",H8-DATE(YEAR(NOW()),MONTH(NOW()),DAY(NOW())))</f>
        <v>1</v>
      </c>
      <c r="J8" s="9" t="str">
        <f t="shared" ref="J8:J27" ca="1" si="0">IF(I8="","",IF(I8&lt;0,"OVERDUE","NOT DUE"))</f>
        <v>NOT DUE</v>
      </c>
      <c r="K8" s="28"/>
      <c r="L8" s="10"/>
    </row>
    <row r="9" spans="1:12" x14ac:dyDescent="0.15">
      <c r="A9" s="35" t="s">
        <v>1566</v>
      </c>
      <c r="B9" s="28" t="s">
        <v>1563</v>
      </c>
      <c r="C9" s="28" t="s">
        <v>1567</v>
      </c>
      <c r="D9" s="19" t="s">
        <v>581</v>
      </c>
      <c r="E9" s="7">
        <v>42348</v>
      </c>
      <c r="F9" s="7">
        <v>44709</v>
      </c>
      <c r="G9" s="12"/>
      <c r="H9" s="8">
        <f>DATE(YEAR(F9),MONTH(F9),DAY(F9)+7)</f>
        <v>44716</v>
      </c>
      <c r="I9" s="11">
        <f t="shared" ref="I9:I27" ca="1" si="1">IF(ISBLANK(H9),"",H9-DATE(YEAR(NOW()),MONTH(NOW()),DAY(NOW())))</f>
        <v>7</v>
      </c>
      <c r="J9" s="9" t="str">
        <f t="shared" ca="1" si="0"/>
        <v>NOT DUE</v>
      </c>
      <c r="K9" s="28"/>
      <c r="L9" s="10"/>
    </row>
    <row r="10" spans="1:12" ht="60" x14ac:dyDescent="0.15">
      <c r="A10" s="35" t="s">
        <v>1568</v>
      </c>
      <c r="B10" s="28" t="s">
        <v>1569</v>
      </c>
      <c r="C10" s="28" t="s">
        <v>1564</v>
      </c>
      <c r="D10" s="19" t="s">
        <v>1565</v>
      </c>
      <c r="E10" s="7">
        <v>42348</v>
      </c>
      <c r="F10" s="7">
        <v>44709</v>
      </c>
      <c r="G10" s="12"/>
      <c r="H10" s="8">
        <f>DATE(YEAR(F10),MONTH(F10),DAY(F10)+1)</f>
        <v>44710</v>
      </c>
      <c r="I10" s="11">
        <f t="shared" ca="1" si="1"/>
        <v>1</v>
      </c>
      <c r="J10" s="9" t="str">
        <f t="shared" ca="1" si="0"/>
        <v>NOT DUE</v>
      </c>
      <c r="K10" s="28"/>
      <c r="L10" s="61"/>
    </row>
    <row r="11" spans="1:12" ht="48" x14ac:dyDescent="0.15">
      <c r="A11" s="35" t="s">
        <v>1570</v>
      </c>
      <c r="B11" s="28" t="s">
        <v>1569</v>
      </c>
      <c r="C11" s="28" t="s">
        <v>1571</v>
      </c>
      <c r="D11" s="19" t="s">
        <v>581</v>
      </c>
      <c r="E11" s="7">
        <v>42348</v>
      </c>
      <c r="F11" s="7">
        <v>44709</v>
      </c>
      <c r="G11" s="12"/>
      <c r="H11" s="8">
        <f>DATE(YEAR(F11),MONTH(F11),DAY(F11)+7)</f>
        <v>44716</v>
      </c>
      <c r="I11" s="11">
        <f t="shared" ca="1" si="1"/>
        <v>7</v>
      </c>
      <c r="J11" s="9" t="str">
        <f t="shared" ca="1" si="0"/>
        <v>NOT DUE</v>
      </c>
      <c r="K11" s="28"/>
      <c r="L11" s="61"/>
    </row>
    <row r="12" spans="1:12" ht="25.5" customHeight="1" x14ac:dyDescent="0.15">
      <c r="A12" s="35" t="s">
        <v>1572</v>
      </c>
      <c r="B12" s="28" t="s">
        <v>1569</v>
      </c>
      <c r="C12" s="28" t="s">
        <v>1573</v>
      </c>
      <c r="D12" s="19" t="s">
        <v>89</v>
      </c>
      <c r="E12" s="7">
        <v>42348</v>
      </c>
      <c r="F12" s="7">
        <v>44589</v>
      </c>
      <c r="G12" s="12"/>
      <c r="H12" s="8">
        <f>DATE(YEAR(F12)+1,MONTH(F12),DAY(F12)-1)</f>
        <v>44953</v>
      </c>
      <c r="I12" s="11">
        <f t="shared" ca="1" si="1"/>
        <v>244</v>
      </c>
      <c r="J12" s="9" t="str">
        <f t="shared" ca="1" si="0"/>
        <v>NOT DUE</v>
      </c>
      <c r="K12" s="28"/>
      <c r="L12" s="141" t="s">
        <v>3190</v>
      </c>
    </row>
    <row r="13" spans="1:12" ht="36" x14ac:dyDescent="0.15">
      <c r="A13" s="35" t="s">
        <v>1574</v>
      </c>
      <c r="B13" s="28" t="s">
        <v>1575</v>
      </c>
      <c r="C13" s="28" t="s">
        <v>1576</v>
      </c>
      <c r="D13" s="19" t="s">
        <v>1565</v>
      </c>
      <c r="E13" s="7">
        <v>42348</v>
      </c>
      <c r="F13" s="7">
        <v>44709</v>
      </c>
      <c r="G13" s="12"/>
      <c r="H13" s="8">
        <f>DATE(YEAR(F13),MONTH(F13),DAY(F13)+1)</f>
        <v>44710</v>
      </c>
      <c r="I13" s="11">
        <f ca="1">IF(ISBLANK(H13),"",H13-DATE(YEAR(NOW()),MONTH(NOW()),DAY(NOW())))</f>
        <v>1</v>
      </c>
      <c r="J13" s="9" t="str">
        <f t="shared" ref="J13" ca="1" si="2">IF(I13="","",IF(I13&lt;0,"OVERDUE","NOT DUE"))</f>
        <v>NOT DUE</v>
      </c>
      <c r="K13" s="28"/>
      <c r="L13" s="142"/>
    </row>
    <row r="14" spans="1:12" ht="24" x14ac:dyDescent="0.15">
      <c r="A14" s="35" t="s">
        <v>1577</v>
      </c>
      <c r="B14" s="28" t="s">
        <v>1578</v>
      </c>
      <c r="C14" s="28" t="s">
        <v>1579</v>
      </c>
      <c r="D14" s="19" t="s">
        <v>1565</v>
      </c>
      <c r="E14" s="7">
        <v>42348</v>
      </c>
      <c r="F14" s="7">
        <v>44709</v>
      </c>
      <c r="G14" s="12"/>
      <c r="H14" s="8">
        <f>DATE(YEAR(F14),MONTH(F14),DAY(F14)+1)</f>
        <v>44710</v>
      </c>
      <c r="I14" s="11">
        <f t="shared" ca="1" si="1"/>
        <v>1</v>
      </c>
      <c r="J14" s="9" t="str">
        <f t="shared" ca="1" si="0"/>
        <v>NOT DUE</v>
      </c>
      <c r="K14" s="28"/>
      <c r="L14" s="143"/>
    </row>
    <row r="15" spans="1:12" ht="36" x14ac:dyDescent="0.15">
      <c r="A15" s="35" t="s">
        <v>1580</v>
      </c>
      <c r="B15" s="152" t="s">
        <v>1581</v>
      </c>
      <c r="C15" s="28" t="s">
        <v>1582</v>
      </c>
      <c r="D15" s="19" t="s">
        <v>1467</v>
      </c>
      <c r="E15" s="7">
        <v>42348</v>
      </c>
      <c r="F15" s="7">
        <v>44681</v>
      </c>
      <c r="G15" s="12"/>
      <c r="H15" s="8">
        <f>EDATE(F15-1,1)</f>
        <v>44710</v>
      </c>
      <c r="I15" s="11">
        <f t="shared" ca="1" si="1"/>
        <v>1</v>
      </c>
      <c r="J15" s="9" t="str">
        <f t="shared" ca="1" si="0"/>
        <v>NOT DUE</v>
      </c>
      <c r="K15" s="28"/>
      <c r="L15" s="142" t="s">
        <v>3143</v>
      </c>
    </row>
    <row r="16" spans="1:12" ht="23.25" customHeight="1" x14ac:dyDescent="0.15">
      <c r="A16" s="35" t="s">
        <v>1583</v>
      </c>
      <c r="B16" s="153"/>
      <c r="C16" s="28" t="s">
        <v>1584</v>
      </c>
      <c r="D16" s="19" t="s">
        <v>89</v>
      </c>
      <c r="E16" s="7">
        <v>42348</v>
      </c>
      <c r="F16" s="7">
        <v>44589</v>
      </c>
      <c r="G16" s="12"/>
      <c r="H16" s="8">
        <f>DATE(YEAR(F16)+1,MONTH(F16),DAY(F16)-1)</f>
        <v>44953</v>
      </c>
      <c r="I16" s="11">
        <f t="shared" ca="1" si="1"/>
        <v>244</v>
      </c>
      <c r="J16" s="9" t="str">
        <f t="shared" ca="1" si="0"/>
        <v>NOT DUE</v>
      </c>
      <c r="K16" s="28"/>
      <c r="L16" s="144" t="s">
        <v>3190</v>
      </c>
    </row>
    <row r="17" spans="1:12" ht="36" x14ac:dyDescent="0.15">
      <c r="A17" s="35" t="s">
        <v>1585</v>
      </c>
      <c r="B17" s="28" t="s">
        <v>1586</v>
      </c>
      <c r="C17" s="28" t="s">
        <v>1587</v>
      </c>
      <c r="D17" s="19" t="s">
        <v>1467</v>
      </c>
      <c r="E17" s="7">
        <v>42348</v>
      </c>
      <c r="F17" s="7">
        <v>44681</v>
      </c>
      <c r="G17" s="12"/>
      <c r="H17" s="8">
        <f>EDATE(F17-1,1)</f>
        <v>44710</v>
      </c>
      <c r="I17" s="11">
        <f t="shared" ca="1" si="1"/>
        <v>1</v>
      </c>
      <c r="J17" s="9" t="str">
        <f t="shared" ca="1" si="0"/>
        <v>NOT DUE</v>
      </c>
      <c r="K17" s="28"/>
      <c r="L17" s="142" t="s">
        <v>3056</v>
      </c>
    </row>
    <row r="18" spans="1:12" ht="60" x14ac:dyDescent="0.15">
      <c r="A18" s="35" t="s">
        <v>1588</v>
      </c>
      <c r="B18" s="28" t="s">
        <v>1589</v>
      </c>
      <c r="C18" s="28" t="s">
        <v>1590</v>
      </c>
      <c r="D18" s="19" t="s">
        <v>1467</v>
      </c>
      <c r="E18" s="7">
        <v>42348</v>
      </c>
      <c r="F18" s="7">
        <v>44681</v>
      </c>
      <c r="G18" s="12"/>
      <c r="H18" s="8">
        <f>EDATE(F18-1,1)</f>
        <v>44710</v>
      </c>
      <c r="I18" s="11">
        <f t="shared" ca="1" si="1"/>
        <v>1</v>
      </c>
      <c r="J18" s="9" t="str">
        <f t="shared" ca="1" si="0"/>
        <v>NOT DUE</v>
      </c>
      <c r="K18" s="28"/>
      <c r="L18" s="142" t="s">
        <v>3057</v>
      </c>
    </row>
    <row r="19" spans="1:12" x14ac:dyDescent="0.15">
      <c r="A19" s="35" t="s">
        <v>1591</v>
      </c>
      <c r="B19" s="28" t="s">
        <v>1592</v>
      </c>
      <c r="C19" s="28" t="s">
        <v>1593</v>
      </c>
      <c r="D19" s="19" t="s">
        <v>1467</v>
      </c>
      <c r="E19" s="7">
        <v>42348</v>
      </c>
      <c r="F19" s="7">
        <v>44681</v>
      </c>
      <c r="G19" s="12"/>
      <c r="H19" s="8">
        <f>EDATE(F19-1,1)</f>
        <v>44710</v>
      </c>
      <c r="I19" s="11">
        <f t="shared" ca="1" si="1"/>
        <v>1</v>
      </c>
      <c r="J19" s="9" t="str">
        <f t="shared" ca="1" si="0"/>
        <v>NOT DUE</v>
      </c>
      <c r="K19" s="28"/>
      <c r="L19" s="143"/>
    </row>
    <row r="20" spans="1:12" x14ac:dyDescent="0.15">
      <c r="A20" s="35" t="s">
        <v>1594</v>
      </c>
      <c r="B20" s="28" t="s">
        <v>1595</v>
      </c>
      <c r="C20" s="28" t="s">
        <v>1596</v>
      </c>
      <c r="D20" s="19" t="s">
        <v>1565</v>
      </c>
      <c r="E20" s="7">
        <v>42348</v>
      </c>
      <c r="F20" s="7">
        <v>44709</v>
      </c>
      <c r="G20" s="12"/>
      <c r="H20" s="8">
        <f>DATE(YEAR(F14),MONTH(F14),DAY(F14)+1)</f>
        <v>44710</v>
      </c>
      <c r="I20" s="11">
        <f t="shared" ca="1" si="1"/>
        <v>1</v>
      </c>
      <c r="J20" s="9" t="str">
        <f t="shared" ca="1" si="0"/>
        <v>NOT DUE</v>
      </c>
      <c r="K20" s="28"/>
      <c r="L20" s="143"/>
    </row>
    <row r="21" spans="1:12" ht="24" x14ac:dyDescent="0.15">
      <c r="A21" s="35" t="s">
        <v>1597</v>
      </c>
      <c r="B21" s="28" t="s">
        <v>1595</v>
      </c>
      <c r="C21" s="28" t="s">
        <v>1598</v>
      </c>
      <c r="D21" s="19" t="s">
        <v>1467</v>
      </c>
      <c r="E21" s="7">
        <v>42348</v>
      </c>
      <c r="F21" s="7">
        <v>44681</v>
      </c>
      <c r="G21" s="12"/>
      <c r="H21" s="8">
        <f>EDATE(F21-1,1)</f>
        <v>44710</v>
      </c>
      <c r="I21" s="11">
        <f t="shared" ca="1" si="1"/>
        <v>1</v>
      </c>
      <c r="J21" s="9" t="str">
        <f t="shared" ca="1" si="0"/>
        <v>NOT DUE</v>
      </c>
      <c r="K21" s="28"/>
      <c r="L21" s="143"/>
    </row>
    <row r="22" spans="1:12" ht="23.25" customHeight="1" x14ac:dyDescent="0.15">
      <c r="A22" s="35" t="s">
        <v>1599</v>
      </c>
      <c r="B22" s="28" t="s">
        <v>1595</v>
      </c>
      <c r="C22" s="37" t="s">
        <v>1573</v>
      </c>
      <c r="D22" s="19" t="s">
        <v>89</v>
      </c>
      <c r="E22" s="7">
        <v>42348</v>
      </c>
      <c r="F22" s="7">
        <v>44589</v>
      </c>
      <c r="G22" s="12"/>
      <c r="H22" s="8">
        <f>DATE(YEAR(F22)+1,MONTH(F22),DAY(F22)-1)</f>
        <v>44953</v>
      </c>
      <c r="I22" s="11">
        <f t="shared" ca="1" si="1"/>
        <v>244</v>
      </c>
      <c r="J22" s="9" t="str">
        <f t="shared" ca="1" si="0"/>
        <v>NOT DUE</v>
      </c>
      <c r="K22" s="28"/>
      <c r="L22" s="144" t="s">
        <v>3190</v>
      </c>
    </row>
    <row r="23" spans="1:12" ht="36" x14ac:dyDescent="0.15">
      <c r="A23" s="35" t="s">
        <v>1600</v>
      </c>
      <c r="B23" s="28" t="s">
        <v>1601</v>
      </c>
      <c r="C23" s="28" t="s">
        <v>1602</v>
      </c>
      <c r="D23" s="19" t="s">
        <v>1467</v>
      </c>
      <c r="E23" s="7">
        <v>42348</v>
      </c>
      <c r="F23" s="7">
        <v>44681</v>
      </c>
      <c r="G23" s="12"/>
      <c r="H23" s="8">
        <f>EDATE(F23-1,1)</f>
        <v>44710</v>
      </c>
      <c r="I23" s="11">
        <f t="shared" ca="1" si="1"/>
        <v>1</v>
      </c>
      <c r="J23" s="9" t="str">
        <f t="shared" ca="1" si="0"/>
        <v>NOT DUE</v>
      </c>
      <c r="K23" s="28"/>
      <c r="L23" s="143"/>
    </row>
    <row r="24" spans="1:12" ht="36" x14ac:dyDescent="0.15">
      <c r="A24" s="35" t="s">
        <v>1603</v>
      </c>
      <c r="B24" s="28" t="s">
        <v>1604</v>
      </c>
      <c r="C24" s="28" t="s">
        <v>1602</v>
      </c>
      <c r="D24" s="19" t="s">
        <v>1467</v>
      </c>
      <c r="E24" s="7">
        <v>42348</v>
      </c>
      <c r="F24" s="7">
        <v>44681</v>
      </c>
      <c r="G24" s="12"/>
      <c r="H24" s="8">
        <f>EDATE(F24-1,1)</f>
        <v>44710</v>
      </c>
      <c r="I24" s="11">
        <f t="shared" ca="1" si="1"/>
        <v>1</v>
      </c>
      <c r="J24" s="9" t="str">
        <f t="shared" ca="1" si="0"/>
        <v>NOT DUE</v>
      </c>
      <c r="K24" s="28"/>
      <c r="L24" s="143"/>
    </row>
    <row r="25" spans="1:12" ht="36.75" customHeight="1" x14ac:dyDescent="0.15">
      <c r="A25" s="35" t="s">
        <v>1605</v>
      </c>
      <c r="B25" s="28" t="s">
        <v>3009</v>
      </c>
      <c r="C25" s="28" t="s">
        <v>3010</v>
      </c>
      <c r="D25" s="19" t="s">
        <v>1467</v>
      </c>
      <c r="E25" s="7">
        <v>41662</v>
      </c>
      <c r="F25" s="7">
        <v>44681</v>
      </c>
      <c r="G25" s="12"/>
      <c r="H25" s="8">
        <f>EDATE(F25-1,1)</f>
        <v>44710</v>
      </c>
      <c r="I25" s="11">
        <f t="shared" ca="1" si="1"/>
        <v>1</v>
      </c>
      <c r="J25" s="9" t="str">
        <f t="shared" ca="1" si="0"/>
        <v>NOT DUE</v>
      </c>
      <c r="K25" s="28"/>
      <c r="L25" s="142" t="s">
        <v>3191</v>
      </c>
    </row>
    <row r="26" spans="1:12" ht="24" x14ac:dyDescent="0.15">
      <c r="A26" s="35" t="s">
        <v>1608</v>
      </c>
      <c r="B26" s="28" t="s">
        <v>1606</v>
      </c>
      <c r="C26" s="28" t="s">
        <v>1607</v>
      </c>
      <c r="D26" s="19" t="s">
        <v>1467</v>
      </c>
      <c r="E26" s="7">
        <v>42348</v>
      </c>
      <c r="F26" s="7">
        <v>44681</v>
      </c>
      <c r="G26" s="12"/>
      <c r="H26" s="8">
        <f>EDATE(F26-1,1)</f>
        <v>44710</v>
      </c>
      <c r="I26" s="11">
        <f t="shared" ca="1" si="1"/>
        <v>1</v>
      </c>
      <c r="J26" s="9" t="str">
        <f t="shared" ca="1" si="0"/>
        <v>NOT DUE</v>
      </c>
      <c r="K26" s="28"/>
      <c r="L26" s="143"/>
    </row>
    <row r="27" spans="1:12" ht="24.75" customHeight="1" x14ac:dyDescent="0.15">
      <c r="A27" s="35" t="s">
        <v>3011</v>
      </c>
      <c r="B27" s="28" t="s">
        <v>1606</v>
      </c>
      <c r="C27" s="28" t="s">
        <v>1609</v>
      </c>
      <c r="D27" s="19" t="s">
        <v>89</v>
      </c>
      <c r="E27" s="7">
        <v>42348</v>
      </c>
      <c r="F27" s="7">
        <v>44589</v>
      </c>
      <c r="G27" s="12"/>
      <c r="H27" s="8">
        <f>DATE(YEAR(F27)+1,MONTH(F27),DAY(F27)-1)</f>
        <v>44953</v>
      </c>
      <c r="I27" s="11">
        <f t="shared" ca="1" si="1"/>
        <v>244</v>
      </c>
      <c r="J27" s="9" t="str">
        <f t="shared" ca="1" si="0"/>
        <v>NOT DUE</v>
      </c>
      <c r="K27" s="28"/>
      <c r="L27" s="144" t="s">
        <v>3190</v>
      </c>
    </row>
    <row r="31" spans="1:12" x14ac:dyDescent="0.15">
      <c r="B31" s="66" t="s">
        <v>1418</v>
      </c>
      <c r="C31" s="62"/>
      <c r="D31" s="25" t="s">
        <v>1419</v>
      </c>
      <c r="F31" s="66" t="s">
        <v>1420</v>
      </c>
      <c r="G31" s="63"/>
      <c r="H31" s="63"/>
    </row>
    <row r="32" spans="1:12" x14ac:dyDescent="0.15">
      <c r="C32" s="18" t="str">
        <f>'Main Menu'!C125</f>
        <v>2/O John Kyle S. igloria</v>
      </c>
      <c r="D32" s="18" t="str">
        <f>'Main Menu'!C124</f>
        <v>C/O Arn C. Montiague</v>
      </c>
      <c r="E32" s="64"/>
      <c r="F32" s="64"/>
      <c r="G32" s="64" t="str">
        <f>'Main Menu'!C123</f>
        <v>Capt. Wendell B. Judaya</v>
      </c>
      <c r="H32" s="64"/>
      <c r="I32" s="64"/>
    </row>
  </sheetData>
  <mergeCells count="10">
    <mergeCell ref="A4:B4"/>
    <mergeCell ref="D4:E4"/>
    <mergeCell ref="A5:B5"/>
    <mergeCell ref="B15:B16"/>
    <mergeCell ref="A1:B1"/>
    <mergeCell ref="D1:E1"/>
    <mergeCell ref="A2:B2"/>
    <mergeCell ref="D2:E2"/>
    <mergeCell ref="A3:B3"/>
    <mergeCell ref="D3:E3"/>
  </mergeCells>
  <phoneticPr fontId="10" type="noConversion"/>
  <conditionalFormatting sqref="J17:J24">
    <cfRule type="cellIs" dxfId="165" priority="15" operator="equal">
      <formula>"overdue"</formula>
    </cfRule>
  </conditionalFormatting>
  <conditionalFormatting sqref="J8:J9 J11:J12">
    <cfRule type="cellIs" dxfId="164" priority="14" operator="equal">
      <formula>"overdue"</formula>
    </cfRule>
  </conditionalFormatting>
  <conditionalFormatting sqref="J14:J15">
    <cfRule type="cellIs" dxfId="163" priority="10" operator="equal">
      <formula>"overdue"</formula>
    </cfRule>
  </conditionalFormatting>
  <conditionalFormatting sqref="J16">
    <cfRule type="cellIs" dxfId="162" priority="9" operator="equal">
      <formula>"overdue"</formula>
    </cfRule>
  </conditionalFormatting>
  <conditionalFormatting sqref="J26">
    <cfRule type="cellIs" dxfId="161" priority="8" operator="equal">
      <formula>"overdue"</formula>
    </cfRule>
  </conditionalFormatting>
  <conditionalFormatting sqref="J27">
    <cfRule type="cellIs" dxfId="160" priority="7" operator="equal">
      <formula>"overdue"</formula>
    </cfRule>
  </conditionalFormatting>
  <conditionalFormatting sqref="J25">
    <cfRule type="cellIs" dxfId="159" priority="6" operator="equal">
      <formula>"overdue"</formula>
    </cfRule>
  </conditionalFormatting>
  <conditionalFormatting sqref="J13">
    <cfRule type="cellIs" dxfId="158" priority="2" operator="equal">
      <formula>"overdue"</formula>
    </cfRule>
  </conditionalFormatting>
  <conditionalFormatting sqref="J10">
    <cfRule type="cellIs" dxfId="157" priority="1" operator="equal">
      <formula>"overdue"</formula>
    </cfRule>
  </conditionalFormatting>
  <pageMargins left="0.7" right="0.7" top="0.75" bottom="0.75" header="0.3" footer="0.3"/>
  <pageSetup paperSize="9" scale="62" orientation="landscape"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5"/>
  <sheetViews>
    <sheetView topLeftCell="A4" zoomScaleNormal="100" workbookViewId="0">
      <selection activeCell="F12" sqref="F12:F1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1" width="13.75" customWidth="1"/>
    <col min="12" max="12" width="21.75" customWidth="1"/>
    <col min="13" max="13" width="11.625" customWidth="1"/>
  </cols>
  <sheetData>
    <row r="1" spans="1:12" x14ac:dyDescent="0.15">
      <c r="A1" s="146" t="s">
        <v>3137</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16" t="s">
        <v>1610</v>
      </c>
      <c r="D3" s="147" t="s">
        <v>9</v>
      </c>
      <c r="E3" s="147"/>
      <c r="F3" s="3" t="s">
        <v>1611</v>
      </c>
    </row>
    <row r="4" spans="1:12" x14ac:dyDescent="0.15">
      <c r="A4" s="146" t="s">
        <v>22</v>
      </c>
      <c r="B4" s="146"/>
      <c r="C4" s="16"/>
      <c r="D4" s="147" t="s">
        <v>10</v>
      </c>
      <c r="E4" s="147"/>
      <c r="F4" s="12"/>
    </row>
    <row r="5" spans="1:12" x14ac:dyDescent="0.15">
      <c r="A5" s="146" t="s">
        <v>23</v>
      </c>
      <c r="B5" s="146"/>
      <c r="C5" s="17"/>
      <c r="D5" s="138"/>
      <c r="E5" s="138" t="str">
        <f>'[2]Running Hours'!$C5</f>
        <v>Date updated:</v>
      </c>
      <c r="F5" s="7">
        <f>'Radio Equipment'!F5</f>
        <v>44709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114.75" customHeight="1" x14ac:dyDescent="0.15">
      <c r="A8" s="35" t="s">
        <v>1612</v>
      </c>
      <c r="B8" s="36" t="s">
        <v>1613</v>
      </c>
      <c r="C8" s="33" t="s">
        <v>2299</v>
      </c>
      <c r="D8" s="19" t="s">
        <v>1467</v>
      </c>
      <c r="E8" s="7">
        <v>42348</v>
      </c>
      <c r="F8" s="7">
        <v>44709</v>
      </c>
      <c r="G8" s="12"/>
      <c r="H8" s="8">
        <f>EDATE(F8-1,1)</f>
        <v>44739</v>
      </c>
      <c r="I8" s="11">
        <f t="shared" ref="I8:I19" ca="1" si="0">IF(ISBLANK(H8),"",H8-DATE(YEAR(NOW()),MONTH(NOW()),DAY(NOW())))</f>
        <v>30</v>
      </c>
      <c r="J8" s="9" t="str">
        <f t="shared" ref="J8:J19" ca="1" si="1">IF(I8="","",IF(I8&lt;0,"OVERDUE","NOT DUE"))</f>
        <v>NOT DUE</v>
      </c>
      <c r="K8" s="28"/>
      <c r="L8" s="10" t="s">
        <v>3144</v>
      </c>
    </row>
    <row r="9" spans="1:12" x14ac:dyDescent="0.15">
      <c r="A9" s="35" t="s">
        <v>1614</v>
      </c>
      <c r="B9" s="36" t="s">
        <v>1613</v>
      </c>
      <c r="C9" s="28" t="s">
        <v>1615</v>
      </c>
      <c r="D9" s="19" t="s">
        <v>89</v>
      </c>
      <c r="E9" s="7">
        <v>42348</v>
      </c>
      <c r="F9" s="7">
        <v>44599</v>
      </c>
      <c r="G9" s="12"/>
      <c r="H9" s="8">
        <f>DATE(YEAR(F9)+1,MONTH(F9),DAY(F9)-1)</f>
        <v>44963</v>
      </c>
      <c r="I9" s="11">
        <f t="shared" ca="1" si="0"/>
        <v>254</v>
      </c>
      <c r="J9" s="9" t="str">
        <f t="shared" ca="1" si="1"/>
        <v>NOT DUE</v>
      </c>
      <c r="K9" s="28"/>
      <c r="L9" s="10" t="s">
        <v>3200</v>
      </c>
    </row>
    <row r="10" spans="1:12" x14ac:dyDescent="0.15">
      <c r="A10" s="35" t="s">
        <v>1616</v>
      </c>
      <c r="B10" s="28" t="s">
        <v>1617</v>
      </c>
      <c r="C10" s="28" t="s">
        <v>1618</v>
      </c>
      <c r="D10" s="19" t="s">
        <v>1467</v>
      </c>
      <c r="E10" s="7">
        <v>42348</v>
      </c>
      <c r="F10" s="7">
        <v>44709</v>
      </c>
      <c r="G10" s="12"/>
      <c r="H10" s="8">
        <f>EDATE(F10-1,1)</f>
        <v>44739</v>
      </c>
      <c r="I10" s="11">
        <f t="shared" ca="1" si="0"/>
        <v>30</v>
      </c>
      <c r="J10" s="9" t="str">
        <f t="shared" ca="1" si="1"/>
        <v>NOT DUE</v>
      </c>
      <c r="K10" s="28"/>
      <c r="L10" s="10" t="s">
        <v>3094</v>
      </c>
    </row>
    <row r="11" spans="1:12" ht="22.5" x14ac:dyDescent="0.15">
      <c r="A11" s="35" t="s">
        <v>1619</v>
      </c>
      <c r="B11" s="28" t="s">
        <v>1617</v>
      </c>
      <c r="C11" s="28" t="s">
        <v>1620</v>
      </c>
      <c r="D11" s="19" t="s">
        <v>1621</v>
      </c>
      <c r="E11" s="7">
        <v>42348</v>
      </c>
      <c r="F11" s="7">
        <v>44363</v>
      </c>
      <c r="G11" s="12"/>
      <c r="H11" s="8">
        <f>DATE(YEAR(F11)+3,MONTH(F11),DAY(F11)-1)</f>
        <v>45458</v>
      </c>
      <c r="I11" s="11">
        <f t="shared" ca="1" si="0"/>
        <v>749</v>
      </c>
      <c r="J11" s="9" t="str">
        <f t="shared" ca="1" si="1"/>
        <v>NOT DUE</v>
      </c>
      <c r="K11" s="28"/>
      <c r="L11" s="10" t="s">
        <v>3212</v>
      </c>
    </row>
    <row r="12" spans="1:12" ht="24" x14ac:dyDescent="0.15">
      <c r="A12" s="35" t="s">
        <v>1622</v>
      </c>
      <c r="B12" s="28" t="s">
        <v>1623</v>
      </c>
      <c r="C12" s="28" t="s">
        <v>1618</v>
      </c>
      <c r="D12" s="19" t="s">
        <v>1467</v>
      </c>
      <c r="E12" s="7">
        <v>42348</v>
      </c>
      <c r="F12" s="7">
        <v>44709</v>
      </c>
      <c r="G12" s="12"/>
      <c r="H12" s="8">
        <f t="shared" ref="H12:H19" si="2">EDATE(F12-1,1)</f>
        <v>44739</v>
      </c>
      <c r="I12" s="11">
        <f t="shared" ca="1" si="0"/>
        <v>30</v>
      </c>
      <c r="J12" s="9" t="str">
        <f t="shared" ca="1" si="1"/>
        <v>NOT DUE</v>
      </c>
      <c r="K12" s="28"/>
      <c r="L12" s="10" t="s">
        <v>3094</v>
      </c>
    </row>
    <row r="13" spans="1:12" ht="22.5" x14ac:dyDescent="0.15">
      <c r="A13" s="35" t="s">
        <v>1624</v>
      </c>
      <c r="B13" s="28" t="s">
        <v>1625</v>
      </c>
      <c r="C13" s="28" t="s">
        <v>1618</v>
      </c>
      <c r="D13" s="19" t="s">
        <v>1467</v>
      </c>
      <c r="E13" s="7">
        <v>42348</v>
      </c>
      <c r="F13" s="7">
        <v>44709</v>
      </c>
      <c r="G13" s="12"/>
      <c r="H13" s="8">
        <f t="shared" si="2"/>
        <v>44739</v>
      </c>
      <c r="I13" s="11">
        <f t="shared" ca="1" si="0"/>
        <v>30</v>
      </c>
      <c r="J13" s="9" t="str">
        <f t="shared" ca="1" si="1"/>
        <v>NOT DUE</v>
      </c>
      <c r="K13" s="28"/>
      <c r="L13" s="61" t="s">
        <v>3121</v>
      </c>
    </row>
    <row r="14" spans="1:12" ht="36" x14ac:dyDescent="0.15">
      <c r="A14" s="35" t="s">
        <v>1626</v>
      </c>
      <c r="B14" s="28" t="s">
        <v>1627</v>
      </c>
      <c r="C14" s="28" t="s">
        <v>1618</v>
      </c>
      <c r="D14" s="19" t="s">
        <v>1467</v>
      </c>
      <c r="E14" s="7">
        <v>42348</v>
      </c>
      <c r="F14" s="7">
        <v>44709</v>
      </c>
      <c r="G14" s="12"/>
      <c r="H14" s="8">
        <f t="shared" si="2"/>
        <v>44739</v>
      </c>
      <c r="I14" s="11">
        <f t="shared" ca="1" si="0"/>
        <v>30</v>
      </c>
      <c r="J14" s="9" t="str">
        <f t="shared" ca="1" si="1"/>
        <v>NOT DUE</v>
      </c>
      <c r="K14" s="28"/>
      <c r="L14" s="131" t="s">
        <v>3166</v>
      </c>
    </row>
    <row r="15" spans="1:12" x14ac:dyDescent="0.15">
      <c r="A15" s="35" t="s">
        <v>1628</v>
      </c>
      <c r="B15" s="28" t="s">
        <v>1586</v>
      </c>
      <c r="C15" s="28" t="s">
        <v>1618</v>
      </c>
      <c r="D15" s="19" t="s">
        <v>1467</v>
      </c>
      <c r="E15" s="7">
        <v>42348</v>
      </c>
      <c r="F15" s="7">
        <v>44709</v>
      </c>
      <c r="G15" s="12"/>
      <c r="H15" s="8">
        <f t="shared" si="2"/>
        <v>44739</v>
      </c>
      <c r="I15" s="11">
        <f t="shared" ca="1" si="0"/>
        <v>30</v>
      </c>
      <c r="J15" s="9" t="str">
        <f t="shared" ca="1" si="1"/>
        <v>NOT DUE</v>
      </c>
      <c r="K15" s="28"/>
      <c r="L15" s="10" t="s">
        <v>3095</v>
      </c>
    </row>
    <row r="16" spans="1:12" ht="24" x14ac:dyDescent="0.15">
      <c r="A16" s="35" t="s">
        <v>1629</v>
      </c>
      <c r="B16" s="28" t="s">
        <v>1581</v>
      </c>
      <c r="C16" s="28" t="s">
        <v>1630</v>
      </c>
      <c r="D16" s="19" t="s">
        <v>1467</v>
      </c>
      <c r="E16" s="7">
        <v>42348</v>
      </c>
      <c r="F16" s="7">
        <v>44709</v>
      </c>
      <c r="G16" s="12"/>
      <c r="H16" s="8">
        <f t="shared" si="2"/>
        <v>44739</v>
      </c>
      <c r="I16" s="11">
        <f t="shared" ca="1" si="0"/>
        <v>30</v>
      </c>
      <c r="J16" s="9" t="str">
        <f t="shared" ca="1" si="1"/>
        <v>NOT DUE</v>
      </c>
      <c r="K16" s="28"/>
      <c r="L16" s="121" t="s">
        <v>3120</v>
      </c>
    </row>
    <row r="17" spans="1:12" x14ac:dyDescent="0.15">
      <c r="A17" s="35" t="s">
        <v>1631</v>
      </c>
      <c r="B17" s="28" t="s">
        <v>1632</v>
      </c>
      <c r="C17" s="28" t="s">
        <v>1633</v>
      </c>
      <c r="D17" s="19" t="s">
        <v>1467</v>
      </c>
      <c r="E17" s="7">
        <v>42348</v>
      </c>
      <c r="F17" s="7">
        <v>44709</v>
      </c>
      <c r="G17" s="12"/>
      <c r="H17" s="8">
        <f t="shared" si="2"/>
        <v>44739</v>
      </c>
      <c r="I17" s="11">
        <f t="shared" ca="1" si="0"/>
        <v>30</v>
      </c>
      <c r="J17" s="9" t="str">
        <f t="shared" ca="1" si="1"/>
        <v>NOT DUE</v>
      </c>
      <c r="K17" s="28"/>
      <c r="L17" s="131" t="s">
        <v>3167</v>
      </c>
    </row>
    <row r="18" spans="1:12" x14ac:dyDescent="0.15">
      <c r="A18" s="35" t="s">
        <v>1634</v>
      </c>
      <c r="B18" s="28" t="s">
        <v>1635</v>
      </c>
      <c r="C18" s="28" t="s">
        <v>1633</v>
      </c>
      <c r="D18" s="19" t="s">
        <v>1467</v>
      </c>
      <c r="E18" s="7">
        <v>42348</v>
      </c>
      <c r="F18" s="7">
        <v>44709</v>
      </c>
      <c r="G18" s="12"/>
      <c r="H18" s="8">
        <f t="shared" si="2"/>
        <v>44739</v>
      </c>
      <c r="I18" s="11">
        <f t="shared" ca="1" si="0"/>
        <v>30</v>
      </c>
      <c r="J18" s="9" t="str">
        <f t="shared" ca="1" si="1"/>
        <v>NOT DUE</v>
      </c>
      <c r="K18" s="28"/>
      <c r="L18" s="10" t="s">
        <v>3096</v>
      </c>
    </row>
    <row r="19" spans="1:12" ht="24" x14ac:dyDescent="0.15">
      <c r="A19" s="35" t="s">
        <v>1636</v>
      </c>
      <c r="B19" s="28" t="s">
        <v>1637</v>
      </c>
      <c r="C19" s="28" t="s">
        <v>1638</v>
      </c>
      <c r="D19" s="19" t="s">
        <v>1467</v>
      </c>
      <c r="E19" s="7">
        <v>42348</v>
      </c>
      <c r="F19" s="7">
        <v>44709</v>
      </c>
      <c r="G19" s="12"/>
      <c r="H19" s="8">
        <f t="shared" si="2"/>
        <v>44739</v>
      </c>
      <c r="I19" s="11">
        <f t="shared" ca="1" si="0"/>
        <v>30</v>
      </c>
      <c r="J19" s="9" t="str">
        <f t="shared" ca="1" si="1"/>
        <v>NOT DUE</v>
      </c>
      <c r="K19" s="28"/>
      <c r="L19" s="10"/>
    </row>
    <row r="23" spans="1:12" x14ac:dyDescent="0.15">
      <c r="B23" s="66" t="s">
        <v>1418</v>
      </c>
      <c r="C23" s="62"/>
      <c r="D23" s="25" t="s">
        <v>1419</v>
      </c>
      <c r="F23" s="66" t="s">
        <v>1420</v>
      </c>
      <c r="G23" s="65"/>
      <c r="H23" s="65"/>
    </row>
    <row r="24" spans="1:12" x14ac:dyDescent="0.15">
      <c r="C24" s="18" t="str">
        <f>'Main Menu'!C126</f>
        <v>3/O Mario G. Honor Jr.</v>
      </c>
      <c r="G24" t="str">
        <f>'Main Menu'!C123</f>
        <v>Capt. Wendell B. Judaya</v>
      </c>
    </row>
    <row r="25" spans="1:12" x14ac:dyDescent="0.15">
      <c r="C25"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10 J12:J19">
    <cfRule type="cellIs" dxfId="156" priority="4" operator="equal">
      <formula>"overdue"</formula>
    </cfRule>
  </conditionalFormatting>
  <conditionalFormatting sqref="J9">
    <cfRule type="cellIs" dxfId="155" priority="3" operator="equal">
      <formula>"overdue"</formula>
    </cfRule>
  </conditionalFormatting>
  <conditionalFormatting sqref="J8">
    <cfRule type="cellIs" dxfId="154" priority="2" operator="equal">
      <formula>"overdue"</formula>
    </cfRule>
  </conditionalFormatting>
  <conditionalFormatting sqref="J11">
    <cfRule type="cellIs" dxfId="153" priority="1" operator="equal">
      <formula>"overdue"</formula>
    </cfRule>
  </conditionalFormatting>
  <pageMargins left="0.7" right="0.7" top="0.75" bottom="0.75" header="0.3" footer="0.3"/>
  <pageSetup paperSize="9" scale="68" orientation="landscape" r:id="rId1"/>
  <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L215"/>
  <sheetViews>
    <sheetView topLeftCell="C196" zoomScaleNormal="100" workbookViewId="0">
      <selection activeCell="F207" sqref="F207"/>
    </sheetView>
  </sheetViews>
  <sheetFormatPr defaultRowHeight="13.5" x14ac:dyDescent="0.15"/>
  <cols>
    <col min="1" max="1" width="10.75" style="22" customWidth="1"/>
    <col min="2" max="2" width="21.75" customWidth="1"/>
    <col min="3" max="3" width="48.87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38"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39"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40" t="s">
        <v>3102</v>
      </c>
      <c r="D3" s="147" t="s">
        <v>9</v>
      </c>
      <c r="E3" s="147"/>
      <c r="F3" s="3" t="s">
        <v>1639</v>
      </c>
    </row>
    <row r="4" spans="1:12" ht="18" customHeight="1" x14ac:dyDescent="0.15">
      <c r="A4" s="146" t="s">
        <v>22</v>
      </c>
      <c r="B4" s="146"/>
      <c r="C4" s="40"/>
      <c r="D4" s="147" t="s">
        <v>10</v>
      </c>
      <c r="E4" s="147"/>
      <c r="F4" s="12"/>
    </row>
    <row r="5" spans="1:12" ht="18" customHeight="1" x14ac:dyDescent="0.15">
      <c r="A5" s="146" t="s">
        <v>23</v>
      </c>
      <c r="B5" s="146"/>
      <c r="C5" s="41"/>
      <c r="D5" s="138"/>
      <c r="E5" s="138" t="str">
        <f>'[2]Running Hours'!$C5</f>
        <v>Date updated:</v>
      </c>
      <c r="F5" s="7">
        <f>'Life Saving Apparatus'!F5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1640</v>
      </c>
      <c r="B8" s="28" t="s">
        <v>1641</v>
      </c>
      <c r="C8" s="28" t="s">
        <v>1642</v>
      </c>
      <c r="D8" s="19" t="s">
        <v>3076</v>
      </c>
      <c r="E8" s="7">
        <v>42348</v>
      </c>
      <c r="F8" s="7">
        <v>44708</v>
      </c>
      <c r="G8" s="12"/>
      <c r="H8" s="8">
        <f>EDATE(F8-1,1)</f>
        <v>44738</v>
      </c>
      <c r="I8" s="11">
        <f t="shared" ref="I8:I71" ca="1" si="0">IF(ISBLANK(H8),"",H8-DATE(YEAR(NOW()),MONTH(NOW()),DAY(NOW())))</f>
        <v>29</v>
      </c>
      <c r="J8" s="9" t="str">
        <f t="shared" ref="J8:J71" ca="1" si="1">IF(I8="","",IF(I8&lt;0,"OVERDUE","NOT DUE"))</f>
        <v>NOT DUE</v>
      </c>
      <c r="K8" s="28"/>
      <c r="L8" s="10"/>
    </row>
    <row r="9" spans="1:12" ht="36" x14ac:dyDescent="0.15">
      <c r="A9" s="9" t="s">
        <v>1643</v>
      </c>
      <c r="B9" s="28" t="s">
        <v>1644</v>
      </c>
      <c r="C9" s="37" t="s">
        <v>1645</v>
      </c>
      <c r="D9" s="19" t="s">
        <v>581</v>
      </c>
      <c r="E9" s="7">
        <v>42348</v>
      </c>
      <c r="F9" s="7">
        <v>44709</v>
      </c>
      <c r="G9" s="12"/>
      <c r="H9" s="8">
        <f>DATE(YEAR(F9),MONTH(F9),DAY(F9)+7)</f>
        <v>44716</v>
      </c>
      <c r="I9" s="11">
        <f t="shared" ca="1" si="0"/>
        <v>7</v>
      </c>
      <c r="J9" s="9" t="str">
        <f t="shared" ca="1" si="1"/>
        <v>NOT DUE</v>
      </c>
      <c r="K9" s="28"/>
      <c r="L9" s="56" t="s">
        <v>3150</v>
      </c>
    </row>
    <row r="10" spans="1:12" ht="36" x14ac:dyDescent="0.15">
      <c r="A10" s="9" t="s">
        <v>1646</v>
      </c>
      <c r="B10" s="28" t="s">
        <v>1644</v>
      </c>
      <c r="C10" s="37" t="s">
        <v>3062</v>
      </c>
      <c r="D10" s="19" t="s">
        <v>89</v>
      </c>
      <c r="E10" s="7">
        <v>42348</v>
      </c>
      <c r="F10" s="7">
        <v>44702</v>
      </c>
      <c r="G10" s="12"/>
      <c r="H10" s="8">
        <f>DATE(YEAR(F10)+1,MONTH(F10),DAY(F10)-1)</f>
        <v>45066</v>
      </c>
      <c r="I10" s="11">
        <f t="shared" ca="1" si="0"/>
        <v>357</v>
      </c>
      <c r="J10" s="9" t="str">
        <f t="shared" ca="1" si="1"/>
        <v>NOT DUE</v>
      </c>
      <c r="K10" s="28"/>
      <c r="L10" s="56" t="s">
        <v>3219</v>
      </c>
    </row>
    <row r="11" spans="1:12" ht="22.5" x14ac:dyDescent="0.15">
      <c r="A11" s="9" t="s">
        <v>1648</v>
      </c>
      <c r="B11" s="28" t="s">
        <v>1644</v>
      </c>
      <c r="C11" s="37" t="s">
        <v>1649</v>
      </c>
      <c r="D11" s="19" t="s">
        <v>1650</v>
      </c>
      <c r="E11" s="7">
        <v>42348</v>
      </c>
      <c r="F11" s="7">
        <v>44033</v>
      </c>
      <c r="G11" s="12"/>
      <c r="H11" s="8">
        <f>DATE(YEAR(F11)+5,MONTH(F11),DAY(F11)-1)</f>
        <v>45858</v>
      </c>
      <c r="I11" s="11">
        <f t="shared" ca="1" si="0"/>
        <v>1149</v>
      </c>
      <c r="J11" s="9" t="str">
        <f t="shared" ca="1" si="1"/>
        <v>NOT DUE</v>
      </c>
      <c r="K11" s="28"/>
      <c r="L11" s="10" t="s">
        <v>3098</v>
      </c>
    </row>
    <row r="12" spans="1:12" x14ac:dyDescent="0.15">
      <c r="A12" s="9" t="s">
        <v>1651</v>
      </c>
      <c r="B12" s="28" t="s">
        <v>1652</v>
      </c>
      <c r="C12" s="28" t="s">
        <v>1653</v>
      </c>
      <c r="D12" s="19" t="s">
        <v>1467</v>
      </c>
      <c r="E12" s="7">
        <v>42348</v>
      </c>
      <c r="F12" s="7">
        <v>44708</v>
      </c>
      <c r="G12" s="12"/>
      <c r="H12" s="8">
        <f>EDATE(F12-1,1)</f>
        <v>44738</v>
      </c>
      <c r="I12" s="11">
        <f t="shared" ca="1" si="0"/>
        <v>29</v>
      </c>
      <c r="J12" s="9" t="str">
        <f t="shared" ca="1" si="1"/>
        <v>NOT DUE</v>
      </c>
      <c r="K12" s="28"/>
      <c r="L12" s="10"/>
    </row>
    <row r="13" spans="1:12" ht="24" x14ac:dyDescent="0.15">
      <c r="A13" s="9" t="s">
        <v>1654</v>
      </c>
      <c r="B13" s="28" t="s">
        <v>1655</v>
      </c>
      <c r="C13" s="28" t="s">
        <v>1656</v>
      </c>
      <c r="D13" s="19" t="s">
        <v>1467</v>
      </c>
      <c r="E13" s="7">
        <v>42348</v>
      </c>
      <c r="F13" s="7">
        <v>44708</v>
      </c>
      <c r="G13" s="12"/>
      <c r="H13" s="8">
        <f>EDATE(F13-1,1)</f>
        <v>44738</v>
      </c>
      <c r="I13" s="11">
        <f t="shared" ca="1" si="0"/>
        <v>29</v>
      </c>
      <c r="J13" s="9" t="str">
        <f t="shared" ca="1" si="1"/>
        <v>NOT DUE</v>
      </c>
      <c r="K13" s="28"/>
      <c r="L13" s="32"/>
    </row>
    <row r="14" spans="1:12" x14ac:dyDescent="0.15">
      <c r="A14" s="9" t="s">
        <v>1657</v>
      </c>
      <c r="B14" s="28" t="s">
        <v>1658</v>
      </c>
      <c r="C14" s="28" t="s">
        <v>1659</v>
      </c>
      <c r="D14" s="19" t="s">
        <v>1467</v>
      </c>
      <c r="E14" s="7">
        <v>42348</v>
      </c>
      <c r="F14" s="7">
        <v>44708</v>
      </c>
      <c r="G14" s="12"/>
      <c r="H14" s="8">
        <f>EDATE(F14-1,1)</f>
        <v>44738</v>
      </c>
      <c r="I14" s="11">
        <f t="shared" ca="1" si="0"/>
        <v>29</v>
      </c>
      <c r="J14" s="9" t="str">
        <f t="shared" ca="1" si="1"/>
        <v>NOT DUE</v>
      </c>
      <c r="K14" s="28"/>
      <c r="L14" s="10"/>
    </row>
    <row r="15" spans="1:12" x14ac:dyDescent="0.15">
      <c r="A15" s="9" t="s">
        <v>1660</v>
      </c>
      <c r="B15" s="28" t="s">
        <v>1661</v>
      </c>
      <c r="C15" s="28" t="s">
        <v>1662</v>
      </c>
      <c r="D15" s="19" t="s">
        <v>1467</v>
      </c>
      <c r="E15" s="7">
        <v>42348</v>
      </c>
      <c r="F15" s="7">
        <v>44708</v>
      </c>
      <c r="G15" s="12"/>
      <c r="H15" s="8">
        <f>EDATE(F15-1,1)</f>
        <v>44738</v>
      </c>
      <c r="I15" s="11">
        <f t="shared" ca="1" si="0"/>
        <v>29</v>
      </c>
      <c r="J15" s="9" t="str">
        <f t="shared" ca="1" si="1"/>
        <v>NOT DUE</v>
      </c>
      <c r="K15" s="28"/>
      <c r="L15" s="10"/>
    </row>
    <row r="16" spans="1:12" ht="28.5" customHeight="1" x14ac:dyDescent="0.15">
      <c r="A16" s="9" t="s">
        <v>1663</v>
      </c>
      <c r="B16" s="28" t="s">
        <v>1664</v>
      </c>
      <c r="C16" s="28" t="s">
        <v>1662</v>
      </c>
      <c r="D16" s="19" t="s">
        <v>1467</v>
      </c>
      <c r="E16" s="7">
        <v>42348</v>
      </c>
      <c r="F16" s="7">
        <v>44708</v>
      </c>
      <c r="G16" s="12"/>
      <c r="H16" s="8">
        <f>EDATE(F16-1,1)</f>
        <v>44738</v>
      </c>
      <c r="I16" s="11">
        <f t="shared" ca="1" si="0"/>
        <v>29</v>
      </c>
      <c r="J16" s="9" t="str">
        <f t="shared" ca="1" si="1"/>
        <v>NOT DUE</v>
      </c>
      <c r="K16" s="28"/>
      <c r="L16" s="131" t="s">
        <v>3169</v>
      </c>
    </row>
    <row r="17" spans="1:12" ht="15" customHeight="1" x14ac:dyDescent="0.15">
      <c r="A17" s="9" t="s">
        <v>1665</v>
      </c>
      <c r="B17" s="42" t="s">
        <v>1666</v>
      </c>
      <c r="C17" s="28" t="s">
        <v>1667</v>
      </c>
      <c r="D17" s="19" t="s">
        <v>1668</v>
      </c>
      <c r="E17" s="7">
        <v>42348</v>
      </c>
      <c r="F17" s="7">
        <v>44679</v>
      </c>
      <c r="G17" s="12"/>
      <c r="H17" s="8">
        <f>DATE(YEAR(F17),MONTH(F17)+3,DAY(F17)-1)</f>
        <v>44769</v>
      </c>
      <c r="I17" s="11">
        <f t="shared" ca="1" si="0"/>
        <v>60</v>
      </c>
      <c r="J17" s="9" t="str">
        <f t="shared" ca="1" si="1"/>
        <v>NOT DUE</v>
      </c>
      <c r="K17" s="28"/>
      <c r="L17" s="10"/>
    </row>
    <row r="18" spans="1:12" x14ac:dyDescent="0.15">
      <c r="A18" s="9" t="s">
        <v>1669</v>
      </c>
      <c r="B18" s="28" t="s">
        <v>1670</v>
      </c>
      <c r="C18" s="28" t="s">
        <v>1671</v>
      </c>
      <c r="D18" s="19" t="s">
        <v>1467</v>
      </c>
      <c r="E18" s="7">
        <v>42348</v>
      </c>
      <c r="F18" s="7">
        <v>44708</v>
      </c>
      <c r="G18" s="12"/>
      <c r="H18" s="8">
        <f>EDATE(F18-1,1)</f>
        <v>44738</v>
      </c>
      <c r="I18" s="11">
        <f t="shared" ca="1" si="0"/>
        <v>29</v>
      </c>
      <c r="J18" s="9" t="str">
        <f t="shared" ca="1" si="1"/>
        <v>NOT DUE</v>
      </c>
      <c r="K18" s="28"/>
      <c r="L18" s="10"/>
    </row>
    <row r="19" spans="1:12" x14ac:dyDescent="0.15">
      <c r="A19" s="9" t="s">
        <v>1672</v>
      </c>
      <c r="B19" s="28" t="s">
        <v>1673</v>
      </c>
      <c r="C19" s="28" t="s">
        <v>1674</v>
      </c>
      <c r="D19" s="19" t="s">
        <v>1467</v>
      </c>
      <c r="E19" s="7">
        <v>42348</v>
      </c>
      <c r="F19" s="7">
        <v>44708</v>
      </c>
      <c r="G19" s="12"/>
      <c r="H19" s="8">
        <f>EDATE(F19-1,1)</f>
        <v>44738</v>
      </c>
      <c r="I19" s="11">
        <f t="shared" ca="1" si="0"/>
        <v>29</v>
      </c>
      <c r="J19" s="9" t="str">
        <f t="shared" ca="1" si="1"/>
        <v>NOT DUE</v>
      </c>
      <c r="K19" s="28"/>
      <c r="L19" s="10"/>
    </row>
    <row r="20" spans="1:12" ht="30.75" customHeight="1" x14ac:dyDescent="0.15">
      <c r="A20" s="9" t="s">
        <v>1675</v>
      </c>
      <c r="B20" s="28" t="s">
        <v>1676</v>
      </c>
      <c r="C20" s="28" t="s">
        <v>1677</v>
      </c>
      <c r="D20" s="19" t="s">
        <v>1467</v>
      </c>
      <c r="E20" s="7">
        <v>42348</v>
      </c>
      <c r="F20" s="7">
        <v>44708</v>
      </c>
      <c r="G20" s="12"/>
      <c r="H20" s="8">
        <f>EDATE(F20-1,1)</f>
        <v>44738</v>
      </c>
      <c r="I20" s="11">
        <f t="shared" ca="1" si="0"/>
        <v>29</v>
      </c>
      <c r="J20" s="9" t="str">
        <f t="shared" ca="1" si="1"/>
        <v>NOT DUE</v>
      </c>
      <c r="K20" s="28"/>
      <c r="L20" s="10"/>
    </row>
    <row r="21" spans="1:12" x14ac:dyDescent="0.15">
      <c r="A21" s="9" t="s">
        <v>1678</v>
      </c>
      <c r="B21" s="28" t="s">
        <v>1679</v>
      </c>
      <c r="C21" s="28" t="s">
        <v>1680</v>
      </c>
      <c r="D21" s="19" t="s">
        <v>1467</v>
      </c>
      <c r="E21" s="7">
        <v>42348</v>
      </c>
      <c r="F21" s="7">
        <v>44708</v>
      </c>
      <c r="G21" s="12"/>
      <c r="H21" s="8">
        <f>EDATE(F21-1,1)</f>
        <v>44738</v>
      </c>
      <c r="I21" s="11">
        <f t="shared" ca="1" si="0"/>
        <v>29</v>
      </c>
      <c r="J21" s="9" t="str">
        <f t="shared" ca="1" si="1"/>
        <v>NOT DUE</v>
      </c>
      <c r="K21" s="28"/>
      <c r="L21" s="10"/>
    </row>
    <row r="22" spans="1:12" ht="36" x14ac:dyDescent="0.15">
      <c r="A22" s="9" t="s">
        <v>1681</v>
      </c>
      <c r="B22" s="28" t="s">
        <v>1682</v>
      </c>
      <c r="C22" s="28" t="s">
        <v>1683</v>
      </c>
      <c r="D22" s="19" t="s">
        <v>1467</v>
      </c>
      <c r="E22" s="7">
        <v>42348</v>
      </c>
      <c r="F22" s="7">
        <v>44708</v>
      </c>
      <c r="G22" s="12"/>
      <c r="H22" s="8">
        <f>EDATE(F22-1,1)</f>
        <v>44738</v>
      </c>
      <c r="I22" s="11">
        <f t="shared" ca="1" si="0"/>
        <v>29</v>
      </c>
      <c r="J22" s="9" t="str">
        <f t="shared" ca="1" si="1"/>
        <v>NOT DUE</v>
      </c>
      <c r="K22" s="28"/>
      <c r="L22" s="60" t="s">
        <v>3152</v>
      </c>
    </row>
    <row r="23" spans="1:12" ht="45.75" customHeight="1" x14ac:dyDescent="0.15">
      <c r="A23" s="9" t="s">
        <v>1684</v>
      </c>
      <c r="B23" s="28" t="s">
        <v>1685</v>
      </c>
      <c r="C23" s="37" t="s">
        <v>1686</v>
      </c>
      <c r="D23" s="19" t="s">
        <v>581</v>
      </c>
      <c r="E23" s="7">
        <v>42348</v>
      </c>
      <c r="F23" s="7">
        <v>44709</v>
      </c>
      <c r="G23" s="12"/>
      <c r="H23" s="8">
        <f>DATE(YEAR(F23),MONTH(F23),DAY(F23)+7)</f>
        <v>44716</v>
      </c>
      <c r="I23" s="11">
        <f t="shared" ca="1" si="0"/>
        <v>7</v>
      </c>
      <c r="J23" s="9" t="str">
        <f t="shared" ca="1" si="1"/>
        <v>NOT DUE</v>
      </c>
      <c r="K23" s="28"/>
      <c r="L23" s="10" t="s">
        <v>3215</v>
      </c>
    </row>
    <row r="24" spans="1:12" ht="42" customHeight="1" x14ac:dyDescent="0.15">
      <c r="A24" s="9" t="s">
        <v>1687</v>
      </c>
      <c r="B24" s="28" t="s">
        <v>1688</v>
      </c>
      <c r="C24" s="43" t="s">
        <v>1689</v>
      </c>
      <c r="D24" s="19" t="s">
        <v>581</v>
      </c>
      <c r="E24" s="7">
        <v>42348</v>
      </c>
      <c r="F24" s="7">
        <v>44709</v>
      </c>
      <c r="G24" s="12"/>
      <c r="H24" s="8">
        <f>DATE(YEAR(F24),MONTH(F24),DAY(F24)+7)</f>
        <v>44716</v>
      </c>
      <c r="I24" s="11">
        <f t="shared" ca="1" si="0"/>
        <v>7</v>
      </c>
      <c r="J24" s="9" t="str">
        <f t="shared" ca="1" si="1"/>
        <v>NOT DUE</v>
      </c>
      <c r="K24" s="28"/>
      <c r="L24" s="32"/>
    </row>
    <row r="25" spans="1:12" ht="24" x14ac:dyDescent="0.15">
      <c r="A25" s="9" t="s">
        <v>1690</v>
      </c>
      <c r="B25" s="28" t="s">
        <v>1688</v>
      </c>
      <c r="C25" s="43" t="s">
        <v>1691</v>
      </c>
      <c r="D25" s="19" t="s">
        <v>1467</v>
      </c>
      <c r="E25" s="7">
        <v>42348</v>
      </c>
      <c r="F25" s="7">
        <v>44708</v>
      </c>
      <c r="G25" s="12"/>
      <c r="H25" s="8">
        <f>EDATE(F25-1,1)</f>
        <v>44738</v>
      </c>
      <c r="I25" s="11">
        <f t="shared" ca="1" si="0"/>
        <v>29</v>
      </c>
      <c r="J25" s="9" t="str">
        <f t="shared" ca="1" si="1"/>
        <v>NOT DUE</v>
      </c>
      <c r="K25" s="28"/>
      <c r="L25" s="32"/>
    </row>
    <row r="26" spans="1:12" ht="84.75" customHeight="1" x14ac:dyDescent="0.15">
      <c r="A26" s="9" t="s">
        <v>1692</v>
      </c>
      <c r="B26" s="28" t="s">
        <v>1688</v>
      </c>
      <c r="C26" s="43" t="s">
        <v>1693</v>
      </c>
      <c r="D26" s="19" t="s">
        <v>89</v>
      </c>
      <c r="E26" s="7">
        <v>42348</v>
      </c>
      <c r="F26" s="7">
        <v>44436</v>
      </c>
      <c r="G26" s="12"/>
      <c r="H26" s="8">
        <f>DATE(YEAR(F26)+1,MONTH(F26),DAY(F26)-1)</f>
        <v>44800</v>
      </c>
      <c r="I26" s="11">
        <f t="shared" ca="1" si="0"/>
        <v>91</v>
      </c>
      <c r="J26" s="9" t="str">
        <f t="shared" ca="1" si="1"/>
        <v>NOT DUE</v>
      </c>
      <c r="K26" s="28"/>
      <c r="L26" s="32"/>
    </row>
    <row r="27" spans="1:12" ht="27" customHeight="1" x14ac:dyDescent="0.15">
      <c r="A27" s="9" t="s">
        <v>1694</v>
      </c>
      <c r="B27" s="44" t="s">
        <v>1695</v>
      </c>
      <c r="C27" s="45" t="s">
        <v>1696</v>
      </c>
      <c r="D27" s="46" t="s">
        <v>1467</v>
      </c>
      <c r="E27" s="7">
        <v>42348</v>
      </c>
      <c r="F27" s="7">
        <v>44708</v>
      </c>
      <c r="G27" s="12"/>
      <c r="H27" s="8">
        <f>EDATE(F27-1,1)</f>
        <v>44738</v>
      </c>
      <c r="I27" s="11">
        <f t="shared" ca="1" si="0"/>
        <v>29</v>
      </c>
      <c r="J27" s="9" t="str">
        <f t="shared" ca="1" si="1"/>
        <v>NOT DUE</v>
      </c>
      <c r="K27" s="28"/>
      <c r="L27" s="32"/>
    </row>
    <row r="28" spans="1:12" ht="24.75" customHeight="1" x14ac:dyDescent="0.15">
      <c r="A28" s="9" t="s">
        <v>1697</v>
      </c>
      <c r="B28" s="44" t="s">
        <v>1695</v>
      </c>
      <c r="C28" s="47" t="s">
        <v>1696</v>
      </c>
      <c r="D28" s="46" t="s">
        <v>1698</v>
      </c>
      <c r="E28" s="7">
        <v>42348</v>
      </c>
      <c r="F28" s="7">
        <v>44527</v>
      </c>
      <c r="G28" s="12"/>
      <c r="H28" s="8">
        <f>DATE(YEAR(F28)+1,MONTH(F28),DAY(F28)-1)</f>
        <v>44891</v>
      </c>
      <c r="I28" s="11">
        <f t="shared" ca="1" si="0"/>
        <v>182</v>
      </c>
      <c r="J28" s="9" t="str">
        <f t="shared" ca="1" si="1"/>
        <v>NOT DUE</v>
      </c>
      <c r="K28" s="28"/>
      <c r="L28" s="32"/>
    </row>
    <row r="29" spans="1:12" ht="24" customHeight="1" x14ac:dyDescent="0.15">
      <c r="A29" s="9" t="s">
        <v>1699</v>
      </c>
      <c r="B29" s="44" t="s">
        <v>1695</v>
      </c>
      <c r="C29" s="47" t="s">
        <v>1700</v>
      </c>
      <c r="D29" s="46" t="s">
        <v>1701</v>
      </c>
      <c r="E29" s="7">
        <v>42348</v>
      </c>
      <c r="F29" s="7">
        <v>44175</v>
      </c>
      <c r="G29" s="12"/>
      <c r="H29" s="8">
        <f>DATE(YEAR(F29)+5,MONTH(F29),DAY(F29)-1)</f>
        <v>46000</v>
      </c>
      <c r="I29" s="11">
        <f t="shared" ca="1" si="0"/>
        <v>1291</v>
      </c>
      <c r="J29" s="9" t="str">
        <f t="shared" ca="1" si="1"/>
        <v>NOT DUE</v>
      </c>
      <c r="K29" s="28"/>
      <c r="L29" s="10"/>
    </row>
    <row r="30" spans="1:12" ht="24" customHeight="1" x14ac:dyDescent="0.15">
      <c r="A30" s="9" t="s">
        <v>1702</v>
      </c>
      <c r="B30" s="48" t="s">
        <v>1695</v>
      </c>
      <c r="C30" s="48" t="s">
        <v>1703</v>
      </c>
      <c r="D30" s="49" t="s">
        <v>1467</v>
      </c>
      <c r="E30" s="7">
        <v>42348</v>
      </c>
      <c r="F30" s="7">
        <f>F27</f>
        <v>44708</v>
      </c>
      <c r="G30" s="12"/>
      <c r="H30" s="8">
        <f>EDATE(F30-1,1)</f>
        <v>44738</v>
      </c>
      <c r="I30" s="11">
        <f t="shared" ca="1" si="0"/>
        <v>29</v>
      </c>
      <c r="J30" s="9" t="str">
        <f t="shared" ca="1" si="1"/>
        <v>NOT DUE</v>
      </c>
      <c r="K30" s="28"/>
      <c r="L30" s="10"/>
    </row>
    <row r="31" spans="1:12" ht="24" x14ac:dyDescent="0.15">
      <c r="A31" s="9" t="s">
        <v>1704</v>
      </c>
      <c r="B31" s="48" t="s">
        <v>1695</v>
      </c>
      <c r="C31" s="48" t="s">
        <v>1703</v>
      </c>
      <c r="D31" s="49" t="s">
        <v>1698</v>
      </c>
      <c r="E31" s="7">
        <v>42348</v>
      </c>
      <c r="F31" s="7">
        <v>44527</v>
      </c>
      <c r="G31" s="12"/>
      <c r="H31" s="8">
        <f>DATE(YEAR(F31)+1,MONTH(F31),DAY(F31)-1)</f>
        <v>44891</v>
      </c>
      <c r="I31" s="11">
        <f t="shared" ca="1" si="0"/>
        <v>182</v>
      </c>
      <c r="J31" s="9" t="str">
        <f t="shared" ca="1" si="1"/>
        <v>NOT DUE</v>
      </c>
      <c r="K31" s="28"/>
      <c r="L31" s="10"/>
    </row>
    <row r="32" spans="1:12" ht="24" x14ac:dyDescent="0.15">
      <c r="A32" s="9" t="s">
        <v>1705</v>
      </c>
      <c r="B32" s="48" t="s">
        <v>1695</v>
      </c>
      <c r="C32" s="48" t="s">
        <v>1706</v>
      </c>
      <c r="D32" s="49" t="s">
        <v>1701</v>
      </c>
      <c r="E32" s="7">
        <v>42348</v>
      </c>
      <c r="F32" s="7">
        <v>44175</v>
      </c>
      <c r="G32" s="12"/>
      <c r="H32" s="8">
        <f>DATE(YEAR(F32)+5,MONTH(F32),DAY(F32)-1)</f>
        <v>46000</v>
      </c>
      <c r="I32" s="11">
        <f t="shared" ca="1" si="0"/>
        <v>1291</v>
      </c>
      <c r="J32" s="9" t="str">
        <f t="shared" ca="1" si="1"/>
        <v>NOT DUE</v>
      </c>
      <c r="K32" s="28"/>
      <c r="L32" s="32"/>
    </row>
    <row r="33" spans="1:12" ht="24" x14ac:dyDescent="0.15">
      <c r="A33" s="9" t="s">
        <v>1707</v>
      </c>
      <c r="B33" s="44" t="s">
        <v>1695</v>
      </c>
      <c r="C33" s="44" t="s">
        <v>1708</v>
      </c>
      <c r="D33" s="46" t="s">
        <v>1467</v>
      </c>
      <c r="E33" s="7">
        <v>42348</v>
      </c>
      <c r="F33" s="7">
        <f>F27</f>
        <v>44708</v>
      </c>
      <c r="G33" s="12"/>
      <c r="H33" s="8">
        <f>EDATE(F33-1,1)</f>
        <v>44738</v>
      </c>
      <c r="I33" s="11">
        <f t="shared" ca="1" si="0"/>
        <v>29</v>
      </c>
      <c r="J33" s="9" t="str">
        <f t="shared" ca="1" si="1"/>
        <v>NOT DUE</v>
      </c>
      <c r="K33" s="28"/>
      <c r="L33" s="10"/>
    </row>
    <row r="34" spans="1:12" ht="24" x14ac:dyDescent="0.15">
      <c r="A34" s="9" t="s">
        <v>1709</v>
      </c>
      <c r="B34" s="44" t="s">
        <v>1695</v>
      </c>
      <c r="C34" s="44" t="s">
        <v>1708</v>
      </c>
      <c r="D34" s="46" t="s">
        <v>1698</v>
      </c>
      <c r="E34" s="7">
        <v>42348</v>
      </c>
      <c r="F34" s="7">
        <v>44527</v>
      </c>
      <c r="G34" s="12"/>
      <c r="H34" s="8">
        <f>DATE(YEAR(F34)+1,MONTH(F34),DAY(F34)-1)</f>
        <v>44891</v>
      </c>
      <c r="I34" s="11">
        <f t="shared" ca="1" si="0"/>
        <v>182</v>
      </c>
      <c r="J34" s="9" t="str">
        <f t="shared" ca="1" si="1"/>
        <v>NOT DUE</v>
      </c>
      <c r="K34" s="28"/>
      <c r="L34" s="10"/>
    </row>
    <row r="35" spans="1:12" ht="24" x14ac:dyDescent="0.15">
      <c r="A35" s="9" t="s">
        <v>1710</v>
      </c>
      <c r="B35" s="44" t="s">
        <v>1695</v>
      </c>
      <c r="C35" s="44" t="s">
        <v>1711</v>
      </c>
      <c r="D35" s="46" t="s">
        <v>1701</v>
      </c>
      <c r="E35" s="7">
        <v>42348</v>
      </c>
      <c r="F35" s="7">
        <v>44175</v>
      </c>
      <c r="G35" s="12"/>
      <c r="H35" s="8">
        <f>DATE(YEAR(F35)+5,MONTH(F35),DAY(F35)-1)</f>
        <v>46000</v>
      </c>
      <c r="I35" s="11">
        <f t="shared" ca="1" si="0"/>
        <v>1291</v>
      </c>
      <c r="J35" s="9" t="str">
        <f t="shared" ca="1" si="1"/>
        <v>NOT DUE</v>
      </c>
      <c r="K35" s="28"/>
      <c r="L35" s="10"/>
    </row>
    <row r="36" spans="1:12" ht="24" x14ac:dyDescent="0.15">
      <c r="A36" s="9" t="s">
        <v>1712</v>
      </c>
      <c r="B36" s="48" t="s">
        <v>1695</v>
      </c>
      <c r="C36" s="48" t="s">
        <v>1713</v>
      </c>
      <c r="D36" s="49" t="s">
        <v>1467</v>
      </c>
      <c r="E36" s="7">
        <v>42348</v>
      </c>
      <c r="F36" s="7">
        <f>F27</f>
        <v>44708</v>
      </c>
      <c r="G36" s="12"/>
      <c r="H36" s="8">
        <f>EDATE(F36-1,1)</f>
        <v>44738</v>
      </c>
      <c r="I36" s="11">
        <f t="shared" ca="1" si="0"/>
        <v>29</v>
      </c>
      <c r="J36" s="9" t="str">
        <f t="shared" ca="1" si="1"/>
        <v>NOT DUE</v>
      </c>
      <c r="K36" s="28"/>
      <c r="L36" s="10"/>
    </row>
    <row r="37" spans="1:12" ht="24" x14ac:dyDescent="0.15">
      <c r="A37" s="9" t="s">
        <v>1714</v>
      </c>
      <c r="B37" s="48" t="s">
        <v>1695</v>
      </c>
      <c r="C37" s="48" t="s">
        <v>1713</v>
      </c>
      <c r="D37" s="49" t="s">
        <v>1698</v>
      </c>
      <c r="E37" s="7">
        <v>42348</v>
      </c>
      <c r="F37" s="7">
        <v>44527</v>
      </c>
      <c r="G37" s="12"/>
      <c r="H37" s="8">
        <f>DATE(YEAR(F37)+1,MONTH(F37),DAY(F37)-1)</f>
        <v>44891</v>
      </c>
      <c r="I37" s="11">
        <f t="shared" ca="1" si="0"/>
        <v>182</v>
      </c>
      <c r="J37" s="9" t="str">
        <f t="shared" ca="1" si="1"/>
        <v>NOT DUE</v>
      </c>
      <c r="K37" s="28"/>
      <c r="L37" s="10"/>
    </row>
    <row r="38" spans="1:12" ht="24" x14ac:dyDescent="0.15">
      <c r="A38" s="9" t="s">
        <v>1715</v>
      </c>
      <c r="B38" s="48" t="s">
        <v>1695</v>
      </c>
      <c r="C38" s="48" t="s">
        <v>1716</v>
      </c>
      <c r="D38" s="49" t="s">
        <v>1701</v>
      </c>
      <c r="E38" s="7">
        <v>42348</v>
      </c>
      <c r="F38" s="7">
        <v>44175</v>
      </c>
      <c r="G38" s="12"/>
      <c r="H38" s="8">
        <f>DATE(YEAR(F38)+5,MONTH(F38),DAY(F38)-1)</f>
        <v>46000</v>
      </c>
      <c r="I38" s="11">
        <f t="shared" ca="1" si="0"/>
        <v>1291</v>
      </c>
      <c r="J38" s="9" t="str">
        <f t="shared" ca="1" si="1"/>
        <v>NOT DUE</v>
      </c>
      <c r="K38" s="28"/>
      <c r="L38" s="10"/>
    </row>
    <row r="39" spans="1:12" ht="24" x14ac:dyDescent="0.15">
      <c r="A39" s="9" t="s">
        <v>1717</v>
      </c>
      <c r="B39" s="44" t="s">
        <v>1695</v>
      </c>
      <c r="C39" s="44" t="s">
        <v>1718</v>
      </c>
      <c r="D39" s="46" t="s">
        <v>1467</v>
      </c>
      <c r="E39" s="7">
        <v>42348</v>
      </c>
      <c r="F39" s="7">
        <f>F36</f>
        <v>44708</v>
      </c>
      <c r="G39" s="12"/>
      <c r="H39" s="8">
        <f>EDATE(F39-1,1)</f>
        <v>44738</v>
      </c>
      <c r="I39" s="11">
        <f t="shared" ca="1" si="0"/>
        <v>29</v>
      </c>
      <c r="J39" s="9" t="str">
        <f t="shared" ca="1" si="1"/>
        <v>NOT DUE</v>
      </c>
      <c r="K39" s="28"/>
      <c r="L39" s="10"/>
    </row>
    <row r="40" spans="1:12" ht="24" x14ac:dyDescent="0.15">
      <c r="A40" s="9" t="s">
        <v>1719</v>
      </c>
      <c r="B40" s="44" t="s">
        <v>1695</v>
      </c>
      <c r="C40" s="44" t="s">
        <v>1718</v>
      </c>
      <c r="D40" s="46" t="s">
        <v>1698</v>
      </c>
      <c r="E40" s="7">
        <v>42348</v>
      </c>
      <c r="F40" s="7">
        <v>44527</v>
      </c>
      <c r="G40" s="12"/>
      <c r="H40" s="8">
        <f>DATE(YEAR(F40)+1,MONTH(F40),DAY(F40)-1)</f>
        <v>44891</v>
      </c>
      <c r="I40" s="11">
        <f t="shared" ca="1" si="0"/>
        <v>182</v>
      </c>
      <c r="J40" s="9" t="str">
        <f t="shared" ca="1" si="1"/>
        <v>NOT DUE</v>
      </c>
      <c r="K40" s="28"/>
      <c r="L40" s="10"/>
    </row>
    <row r="41" spans="1:12" ht="24" x14ac:dyDescent="0.15">
      <c r="A41" s="9" t="s">
        <v>1720</v>
      </c>
      <c r="B41" s="44" t="s">
        <v>1695</v>
      </c>
      <c r="C41" s="44" t="s">
        <v>1721</v>
      </c>
      <c r="D41" s="46" t="s">
        <v>1701</v>
      </c>
      <c r="E41" s="7">
        <v>42348</v>
      </c>
      <c r="F41" s="7">
        <v>44175</v>
      </c>
      <c r="G41" s="12"/>
      <c r="H41" s="8">
        <f>DATE(YEAR(F41)+5,MONTH(F41),DAY(F41)-1)</f>
        <v>46000</v>
      </c>
      <c r="I41" s="11">
        <f t="shared" ca="1" si="0"/>
        <v>1291</v>
      </c>
      <c r="J41" s="9" t="str">
        <f t="shared" ca="1" si="1"/>
        <v>NOT DUE</v>
      </c>
      <c r="K41" s="28"/>
      <c r="L41" s="10"/>
    </row>
    <row r="42" spans="1:12" ht="24" x14ac:dyDescent="0.15">
      <c r="A42" s="9" t="s">
        <v>1722</v>
      </c>
      <c r="B42" s="48" t="s">
        <v>1695</v>
      </c>
      <c r="C42" s="48" t="s">
        <v>1723</v>
      </c>
      <c r="D42" s="49" t="s">
        <v>1467</v>
      </c>
      <c r="E42" s="7">
        <v>42348</v>
      </c>
      <c r="F42" s="7">
        <f>F39</f>
        <v>44708</v>
      </c>
      <c r="G42" s="12"/>
      <c r="H42" s="8">
        <f>EDATE(F42-1,1)</f>
        <v>44738</v>
      </c>
      <c r="I42" s="11">
        <f t="shared" ca="1" si="0"/>
        <v>29</v>
      </c>
      <c r="J42" s="9" t="str">
        <f t="shared" ca="1" si="1"/>
        <v>NOT DUE</v>
      </c>
      <c r="K42" s="28"/>
      <c r="L42" s="32"/>
    </row>
    <row r="43" spans="1:12" ht="24" x14ac:dyDescent="0.15">
      <c r="A43" s="9" t="s">
        <v>1724</v>
      </c>
      <c r="B43" s="48" t="s">
        <v>1695</v>
      </c>
      <c r="C43" s="48" t="s">
        <v>1723</v>
      </c>
      <c r="D43" s="49" t="s">
        <v>1698</v>
      </c>
      <c r="E43" s="7">
        <v>42348</v>
      </c>
      <c r="F43" s="7">
        <v>44527</v>
      </c>
      <c r="G43" s="12"/>
      <c r="H43" s="8">
        <f>DATE(YEAR(F43)+1,MONTH(F43),DAY(F43)-1)</f>
        <v>44891</v>
      </c>
      <c r="I43" s="11">
        <f t="shared" ca="1" si="0"/>
        <v>182</v>
      </c>
      <c r="J43" s="9" t="str">
        <f t="shared" ca="1" si="1"/>
        <v>NOT DUE</v>
      </c>
      <c r="K43" s="28"/>
      <c r="L43" s="32"/>
    </row>
    <row r="44" spans="1:12" ht="24" x14ac:dyDescent="0.15">
      <c r="A44" s="9" t="s">
        <v>1725</v>
      </c>
      <c r="B44" s="48" t="s">
        <v>1695</v>
      </c>
      <c r="C44" s="48" t="s">
        <v>1726</v>
      </c>
      <c r="D44" s="49" t="s">
        <v>1701</v>
      </c>
      <c r="E44" s="7">
        <v>42348</v>
      </c>
      <c r="F44" s="7">
        <v>44175</v>
      </c>
      <c r="G44" s="12"/>
      <c r="H44" s="8">
        <f>DATE(YEAR(F44)+5,MONTH(F44),DAY(F44)-1)</f>
        <v>46000</v>
      </c>
      <c r="I44" s="11">
        <f t="shared" ca="1" si="0"/>
        <v>1291</v>
      </c>
      <c r="J44" s="9" t="str">
        <f t="shared" ca="1" si="1"/>
        <v>NOT DUE</v>
      </c>
      <c r="K44" s="28"/>
      <c r="L44" s="10"/>
    </row>
    <row r="45" spans="1:12" ht="24" x14ac:dyDescent="0.15">
      <c r="A45" s="9" t="s">
        <v>1727</v>
      </c>
      <c r="B45" s="44" t="s">
        <v>1695</v>
      </c>
      <c r="C45" s="50" t="s">
        <v>1728</v>
      </c>
      <c r="D45" s="46" t="s">
        <v>1467</v>
      </c>
      <c r="E45" s="7">
        <v>42348</v>
      </c>
      <c r="F45" s="7">
        <f>F42</f>
        <v>44708</v>
      </c>
      <c r="G45" s="12"/>
      <c r="H45" s="8">
        <f>EDATE(F45-1,1)</f>
        <v>44738</v>
      </c>
      <c r="I45" s="11">
        <f t="shared" ca="1" si="0"/>
        <v>29</v>
      </c>
      <c r="J45" s="9" t="str">
        <f t="shared" ca="1" si="1"/>
        <v>NOT DUE</v>
      </c>
      <c r="K45" s="28"/>
      <c r="L45" s="10"/>
    </row>
    <row r="46" spans="1:12" ht="24" x14ac:dyDescent="0.15">
      <c r="A46" s="9" t="s">
        <v>1729</v>
      </c>
      <c r="B46" s="44" t="s">
        <v>1695</v>
      </c>
      <c r="C46" s="50" t="s">
        <v>1728</v>
      </c>
      <c r="D46" s="46" t="s">
        <v>1698</v>
      </c>
      <c r="E46" s="7">
        <v>42348</v>
      </c>
      <c r="F46" s="7">
        <v>44527</v>
      </c>
      <c r="G46" s="12"/>
      <c r="H46" s="8">
        <f>DATE(YEAR(F46)+1,MONTH(F46),DAY(F46)-1)</f>
        <v>44891</v>
      </c>
      <c r="I46" s="11">
        <f t="shared" ca="1" si="0"/>
        <v>182</v>
      </c>
      <c r="J46" s="9" t="str">
        <f t="shared" ca="1" si="1"/>
        <v>NOT DUE</v>
      </c>
      <c r="K46" s="28"/>
      <c r="L46" s="10"/>
    </row>
    <row r="47" spans="1:12" ht="24" x14ac:dyDescent="0.15">
      <c r="A47" s="9" t="s">
        <v>1730</v>
      </c>
      <c r="B47" s="44" t="s">
        <v>1695</v>
      </c>
      <c r="C47" s="50" t="s">
        <v>1731</v>
      </c>
      <c r="D47" s="46" t="s">
        <v>1701</v>
      </c>
      <c r="E47" s="7">
        <v>42348</v>
      </c>
      <c r="F47" s="7">
        <v>44175</v>
      </c>
      <c r="G47" s="12"/>
      <c r="H47" s="8">
        <f>DATE(YEAR(F47)+5,MONTH(F47),DAY(F47)-1)</f>
        <v>46000</v>
      </c>
      <c r="I47" s="11">
        <f t="shared" ca="1" si="0"/>
        <v>1291</v>
      </c>
      <c r="J47" s="9" t="str">
        <f t="shared" ca="1" si="1"/>
        <v>NOT DUE</v>
      </c>
      <c r="K47" s="28"/>
      <c r="L47" s="10"/>
    </row>
    <row r="48" spans="1:12" ht="24" x14ac:dyDescent="0.15">
      <c r="A48" s="9" t="s">
        <v>1732</v>
      </c>
      <c r="B48" s="48" t="s">
        <v>1695</v>
      </c>
      <c r="C48" s="51" t="s">
        <v>1733</v>
      </c>
      <c r="D48" s="49" t="s">
        <v>1467</v>
      </c>
      <c r="E48" s="7">
        <v>42348</v>
      </c>
      <c r="F48" s="7">
        <f>F42</f>
        <v>44708</v>
      </c>
      <c r="G48" s="12"/>
      <c r="H48" s="8">
        <f>EDATE(F48-1,1)</f>
        <v>44738</v>
      </c>
      <c r="I48" s="11">
        <f t="shared" ca="1" si="0"/>
        <v>29</v>
      </c>
      <c r="J48" s="9" t="str">
        <f t="shared" ca="1" si="1"/>
        <v>NOT DUE</v>
      </c>
      <c r="K48" s="28"/>
      <c r="L48" s="10"/>
    </row>
    <row r="49" spans="1:12" ht="24" x14ac:dyDescent="0.15">
      <c r="A49" s="9" t="s">
        <v>1734</v>
      </c>
      <c r="B49" s="48" t="s">
        <v>1695</v>
      </c>
      <c r="C49" s="51" t="s">
        <v>1733</v>
      </c>
      <c r="D49" s="49" t="s">
        <v>1698</v>
      </c>
      <c r="E49" s="7">
        <v>42348</v>
      </c>
      <c r="F49" s="7">
        <v>44527</v>
      </c>
      <c r="G49" s="12"/>
      <c r="H49" s="8">
        <f>DATE(YEAR(F49)+1,MONTH(F49),DAY(F49)-1)</f>
        <v>44891</v>
      </c>
      <c r="I49" s="11">
        <f t="shared" ca="1" si="0"/>
        <v>182</v>
      </c>
      <c r="J49" s="9" t="str">
        <f t="shared" ca="1" si="1"/>
        <v>NOT DUE</v>
      </c>
      <c r="K49" s="28"/>
      <c r="L49" s="10"/>
    </row>
    <row r="50" spans="1:12" ht="24" x14ac:dyDescent="0.15">
      <c r="A50" s="9" t="s">
        <v>1735</v>
      </c>
      <c r="B50" s="48" t="s">
        <v>1695</v>
      </c>
      <c r="C50" s="51" t="s">
        <v>1736</v>
      </c>
      <c r="D50" s="49" t="s">
        <v>1701</v>
      </c>
      <c r="E50" s="7">
        <v>42348</v>
      </c>
      <c r="F50" s="7">
        <v>44175</v>
      </c>
      <c r="G50" s="12"/>
      <c r="H50" s="8">
        <f>DATE(YEAR(F50)+5,MONTH(F50),DAY(F50)-1)</f>
        <v>46000</v>
      </c>
      <c r="I50" s="11">
        <f t="shared" ca="1" si="0"/>
        <v>1291</v>
      </c>
      <c r="J50" s="9" t="str">
        <f t="shared" ca="1" si="1"/>
        <v>NOT DUE</v>
      </c>
      <c r="K50" s="28"/>
      <c r="L50" s="10"/>
    </row>
    <row r="51" spans="1:12" ht="24" x14ac:dyDescent="0.15">
      <c r="A51" s="9" t="s">
        <v>1737</v>
      </c>
      <c r="B51" s="44" t="s">
        <v>1695</v>
      </c>
      <c r="C51" s="50" t="s">
        <v>1738</v>
      </c>
      <c r="D51" s="46" t="s">
        <v>1467</v>
      </c>
      <c r="E51" s="7">
        <v>42348</v>
      </c>
      <c r="F51" s="7">
        <f>F48</f>
        <v>44708</v>
      </c>
      <c r="G51" s="12"/>
      <c r="H51" s="8">
        <f>EDATE(F51-1,1)</f>
        <v>44738</v>
      </c>
      <c r="I51" s="11">
        <f t="shared" ca="1" si="0"/>
        <v>29</v>
      </c>
      <c r="J51" s="9" t="str">
        <f t="shared" ca="1" si="1"/>
        <v>NOT DUE</v>
      </c>
      <c r="K51" s="28"/>
      <c r="L51" s="10"/>
    </row>
    <row r="52" spans="1:12" ht="24" x14ac:dyDescent="0.15">
      <c r="A52" s="9" t="s">
        <v>1739</v>
      </c>
      <c r="B52" s="44" t="s">
        <v>1695</v>
      </c>
      <c r="C52" s="50" t="s">
        <v>1738</v>
      </c>
      <c r="D52" s="46" t="s">
        <v>1698</v>
      </c>
      <c r="E52" s="7">
        <v>42348</v>
      </c>
      <c r="F52" s="7">
        <v>44527</v>
      </c>
      <c r="G52" s="12"/>
      <c r="H52" s="8">
        <f>DATE(YEAR(F52)+1,MONTH(F52),DAY(F52)-1)</f>
        <v>44891</v>
      </c>
      <c r="I52" s="11">
        <f t="shared" ca="1" si="0"/>
        <v>182</v>
      </c>
      <c r="J52" s="9" t="str">
        <f t="shared" ca="1" si="1"/>
        <v>NOT DUE</v>
      </c>
      <c r="K52" s="28"/>
      <c r="L52" s="10"/>
    </row>
    <row r="53" spans="1:12" ht="24" x14ac:dyDescent="0.15">
      <c r="A53" s="9" t="s">
        <v>1740</v>
      </c>
      <c r="B53" s="44" t="s">
        <v>1695</v>
      </c>
      <c r="C53" s="50" t="s">
        <v>1741</v>
      </c>
      <c r="D53" s="46" t="s">
        <v>1701</v>
      </c>
      <c r="E53" s="7">
        <v>42348</v>
      </c>
      <c r="F53" s="7">
        <v>44175</v>
      </c>
      <c r="G53" s="12"/>
      <c r="H53" s="8">
        <f>DATE(YEAR(F53)+5,MONTH(F53),DAY(F53)-1)</f>
        <v>46000</v>
      </c>
      <c r="I53" s="11">
        <f t="shared" ca="1" si="0"/>
        <v>1291</v>
      </c>
      <c r="J53" s="9" t="str">
        <f t="shared" ca="1" si="1"/>
        <v>NOT DUE</v>
      </c>
      <c r="K53" s="28"/>
      <c r="L53" s="32"/>
    </row>
    <row r="54" spans="1:12" ht="24" x14ac:dyDescent="0.15">
      <c r="A54" s="9" t="s">
        <v>1742</v>
      </c>
      <c r="B54" s="48" t="s">
        <v>1695</v>
      </c>
      <c r="C54" s="51" t="s">
        <v>1743</v>
      </c>
      <c r="D54" s="49" t="s">
        <v>1467</v>
      </c>
      <c r="E54" s="7">
        <v>42348</v>
      </c>
      <c r="F54" s="7">
        <f>F51</f>
        <v>44708</v>
      </c>
      <c r="G54" s="12"/>
      <c r="H54" s="8">
        <f>EDATE(F54-1,1)</f>
        <v>44738</v>
      </c>
      <c r="I54" s="11">
        <f t="shared" ca="1" si="0"/>
        <v>29</v>
      </c>
      <c r="J54" s="9" t="str">
        <f t="shared" ca="1" si="1"/>
        <v>NOT DUE</v>
      </c>
      <c r="K54" s="28"/>
      <c r="L54" s="10"/>
    </row>
    <row r="55" spans="1:12" ht="24" x14ac:dyDescent="0.15">
      <c r="A55" s="9" t="s">
        <v>1744</v>
      </c>
      <c r="B55" s="48" t="s">
        <v>1695</v>
      </c>
      <c r="C55" s="51" t="s">
        <v>1743</v>
      </c>
      <c r="D55" s="49" t="s">
        <v>1698</v>
      </c>
      <c r="E55" s="7">
        <v>42348</v>
      </c>
      <c r="F55" s="7">
        <v>44527</v>
      </c>
      <c r="G55" s="12"/>
      <c r="H55" s="8">
        <f>DATE(YEAR(F55)+1,MONTH(F55),DAY(F55)-1)</f>
        <v>44891</v>
      </c>
      <c r="I55" s="11">
        <f t="shared" ca="1" si="0"/>
        <v>182</v>
      </c>
      <c r="J55" s="9" t="str">
        <f t="shared" ca="1" si="1"/>
        <v>NOT DUE</v>
      </c>
      <c r="K55" s="28"/>
      <c r="L55" s="32"/>
    </row>
    <row r="56" spans="1:12" ht="24" x14ac:dyDescent="0.15">
      <c r="A56" s="9" t="s">
        <v>1745</v>
      </c>
      <c r="B56" s="48" t="s">
        <v>1695</v>
      </c>
      <c r="C56" s="51" t="s">
        <v>1746</v>
      </c>
      <c r="D56" s="49" t="s">
        <v>1701</v>
      </c>
      <c r="E56" s="7">
        <v>42348</v>
      </c>
      <c r="F56" s="7">
        <v>44175</v>
      </c>
      <c r="G56" s="12"/>
      <c r="H56" s="8">
        <f>DATE(YEAR(F56)+5,MONTH(F56),DAY(F56)-1)</f>
        <v>46000</v>
      </c>
      <c r="I56" s="11">
        <f t="shared" ca="1" si="0"/>
        <v>1291</v>
      </c>
      <c r="J56" s="9" t="str">
        <f t="shared" ca="1" si="1"/>
        <v>NOT DUE</v>
      </c>
      <c r="K56" s="28"/>
      <c r="L56" s="10"/>
    </row>
    <row r="57" spans="1:12" ht="24" x14ac:dyDescent="0.15">
      <c r="A57" s="9" t="s">
        <v>1747</v>
      </c>
      <c r="B57" s="44" t="s">
        <v>1695</v>
      </c>
      <c r="C57" s="50" t="s">
        <v>1748</v>
      </c>
      <c r="D57" s="46" t="s">
        <v>1467</v>
      </c>
      <c r="E57" s="7">
        <v>42348</v>
      </c>
      <c r="F57" s="7">
        <f>F54</f>
        <v>44708</v>
      </c>
      <c r="G57" s="12"/>
      <c r="H57" s="8">
        <f>EDATE(F57-1,1)</f>
        <v>44738</v>
      </c>
      <c r="I57" s="11">
        <f t="shared" ca="1" si="0"/>
        <v>29</v>
      </c>
      <c r="J57" s="9" t="str">
        <f t="shared" ca="1" si="1"/>
        <v>NOT DUE</v>
      </c>
      <c r="K57" s="28"/>
      <c r="L57" s="10"/>
    </row>
    <row r="58" spans="1:12" ht="24" x14ac:dyDescent="0.15">
      <c r="A58" s="9" t="s">
        <v>1749</v>
      </c>
      <c r="B58" s="44" t="s">
        <v>1695</v>
      </c>
      <c r="C58" s="50" t="s">
        <v>1748</v>
      </c>
      <c r="D58" s="46" t="s">
        <v>1698</v>
      </c>
      <c r="E58" s="7">
        <v>42348</v>
      </c>
      <c r="F58" s="7">
        <v>44527</v>
      </c>
      <c r="G58" s="12"/>
      <c r="H58" s="8">
        <f>DATE(YEAR(F58)+1,MONTH(F58),DAY(F58)-1)</f>
        <v>44891</v>
      </c>
      <c r="I58" s="11">
        <f t="shared" ca="1" si="0"/>
        <v>182</v>
      </c>
      <c r="J58" s="9" t="str">
        <f t="shared" ca="1" si="1"/>
        <v>NOT DUE</v>
      </c>
      <c r="K58" s="28"/>
      <c r="L58" s="10"/>
    </row>
    <row r="59" spans="1:12" ht="24" x14ac:dyDescent="0.15">
      <c r="A59" s="9" t="s">
        <v>1750</v>
      </c>
      <c r="B59" s="44" t="s">
        <v>1695</v>
      </c>
      <c r="C59" s="50" t="s">
        <v>1751</v>
      </c>
      <c r="D59" s="46" t="s">
        <v>1701</v>
      </c>
      <c r="E59" s="7">
        <v>42348</v>
      </c>
      <c r="F59" s="7">
        <v>44175</v>
      </c>
      <c r="G59" s="12"/>
      <c r="H59" s="8">
        <f>DATE(YEAR(F59)+5,MONTH(F59),DAY(F59)-1)</f>
        <v>46000</v>
      </c>
      <c r="I59" s="11">
        <f t="shared" ca="1" si="0"/>
        <v>1291</v>
      </c>
      <c r="J59" s="9" t="str">
        <f t="shared" ca="1" si="1"/>
        <v>NOT DUE</v>
      </c>
      <c r="K59" s="28"/>
      <c r="L59" s="10"/>
    </row>
    <row r="60" spans="1:12" ht="24" x14ac:dyDescent="0.15">
      <c r="A60" s="9" t="s">
        <v>1752</v>
      </c>
      <c r="B60" s="48" t="s">
        <v>1695</v>
      </c>
      <c r="C60" s="51" t="s">
        <v>1753</v>
      </c>
      <c r="D60" s="49" t="s">
        <v>1467</v>
      </c>
      <c r="E60" s="7">
        <v>42348</v>
      </c>
      <c r="F60" s="7">
        <f>F57</f>
        <v>44708</v>
      </c>
      <c r="G60" s="12"/>
      <c r="H60" s="8">
        <f>EDATE(F60-1,1)</f>
        <v>44738</v>
      </c>
      <c r="I60" s="11">
        <f t="shared" ca="1" si="0"/>
        <v>29</v>
      </c>
      <c r="J60" s="9" t="str">
        <f t="shared" ca="1" si="1"/>
        <v>NOT DUE</v>
      </c>
      <c r="K60" s="28"/>
      <c r="L60" s="10"/>
    </row>
    <row r="61" spans="1:12" ht="24" x14ac:dyDescent="0.15">
      <c r="A61" s="9" t="s">
        <v>1754</v>
      </c>
      <c r="B61" s="48" t="s">
        <v>1695</v>
      </c>
      <c r="C61" s="51" t="s">
        <v>1753</v>
      </c>
      <c r="D61" s="49" t="s">
        <v>1698</v>
      </c>
      <c r="E61" s="7">
        <v>42348</v>
      </c>
      <c r="F61" s="7">
        <v>44527</v>
      </c>
      <c r="G61" s="12"/>
      <c r="H61" s="8">
        <f>DATE(YEAR(F61)+1,MONTH(F61),DAY(F61)-1)</f>
        <v>44891</v>
      </c>
      <c r="I61" s="11">
        <f t="shared" ca="1" si="0"/>
        <v>182</v>
      </c>
      <c r="J61" s="9" t="str">
        <f t="shared" ca="1" si="1"/>
        <v>NOT DUE</v>
      </c>
      <c r="K61" s="28"/>
      <c r="L61" s="10"/>
    </row>
    <row r="62" spans="1:12" ht="24" x14ac:dyDescent="0.15">
      <c r="A62" s="9" t="s">
        <v>1755</v>
      </c>
      <c r="B62" s="48" t="s">
        <v>1695</v>
      </c>
      <c r="C62" s="51" t="s">
        <v>1753</v>
      </c>
      <c r="D62" s="49" t="s">
        <v>1701</v>
      </c>
      <c r="E62" s="7">
        <v>42348</v>
      </c>
      <c r="F62" s="7">
        <v>44175</v>
      </c>
      <c r="G62" s="12"/>
      <c r="H62" s="8">
        <f>DATE(YEAR(F62)+5,MONTH(F62),DAY(F62)-1)</f>
        <v>46000</v>
      </c>
      <c r="I62" s="11">
        <f t="shared" ca="1" si="0"/>
        <v>1291</v>
      </c>
      <c r="J62" s="9" t="str">
        <f t="shared" ca="1" si="1"/>
        <v>NOT DUE</v>
      </c>
      <c r="K62" s="28"/>
      <c r="L62" s="10"/>
    </row>
    <row r="63" spans="1:12" ht="24" x14ac:dyDescent="0.15">
      <c r="A63" s="9" t="s">
        <v>1756</v>
      </c>
      <c r="B63" s="44" t="s">
        <v>1695</v>
      </c>
      <c r="C63" s="50" t="s">
        <v>1757</v>
      </c>
      <c r="D63" s="46" t="s">
        <v>1467</v>
      </c>
      <c r="E63" s="7">
        <v>42348</v>
      </c>
      <c r="F63" s="7">
        <f>F60</f>
        <v>44708</v>
      </c>
      <c r="G63" s="12"/>
      <c r="H63" s="8">
        <f>EDATE(F63-1,1)</f>
        <v>44738</v>
      </c>
      <c r="I63" s="11">
        <f t="shared" ca="1" si="0"/>
        <v>29</v>
      </c>
      <c r="J63" s="9" t="str">
        <f t="shared" ca="1" si="1"/>
        <v>NOT DUE</v>
      </c>
      <c r="K63" s="28"/>
      <c r="L63" s="10"/>
    </row>
    <row r="64" spans="1:12" ht="24" x14ac:dyDescent="0.15">
      <c r="A64" s="9" t="s">
        <v>1758</v>
      </c>
      <c r="B64" s="44" t="s">
        <v>1695</v>
      </c>
      <c r="C64" s="50" t="s">
        <v>1757</v>
      </c>
      <c r="D64" s="46" t="s">
        <v>1698</v>
      </c>
      <c r="E64" s="7">
        <v>42348</v>
      </c>
      <c r="F64" s="7">
        <v>44527</v>
      </c>
      <c r="G64" s="12"/>
      <c r="H64" s="8">
        <f>DATE(YEAR(F64)+1,MONTH(F64),DAY(F64)-1)</f>
        <v>44891</v>
      </c>
      <c r="I64" s="11">
        <f t="shared" ca="1" si="0"/>
        <v>182</v>
      </c>
      <c r="J64" s="9" t="str">
        <f t="shared" ca="1" si="1"/>
        <v>NOT DUE</v>
      </c>
      <c r="K64" s="28"/>
      <c r="L64" s="10"/>
    </row>
    <row r="65" spans="1:12" ht="24" x14ac:dyDescent="0.15">
      <c r="A65" s="9" t="s">
        <v>1759</v>
      </c>
      <c r="B65" s="44" t="s">
        <v>1695</v>
      </c>
      <c r="C65" s="50" t="s">
        <v>1757</v>
      </c>
      <c r="D65" s="46" t="s">
        <v>1701</v>
      </c>
      <c r="E65" s="7">
        <v>42348</v>
      </c>
      <c r="F65" s="7">
        <v>44175</v>
      </c>
      <c r="G65" s="12"/>
      <c r="H65" s="8">
        <f>DATE(YEAR(F65)+5,MONTH(F65),DAY(F65)-1)</f>
        <v>46000</v>
      </c>
      <c r="I65" s="11">
        <f t="shared" ca="1" si="0"/>
        <v>1291</v>
      </c>
      <c r="J65" s="9" t="str">
        <f t="shared" ca="1" si="1"/>
        <v>NOT DUE</v>
      </c>
      <c r="K65" s="28"/>
      <c r="L65" s="32"/>
    </row>
    <row r="66" spans="1:12" ht="24" x14ac:dyDescent="0.15">
      <c r="A66" s="9" t="s">
        <v>1760</v>
      </c>
      <c r="B66" s="48" t="s">
        <v>1695</v>
      </c>
      <c r="C66" s="51" t="s">
        <v>1761</v>
      </c>
      <c r="D66" s="49" t="s">
        <v>1467</v>
      </c>
      <c r="E66" s="7">
        <v>42348</v>
      </c>
      <c r="F66" s="7">
        <f>F63</f>
        <v>44708</v>
      </c>
      <c r="G66" s="12"/>
      <c r="H66" s="8">
        <f>EDATE(F66-1,1)</f>
        <v>44738</v>
      </c>
      <c r="I66" s="11">
        <f t="shared" ca="1" si="0"/>
        <v>29</v>
      </c>
      <c r="J66" s="9" t="str">
        <f t="shared" ca="1" si="1"/>
        <v>NOT DUE</v>
      </c>
      <c r="K66" s="28"/>
      <c r="L66" s="32"/>
    </row>
    <row r="67" spans="1:12" ht="24" x14ac:dyDescent="0.15">
      <c r="A67" s="9" t="s">
        <v>1762</v>
      </c>
      <c r="B67" s="48" t="s">
        <v>1695</v>
      </c>
      <c r="C67" s="51" t="s">
        <v>1761</v>
      </c>
      <c r="D67" s="49" t="s">
        <v>1698</v>
      </c>
      <c r="E67" s="7">
        <v>42348</v>
      </c>
      <c r="F67" s="7">
        <v>44527</v>
      </c>
      <c r="G67" s="12"/>
      <c r="H67" s="8">
        <f>DATE(YEAR(F67)+1,MONTH(F67),DAY(F67)-1)</f>
        <v>44891</v>
      </c>
      <c r="I67" s="11">
        <f t="shared" ca="1" si="0"/>
        <v>182</v>
      </c>
      <c r="J67" s="9" t="str">
        <f t="shared" ca="1" si="1"/>
        <v>NOT DUE</v>
      </c>
      <c r="K67" s="28"/>
      <c r="L67" s="10"/>
    </row>
    <row r="68" spans="1:12" ht="24" x14ac:dyDescent="0.15">
      <c r="A68" s="9" t="s">
        <v>1763</v>
      </c>
      <c r="B68" s="48" t="s">
        <v>1695</v>
      </c>
      <c r="C68" s="51" t="s">
        <v>1764</v>
      </c>
      <c r="D68" s="49" t="s">
        <v>1701</v>
      </c>
      <c r="E68" s="7">
        <v>42348</v>
      </c>
      <c r="F68" s="7">
        <v>44175</v>
      </c>
      <c r="G68" s="12"/>
      <c r="H68" s="8">
        <f>DATE(YEAR(F68)+5,MONTH(F68),DAY(F68)-1)</f>
        <v>46000</v>
      </c>
      <c r="I68" s="11">
        <f t="shared" ca="1" si="0"/>
        <v>1291</v>
      </c>
      <c r="J68" s="9" t="str">
        <f t="shared" ca="1" si="1"/>
        <v>NOT DUE</v>
      </c>
      <c r="K68" s="28"/>
      <c r="L68" s="10"/>
    </row>
    <row r="69" spans="1:12" ht="24" x14ac:dyDescent="0.15">
      <c r="A69" s="9" t="s">
        <v>1765</v>
      </c>
      <c r="B69" s="44" t="s">
        <v>1695</v>
      </c>
      <c r="C69" s="50" t="s">
        <v>1766</v>
      </c>
      <c r="D69" s="46" t="s">
        <v>1467</v>
      </c>
      <c r="E69" s="7">
        <v>42348</v>
      </c>
      <c r="F69" s="7">
        <f>F66</f>
        <v>44708</v>
      </c>
      <c r="G69" s="12"/>
      <c r="H69" s="8">
        <f>EDATE(F69-1,1)</f>
        <v>44738</v>
      </c>
      <c r="I69" s="11">
        <f t="shared" ca="1" si="0"/>
        <v>29</v>
      </c>
      <c r="J69" s="9" t="str">
        <f t="shared" ca="1" si="1"/>
        <v>NOT DUE</v>
      </c>
      <c r="K69" s="28"/>
      <c r="L69" s="10"/>
    </row>
    <row r="70" spans="1:12" ht="24" x14ac:dyDescent="0.15">
      <c r="A70" s="9" t="s">
        <v>1767</v>
      </c>
      <c r="B70" s="44" t="s">
        <v>1695</v>
      </c>
      <c r="C70" s="50" t="s">
        <v>1766</v>
      </c>
      <c r="D70" s="46" t="s">
        <v>1698</v>
      </c>
      <c r="E70" s="7">
        <v>42348</v>
      </c>
      <c r="F70" s="7">
        <v>44527</v>
      </c>
      <c r="G70" s="12"/>
      <c r="H70" s="8">
        <f>DATE(YEAR(F70)+1,MONTH(F70),DAY(F70)-1)</f>
        <v>44891</v>
      </c>
      <c r="I70" s="11">
        <f t="shared" ca="1" si="0"/>
        <v>182</v>
      </c>
      <c r="J70" s="9" t="str">
        <f t="shared" ca="1" si="1"/>
        <v>NOT DUE</v>
      </c>
      <c r="K70" s="28"/>
      <c r="L70" s="10"/>
    </row>
    <row r="71" spans="1:12" ht="24" x14ac:dyDescent="0.15">
      <c r="A71" s="9" t="s">
        <v>1768</v>
      </c>
      <c r="B71" s="44" t="s">
        <v>1695</v>
      </c>
      <c r="C71" s="50" t="s">
        <v>1769</v>
      </c>
      <c r="D71" s="46" t="s">
        <v>1701</v>
      </c>
      <c r="E71" s="7">
        <v>42348</v>
      </c>
      <c r="F71" s="7">
        <v>44175</v>
      </c>
      <c r="G71" s="12"/>
      <c r="H71" s="8">
        <f>DATE(YEAR(F71)+5,MONTH(F71),DAY(F71)-1)</f>
        <v>46000</v>
      </c>
      <c r="I71" s="11">
        <f t="shared" ca="1" si="0"/>
        <v>1291</v>
      </c>
      <c r="J71" s="9" t="str">
        <f t="shared" ca="1" si="1"/>
        <v>NOT DUE</v>
      </c>
      <c r="K71" s="28"/>
      <c r="L71" s="10"/>
    </row>
    <row r="72" spans="1:12" ht="24" x14ac:dyDescent="0.15">
      <c r="A72" s="9" t="s">
        <v>1770</v>
      </c>
      <c r="B72" s="48" t="s">
        <v>1695</v>
      </c>
      <c r="C72" s="51" t="s">
        <v>1771</v>
      </c>
      <c r="D72" s="49" t="s">
        <v>1467</v>
      </c>
      <c r="E72" s="7">
        <v>42348</v>
      </c>
      <c r="F72" s="7">
        <f>F69</f>
        <v>44708</v>
      </c>
      <c r="G72" s="12"/>
      <c r="H72" s="8">
        <f>EDATE(F72-1,1)</f>
        <v>44738</v>
      </c>
      <c r="I72" s="11">
        <f t="shared" ref="I72:I135" ca="1" si="2">IF(ISBLANK(H72),"",H72-DATE(YEAR(NOW()),MONTH(NOW()),DAY(NOW())))</f>
        <v>29</v>
      </c>
      <c r="J72" s="9" t="str">
        <f t="shared" ref="J72:J95" ca="1" si="3">IF(I72="","",IF(I72&lt;0,"OVERDUE","NOT DUE"))</f>
        <v>NOT DUE</v>
      </c>
      <c r="K72" s="28"/>
      <c r="L72" s="10"/>
    </row>
    <row r="73" spans="1:12" ht="24" x14ac:dyDescent="0.15">
      <c r="A73" s="9" t="s">
        <v>1772</v>
      </c>
      <c r="B73" s="48" t="s">
        <v>1695</v>
      </c>
      <c r="C73" s="51" t="s">
        <v>1771</v>
      </c>
      <c r="D73" s="49" t="s">
        <v>1698</v>
      </c>
      <c r="E73" s="7">
        <v>42348</v>
      </c>
      <c r="F73" s="7">
        <v>44527</v>
      </c>
      <c r="G73" s="12"/>
      <c r="H73" s="8">
        <f>DATE(YEAR(F73)+1,MONTH(F73),DAY(F73)-1)</f>
        <v>44891</v>
      </c>
      <c r="I73" s="11">
        <f t="shared" ca="1" si="2"/>
        <v>182</v>
      </c>
      <c r="J73" s="9" t="str">
        <f t="shared" ca="1" si="3"/>
        <v>NOT DUE</v>
      </c>
      <c r="K73" s="28"/>
      <c r="L73" s="10"/>
    </row>
    <row r="74" spans="1:12" ht="24" x14ac:dyDescent="0.15">
      <c r="A74" s="9" t="s">
        <v>1773</v>
      </c>
      <c r="B74" s="48" t="s">
        <v>1695</v>
      </c>
      <c r="C74" s="51" t="s">
        <v>1774</v>
      </c>
      <c r="D74" s="49" t="s">
        <v>1701</v>
      </c>
      <c r="E74" s="7">
        <v>42348</v>
      </c>
      <c r="F74" s="7">
        <v>44175</v>
      </c>
      <c r="G74" s="12"/>
      <c r="H74" s="8">
        <f>DATE(YEAR(F74)+5,MONTH(F74),DAY(F74)-1)</f>
        <v>46000</v>
      </c>
      <c r="I74" s="11">
        <f t="shared" ca="1" si="2"/>
        <v>1291</v>
      </c>
      <c r="J74" s="9" t="str">
        <f t="shared" ca="1" si="3"/>
        <v>NOT DUE</v>
      </c>
      <c r="K74" s="28"/>
      <c r="L74" s="10"/>
    </row>
    <row r="75" spans="1:12" ht="24" x14ac:dyDescent="0.15">
      <c r="A75" s="9" t="s">
        <v>1775</v>
      </c>
      <c r="B75" s="44" t="s">
        <v>1695</v>
      </c>
      <c r="C75" s="50" t="s">
        <v>1776</v>
      </c>
      <c r="D75" s="46" t="s">
        <v>1467</v>
      </c>
      <c r="E75" s="7">
        <v>42348</v>
      </c>
      <c r="F75" s="7">
        <f>F72</f>
        <v>44708</v>
      </c>
      <c r="G75" s="12"/>
      <c r="H75" s="8">
        <f>EDATE(F75-1,1)</f>
        <v>44738</v>
      </c>
      <c r="I75" s="11">
        <f t="shared" ca="1" si="2"/>
        <v>29</v>
      </c>
      <c r="J75" s="9" t="str">
        <f t="shared" ca="1" si="3"/>
        <v>NOT DUE</v>
      </c>
      <c r="K75" s="28"/>
      <c r="L75" s="10"/>
    </row>
    <row r="76" spans="1:12" ht="24" x14ac:dyDescent="0.15">
      <c r="A76" s="9" t="s">
        <v>1777</v>
      </c>
      <c r="B76" s="44" t="s">
        <v>1695</v>
      </c>
      <c r="C76" s="50" t="s">
        <v>1776</v>
      </c>
      <c r="D76" s="46" t="s">
        <v>1698</v>
      </c>
      <c r="E76" s="7">
        <v>42348</v>
      </c>
      <c r="F76" s="7">
        <v>44527</v>
      </c>
      <c r="G76" s="12"/>
      <c r="H76" s="8">
        <f>DATE(YEAR(F76)+1,MONTH(F76),DAY(F76)-1)</f>
        <v>44891</v>
      </c>
      <c r="I76" s="11">
        <f t="shared" ca="1" si="2"/>
        <v>182</v>
      </c>
      <c r="J76" s="9" t="str">
        <f t="shared" ca="1" si="3"/>
        <v>NOT DUE</v>
      </c>
      <c r="K76" s="28"/>
      <c r="L76" s="32"/>
    </row>
    <row r="77" spans="1:12" ht="24" x14ac:dyDescent="0.15">
      <c r="A77" s="9" t="s">
        <v>1778</v>
      </c>
      <c r="B77" s="44" t="s">
        <v>1695</v>
      </c>
      <c r="C77" s="50" t="s">
        <v>1776</v>
      </c>
      <c r="D77" s="46" t="s">
        <v>1701</v>
      </c>
      <c r="E77" s="7">
        <v>42348</v>
      </c>
      <c r="F77" s="7">
        <v>44175</v>
      </c>
      <c r="G77" s="12"/>
      <c r="H77" s="8">
        <f>DATE(YEAR(F77)+5,MONTH(F77),DAY(F77)-1)</f>
        <v>46000</v>
      </c>
      <c r="I77" s="11">
        <f t="shared" ca="1" si="2"/>
        <v>1291</v>
      </c>
      <c r="J77" s="9" t="str">
        <f t="shared" ca="1" si="3"/>
        <v>NOT DUE</v>
      </c>
      <c r="K77" s="28"/>
      <c r="L77" s="32"/>
    </row>
    <row r="78" spans="1:12" ht="24" x14ac:dyDescent="0.15">
      <c r="A78" s="9" t="s">
        <v>1779</v>
      </c>
      <c r="B78" s="48" t="s">
        <v>1695</v>
      </c>
      <c r="C78" s="51" t="s">
        <v>1780</v>
      </c>
      <c r="D78" s="49" t="s">
        <v>1467</v>
      </c>
      <c r="E78" s="7">
        <v>42348</v>
      </c>
      <c r="F78" s="7">
        <f>F75</f>
        <v>44708</v>
      </c>
      <c r="G78" s="12"/>
      <c r="H78" s="8">
        <f>EDATE(F78-1,1)</f>
        <v>44738</v>
      </c>
      <c r="I78" s="11">
        <f t="shared" ca="1" si="2"/>
        <v>29</v>
      </c>
      <c r="J78" s="9" t="str">
        <f t="shared" ca="1" si="3"/>
        <v>NOT DUE</v>
      </c>
      <c r="K78" s="28"/>
      <c r="L78" s="10"/>
    </row>
    <row r="79" spans="1:12" ht="24" x14ac:dyDescent="0.15">
      <c r="A79" s="9" t="s">
        <v>1781</v>
      </c>
      <c r="B79" s="48" t="s">
        <v>1695</v>
      </c>
      <c r="C79" s="51" t="s">
        <v>1780</v>
      </c>
      <c r="D79" s="49" t="s">
        <v>1698</v>
      </c>
      <c r="E79" s="7">
        <v>42348</v>
      </c>
      <c r="F79" s="7">
        <v>44527</v>
      </c>
      <c r="G79" s="12"/>
      <c r="H79" s="8">
        <f>DATE(YEAR(F79)+1,MONTH(F79),DAY(F79)-1)</f>
        <v>44891</v>
      </c>
      <c r="I79" s="11">
        <f t="shared" ca="1" si="2"/>
        <v>182</v>
      </c>
      <c r="J79" s="9" t="str">
        <f t="shared" ca="1" si="3"/>
        <v>NOT DUE</v>
      </c>
      <c r="K79" s="28"/>
      <c r="L79" s="10"/>
    </row>
    <row r="80" spans="1:12" ht="24" x14ac:dyDescent="0.15">
      <c r="A80" s="9" t="s">
        <v>1782</v>
      </c>
      <c r="B80" s="48" t="s">
        <v>1695</v>
      </c>
      <c r="C80" s="51" t="s">
        <v>1783</v>
      </c>
      <c r="D80" s="49" t="s">
        <v>1701</v>
      </c>
      <c r="E80" s="7">
        <v>42348</v>
      </c>
      <c r="F80" s="7">
        <v>44175</v>
      </c>
      <c r="G80" s="12"/>
      <c r="H80" s="8">
        <f>DATE(YEAR(F80)+5,MONTH(F80),DAY(F80)-1)</f>
        <v>46000</v>
      </c>
      <c r="I80" s="11">
        <f t="shared" ca="1" si="2"/>
        <v>1291</v>
      </c>
      <c r="J80" s="9" t="str">
        <f t="shared" ca="1" si="3"/>
        <v>NOT DUE</v>
      </c>
      <c r="K80" s="28"/>
      <c r="L80" s="10"/>
    </row>
    <row r="81" spans="1:12" ht="24" x14ac:dyDescent="0.15">
      <c r="A81" s="9" t="s">
        <v>1784</v>
      </c>
      <c r="B81" s="44" t="s">
        <v>1695</v>
      </c>
      <c r="C81" s="50" t="s">
        <v>1785</v>
      </c>
      <c r="D81" s="46" t="s">
        <v>1467</v>
      </c>
      <c r="E81" s="7">
        <v>42348</v>
      </c>
      <c r="F81" s="7">
        <f>F78</f>
        <v>44708</v>
      </c>
      <c r="G81" s="12"/>
      <c r="H81" s="8">
        <f>EDATE(F81-1,1)</f>
        <v>44738</v>
      </c>
      <c r="I81" s="11">
        <f t="shared" ca="1" si="2"/>
        <v>29</v>
      </c>
      <c r="J81" s="9" t="str">
        <f t="shared" ca="1" si="3"/>
        <v>NOT DUE</v>
      </c>
      <c r="K81" s="28"/>
      <c r="L81" s="10"/>
    </row>
    <row r="82" spans="1:12" ht="24" x14ac:dyDescent="0.15">
      <c r="A82" s="9" t="s">
        <v>1786</v>
      </c>
      <c r="B82" s="44" t="s">
        <v>1695</v>
      </c>
      <c r="C82" s="50" t="s">
        <v>1785</v>
      </c>
      <c r="D82" s="46" t="s">
        <v>1698</v>
      </c>
      <c r="E82" s="7">
        <v>42348</v>
      </c>
      <c r="F82" s="7">
        <v>44527</v>
      </c>
      <c r="G82" s="12"/>
      <c r="H82" s="8">
        <f>DATE(YEAR(F82)+1,MONTH(F82),DAY(F82)-1)</f>
        <v>44891</v>
      </c>
      <c r="I82" s="11">
        <f t="shared" ca="1" si="2"/>
        <v>182</v>
      </c>
      <c r="J82" s="9" t="str">
        <f t="shared" ca="1" si="3"/>
        <v>NOT DUE</v>
      </c>
      <c r="K82" s="28"/>
      <c r="L82" s="10"/>
    </row>
    <row r="83" spans="1:12" ht="24" x14ac:dyDescent="0.15">
      <c r="A83" s="9" t="s">
        <v>1787</v>
      </c>
      <c r="B83" s="44" t="s">
        <v>1695</v>
      </c>
      <c r="C83" s="50" t="s">
        <v>1788</v>
      </c>
      <c r="D83" s="46" t="s">
        <v>1701</v>
      </c>
      <c r="E83" s="7">
        <v>42348</v>
      </c>
      <c r="F83" s="7">
        <v>44175</v>
      </c>
      <c r="G83" s="12"/>
      <c r="H83" s="8">
        <f>DATE(YEAR(F83)+5,MONTH(F83),DAY(F83)-1)</f>
        <v>46000</v>
      </c>
      <c r="I83" s="11">
        <f t="shared" ca="1" si="2"/>
        <v>1291</v>
      </c>
      <c r="J83" s="9" t="str">
        <f t="shared" ca="1" si="3"/>
        <v>NOT DUE</v>
      </c>
      <c r="K83" s="28"/>
      <c r="L83" s="10"/>
    </row>
    <row r="84" spans="1:12" ht="24" x14ac:dyDescent="0.15">
      <c r="A84" s="9" t="s">
        <v>1789</v>
      </c>
      <c r="B84" s="48" t="s">
        <v>1695</v>
      </c>
      <c r="C84" s="51" t="s">
        <v>1790</v>
      </c>
      <c r="D84" s="49" t="s">
        <v>1467</v>
      </c>
      <c r="E84" s="7">
        <v>42348</v>
      </c>
      <c r="F84" s="7">
        <f>F81</f>
        <v>44708</v>
      </c>
      <c r="G84" s="12"/>
      <c r="H84" s="8">
        <f>EDATE(F84-1,1)</f>
        <v>44738</v>
      </c>
      <c r="I84" s="11">
        <f t="shared" ca="1" si="2"/>
        <v>29</v>
      </c>
      <c r="J84" s="9" t="str">
        <f t="shared" ca="1" si="3"/>
        <v>NOT DUE</v>
      </c>
      <c r="K84" s="28"/>
      <c r="L84" s="10"/>
    </row>
    <row r="85" spans="1:12" ht="24" x14ac:dyDescent="0.15">
      <c r="A85" s="9" t="s">
        <v>1791</v>
      </c>
      <c r="B85" s="48" t="s">
        <v>1695</v>
      </c>
      <c r="C85" s="51" t="s">
        <v>1790</v>
      </c>
      <c r="D85" s="49" t="s">
        <v>1698</v>
      </c>
      <c r="E85" s="7">
        <v>42348</v>
      </c>
      <c r="F85" s="7">
        <v>44527</v>
      </c>
      <c r="G85" s="12"/>
      <c r="H85" s="8">
        <f>DATE(YEAR(F85)+1,MONTH(F85),DAY(F85)-1)</f>
        <v>44891</v>
      </c>
      <c r="I85" s="11">
        <f t="shared" ca="1" si="2"/>
        <v>182</v>
      </c>
      <c r="J85" s="9" t="str">
        <f t="shared" ca="1" si="3"/>
        <v>NOT DUE</v>
      </c>
      <c r="K85" s="28"/>
      <c r="L85" s="10"/>
    </row>
    <row r="86" spans="1:12" ht="24" x14ac:dyDescent="0.15">
      <c r="A86" s="9" t="s">
        <v>1792</v>
      </c>
      <c r="B86" s="48" t="s">
        <v>1695</v>
      </c>
      <c r="C86" s="51" t="s">
        <v>1793</v>
      </c>
      <c r="D86" s="49" t="s">
        <v>1701</v>
      </c>
      <c r="E86" s="7">
        <v>42348</v>
      </c>
      <c r="F86" s="7">
        <v>44175</v>
      </c>
      <c r="G86" s="12"/>
      <c r="H86" s="8">
        <f>DATE(YEAR(F86)+5,MONTH(F86),DAY(F86)-1)</f>
        <v>46000</v>
      </c>
      <c r="I86" s="11">
        <f t="shared" ca="1" si="2"/>
        <v>1291</v>
      </c>
      <c r="J86" s="9" t="str">
        <f t="shared" ca="1" si="3"/>
        <v>NOT DUE</v>
      </c>
      <c r="K86" s="28"/>
      <c r="L86" s="10"/>
    </row>
    <row r="87" spans="1:12" ht="24" x14ac:dyDescent="0.15">
      <c r="A87" s="9" t="s">
        <v>1794</v>
      </c>
      <c r="B87" s="44" t="s">
        <v>1695</v>
      </c>
      <c r="C87" s="50" t="s">
        <v>1795</v>
      </c>
      <c r="D87" s="46" t="s">
        <v>1467</v>
      </c>
      <c r="E87" s="7">
        <v>42348</v>
      </c>
      <c r="F87" s="7">
        <f>F84</f>
        <v>44708</v>
      </c>
      <c r="G87" s="12"/>
      <c r="H87" s="8">
        <f>EDATE(F87-1,1)</f>
        <v>44738</v>
      </c>
      <c r="I87" s="11">
        <f t="shared" ca="1" si="2"/>
        <v>29</v>
      </c>
      <c r="J87" s="9" t="str">
        <f t="shared" ca="1" si="3"/>
        <v>NOT DUE</v>
      </c>
      <c r="K87" s="28"/>
      <c r="L87" s="32"/>
    </row>
    <row r="88" spans="1:12" ht="24" x14ac:dyDescent="0.15">
      <c r="A88" s="9" t="s">
        <v>1796</v>
      </c>
      <c r="B88" s="44" t="s">
        <v>1695</v>
      </c>
      <c r="C88" s="50" t="s">
        <v>1795</v>
      </c>
      <c r="D88" s="46" t="s">
        <v>1698</v>
      </c>
      <c r="E88" s="7">
        <v>42348</v>
      </c>
      <c r="F88" s="7">
        <v>44527</v>
      </c>
      <c r="G88" s="12"/>
      <c r="H88" s="8">
        <f>DATE(YEAR(F88)+1,MONTH(F88),DAY(F88)-1)</f>
        <v>44891</v>
      </c>
      <c r="I88" s="11">
        <f t="shared" ca="1" si="2"/>
        <v>182</v>
      </c>
      <c r="J88" s="9" t="str">
        <f t="shared" ca="1" si="3"/>
        <v>NOT DUE</v>
      </c>
      <c r="K88" s="28"/>
      <c r="L88" s="10"/>
    </row>
    <row r="89" spans="1:12" ht="24" x14ac:dyDescent="0.15">
      <c r="A89" s="9" t="s">
        <v>1797</v>
      </c>
      <c r="B89" s="44" t="s">
        <v>1695</v>
      </c>
      <c r="C89" s="50" t="s">
        <v>1798</v>
      </c>
      <c r="D89" s="46" t="s">
        <v>1701</v>
      </c>
      <c r="E89" s="7">
        <v>42348</v>
      </c>
      <c r="F89" s="7">
        <v>44175</v>
      </c>
      <c r="G89" s="12"/>
      <c r="H89" s="8">
        <f>DATE(YEAR(F89)+5,MONTH(F89),DAY(F89)-1)</f>
        <v>46000</v>
      </c>
      <c r="I89" s="11">
        <f t="shared" ca="1" si="2"/>
        <v>1291</v>
      </c>
      <c r="J89" s="9" t="str">
        <f t="shared" ca="1" si="3"/>
        <v>NOT DUE</v>
      </c>
      <c r="K89" s="28"/>
      <c r="L89" s="10"/>
    </row>
    <row r="90" spans="1:12" ht="24" x14ac:dyDescent="0.15">
      <c r="A90" s="9" t="s">
        <v>1799</v>
      </c>
      <c r="B90" s="48" t="s">
        <v>1695</v>
      </c>
      <c r="C90" s="51" t="s">
        <v>1800</v>
      </c>
      <c r="D90" s="49" t="s">
        <v>1467</v>
      </c>
      <c r="E90" s="7">
        <v>42348</v>
      </c>
      <c r="F90" s="7">
        <f>F87</f>
        <v>44708</v>
      </c>
      <c r="G90" s="12"/>
      <c r="H90" s="8">
        <f>EDATE(F90-1,1)</f>
        <v>44738</v>
      </c>
      <c r="I90" s="11">
        <f t="shared" ca="1" si="2"/>
        <v>29</v>
      </c>
      <c r="J90" s="9" t="str">
        <f t="shared" ca="1" si="3"/>
        <v>NOT DUE</v>
      </c>
      <c r="K90" s="28"/>
      <c r="L90" s="10"/>
    </row>
    <row r="91" spans="1:12" ht="24" x14ac:dyDescent="0.15">
      <c r="A91" s="9" t="s">
        <v>1801</v>
      </c>
      <c r="B91" s="48" t="s">
        <v>1695</v>
      </c>
      <c r="C91" s="51" t="s">
        <v>1800</v>
      </c>
      <c r="D91" s="49" t="s">
        <v>1698</v>
      </c>
      <c r="E91" s="7">
        <v>42348</v>
      </c>
      <c r="F91" s="7">
        <v>44527</v>
      </c>
      <c r="G91" s="12"/>
      <c r="H91" s="8">
        <f>DATE(YEAR(F91)+1,MONTH(F91),DAY(F91)-1)</f>
        <v>44891</v>
      </c>
      <c r="I91" s="11">
        <f t="shared" ca="1" si="2"/>
        <v>182</v>
      </c>
      <c r="J91" s="9" t="str">
        <f t="shared" ca="1" si="3"/>
        <v>NOT DUE</v>
      </c>
      <c r="K91" s="28"/>
      <c r="L91" s="10"/>
    </row>
    <row r="92" spans="1:12" ht="24" x14ac:dyDescent="0.15">
      <c r="A92" s="9" t="s">
        <v>1802</v>
      </c>
      <c r="B92" s="48" t="s">
        <v>1695</v>
      </c>
      <c r="C92" s="51" t="s">
        <v>1803</v>
      </c>
      <c r="D92" s="49" t="s">
        <v>1701</v>
      </c>
      <c r="E92" s="7">
        <v>42348</v>
      </c>
      <c r="F92" s="7">
        <v>44175</v>
      </c>
      <c r="G92" s="12"/>
      <c r="H92" s="8">
        <f>DATE(YEAR(F92)+5,MONTH(F92),DAY(F92)-1)</f>
        <v>46000</v>
      </c>
      <c r="I92" s="11">
        <f t="shared" ca="1" si="2"/>
        <v>1291</v>
      </c>
      <c r="J92" s="9" t="str">
        <f t="shared" ca="1" si="3"/>
        <v>NOT DUE</v>
      </c>
      <c r="K92" s="28"/>
      <c r="L92" s="10"/>
    </row>
    <row r="93" spans="1:12" ht="24" x14ac:dyDescent="0.15">
      <c r="A93" s="9" t="s">
        <v>1804</v>
      </c>
      <c r="B93" s="44" t="s">
        <v>1695</v>
      </c>
      <c r="C93" s="50" t="s">
        <v>1805</v>
      </c>
      <c r="D93" s="46" t="s">
        <v>1467</v>
      </c>
      <c r="E93" s="7">
        <v>42348</v>
      </c>
      <c r="F93" s="7">
        <f>F90</f>
        <v>44708</v>
      </c>
      <c r="G93" s="12"/>
      <c r="H93" s="8">
        <f>EDATE(F93-1,1)</f>
        <v>44738</v>
      </c>
      <c r="I93" s="11">
        <f t="shared" ca="1" si="2"/>
        <v>29</v>
      </c>
      <c r="J93" s="9" t="str">
        <f t="shared" ca="1" si="3"/>
        <v>NOT DUE</v>
      </c>
      <c r="K93" s="28"/>
      <c r="L93" s="10"/>
    </row>
    <row r="94" spans="1:12" ht="24" x14ac:dyDescent="0.15">
      <c r="A94" s="9" t="s">
        <v>1806</v>
      </c>
      <c r="B94" s="44" t="s">
        <v>1695</v>
      </c>
      <c r="C94" s="50" t="s">
        <v>1805</v>
      </c>
      <c r="D94" s="46" t="s">
        <v>1698</v>
      </c>
      <c r="E94" s="7">
        <v>42348</v>
      </c>
      <c r="F94" s="7">
        <v>44527</v>
      </c>
      <c r="G94" s="12"/>
      <c r="H94" s="8">
        <f>DATE(YEAR(F94)+1,MONTH(F94),DAY(F94)-1)</f>
        <v>44891</v>
      </c>
      <c r="I94" s="11">
        <f t="shared" ca="1" si="2"/>
        <v>182</v>
      </c>
      <c r="J94" s="9" t="str">
        <f t="shared" ca="1" si="3"/>
        <v>NOT DUE</v>
      </c>
      <c r="K94" s="28"/>
      <c r="L94" s="32"/>
    </row>
    <row r="95" spans="1:12" ht="24" x14ac:dyDescent="0.15">
      <c r="A95" s="9" t="s">
        <v>1807</v>
      </c>
      <c r="B95" s="44" t="s">
        <v>1695</v>
      </c>
      <c r="C95" s="50" t="s">
        <v>1808</v>
      </c>
      <c r="D95" s="46" t="s">
        <v>1701</v>
      </c>
      <c r="E95" s="7">
        <v>42348</v>
      </c>
      <c r="F95" s="7">
        <v>44175</v>
      </c>
      <c r="G95" s="12"/>
      <c r="H95" s="8">
        <f>DATE(YEAR(F95)+5,MONTH(F95),DAY(F95)-1)</f>
        <v>46000</v>
      </c>
      <c r="I95" s="11">
        <f t="shared" ca="1" si="2"/>
        <v>1291</v>
      </c>
      <c r="J95" s="9" t="str">
        <f t="shared" ca="1" si="3"/>
        <v>NOT DUE</v>
      </c>
      <c r="K95" s="28"/>
      <c r="L95" s="10"/>
    </row>
    <row r="96" spans="1:12" ht="24" x14ac:dyDescent="0.15">
      <c r="A96" s="9" t="s">
        <v>1809</v>
      </c>
      <c r="B96" s="48" t="s">
        <v>1695</v>
      </c>
      <c r="C96" s="51" t="s">
        <v>1810</v>
      </c>
      <c r="D96" s="49" t="s">
        <v>1467</v>
      </c>
      <c r="E96" s="7">
        <v>42348</v>
      </c>
      <c r="F96" s="7">
        <f>F93</f>
        <v>44708</v>
      </c>
      <c r="G96" s="12"/>
      <c r="H96" s="8">
        <f>EDATE(F96-1,1)</f>
        <v>44738</v>
      </c>
      <c r="I96" s="11">
        <f t="shared" ca="1" si="2"/>
        <v>29</v>
      </c>
      <c r="J96" s="9" t="s">
        <v>1811</v>
      </c>
      <c r="K96" s="28"/>
      <c r="L96" s="10"/>
    </row>
    <row r="97" spans="1:12" ht="24" x14ac:dyDescent="0.15">
      <c r="A97" s="9" t="s">
        <v>1812</v>
      </c>
      <c r="B97" s="48" t="s">
        <v>1695</v>
      </c>
      <c r="C97" s="51" t="s">
        <v>1810</v>
      </c>
      <c r="D97" s="49" t="s">
        <v>1698</v>
      </c>
      <c r="E97" s="7">
        <v>42348</v>
      </c>
      <c r="F97" s="7">
        <v>44527</v>
      </c>
      <c r="G97" s="12"/>
      <c r="H97" s="8">
        <f>DATE(YEAR(F97)+1,MONTH(F97),DAY(F97)-1)</f>
        <v>44891</v>
      </c>
      <c r="I97" s="11">
        <f t="shared" ca="1" si="2"/>
        <v>182</v>
      </c>
      <c r="J97" s="9" t="s">
        <v>1811</v>
      </c>
      <c r="K97" s="28"/>
      <c r="L97" s="10"/>
    </row>
    <row r="98" spans="1:12" ht="24" x14ac:dyDescent="0.15">
      <c r="A98" s="9" t="s">
        <v>1813</v>
      </c>
      <c r="B98" s="48" t="s">
        <v>1695</v>
      </c>
      <c r="C98" s="51" t="s">
        <v>1814</v>
      </c>
      <c r="D98" s="49" t="s">
        <v>1701</v>
      </c>
      <c r="E98" s="7">
        <v>42348</v>
      </c>
      <c r="F98" s="7">
        <v>44175</v>
      </c>
      <c r="G98" s="12"/>
      <c r="H98" s="8">
        <f>DATE(YEAR(F98)+5,MONTH(F98),DAY(F98)-1)</f>
        <v>46000</v>
      </c>
      <c r="I98" s="11">
        <f t="shared" ca="1" si="2"/>
        <v>1291</v>
      </c>
      <c r="J98" s="9" t="str">
        <f t="shared" ref="J98:J161" ca="1" si="4">IF(I98="","",IF(I98&lt;0,"OVERDUE","NOT DUE"))</f>
        <v>NOT DUE</v>
      </c>
      <c r="K98" s="28"/>
      <c r="L98" s="10"/>
    </row>
    <row r="99" spans="1:12" ht="24" x14ac:dyDescent="0.15">
      <c r="A99" s="9" t="s">
        <v>1815</v>
      </c>
      <c r="B99" s="44" t="s">
        <v>1695</v>
      </c>
      <c r="C99" s="50" t="s">
        <v>1816</v>
      </c>
      <c r="D99" s="46" t="s">
        <v>1467</v>
      </c>
      <c r="E99" s="7">
        <v>42348</v>
      </c>
      <c r="F99" s="7">
        <f>F96</f>
        <v>44708</v>
      </c>
      <c r="G99" s="12"/>
      <c r="H99" s="8">
        <f>EDATE(F99-1,1)</f>
        <v>44738</v>
      </c>
      <c r="I99" s="11">
        <f t="shared" ca="1" si="2"/>
        <v>29</v>
      </c>
      <c r="J99" s="9" t="str">
        <f t="shared" ca="1" si="4"/>
        <v>NOT DUE</v>
      </c>
      <c r="K99" s="28"/>
      <c r="L99" s="10"/>
    </row>
    <row r="100" spans="1:12" ht="24" x14ac:dyDescent="0.15">
      <c r="A100" s="9" t="s">
        <v>1817</v>
      </c>
      <c r="B100" s="44" t="s">
        <v>1695</v>
      </c>
      <c r="C100" s="50" t="s">
        <v>1816</v>
      </c>
      <c r="D100" s="46" t="s">
        <v>1698</v>
      </c>
      <c r="E100" s="7">
        <v>42348</v>
      </c>
      <c r="F100" s="7">
        <v>44527</v>
      </c>
      <c r="G100" s="12"/>
      <c r="H100" s="8">
        <f>DATE(YEAR(F100)+1,MONTH(F100),DAY(F100)-1)</f>
        <v>44891</v>
      </c>
      <c r="I100" s="11">
        <f t="shared" ca="1" si="2"/>
        <v>182</v>
      </c>
      <c r="J100" s="9" t="str">
        <f t="shared" ca="1" si="4"/>
        <v>NOT DUE</v>
      </c>
      <c r="K100" s="28"/>
      <c r="L100" s="10"/>
    </row>
    <row r="101" spans="1:12" ht="24" x14ac:dyDescent="0.15">
      <c r="A101" s="9" t="s">
        <v>1818</v>
      </c>
      <c r="B101" s="44" t="s">
        <v>1695</v>
      </c>
      <c r="C101" s="50" t="s">
        <v>1819</v>
      </c>
      <c r="D101" s="46" t="s">
        <v>1701</v>
      </c>
      <c r="E101" s="7">
        <v>42348</v>
      </c>
      <c r="F101" s="7">
        <v>44175</v>
      </c>
      <c r="G101" s="12"/>
      <c r="H101" s="8">
        <f>DATE(YEAR(F101)+5,MONTH(F101),DAY(F101)-1)</f>
        <v>46000</v>
      </c>
      <c r="I101" s="11">
        <f t="shared" ca="1" si="2"/>
        <v>1291</v>
      </c>
      <c r="J101" s="9" t="str">
        <f t="shared" ca="1" si="4"/>
        <v>NOT DUE</v>
      </c>
      <c r="K101" s="28"/>
      <c r="L101" s="32"/>
    </row>
    <row r="102" spans="1:12" ht="24" x14ac:dyDescent="0.15">
      <c r="A102" s="9" t="s">
        <v>1820</v>
      </c>
      <c r="B102" s="48" t="s">
        <v>1695</v>
      </c>
      <c r="C102" s="51" t="s">
        <v>1821</v>
      </c>
      <c r="D102" s="49" t="s">
        <v>1467</v>
      </c>
      <c r="E102" s="7">
        <v>42348</v>
      </c>
      <c r="F102" s="7">
        <f>F99</f>
        <v>44708</v>
      </c>
      <c r="G102" s="12"/>
      <c r="H102" s="8">
        <f>EDATE(F102-1,1)</f>
        <v>44738</v>
      </c>
      <c r="I102" s="11">
        <f t="shared" ca="1" si="2"/>
        <v>29</v>
      </c>
      <c r="J102" s="9" t="str">
        <f t="shared" ca="1" si="4"/>
        <v>NOT DUE</v>
      </c>
      <c r="K102" s="28"/>
      <c r="L102" s="10"/>
    </row>
    <row r="103" spans="1:12" ht="24" x14ac:dyDescent="0.15">
      <c r="A103" s="9" t="s">
        <v>1822</v>
      </c>
      <c r="B103" s="48" t="s">
        <v>1695</v>
      </c>
      <c r="C103" s="51" t="s">
        <v>1821</v>
      </c>
      <c r="D103" s="49" t="s">
        <v>1698</v>
      </c>
      <c r="E103" s="7">
        <v>42348</v>
      </c>
      <c r="F103" s="7">
        <v>44527</v>
      </c>
      <c r="G103" s="12"/>
      <c r="H103" s="8">
        <f>DATE(YEAR(F103)+1,MONTH(F103),DAY(F103)-1)</f>
        <v>44891</v>
      </c>
      <c r="I103" s="11">
        <f t="shared" ca="1" si="2"/>
        <v>182</v>
      </c>
      <c r="J103" s="9" t="str">
        <f t="shared" ca="1" si="4"/>
        <v>NOT DUE</v>
      </c>
      <c r="K103" s="28"/>
      <c r="L103" s="10"/>
    </row>
    <row r="104" spans="1:12" ht="24" x14ac:dyDescent="0.15">
      <c r="A104" s="9" t="s">
        <v>1823</v>
      </c>
      <c r="B104" s="48" t="s">
        <v>1695</v>
      </c>
      <c r="C104" s="51" t="s">
        <v>1824</v>
      </c>
      <c r="D104" s="49" t="s">
        <v>1701</v>
      </c>
      <c r="E104" s="7">
        <v>42348</v>
      </c>
      <c r="F104" s="7">
        <v>44175</v>
      </c>
      <c r="G104" s="12"/>
      <c r="H104" s="8">
        <f>DATE(YEAR(F104)+5,MONTH(F104),DAY(F104)-1)</f>
        <v>46000</v>
      </c>
      <c r="I104" s="11">
        <f t="shared" ca="1" si="2"/>
        <v>1291</v>
      </c>
      <c r="J104" s="9" t="str">
        <f t="shared" ca="1" si="4"/>
        <v>NOT DUE</v>
      </c>
      <c r="K104" s="28"/>
      <c r="L104" s="10"/>
    </row>
    <row r="105" spans="1:12" ht="24" x14ac:dyDescent="0.15">
      <c r="A105" s="9" t="s">
        <v>1825</v>
      </c>
      <c r="B105" s="44" t="s">
        <v>1695</v>
      </c>
      <c r="C105" s="52" t="s">
        <v>1826</v>
      </c>
      <c r="D105" s="46" t="s">
        <v>1467</v>
      </c>
      <c r="E105" s="7">
        <v>42348</v>
      </c>
      <c r="F105" s="7">
        <f>F102</f>
        <v>44708</v>
      </c>
      <c r="G105" s="12"/>
      <c r="H105" s="8">
        <f>EDATE(F105-1,1)</f>
        <v>44738</v>
      </c>
      <c r="I105" s="11">
        <f t="shared" ca="1" si="2"/>
        <v>29</v>
      </c>
      <c r="J105" s="9" t="str">
        <f t="shared" ca="1" si="4"/>
        <v>NOT DUE</v>
      </c>
      <c r="K105" s="28"/>
      <c r="L105" s="10"/>
    </row>
    <row r="106" spans="1:12" ht="24" x14ac:dyDescent="0.15">
      <c r="A106" s="9" t="s">
        <v>1827</v>
      </c>
      <c r="B106" s="44" t="s">
        <v>1695</v>
      </c>
      <c r="C106" s="52" t="s">
        <v>1826</v>
      </c>
      <c r="D106" s="46" t="s">
        <v>1698</v>
      </c>
      <c r="E106" s="7">
        <v>42348</v>
      </c>
      <c r="F106" s="7">
        <v>44527</v>
      </c>
      <c r="G106" s="12"/>
      <c r="H106" s="8">
        <f>DATE(YEAR(F106)+1,MONTH(F106),DAY(F106)-1)</f>
        <v>44891</v>
      </c>
      <c r="I106" s="11">
        <f t="shared" ca="1" si="2"/>
        <v>182</v>
      </c>
      <c r="J106" s="9" t="str">
        <f t="shared" ca="1" si="4"/>
        <v>NOT DUE</v>
      </c>
      <c r="K106" s="28"/>
      <c r="L106" s="10"/>
    </row>
    <row r="107" spans="1:12" ht="24" x14ac:dyDescent="0.15">
      <c r="A107" s="9" t="s">
        <v>1828</v>
      </c>
      <c r="B107" s="44" t="s">
        <v>1695</v>
      </c>
      <c r="C107" s="52" t="s">
        <v>1829</v>
      </c>
      <c r="D107" s="46" t="s">
        <v>1701</v>
      </c>
      <c r="E107" s="7">
        <v>42348</v>
      </c>
      <c r="F107" s="7">
        <v>44175</v>
      </c>
      <c r="G107" s="12"/>
      <c r="H107" s="8">
        <f>DATE(YEAR(F107)+5,MONTH(F107),DAY(F107)-1)</f>
        <v>46000</v>
      </c>
      <c r="I107" s="11">
        <f t="shared" ca="1" si="2"/>
        <v>1291</v>
      </c>
      <c r="J107" s="9" t="str">
        <f t="shared" ca="1" si="4"/>
        <v>NOT DUE</v>
      </c>
      <c r="K107" s="28"/>
      <c r="L107" s="10"/>
    </row>
    <row r="108" spans="1:12" ht="24" x14ac:dyDescent="0.15">
      <c r="A108" s="9" t="s">
        <v>1830</v>
      </c>
      <c r="B108" s="48" t="s">
        <v>1695</v>
      </c>
      <c r="C108" s="51" t="s">
        <v>1831</v>
      </c>
      <c r="D108" s="49" t="s">
        <v>1467</v>
      </c>
      <c r="E108" s="7">
        <v>42348</v>
      </c>
      <c r="F108" s="7">
        <f>F105</f>
        <v>44708</v>
      </c>
      <c r="G108" s="12"/>
      <c r="H108" s="8">
        <f>EDATE(F108-1,1)</f>
        <v>44738</v>
      </c>
      <c r="I108" s="11">
        <f t="shared" ca="1" si="2"/>
        <v>29</v>
      </c>
      <c r="J108" s="9" t="str">
        <f t="shared" ca="1" si="4"/>
        <v>NOT DUE</v>
      </c>
      <c r="K108" s="28"/>
      <c r="L108" s="32"/>
    </row>
    <row r="109" spans="1:12" ht="24" x14ac:dyDescent="0.15">
      <c r="A109" s="9" t="s">
        <v>1832</v>
      </c>
      <c r="B109" s="48" t="s">
        <v>1695</v>
      </c>
      <c r="C109" s="51" t="s">
        <v>1831</v>
      </c>
      <c r="D109" s="49" t="s">
        <v>1698</v>
      </c>
      <c r="E109" s="7">
        <v>42348</v>
      </c>
      <c r="F109" s="7">
        <v>44527</v>
      </c>
      <c r="G109" s="12"/>
      <c r="H109" s="8">
        <f>DATE(YEAR(F109)+1,MONTH(F109),DAY(F109)-1)</f>
        <v>44891</v>
      </c>
      <c r="I109" s="11">
        <f t="shared" ca="1" si="2"/>
        <v>182</v>
      </c>
      <c r="J109" s="9" t="str">
        <f t="shared" ca="1" si="4"/>
        <v>NOT DUE</v>
      </c>
      <c r="K109" s="28"/>
      <c r="L109" s="10"/>
    </row>
    <row r="110" spans="1:12" ht="24" x14ac:dyDescent="0.15">
      <c r="A110" s="9" t="s">
        <v>1833</v>
      </c>
      <c r="B110" s="48" t="s">
        <v>1695</v>
      </c>
      <c r="C110" s="51" t="s">
        <v>1834</v>
      </c>
      <c r="D110" s="49" t="s">
        <v>1701</v>
      </c>
      <c r="E110" s="7">
        <v>42348</v>
      </c>
      <c r="F110" s="7">
        <v>44175</v>
      </c>
      <c r="G110" s="12"/>
      <c r="H110" s="8">
        <f>DATE(YEAR(F110)+5,MONTH(F110),DAY(F110)-1)</f>
        <v>46000</v>
      </c>
      <c r="I110" s="11">
        <f t="shared" ca="1" si="2"/>
        <v>1291</v>
      </c>
      <c r="J110" s="9" t="str">
        <f t="shared" ca="1" si="4"/>
        <v>NOT DUE</v>
      </c>
      <c r="K110" s="28"/>
      <c r="L110" s="10"/>
    </row>
    <row r="111" spans="1:12" ht="24" x14ac:dyDescent="0.15">
      <c r="A111" s="9" t="s">
        <v>1835</v>
      </c>
      <c r="B111" s="44" t="s">
        <v>1695</v>
      </c>
      <c r="C111" s="52" t="s">
        <v>1836</v>
      </c>
      <c r="D111" s="46" t="s">
        <v>1467</v>
      </c>
      <c r="E111" s="7">
        <v>42348</v>
      </c>
      <c r="F111" s="7">
        <f>F108</f>
        <v>44708</v>
      </c>
      <c r="G111" s="12"/>
      <c r="H111" s="8">
        <f>EDATE(F111-1,1)</f>
        <v>44738</v>
      </c>
      <c r="I111" s="11">
        <f t="shared" ca="1" si="2"/>
        <v>29</v>
      </c>
      <c r="J111" s="9" t="str">
        <f t="shared" ca="1" si="4"/>
        <v>NOT DUE</v>
      </c>
      <c r="K111" s="28"/>
      <c r="L111" s="10"/>
    </row>
    <row r="112" spans="1:12" ht="24" x14ac:dyDescent="0.15">
      <c r="A112" s="9" t="s">
        <v>1837</v>
      </c>
      <c r="B112" s="44" t="s">
        <v>1695</v>
      </c>
      <c r="C112" s="52" t="s">
        <v>1836</v>
      </c>
      <c r="D112" s="46" t="s">
        <v>1698</v>
      </c>
      <c r="E112" s="7">
        <v>42348</v>
      </c>
      <c r="F112" s="7">
        <v>44527</v>
      </c>
      <c r="G112" s="12"/>
      <c r="H112" s="8">
        <f>DATE(YEAR(F112)+1,MONTH(F112),DAY(F112)-1)</f>
        <v>44891</v>
      </c>
      <c r="I112" s="11">
        <f t="shared" ca="1" si="2"/>
        <v>182</v>
      </c>
      <c r="J112" s="9" t="str">
        <f t="shared" ca="1" si="4"/>
        <v>NOT DUE</v>
      </c>
      <c r="K112" s="28"/>
      <c r="L112" s="10"/>
    </row>
    <row r="113" spans="1:12" ht="24" x14ac:dyDescent="0.15">
      <c r="A113" s="9" t="s">
        <v>1838</v>
      </c>
      <c r="B113" s="44" t="s">
        <v>1695</v>
      </c>
      <c r="C113" s="52" t="s">
        <v>1839</v>
      </c>
      <c r="D113" s="46" t="s">
        <v>1701</v>
      </c>
      <c r="E113" s="7">
        <v>42348</v>
      </c>
      <c r="F113" s="7">
        <v>44175</v>
      </c>
      <c r="G113" s="12"/>
      <c r="H113" s="8">
        <f>DATE(YEAR(F113)+5,MONTH(F113),DAY(F113)-1)</f>
        <v>46000</v>
      </c>
      <c r="I113" s="11">
        <f t="shared" ca="1" si="2"/>
        <v>1291</v>
      </c>
      <c r="J113" s="9" t="str">
        <f t="shared" ca="1" si="4"/>
        <v>NOT DUE</v>
      </c>
      <c r="K113" s="28"/>
      <c r="L113" s="10"/>
    </row>
    <row r="114" spans="1:12" ht="24" x14ac:dyDescent="0.15">
      <c r="A114" s="9" t="s">
        <v>1840</v>
      </c>
      <c r="B114" s="48" t="s">
        <v>1695</v>
      </c>
      <c r="C114" s="53" t="s">
        <v>1841</v>
      </c>
      <c r="D114" s="49" t="s">
        <v>1467</v>
      </c>
      <c r="E114" s="7">
        <v>42348</v>
      </c>
      <c r="F114" s="7">
        <f>F111</f>
        <v>44708</v>
      </c>
      <c r="G114" s="12"/>
      <c r="H114" s="8">
        <f>EDATE(F114-1,1)</f>
        <v>44738</v>
      </c>
      <c r="I114" s="11">
        <f t="shared" ca="1" si="2"/>
        <v>29</v>
      </c>
      <c r="J114" s="9" t="str">
        <f t="shared" ca="1" si="4"/>
        <v>NOT DUE</v>
      </c>
      <c r="K114" s="28"/>
      <c r="L114" s="10"/>
    </row>
    <row r="115" spans="1:12" ht="24" x14ac:dyDescent="0.15">
      <c r="A115" s="9" t="s">
        <v>1842</v>
      </c>
      <c r="B115" s="48" t="s">
        <v>1695</v>
      </c>
      <c r="C115" s="53" t="s">
        <v>1841</v>
      </c>
      <c r="D115" s="49" t="s">
        <v>1698</v>
      </c>
      <c r="E115" s="7">
        <v>42348</v>
      </c>
      <c r="F115" s="7">
        <v>44527</v>
      </c>
      <c r="G115" s="12"/>
      <c r="H115" s="8">
        <f>DATE(YEAR(F115)+1,MONTH(F115),DAY(F115)-1)</f>
        <v>44891</v>
      </c>
      <c r="I115" s="11">
        <f t="shared" ca="1" si="2"/>
        <v>182</v>
      </c>
      <c r="J115" s="9" t="str">
        <f t="shared" ca="1" si="4"/>
        <v>NOT DUE</v>
      </c>
      <c r="K115" s="28"/>
      <c r="L115" s="32"/>
    </row>
    <row r="116" spans="1:12" ht="24" x14ac:dyDescent="0.15">
      <c r="A116" s="9" t="s">
        <v>1843</v>
      </c>
      <c r="B116" s="48" t="s">
        <v>1695</v>
      </c>
      <c r="C116" s="53" t="s">
        <v>1844</v>
      </c>
      <c r="D116" s="49" t="s">
        <v>1701</v>
      </c>
      <c r="E116" s="7">
        <v>42348</v>
      </c>
      <c r="F116" s="7">
        <v>44175</v>
      </c>
      <c r="G116" s="12"/>
      <c r="H116" s="8">
        <f>DATE(YEAR(F116)+5,MONTH(F116),DAY(F116)-1)</f>
        <v>46000</v>
      </c>
      <c r="I116" s="11">
        <f t="shared" ca="1" si="2"/>
        <v>1291</v>
      </c>
      <c r="J116" s="9" t="str">
        <f t="shared" ca="1" si="4"/>
        <v>NOT DUE</v>
      </c>
      <c r="K116" s="28"/>
      <c r="L116" s="10"/>
    </row>
    <row r="117" spans="1:12" ht="24" x14ac:dyDescent="0.15">
      <c r="A117" s="9" t="s">
        <v>1845</v>
      </c>
      <c r="B117" s="44" t="s">
        <v>1695</v>
      </c>
      <c r="C117" s="52" t="s">
        <v>1846</v>
      </c>
      <c r="D117" s="46" t="s">
        <v>1467</v>
      </c>
      <c r="E117" s="7">
        <v>42348</v>
      </c>
      <c r="F117" s="7">
        <f>F114</f>
        <v>44708</v>
      </c>
      <c r="G117" s="12"/>
      <c r="H117" s="8">
        <f>EDATE(F117-1,1)</f>
        <v>44738</v>
      </c>
      <c r="I117" s="11">
        <f t="shared" ca="1" si="2"/>
        <v>29</v>
      </c>
      <c r="J117" s="9" t="str">
        <f t="shared" ca="1" si="4"/>
        <v>NOT DUE</v>
      </c>
      <c r="K117" s="28"/>
      <c r="L117" s="10"/>
    </row>
    <row r="118" spans="1:12" ht="24" x14ac:dyDescent="0.15">
      <c r="A118" s="9" t="s">
        <v>1847</v>
      </c>
      <c r="B118" s="44" t="s">
        <v>1695</v>
      </c>
      <c r="C118" s="52" t="s">
        <v>1846</v>
      </c>
      <c r="D118" s="46" t="s">
        <v>1698</v>
      </c>
      <c r="E118" s="7">
        <v>42348</v>
      </c>
      <c r="F118" s="7">
        <v>44527</v>
      </c>
      <c r="G118" s="12"/>
      <c r="H118" s="8">
        <f>DATE(YEAR(F118)+1,MONTH(F118),DAY(F118)-1)</f>
        <v>44891</v>
      </c>
      <c r="I118" s="11">
        <f t="shared" ca="1" si="2"/>
        <v>182</v>
      </c>
      <c r="J118" s="9" t="str">
        <f t="shared" ca="1" si="4"/>
        <v>NOT DUE</v>
      </c>
      <c r="K118" s="28"/>
      <c r="L118" s="10"/>
    </row>
    <row r="119" spans="1:12" ht="24" x14ac:dyDescent="0.15">
      <c r="A119" s="9" t="s">
        <v>1848</v>
      </c>
      <c r="B119" s="44" t="s">
        <v>1695</v>
      </c>
      <c r="C119" s="52" t="s">
        <v>1849</v>
      </c>
      <c r="D119" s="46" t="s">
        <v>1701</v>
      </c>
      <c r="E119" s="7">
        <v>42348</v>
      </c>
      <c r="F119" s="7">
        <v>44175</v>
      </c>
      <c r="G119" s="12"/>
      <c r="H119" s="8">
        <f>DATE(YEAR(F119)+5,MONTH(F119),DAY(F119)-1)</f>
        <v>46000</v>
      </c>
      <c r="I119" s="11">
        <f t="shared" ca="1" si="2"/>
        <v>1291</v>
      </c>
      <c r="J119" s="9" t="str">
        <f t="shared" ca="1" si="4"/>
        <v>NOT DUE</v>
      </c>
      <c r="K119" s="28"/>
      <c r="L119" s="10"/>
    </row>
    <row r="120" spans="1:12" ht="24" x14ac:dyDescent="0.15">
      <c r="A120" s="9" t="s">
        <v>1850</v>
      </c>
      <c r="B120" s="48" t="s">
        <v>1695</v>
      </c>
      <c r="C120" s="53" t="s">
        <v>1851</v>
      </c>
      <c r="D120" s="49" t="s">
        <v>1467</v>
      </c>
      <c r="E120" s="7">
        <v>42348</v>
      </c>
      <c r="F120" s="7">
        <f>F117</f>
        <v>44708</v>
      </c>
      <c r="G120" s="12"/>
      <c r="H120" s="8">
        <f>EDATE(F120-1,1)</f>
        <v>44738</v>
      </c>
      <c r="I120" s="11">
        <f t="shared" ca="1" si="2"/>
        <v>29</v>
      </c>
      <c r="J120" s="9" t="str">
        <f t="shared" ca="1" si="4"/>
        <v>NOT DUE</v>
      </c>
      <c r="K120" s="28"/>
      <c r="L120" s="10"/>
    </row>
    <row r="121" spans="1:12" ht="24" x14ac:dyDescent="0.15">
      <c r="A121" s="9" t="s">
        <v>1852</v>
      </c>
      <c r="B121" s="48" t="s">
        <v>1695</v>
      </c>
      <c r="C121" s="53" t="s">
        <v>1851</v>
      </c>
      <c r="D121" s="49" t="s">
        <v>1698</v>
      </c>
      <c r="E121" s="7">
        <v>42348</v>
      </c>
      <c r="F121" s="7">
        <v>44527</v>
      </c>
      <c r="G121" s="12"/>
      <c r="H121" s="8">
        <f>DATE(YEAR(F121)+1,MONTH(F121),DAY(F121)-1)</f>
        <v>44891</v>
      </c>
      <c r="I121" s="11">
        <f t="shared" ca="1" si="2"/>
        <v>182</v>
      </c>
      <c r="J121" s="9" t="str">
        <f t="shared" ca="1" si="4"/>
        <v>NOT DUE</v>
      </c>
      <c r="K121" s="28"/>
      <c r="L121" s="10"/>
    </row>
    <row r="122" spans="1:12" ht="24" x14ac:dyDescent="0.15">
      <c r="A122" s="9" t="s">
        <v>1853</v>
      </c>
      <c r="B122" s="48" t="s">
        <v>1695</v>
      </c>
      <c r="C122" s="53" t="s">
        <v>1851</v>
      </c>
      <c r="D122" s="49" t="s">
        <v>1701</v>
      </c>
      <c r="E122" s="7">
        <v>42348</v>
      </c>
      <c r="F122" s="7">
        <v>44175</v>
      </c>
      <c r="G122" s="12"/>
      <c r="H122" s="8">
        <f>DATE(YEAR(F122)+5,MONTH(F122),DAY(F122)-1)</f>
        <v>46000</v>
      </c>
      <c r="I122" s="11">
        <f t="shared" ca="1" si="2"/>
        <v>1291</v>
      </c>
      <c r="J122" s="9" t="str">
        <f t="shared" ca="1" si="4"/>
        <v>NOT DUE</v>
      </c>
      <c r="K122" s="28"/>
      <c r="L122" s="32"/>
    </row>
    <row r="123" spans="1:12" ht="24" x14ac:dyDescent="0.15">
      <c r="A123" s="9" t="s">
        <v>1854</v>
      </c>
      <c r="B123" s="44" t="s">
        <v>1695</v>
      </c>
      <c r="C123" s="52" t="s">
        <v>1851</v>
      </c>
      <c r="D123" s="46" t="s">
        <v>1467</v>
      </c>
      <c r="E123" s="7">
        <v>42348</v>
      </c>
      <c r="F123" s="7">
        <f>F120</f>
        <v>44708</v>
      </c>
      <c r="G123" s="12"/>
      <c r="H123" s="8">
        <f>EDATE(F123-1,1)</f>
        <v>44738</v>
      </c>
      <c r="I123" s="11">
        <f t="shared" ca="1" si="2"/>
        <v>29</v>
      </c>
      <c r="J123" s="9" t="str">
        <f t="shared" ca="1" si="4"/>
        <v>NOT DUE</v>
      </c>
      <c r="K123" s="28"/>
      <c r="L123" s="10"/>
    </row>
    <row r="124" spans="1:12" ht="24" x14ac:dyDescent="0.15">
      <c r="A124" s="9" t="s">
        <v>1855</v>
      </c>
      <c r="B124" s="44" t="s">
        <v>1695</v>
      </c>
      <c r="C124" s="52" t="s">
        <v>1851</v>
      </c>
      <c r="D124" s="46" t="s">
        <v>1698</v>
      </c>
      <c r="E124" s="7">
        <v>42348</v>
      </c>
      <c r="F124" s="7">
        <v>44527</v>
      </c>
      <c r="G124" s="12"/>
      <c r="H124" s="8">
        <f>DATE(YEAR(F124)+1,MONTH(F124),DAY(F124)-1)</f>
        <v>44891</v>
      </c>
      <c r="I124" s="11">
        <f t="shared" ca="1" si="2"/>
        <v>182</v>
      </c>
      <c r="J124" s="9" t="str">
        <f t="shared" ca="1" si="4"/>
        <v>NOT DUE</v>
      </c>
      <c r="K124" s="28"/>
      <c r="L124" s="10"/>
    </row>
    <row r="125" spans="1:12" ht="24" x14ac:dyDescent="0.15">
      <c r="A125" s="9" t="s">
        <v>1856</v>
      </c>
      <c r="B125" s="44" t="s">
        <v>1695</v>
      </c>
      <c r="C125" s="52" t="s">
        <v>1851</v>
      </c>
      <c r="D125" s="46" t="s">
        <v>1701</v>
      </c>
      <c r="E125" s="7">
        <v>42348</v>
      </c>
      <c r="F125" s="7">
        <v>44175</v>
      </c>
      <c r="G125" s="12"/>
      <c r="H125" s="8">
        <f>DATE(YEAR(F125)+5,MONTH(F125),DAY(F125)-1)</f>
        <v>46000</v>
      </c>
      <c r="I125" s="11">
        <f t="shared" ca="1" si="2"/>
        <v>1291</v>
      </c>
      <c r="J125" s="9" t="str">
        <f t="shared" ca="1" si="4"/>
        <v>NOT DUE</v>
      </c>
      <c r="K125" s="28"/>
      <c r="L125" s="10"/>
    </row>
    <row r="126" spans="1:12" ht="24" x14ac:dyDescent="0.15">
      <c r="A126" s="9" t="s">
        <v>1857</v>
      </c>
      <c r="B126" s="48" t="s">
        <v>1695</v>
      </c>
      <c r="C126" s="53" t="s">
        <v>1851</v>
      </c>
      <c r="D126" s="49" t="s">
        <v>1467</v>
      </c>
      <c r="E126" s="7">
        <v>42348</v>
      </c>
      <c r="F126" s="7">
        <f>F123</f>
        <v>44708</v>
      </c>
      <c r="G126" s="12"/>
      <c r="H126" s="8">
        <f>EDATE(F126-1,1)</f>
        <v>44738</v>
      </c>
      <c r="I126" s="11">
        <f t="shared" ca="1" si="2"/>
        <v>29</v>
      </c>
      <c r="J126" s="9" t="str">
        <f t="shared" ca="1" si="4"/>
        <v>NOT DUE</v>
      </c>
      <c r="K126" s="28"/>
      <c r="L126" s="10"/>
    </row>
    <row r="127" spans="1:12" ht="24" x14ac:dyDescent="0.15">
      <c r="A127" s="9" t="s">
        <v>1858</v>
      </c>
      <c r="B127" s="48" t="s">
        <v>1695</v>
      </c>
      <c r="C127" s="53" t="s">
        <v>1851</v>
      </c>
      <c r="D127" s="49" t="s">
        <v>1698</v>
      </c>
      <c r="E127" s="7">
        <v>42348</v>
      </c>
      <c r="F127" s="7">
        <v>44527</v>
      </c>
      <c r="G127" s="12"/>
      <c r="H127" s="8">
        <f>DATE(YEAR(F127)+1,MONTH(F127),DAY(F127)-1)</f>
        <v>44891</v>
      </c>
      <c r="I127" s="11">
        <f t="shared" ca="1" si="2"/>
        <v>182</v>
      </c>
      <c r="J127" s="9" t="str">
        <f t="shared" ca="1" si="4"/>
        <v>NOT DUE</v>
      </c>
      <c r="K127" s="28"/>
      <c r="L127" s="10"/>
    </row>
    <row r="128" spans="1:12" ht="24" x14ac:dyDescent="0.15">
      <c r="A128" s="9" t="s">
        <v>1859</v>
      </c>
      <c r="B128" s="48" t="s">
        <v>1695</v>
      </c>
      <c r="C128" s="53" t="s">
        <v>1851</v>
      </c>
      <c r="D128" s="49" t="s">
        <v>1701</v>
      </c>
      <c r="E128" s="7">
        <v>42348</v>
      </c>
      <c r="F128" s="7">
        <v>44175</v>
      </c>
      <c r="G128" s="12"/>
      <c r="H128" s="8">
        <f>DATE(YEAR(F128)+5,MONTH(F128),DAY(F128)-1)</f>
        <v>46000</v>
      </c>
      <c r="I128" s="11">
        <f t="shared" ca="1" si="2"/>
        <v>1291</v>
      </c>
      <c r="J128" s="9" t="str">
        <f t="shared" ca="1" si="4"/>
        <v>NOT DUE</v>
      </c>
      <c r="K128" s="28"/>
      <c r="L128" s="10"/>
    </row>
    <row r="129" spans="1:12" ht="24" x14ac:dyDescent="0.15">
      <c r="A129" s="9" t="s">
        <v>1860</v>
      </c>
      <c r="B129" s="44" t="s">
        <v>1695</v>
      </c>
      <c r="C129" s="52" t="s">
        <v>1861</v>
      </c>
      <c r="D129" s="46" t="s">
        <v>1467</v>
      </c>
      <c r="E129" s="7">
        <v>42348</v>
      </c>
      <c r="F129" s="7">
        <f>F126</f>
        <v>44708</v>
      </c>
      <c r="G129" s="12"/>
      <c r="H129" s="8">
        <f>EDATE(F129-1,1)</f>
        <v>44738</v>
      </c>
      <c r="I129" s="11">
        <f t="shared" ca="1" si="2"/>
        <v>29</v>
      </c>
      <c r="J129" s="9" t="str">
        <f t="shared" ca="1" si="4"/>
        <v>NOT DUE</v>
      </c>
      <c r="K129" s="28"/>
      <c r="L129" s="32"/>
    </row>
    <row r="130" spans="1:12" ht="24" x14ac:dyDescent="0.15">
      <c r="A130" s="9" t="s">
        <v>1862</v>
      </c>
      <c r="B130" s="44" t="s">
        <v>1695</v>
      </c>
      <c r="C130" s="52" t="s">
        <v>1861</v>
      </c>
      <c r="D130" s="46" t="s">
        <v>1698</v>
      </c>
      <c r="E130" s="7">
        <v>42348</v>
      </c>
      <c r="F130" s="7">
        <v>44527</v>
      </c>
      <c r="G130" s="12"/>
      <c r="H130" s="8">
        <f>DATE(YEAR(F130)+1,MONTH(F130),DAY(F130)-1)</f>
        <v>44891</v>
      </c>
      <c r="I130" s="11">
        <f t="shared" ca="1" si="2"/>
        <v>182</v>
      </c>
      <c r="J130" s="9" t="str">
        <f t="shared" ca="1" si="4"/>
        <v>NOT DUE</v>
      </c>
      <c r="K130" s="28"/>
      <c r="L130" s="10"/>
    </row>
    <row r="131" spans="1:12" ht="24" x14ac:dyDescent="0.15">
      <c r="A131" s="9" t="s">
        <v>1863</v>
      </c>
      <c r="B131" s="44" t="s">
        <v>1695</v>
      </c>
      <c r="C131" s="52" t="s">
        <v>1864</v>
      </c>
      <c r="D131" s="46" t="s">
        <v>1701</v>
      </c>
      <c r="E131" s="7">
        <v>42348</v>
      </c>
      <c r="F131" s="7">
        <v>44175</v>
      </c>
      <c r="G131" s="12"/>
      <c r="H131" s="8">
        <f>DATE(YEAR(F131)+5,MONTH(F131),DAY(F131)-1)</f>
        <v>46000</v>
      </c>
      <c r="I131" s="11">
        <f t="shared" ca="1" si="2"/>
        <v>1291</v>
      </c>
      <c r="J131" s="9" t="str">
        <f t="shared" ca="1" si="4"/>
        <v>NOT DUE</v>
      </c>
      <c r="K131" s="28"/>
      <c r="L131" s="10"/>
    </row>
    <row r="132" spans="1:12" ht="24" x14ac:dyDescent="0.15">
      <c r="A132" s="9" t="s">
        <v>1865</v>
      </c>
      <c r="B132" s="48" t="s">
        <v>1695</v>
      </c>
      <c r="C132" s="53" t="s">
        <v>1866</v>
      </c>
      <c r="D132" s="49" t="s">
        <v>1467</v>
      </c>
      <c r="E132" s="7">
        <v>42348</v>
      </c>
      <c r="F132" s="7">
        <f>F129</f>
        <v>44708</v>
      </c>
      <c r="G132" s="12"/>
      <c r="H132" s="8">
        <f>EDATE(F132-1,1)</f>
        <v>44738</v>
      </c>
      <c r="I132" s="11">
        <f t="shared" ca="1" si="2"/>
        <v>29</v>
      </c>
      <c r="J132" s="9" t="str">
        <f t="shared" ca="1" si="4"/>
        <v>NOT DUE</v>
      </c>
      <c r="K132" s="28"/>
      <c r="L132" s="10"/>
    </row>
    <row r="133" spans="1:12" ht="24" x14ac:dyDescent="0.15">
      <c r="A133" s="9" t="s">
        <v>1867</v>
      </c>
      <c r="B133" s="48" t="s">
        <v>1695</v>
      </c>
      <c r="C133" s="53" t="s">
        <v>1866</v>
      </c>
      <c r="D133" s="49" t="s">
        <v>1698</v>
      </c>
      <c r="E133" s="7">
        <v>42348</v>
      </c>
      <c r="F133" s="7">
        <v>44527</v>
      </c>
      <c r="G133" s="12"/>
      <c r="H133" s="8">
        <f>DATE(YEAR(F133)+1,MONTH(F133),DAY(F133)-1)</f>
        <v>44891</v>
      </c>
      <c r="I133" s="11">
        <f t="shared" ca="1" si="2"/>
        <v>182</v>
      </c>
      <c r="J133" s="9" t="str">
        <f t="shared" ca="1" si="4"/>
        <v>NOT DUE</v>
      </c>
      <c r="K133" s="28"/>
      <c r="L133" s="10"/>
    </row>
    <row r="134" spans="1:12" ht="24" x14ac:dyDescent="0.15">
      <c r="A134" s="9" t="s">
        <v>1868</v>
      </c>
      <c r="B134" s="48" t="s">
        <v>1695</v>
      </c>
      <c r="C134" s="53" t="s">
        <v>1869</v>
      </c>
      <c r="D134" s="49" t="s">
        <v>1701</v>
      </c>
      <c r="E134" s="7">
        <v>42348</v>
      </c>
      <c r="F134" s="7">
        <v>44175</v>
      </c>
      <c r="G134" s="12"/>
      <c r="H134" s="8">
        <f>DATE(YEAR(F134)+5,MONTH(F134),DAY(F134)-1)</f>
        <v>46000</v>
      </c>
      <c r="I134" s="11">
        <f t="shared" ca="1" si="2"/>
        <v>1291</v>
      </c>
      <c r="J134" s="9" t="str">
        <f t="shared" ca="1" si="4"/>
        <v>NOT DUE</v>
      </c>
      <c r="K134" s="28"/>
      <c r="L134" s="10"/>
    </row>
    <row r="135" spans="1:12" ht="24" x14ac:dyDescent="0.15">
      <c r="A135" s="9" t="s">
        <v>1870</v>
      </c>
      <c r="B135" s="44" t="s">
        <v>1695</v>
      </c>
      <c r="C135" s="52" t="s">
        <v>1866</v>
      </c>
      <c r="D135" s="46" t="s">
        <v>1467</v>
      </c>
      <c r="E135" s="7">
        <v>42348</v>
      </c>
      <c r="F135" s="7">
        <f>F132</f>
        <v>44708</v>
      </c>
      <c r="G135" s="12"/>
      <c r="H135" s="8">
        <f>EDATE(F135-1,1)</f>
        <v>44738</v>
      </c>
      <c r="I135" s="11">
        <f t="shared" ca="1" si="2"/>
        <v>29</v>
      </c>
      <c r="J135" s="9" t="str">
        <f t="shared" ca="1" si="4"/>
        <v>NOT DUE</v>
      </c>
      <c r="K135" s="28"/>
      <c r="L135" s="10"/>
    </row>
    <row r="136" spans="1:12" ht="24" x14ac:dyDescent="0.15">
      <c r="A136" s="9" t="s">
        <v>1871</v>
      </c>
      <c r="B136" s="44" t="s">
        <v>1695</v>
      </c>
      <c r="C136" s="52" t="s">
        <v>1866</v>
      </c>
      <c r="D136" s="46" t="s">
        <v>1698</v>
      </c>
      <c r="E136" s="7">
        <v>42348</v>
      </c>
      <c r="F136" s="7">
        <v>44527</v>
      </c>
      <c r="G136" s="12"/>
      <c r="H136" s="8">
        <f>DATE(YEAR(F136)+1,MONTH(F136),DAY(F136)-1)</f>
        <v>44891</v>
      </c>
      <c r="I136" s="11">
        <f t="shared" ref="I136:I199" ca="1" si="5">IF(ISBLANK(H136),"",H136-DATE(YEAR(NOW()),MONTH(NOW()),DAY(NOW())))</f>
        <v>182</v>
      </c>
      <c r="J136" s="9" t="str">
        <f t="shared" ca="1" si="4"/>
        <v>NOT DUE</v>
      </c>
      <c r="K136" s="28"/>
      <c r="L136" s="32"/>
    </row>
    <row r="137" spans="1:12" ht="24" x14ac:dyDescent="0.15">
      <c r="A137" s="9" t="s">
        <v>1872</v>
      </c>
      <c r="B137" s="44" t="s">
        <v>1695</v>
      </c>
      <c r="C137" s="52" t="s">
        <v>1869</v>
      </c>
      <c r="D137" s="46" t="s">
        <v>1701</v>
      </c>
      <c r="E137" s="7">
        <v>42348</v>
      </c>
      <c r="F137" s="7">
        <v>44175</v>
      </c>
      <c r="G137" s="12"/>
      <c r="H137" s="8">
        <f>DATE(YEAR(F137)+5,MONTH(F137),DAY(F137)-1)</f>
        <v>46000</v>
      </c>
      <c r="I137" s="11">
        <f t="shared" ca="1" si="5"/>
        <v>1291</v>
      </c>
      <c r="J137" s="9" t="str">
        <f t="shared" ca="1" si="4"/>
        <v>NOT DUE</v>
      </c>
      <c r="K137" s="28"/>
      <c r="L137" s="10"/>
    </row>
    <row r="138" spans="1:12" ht="24" x14ac:dyDescent="0.15">
      <c r="A138" s="9" t="s">
        <v>1873</v>
      </c>
      <c r="B138" s="48" t="s">
        <v>1695</v>
      </c>
      <c r="C138" s="53" t="s">
        <v>1874</v>
      </c>
      <c r="D138" s="49" t="s">
        <v>1467</v>
      </c>
      <c r="E138" s="7">
        <v>42348</v>
      </c>
      <c r="F138" s="7">
        <f>F135</f>
        <v>44708</v>
      </c>
      <c r="G138" s="12"/>
      <c r="H138" s="8">
        <f>EDATE(F138-1,1)</f>
        <v>44738</v>
      </c>
      <c r="I138" s="11">
        <f t="shared" ca="1" si="5"/>
        <v>29</v>
      </c>
      <c r="J138" s="9" t="str">
        <f t="shared" ca="1" si="4"/>
        <v>NOT DUE</v>
      </c>
      <c r="K138" s="28"/>
      <c r="L138" s="10"/>
    </row>
    <row r="139" spans="1:12" ht="24" x14ac:dyDescent="0.15">
      <c r="A139" s="9" t="s">
        <v>1875</v>
      </c>
      <c r="B139" s="48" t="s">
        <v>1695</v>
      </c>
      <c r="C139" s="53" t="s">
        <v>1874</v>
      </c>
      <c r="D139" s="49" t="s">
        <v>1698</v>
      </c>
      <c r="E139" s="7">
        <v>42348</v>
      </c>
      <c r="F139" s="7">
        <v>44527</v>
      </c>
      <c r="G139" s="12"/>
      <c r="H139" s="8">
        <f>DATE(YEAR(F139)+1,MONTH(F139),DAY(F139)-1)</f>
        <v>44891</v>
      </c>
      <c r="I139" s="11">
        <f t="shared" ca="1" si="5"/>
        <v>182</v>
      </c>
      <c r="J139" s="9" t="str">
        <f t="shared" ca="1" si="4"/>
        <v>NOT DUE</v>
      </c>
      <c r="K139" s="28"/>
      <c r="L139" s="10"/>
    </row>
    <row r="140" spans="1:12" ht="24" x14ac:dyDescent="0.15">
      <c r="A140" s="9" t="s">
        <v>1876</v>
      </c>
      <c r="B140" s="48" t="s">
        <v>1695</v>
      </c>
      <c r="C140" s="53" t="s">
        <v>1877</v>
      </c>
      <c r="D140" s="49" t="s">
        <v>1701</v>
      </c>
      <c r="E140" s="7">
        <v>42348</v>
      </c>
      <c r="F140" s="7">
        <v>44175</v>
      </c>
      <c r="G140" s="12"/>
      <c r="H140" s="8">
        <f>DATE(YEAR(F140)+5,MONTH(F140),DAY(F140)-1)</f>
        <v>46000</v>
      </c>
      <c r="I140" s="11">
        <f t="shared" ca="1" si="5"/>
        <v>1291</v>
      </c>
      <c r="J140" s="9" t="str">
        <f t="shared" ca="1" si="4"/>
        <v>NOT DUE</v>
      </c>
      <c r="K140" s="28"/>
      <c r="L140" s="10"/>
    </row>
    <row r="141" spans="1:12" ht="24" x14ac:dyDescent="0.15">
      <c r="A141" s="9" t="s">
        <v>1878</v>
      </c>
      <c r="B141" s="54" t="s">
        <v>1879</v>
      </c>
      <c r="C141" s="52" t="s">
        <v>1880</v>
      </c>
      <c r="D141" s="46" t="s">
        <v>1467</v>
      </c>
      <c r="E141" s="7">
        <v>42348</v>
      </c>
      <c r="F141" s="7">
        <f>F138</f>
        <v>44708</v>
      </c>
      <c r="G141" s="12"/>
      <c r="H141" s="8">
        <f>EDATE(F141-1,1)</f>
        <v>44738</v>
      </c>
      <c r="I141" s="11">
        <f t="shared" ca="1" si="5"/>
        <v>29</v>
      </c>
      <c r="J141" s="9" t="str">
        <f t="shared" ca="1" si="4"/>
        <v>NOT DUE</v>
      </c>
      <c r="K141" s="28"/>
      <c r="L141" s="10"/>
    </row>
    <row r="142" spans="1:12" ht="24" x14ac:dyDescent="0.15">
      <c r="A142" s="9" t="s">
        <v>1881</v>
      </c>
      <c r="B142" s="54" t="s">
        <v>1879</v>
      </c>
      <c r="C142" s="52" t="s">
        <v>1880</v>
      </c>
      <c r="D142" s="46" t="s">
        <v>1698</v>
      </c>
      <c r="E142" s="7">
        <v>42348</v>
      </c>
      <c r="F142" s="7">
        <v>44527</v>
      </c>
      <c r="G142" s="12"/>
      <c r="H142" s="8">
        <f>DATE(YEAR(F142)+1,MONTH(F142),DAY(F142)-1)</f>
        <v>44891</v>
      </c>
      <c r="I142" s="11">
        <f t="shared" ca="1" si="5"/>
        <v>182</v>
      </c>
      <c r="J142" s="9" t="str">
        <f t="shared" ca="1" si="4"/>
        <v>NOT DUE</v>
      </c>
      <c r="K142" s="28"/>
      <c r="L142" s="10"/>
    </row>
    <row r="143" spans="1:12" ht="24" x14ac:dyDescent="0.15">
      <c r="A143" s="9" t="s">
        <v>1882</v>
      </c>
      <c r="B143" s="54" t="s">
        <v>1879</v>
      </c>
      <c r="C143" s="52" t="s">
        <v>1883</v>
      </c>
      <c r="D143" s="46" t="s">
        <v>1701</v>
      </c>
      <c r="E143" s="7">
        <v>42348</v>
      </c>
      <c r="F143" s="7">
        <v>44175</v>
      </c>
      <c r="G143" s="12"/>
      <c r="H143" s="8">
        <f>DATE(YEAR(F143)+5,MONTH(F143),DAY(F143)-1)</f>
        <v>46000</v>
      </c>
      <c r="I143" s="11">
        <f t="shared" ca="1" si="5"/>
        <v>1291</v>
      </c>
      <c r="J143" s="9" t="str">
        <f t="shared" ca="1" si="4"/>
        <v>NOT DUE</v>
      </c>
      <c r="K143" s="28"/>
      <c r="L143" s="32"/>
    </row>
    <row r="144" spans="1:12" ht="24" x14ac:dyDescent="0.15">
      <c r="A144" s="9" t="s">
        <v>1884</v>
      </c>
      <c r="B144" s="55" t="s">
        <v>1879</v>
      </c>
      <c r="C144" s="53" t="s">
        <v>1885</v>
      </c>
      <c r="D144" s="49" t="s">
        <v>1467</v>
      </c>
      <c r="E144" s="7">
        <v>42348</v>
      </c>
      <c r="F144" s="7">
        <f>F141</f>
        <v>44708</v>
      </c>
      <c r="G144" s="12"/>
      <c r="H144" s="8">
        <f>EDATE(F144-1,1)</f>
        <v>44738</v>
      </c>
      <c r="I144" s="11">
        <f t="shared" ca="1" si="5"/>
        <v>29</v>
      </c>
      <c r="J144" s="9" t="str">
        <f t="shared" ca="1" si="4"/>
        <v>NOT DUE</v>
      </c>
      <c r="K144" s="28"/>
      <c r="L144" s="10"/>
    </row>
    <row r="145" spans="1:12" ht="24" x14ac:dyDescent="0.15">
      <c r="A145" s="9" t="s">
        <v>1886</v>
      </c>
      <c r="B145" s="55" t="s">
        <v>1879</v>
      </c>
      <c r="C145" s="53" t="s">
        <v>1885</v>
      </c>
      <c r="D145" s="49" t="s">
        <v>1698</v>
      </c>
      <c r="E145" s="7">
        <v>42348</v>
      </c>
      <c r="F145" s="7">
        <v>44527</v>
      </c>
      <c r="G145" s="12"/>
      <c r="H145" s="8">
        <f>DATE(YEAR(F145)+1,MONTH(F145),DAY(F145)-1)</f>
        <v>44891</v>
      </c>
      <c r="I145" s="11">
        <f t="shared" ca="1" si="5"/>
        <v>182</v>
      </c>
      <c r="J145" s="9" t="str">
        <f t="shared" ca="1" si="4"/>
        <v>NOT DUE</v>
      </c>
      <c r="K145" s="28"/>
      <c r="L145" s="10"/>
    </row>
    <row r="146" spans="1:12" ht="24" x14ac:dyDescent="0.15">
      <c r="A146" s="9" t="s">
        <v>1887</v>
      </c>
      <c r="B146" s="55" t="s">
        <v>1879</v>
      </c>
      <c r="C146" s="53" t="s">
        <v>1888</v>
      </c>
      <c r="D146" s="49" t="s">
        <v>1701</v>
      </c>
      <c r="E146" s="7">
        <v>42348</v>
      </c>
      <c r="F146" s="7">
        <v>44175</v>
      </c>
      <c r="G146" s="12"/>
      <c r="H146" s="8">
        <f>DATE(YEAR(F146)+5,MONTH(F146),DAY(F146)-1)</f>
        <v>46000</v>
      </c>
      <c r="I146" s="11">
        <f t="shared" ca="1" si="5"/>
        <v>1291</v>
      </c>
      <c r="J146" s="9" t="str">
        <f t="shared" ca="1" si="4"/>
        <v>NOT DUE</v>
      </c>
      <c r="K146" s="28"/>
      <c r="L146" s="10"/>
    </row>
    <row r="147" spans="1:12" ht="24" x14ac:dyDescent="0.15">
      <c r="A147" s="9" t="s">
        <v>1889</v>
      </c>
      <c r="B147" s="54" t="s">
        <v>1879</v>
      </c>
      <c r="C147" s="52" t="s">
        <v>1890</v>
      </c>
      <c r="D147" s="46" t="s">
        <v>1467</v>
      </c>
      <c r="E147" s="7">
        <v>42348</v>
      </c>
      <c r="F147" s="7">
        <f>F144</f>
        <v>44708</v>
      </c>
      <c r="G147" s="12"/>
      <c r="H147" s="8">
        <f>EDATE(F147-1,1)</f>
        <v>44738</v>
      </c>
      <c r="I147" s="11">
        <f t="shared" ca="1" si="5"/>
        <v>29</v>
      </c>
      <c r="J147" s="9" t="str">
        <f t="shared" ca="1" si="4"/>
        <v>NOT DUE</v>
      </c>
      <c r="K147" s="28"/>
      <c r="L147" s="10"/>
    </row>
    <row r="148" spans="1:12" ht="24" x14ac:dyDescent="0.15">
      <c r="A148" s="9" t="s">
        <v>1891</v>
      </c>
      <c r="B148" s="54" t="s">
        <v>1879</v>
      </c>
      <c r="C148" s="52" t="s">
        <v>1890</v>
      </c>
      <c r="D148" s="46" t="s">
        <v>1698</v>
      </c>
      <c r="E148" s="7">
        <v>42348</v>
      </c>
      <c r="F148" s="7">
        <v>44527</v>
      </c>
      <c r="G148" s="12"/>
      <c r="H148" s="8">
        <f>DATE(YEAR(F148)+1,MONTH(F148),DAY(F148)-1)</f>
        <v>44891</v>
      </c>
      <c r="I148" s="11">
        <f t="shared" ca="1" si="5"/>
        <v>182</v>
      </c>
      <c r="J148" s="9" t="str">
        <f t="shared" ca="1" si="4"/>
        <v>NOT DUE</v>
      </c>
      <c r="K148" s="28"/>
      <c r="L148" s="10"/>
    </row>
    <row r="149" spans="1:12" ht="24" x14ac:dyDescent="0.15">
      <c r="A149" s="9" t="s">
        <v>1892</v>
      </c>
      <c r="B149" s="54" t="s">
        <v>1879</v>
      </c>
      <c r="C149" s="52" t="s">
        <v>1893</v>
      </c>
      <c r="D149" s="46" t="s">
        <v>1701</v>
      </c>
      <c r="E149" s="7">
        <v>42348</v>
      </c>
      <c r="F149" s="7">
        <v>44175</v>
      </c>
      <c r="G149" s="12"/>
      <c r="H149" s="8">
        <f>DATE(YEAR(F149)+5,MONTH(F149),DAY(F149)-1)</f>
        <v>46000</v>
      </c>
      <c r="I149" s="11">
        <f t="shared" ca="1" si="5"/>
        <v>1291</v>
      </c>
      <c r="J149" s="9" t="str">
        <f t="shared" ca="1" si="4"/>
        <v>NOT DUE</v>
      </c>
      <c r="K149" s="28"/>
      <c r="L149" s="10"/>
    </row>
    <row r="150" spans="1:12" ht="24" x14ac:dyDescent="0.15">
      <c r="A150" s="9" t="s">
        <v>1894</v>
      </c>
      <c r="B150" s="55" t="s">
        <v>1879</v>
      </c>
      <c r="C150" s="53" t="s">
        <v>1895</v>
      </c>
      <c r="D150" s="49" t="s">
        <v>1467</v>
      </c>
      <c r="E150" s="7">
        <v>42348</v>
      </c>
      <c r="F150" s="7">
        <f>F147</f>
        <v>44708</v>
      </c>
      <c r="G150" s="12"/>
      <c r="H150" s="8">
        <f>EDATE(F150-1,1)</f>
        <v>44738</v>
      </c>
      <c r="I150" s="11">
        <f t="shared" ca="1" si="5"/>
        <v>29</v>
      </c>
      <c r="J150" s="9" t="str">
        <f t="shared" ca="1" si="4"/>
        <v>NOT DUE</v>
      </c>
      <c r="K150" s="28"/>
      <c r="L150" s="32"/>
    </row>
    <row r="151" spans="1:12" ht="24" x14ac:dyDescent="0.15">
      <c r="A151" s="9" t="s">
        <v>1896</v>
      </c>
      <c r="B151" s="55" t="s">
        <v>1879</v>
      </c>
      <c r="C151" s="53" t="s">
        <v>1895</v>
      </c>
      <c r="D151" s="49" t="s">
        <v>1698</v>
      </c>
      <c r="E151" s="7">
        <v>42348</v>
      </c>
      <c r="F151" s="7">
        <v>44527</v>
      </c>
      <c r="G151" s="12"/>
      <c r="H151" s="8">
        <f>DATE(YEAR(F151)+1,MONTH(F151),DAY(F151)-1)</f>
        <v>44891</v>
      </c>
      <c r="I151" s="11">
        <f t="shared" ca="1" si="5"/>
        <v>182</v>
      </c>
      <c r="J151" s="9" t="str">
        <f t="shared" ca="1" si="4"/>
        <v>NOT DUE</v>
      </c>
      <c r="K151" s="28"/>
      <c r="L151" s="10"/>
    </row>
    <row r="152" spans="1:12" ht="24" x14ac:dyDescent="0.15">
      <c r="A152" s="9" t="s">
        <v>1897</v>
      </c>
      <c r="B152" s="55" t="s">
        <v>1879</v>
      </c>
      <c r="C152" s="53" t="s">
        <v>1898</v>
      </c>
      <c r="D152" s="49" t="s">
        <v>1701</v>
      </c>
      <c r="E152" s="7">
        <v>42348</v>
      </c>
      <c r="F152" s="7">
        <v>44175</v>
      </c>
      <c r="G152" s="12"/>
      <c r="H152" s="8">
        <f>DATE(YEAR(F152)+5,MONTH(F152),DAY(F152)-1)</f>
        <v>46000</v>
      </c>
      <c r="I152" s="11">
        <f t="shared" ca="1" si="5"/>
        <v>1291</v>
      </c>
      <c r="J152" s="9" t="str">
        <f t="shared" ca="1" si="4"/>
        <v>NOT DUE</v>
      </c>
      <c r="K152" s="28"/>
      <c r="L152" s="10"/>
    </row>
    <row r="153" spans="1:12" ht="24" x14ac:dyDescent="0.15">
      <c r="A153" s="9" t="s">
        <v>1899</v>
      </c>
      <c r="B153" s="54" t="s">
        <v>1879</v>
      </c>
      <c r="C153" s="52" t="s">
        <v>1900</v>
      </c>
      <c r="D153" s="46" t="s">
        <v>1467</v>
      </c>
      <c r="E153" s="7">
        <v>42348</v>
      </c>
      <c r="F153" s="7">
        <f>F150</f>
        <v>44708</v>
      </c>
      <c r="G153" s="12"/>
      <c r="H153" s="8">
        <f>EDATE(F153-1,1)</f>
        <v>44738</v>
      </c>
      <c r="I153" s="11">
        <f t="shared" ca="1" si="5"/>
        <v>29</v>
      </c>
      <c r="J153" s="9" t="str">
        <f t="shared" ca="1" si="4"/>
        <v>NOT DUE</v>
      </c>
      <c r="K153" s="28"/>
      <c r="L153" s="10"/>
    </row>
    <row r="154" spans="1:12" ht="24" x14ac:dyDescent="0.15">
      <c r="A154" s="9" t="s">
        <v>1901</v>
      </c>
      <c r="B154" s="54" t="s">
        <v>1879</v>
      </c>
      <c r="C154" s="52" t="s">
        <v>1900</v>
      </c>
      <c r="D154" s="46" t="s">
        <v>1698</v>
      </c>
      <c r="E154" s="7">
        <v>42348</v>
      </c>
      <c r="F154" s="7">
        <v>44527</v>
      </c>
      <c r="G154" s="12"/>
      <c r="H154" s="8">
        <f>DATE(YEAR(F154)+1,MONTH(F154),DAY(F154)-1)</f>
        <v>44891</v>
      </c>
      <c r="I154" s="11">
        <f t="shared" ca="1" si="5"/>
        <v>182</v>
      </c>
      <c r="J154" s="9" t="str">
        <f t="shared" ca="1" si="4"/>
        <v>NOT DUE</v>
      </c>
      <c r="K154" s="28"/>
      <c r="L154" s="10"/>
    </row>
    <row r="155" spans="1:12" ht="24" x14ac:dyDescent="0.15">
      <c r="A155" s="9" t="s">
        <v>1902</v>
      </c>
      <c r="B155" s="54" t="s">
        <v>1879</v>
      </c>
      <c r="C155" s="52" t="s">
        <v>1903</v>
      </c>
      <c r="D155" s="46" t="s">
        <v>1701</v>
      </c>
      <c r="E155" s="7">
        <v>42348</v>
      </c>
      <c r="F155" s="7">
        <v>44175</v>
      </c>
      <c r="G155" s="12"/>
      <c r="H155" s="8">
        <f>DATE(YEAR(F155)+5,MONTH(F155),DAY(F155)-1)</f>
        <v>46000</v>
      </c>
      <c r="I155" s="11">
        <f t="shared" ca="1" si="5"/>
        <v>1291</v>
      </c>
      <c r="J155" s="9" t="str">
        <f t="shared" ca="1" si="4"/>
        <v>NOT DUE</v>
      </c>
      <c r="K155" s="28"/>
      <c r="L155" s="10"/>
    </row>
    <row r="156" spans="1:12" ht="24" x14ac:dyDescent="0.15">
      <c r="A156" s="9" t="s">
        <v>1904</v>
      </c>
      <c r="B156" s="55" t="s">
        <v>1879</v>
      </c>
      <c r="C156" s="53" t="s">
        <v>1905</v>
      </c>
      <c r="D156" s="49" t="s">
        <v>1467</v>
      </c>
      <c r="E156" s="7">
        <v>42348</v>
      </c>
      <c r="F156" s="7">
        <f>F153</f>
        <v>44708</v>
      </c>
      <c r="G156" s="12"/>
      <c r="H156" s="8">
        <f>EDATE(F156-1,1)</f>
        <v>44738</v>
      </c>
      <c r="I156" s="11">
        <f t="shared" ca="1" si="5"/>
        <v>29</v>
      </c>
      <c r="J156" s="9" t="str">
        <f t="shared" ca="1" si="4"/>
        <v>NOT DUE</v>
      </c>
      <c r="K156" s="28"/>
      <c r="L156" s="10"/>
    </row>
    <row r="157" spans="1:12" ht="24" x14ac:dyDescent="0.15">
      <c r="A157" s="9" t="s">
        <v>1906</v>
      </c>
      <c r="B157" s="55" t="s">
        <v>1879</v>
      </c>
      <c r="C157" s="53" t="s">
        <v>1905</v>
      </c>
      <c r="D157" s="49" t="s">
        <v>1698</v>
      </c>
      <c r="E157" s="7">
        <v>42348</v>
      </c>
      <c r="F157" s="7">
        <v>44527</v>
      </c>
      <c r="G157" s="12"/>
      <c r="H157" s="8">
        <f>DATE(YEAR(F157)+1,MONTH(F157),DAY(F157)-1)</f>
        <v>44891</v>
      </c>
      <c r="I157" s="11">
        <f t="shared" ca="1" si="5"/>
        <v>182</v>
      </c>
      <c r="J157" s="9" t="str">
        <f t="shared" ca="1" si="4"/>
        <v>NOT DUE</v>
      </c>
      <c r="K157" s="28"/>
      <c r="L157" s="32"/>
    </row>
    <row r="158" spans="1:12" ht="24" x14ac:dyDescent="0.15">
      <c r="A158" s="9" t="s">
        <v>1907</v>
      </c>
      <c r="B158" s="55" t="s">
        <v>1879</v>
      </c>
      <c r="C158" s="53" t="s">
        <v>1905</v>
      </c>
      <c r="D158" s="49" t="s">
        <v>1701</v>
      </c>
      <c r="E158" s="7">
        <v>42348</v>
      </c>
      <c r="F158" s="7">
        <v>44175</v>
      </c>
      <c r="G158" s="12"/>
      <c r="H158" s="8">
        <f>DATE(YEAR(F158)+5,MONTH(F158),DAY(F158)-1)</f>
        <v>46000</v>
      </c>
      <c r="I158" s="11">
        <f t="shared" ca="1" si="5"/>
        <v>1291</v>
      </c>
      <c r="J158" s="9" t="str">
        <f t="shared" ca="1" si="4"/>
        <v>NOT DUE</v>
      </c>
      <c r="K158" s="28"/>
      <c r="L158" s="10"/>
    </row>
    <row r="159" spans="1:12" ht="24" x14ac:dyDescent="0.15">
      <c r="A159" s="9" t="s">
        <v>1908</v>
      </c>
      <c r="B159" s="54" t="s">
        <v>1879</v>
      </c>
      <c r="C159" s="52" t="s">
        <v>1696</v>
      </c>
      <c r="D159" s="46" t="s">
        <v>1467</v>
      </c>
      <c r="E159" s="7">
        <v>42348</v>
      </c>
      <c r="F159" s="7">
        <f>F156</f>
        <v>44708</v>
      </c>
      <c r="G159" s="12"/>
      <c r="H159" s="8">
        <f>EDATE(F159-1,1)</f>
        <v>44738</v>
      </c>
      <c r="I159" s="11">
        <f t="shared" ca="1" si="5"/>
        <v>29</v>
      </c>
      <c r="J159" s="9" t="str">
        <f t="shared" ca="1" si="4"/>
        <v>NOT DUE</v>
      </c>
      <c r="K159" s="28"/>
      <c r="L159" s="10"/>
    </row>
    <row r="160" spans="1:12" ht="24" x14ac:dyDescent="0.15">
      <c r="A160" s="9" t="s">
        <v>1909</v>
      </c>
      <c r="B160" s="54" t="s">
        <v>1879</v>
      </c>
      <c r="C160" s="52" t="s">
        <v>1696</v>
      </c>
      <c r="D160" s="46" t="s">
        <v>1698</v>
      </c>
      <c r="E160" s="7">
        <v>42348</v>
      </c>
      <c r="F160" s="7">
        <v>44527</v>
      </c>
      <c r="G160" s="12"/>
      <c r="H160" s="8">
        <f>DATE(YEAR(F160)+1,MONTH(F160),DAY(F160)-1)</f>
        <v>44891</v>
      </c>
      <c r="I160" s="11">
        <f t="shared" ca="1" si="5"/>
        <v>182</v>
      </c>
      <c r="J160" s="9" t="str">
        <f t="shared" ca="1" si="4"/>
        <v>NOT DUE</v>
      </c>
      <c r="K160" s="28"/>
      <c r="L160" s="10"/>
    </row>
    <row r="161" spans="1:12" ht="24" x14ac:dyDescent="0.15">
      <c r="A161" s="9" t="s">
        <v>1910</v>
      </c>
      <c r="B161" s="54" t="s">
        <v>1879</v>
      </c>
      <c r="C161" s="52" t="s">
        <v>1700</v>
      </c>
      <c r="D161" s="46" t="s">
        <v>1701</v>
      </c>
      <c r="E161" s="7">
        <v>42348</v>
      </c>
      <c r="F161" s="7">
        <v>44175</v>
      </c>
      <c r="G161" s="12"/>
      <c r="H161" s="8">
        <f>DATE(YEAR(F161)+5,MONTH(F161),DAY(F161)-1)</f>
        <v>46000</v>
      </c>
      <c r="I161" s="11">
        <f t="shared" ca="1" si="5"/>
        <v>1291</v>
      </c>
      <c r="J161" s="9" t="str">
        <f t="shared" ca="1" si="4"/>
        <v>NOT DUE</v>
      </c>
      <c r="K161" s="28"/>
      <c r="L161" s="32"/>
    </row>
    <row r="162" spans="1:12" ht="24" x14ac:dyDescent="0.15">
      <c r="A162" s="9" t="s">
        <v>1911</v>
      </c>
      <c r="B162" s="55" t="s">
        <v>1879</v>
      </c>
      <c r="C162" s="53" t="s">
        <v>1912</v>
      </c>
      <c r="D162" s="49" t="s">
        <v>1467</v>
      </c>
      <c r="E162" s="7">
        <v>42348</v>
      </c>
      <c r="F162" s="7">
        <f>F159</f>
        <v>44708</v>
      </c>
      <c r="G162" s="12"/>
      <c r="H162" s="8">
        <f>EDATE(F162-1,1)</f>
        <v>44738</v>
      </c>
      <c r="I162" s="11">
        <f t="shared" ca="1" si="5"/>
        <v>29</v>
      </c>
      <c r="J162" s="9" t="str">
        <f t="shared" ref="J162:J210" ca="1" si="6">IF(I162="","",IF(I162&lt;0,"OVERDUE","NOT DUE"))</f>
        <v>NOT DUE</v>
      </c>
      <c r="K162" s="28"/>
      <c r="L162" s="10"/>
    </row>
    <row r="163" spans="1:12" ht="24" x14ac:dyDescent="0.15">
      <c r="A163" s="9" t="s">
        <v>1913</v>
      </c>
      <c r="B163" s="55" t="s">
        <v>1879</v>
      </c>
      <c r="C163" s="53" t="s">
        <v>1912</v>
      </c>
      <c r="D163" s="49" t="s">
        <v>1698</v>
      </c>
      <c r="E163" s="7">
        <v>42348</v>
      </c>
      <c r="F163" s="7">
        <v>44527</v>
      </c>
      <c r="G163" s="12"/>
      <c r="H163" s="8">
        <f>DATE(YEAR(F163)+1,MONTH(F163),DAY(F163)-1)</f>
        <v>44891</v>
      </c>
      <c r="I163" s="11">
        <f t="shared" ca="1" si="5"/>
        <v>182</v>
      </c>
      <c r="J163" s="9" t="str">
        <f t="shared" ca="1" si="6"/>
        <v>NOT DUE</v>
      </c>
      <c r="K163" s="28"/>
      <c r="L163" s="10"/>
    </row>
    <row r="164" spans="1:12" ht="24" x14ac:dyDescent="0.15">
      <c r="A164" s="9" t="s">
        <v>1914</v>
      </c>
      <c r="B164" s="55" t="s">
        <v>1879</v>
      </c>
      <c r="C164" s="53" t="s">
        <v>1912</v>
      </c>
      <c r="D164" s="49" t="s">
        <v>1701</v>
      </c>
      <c r="E164" s="7">
        <v>42348</v>
      </c>
      <c r="F164" s="7">
        <v>44175</v>
      </c>
      <c r="G164" s="12"/>
      <c r="H164" s="8">
        <f>DATE(YEAR(F164)+5,MONTH(F164),DAY(F164)-1)</f>
        <v>46000</v>
      </c>
      <c r="I164" s="11">
        <f t="shared" ca="1" si="5"/>
        <v>1291</v>
      </c>
      <c r="J164" s="9" t="str">
        <f t="shared" ca="1" si="6"/>
        <v>NOT DUE</v>
      </c>
      <c r="K164" s="28"/>
      <c r="L164" s="10"/>
    </row>
    <row r="165" spans="1:12" ht="24" x14ac:dyDescent="0.15">
      <c r="A165" s="9" t="s">
        <v>1915</v>
      </c>
      <c r="B165" s="54" t="s">
        <v>1879</v>
      </c>
      <c r="C165" s="52" t="s">
        <v>1916</v>
      </c>
      <c r="D165" s="46" t="s">
        <v>1467</v>
      </c>
      <c r="E165" s="7">
        <v>42348</v>
      </c>
      <c r="F165" s="7">
        <f>F162</f>
        <v>44708</v>
      </c>
      <c r="G165" s="12"/>
      <c r="H165" s="8">
        <f>EDATE(F165-1,1)</f>
        <v>44738</v>
      </c>
      <c r="I165" s="11">
        <f t="shared" ca="1" si="5"/>
        <v>29</v>
      </c>
      <c r="J165" s="9" t="str">
        <f t="shared" ca="1" si="6"/>
        <v>NOT DUE</v>
      </c>
      <c r="K165" s="28"/>
      <c r="L165" s="32"/>
    </row>
    <row r="166" spans="1:12" ht="24" x14ac:dyDescent="0.15">
      <c r="A166" s="9" t="s">
        <v>1917</v>
      </c>
      <c r="B166" s="54" t="s">
        <v>1879</v>
      </c>
      <c r="C166" s="52" t="s">
        <v>1916</v>
      </c>
      <c r="D166" s="46" t="s">
        <v>1698</v>
      </c>
      <c r="E166" s="7">
        <v>42348</v>
      </c>
      <c r="F166" s="7">
        <v>44527</v>
      </c>
      <c r="G166" s="12"/>
      <c r="H166" s="8">
        <f>DATE(YEAR(F166)+1,MONTH(F166),DAY(F166)-1)</f>
        <v>44891</v>
      </c>
      <c r="I166" s="11">
        <f t="shared" ca="1" si="5"/>
        <v>182</v>
      </c>
      <c r="J166" s="9" t="str">
        <f t="shared" ca="1" si="6"/>
        <v>NOT DUE</v>
      </c>
      <c r="K166" s="28"/>
      <c r="L166" s="10"/>
    </row>
    <row r="167" spans="1:12" ht="24" x14ac:dyDescent="0.15">
      <c r="A167" s="9" t="s">
        <v>1918</v>
      </c>
      <c r="B167" s="54" t="s">
        <v>1879</v>
      </c>
      <c r="C167" s="52" t="s">
        <v>1919</v>
      </c>
      <c r="D167" s="46" t="s">
        <v>1701</v>
      </c>
      <c r="E167" s="7">
        <v>42348</v>
      </c>
      <c r="F167" s="7">
        <v>44175</v>
      </c>
      <c r="G167" s="12"/>
      <c r="H167" s="8">
        <f>DATE(YEAR(F167)+5,MONTH(F167),DAY(F167)-1)</f>
        <v>46000</v>
      </c>
      <c r="I167" s="11">
        <f t="shared" ca="1" si="5"/>
        <v>1291</v>
      </c>
      <c r="J167" s="9" t="str">
        <f t="shared" ca="1" si="6"/>
        <v>NOT DUE</v>
      </c>
      <c r="K167" s="28"/>
      <c r="L167" s="10"/>
    </row>
    <row r="168" spans="1:12" ht="24" x14ac:dyDescent="0.15">
      <c r="A168" s="9" t="s">
        <v>1920</v>
      </c>
      <c r="B168" s="55" t="s">
        <v>1879</v>
      </c>
      <c r="C168" s="53" t="s">
        <v>1921</v>
      </c>
      <c r="D168" s="49" t="s">
        <v>1467</v>
      </c>
      <c r="E168" s="7">
        <v>42348</v>
      </c>
      <c r="F168" s="7">
        <f>F165</f>
        <v>44708</v>
      </c>
      <c r="G168" s="12"/>
      <c r="H168" s="8">
        <f>EDATE(F168-1,1)</f>
        <v>44738</v>
      </c>
      <c r="I168" s="11">
        <f t="shared" ca="1" si="5"/>
        <v>29</v>
      </c>
      <c r="J168" s="9" t="str">
        <f t="shared" ca="1" si="6"/>
        <v>NOT DUE</v>
      </c>
      <c r="K168" s="28"/>
      <c r="L168" s="10"/>
    </row>
    <row r="169" spans="1:12" ht="24" x14ac:dyDescent="0.15">
      <c r="A169" s="9" t="s">
        <v>1922</v>
      </c>
      <c r="B169" s="55" t="s">
        <v>1879</v>
      </c>
      <c r="C169" s="53" t="s">
        <v>1921</v>
      </c>
      <c r="D169" s="49" t="s">
        <v>1698</v>
      </c>
      <c r="E169" s="7">
        <v>42348</v>
      </c>
      <c r="F169" s="7">
        <v>44527</v>
      </c>
      <c r="G169" s="12"/>
      <c r="H169" s="8">
        <f>DATE(YEAR(F169)+1,MONTH(F169),DAY(F169)-1)</f>
        <v>44891</v>
      </c>
      <c r="I169" s="11">
        <f t="shared" ca="1" si="5"/>
        <v>182</v>
      </c>
      <c r="J169" s="9" t="str">
        <f t="shared" ca="1" si="6"/>
        <v>NOT DUE</v>
      </c>
      <c r="K169" s="28"/>
      <c r="L169" s="32"/>
    </row>
    <row r="170" spans="1:12" ht="24" x14ac:dyDescent="0.15">
      <c r="A170" s="9" t="s">
        <v>1923</v>
      </c>
      <c r="B170" s="55" t="s">
        <v>1879</v>
      </c>
      <c r="C170" s="53" t="s">
        <v>1924</v>
      </c>
      <c r="D170" s="49" t="s">
        <v>1701</v>
      </c>
      <c r="E170" s="7">
        <v>42348</v>
      </c>
      <c r="F170" s="7">
        <v>44175</v>
      </c>
      <c r="G170" s="12"/>
      <c r="H170" s="8">
        <f>DATE(YEAR(F170)+5,MONTH(F170),DAY(F170)-1)</f>
        <v>46000</v>
      </c>
      <c r="I170" s="11">
        <f t="shared" ca="1" si="5"/>
        <v>1291</v>
      </c>
      <c r="J170" s="9" t="str">
        <f t="shared" ca="1" si="6"/>
        <v>NOT DUE</v>
      </c>
      <c r="K170" s="28"/>
      <c r="L170" s="10"/>
    </row>
    <row r="171" spans="1:12" ht="24" x14ac:dyDescent="0.15">
      <c r="A171" s="9" t="s">
        <v>1925</v>
      </c>
      <c r="B171" s="54" t="s">
        <v>1879</v>
      </c>
      <c r="C171" s="52" t="s">
        <v>1926</v>
      </c>
      <c r="D171" s="46" t="s">
        <v>1467</v>
      </c>
      <c r="E171" s="7">
        <v>42348</v>
      </c>
      <c r="F171" s="7">
        <f>F168</f>
        <v>44708</v>
      </c>
      <c r="G171" s="12"/>
      <c r="H171" s="8">
        <f>EDATE(F171-1,1)</f>
        <v>44738</v>
      </c>
      <c r="I171" s="11">
        <f t="shared" ca="1" si="5"/>
        <v>29</v>
      </c>
      <c r="J171" s="9" t="str">
        <f t="shared" ca="1" si="6"/>
        <v>NOT DUE</v>
      </c>
      <c r="K171" s="28"/>
      <c r="L171" s="10"/>
    </row>
    <row r="172" spans="1:12" ht="24" x14ac:dyDescent="0.15">
      <c r="A172" s="9" t="s">
        <v>1927</v>
      </c>
      <c r="B172" s="54" t="s">
        <v>1879</v>
      </c>
      <c r="C172" s="52" t="s">
        <v>1926</v>
      </c>
      <c r="D172" s="46" t="s">
        <v>1698</v>
      </c>
      <c r="E172" s="7">
        <v>42348</v>
      </c>
      <c r="F172" s="7">
        <v>44527</v>
      </c>
      <c r="G172" s="12"/>
      <c r="H172" s="8">
        <f>DATE(YEAR(F172)+1,MONTH(F172),DAY(F172)-1)</f>
        <v>44891</v>
      </c>
      <c r="I172" s="11">
        <f t="shared" ca="1" si="5"/>
        <v>182</v>
      </c>
      <c r="J172" s="9" t="str">
        <f t="shared" ca="1" si="6"/>
        <v>NOT DUE</v>
      </c>
      <c r="K172" s="28"/>
      <c r="L172" s="10"/>
    </row>
    <row r="173" spans="1:12" ht="24" x14ac:dyDescent="0.15">
      <c r="A173" s="9" t="s">
        <v>1928</v>
      </c>
      <c r="B173" s="54" t="s">
        <v>1879</v>
      </c>
      <c r="C173" s="52" t="s">
        <v>1929</v>
      </c>
      <c r="D173" s="46" t="s">
        <v>1701</v>
      </c>
      <c r="E173" s="7">
        <v>42348</v>
      </c>
      <c r="F173" s="7">
        <v>44175</v>
      </c>
      <c r="G173" s="12"/>
      <c r="H173" s="8">
        <f>DATE(YEAR(F173)+5,MONTH(F173),DAY(F173)-1)</f>
        <v>46000</v>
      </c>
      <c r="I173" s="11">
        <f t="shared" ca="1" si="5"/>
        <v>1291</v>
      </c>
      <c r="J173" s="9" t="str">
        <f t="shared" ca="1" si="6"/>
        <v>NOT DUE</v>
      </c>
      <c r="K173" s="28"/>
      <c r="L173" s="32"/>
    </row>
    <row r="174" spans="1:12" ht="24" x14ac:dyDescent="0.15">
      <c r="A174" s="9" t="s">
        <v>1930</v>
      </c>
      <c r="B174" s="55" t="s">
        <v>1879</v>
      </c>
      <c r="C174" s="53" t="s">
        <v>1931</v>
      </c>
      <c r="D174" s="49" t="s">
        <v>1467</v>
      </c>
      <c r="E174" s="7">
        <v>42348</v>
      </c>
      <c r="F174" s="7">
        <f>F171</f>
        <v>44708</v>
      </c>
      <c r="G174" s="12"/>
      <c r="H174" s="8">
        <f>EDATE(F174-1,1)</f>
        <v>44738</v>
      </c>
      <c r="I174" s="11">
        <f t="shared" ca="1" si="5"/>
        <v>29</v>
      </c>
      <c r="J174" s="9" t="str">
        <f t="shared" ca="1" si="6"/>
        <v>NOT DUE</v>
      </c>
      <c r="K174" s="28"/>
      <c r="L174" s="10"/>
    </row>
    <row r="175" spans="1:12" ht="24" x14ac:dyDescent="0.15">
      <c r="A175" s="9" t="s">
        <v>1932</v>
      </c>
      <c r="B175" s="55" t="s">
        <v>1879</v>
      </c>
      <c r="C175" s="53" t="s">
        <v>1931</v>
      </c>
      <c r="D175" s="49" t="s">
        <v>1698</v>
      </c>
      <c r="E175" s="7">
        <v>42348</v>
      </c>
      <c r="F175" s="7">
        <v>44527</v>
      </c>
      <c r="G175" s="12"/>
      <c r="H175" s="8">
        <f>DATE(YEAR(F175)+1,MONTH(F175),DAY(F175)-1)</f>
        <v>44891</v>
      </c>
      <c r="I175" s="11">
        <f t="shared" ca="1" si="5"/>
        <v>182</v>
      </c>
      <c r="J175" s="9" t="str">
        <f t="shared" ca="1" si="6"/>
        <v>NOT DUE</v>
      </c>
      <c r="K175" s="28"/>
      <c r="L175" s="10"/>
    </row>
    <row r="176" spans="1:12" ht="24" x14ac:dyDescent="0.15">
      <c r="A176" s="9" t="s">
        <v>1933</v>
      </c>
      <c r="B176" s="55" t="s">
        <v>1879</v>
      </c>
      <c r="C176" s="53" t="s">
        <v>1934</v>
      </c>
      <c r="D176" s="49" t="s">
        <v>1701</v>
      </c>
      <c r="E176" s="7">
        <v>42348</v>
      </c>
      <c r="F176" s="7">
        <v>44175</v>
      </c>
      <c r="G176" s="12"/>
      <c r="H176" s="8">
        <f>DATE(YEAR(F176)+5,MONTH(F176),DAY(F176)-1)</f>
        <v>46000</v>
      </c>
      <c r="I176" s="11">
        <f t="shared" ca="1" si="5"/>
        <v>1291</v>
      </c>
      <c r="J176" s="9" t="str">
        <f t="shared" ca="1" si="6"/>
        <v>NOT DUE</v>
      </c>
      <c r="K176" s="28"/>
      <c r="L176" s="10"/>
    </row>
    <row r="177" spans="1:12" ht="24" x14ac:dyDescent="0.15">
      <c r="A177" s="9" t="s">
        <v>1935</v>
      </c>
      <c r="B177" s="54" t="s">
        <v>1879</v>
      </c>
      <c r="C177" s="52" t="s">
        <v>1931</v>
      </c>
      <c r="D177" s="46" t="s">
        <v>1467</v>
      </c>
      <c r="E177" s="7">
        <v>42348</v>
      </c>
      <c r="F177" s="7">
        <f>F174</f>
        <v>44708</v>
      </c>
      <c r="G177" s="12"/>
      <c r="H177" s="8">
        <f>EDATE(F177-1,1)</f>
        <v>44738</v>
      </c>
      <c r="I177" s="11">
        <f t="shared" ca="1" si="5"/>
        <v>29</v>
      </c>
      <c r="J177" s="9" t="str">
        <f t="shared" ca="1" si="6"/>
        <v>NOT DUE</v>
      </c>
      <c r="K177" s="28"/>
      <c r="L177" s="32"/>
    </row>
    <row r="178" spans="1:12" ht="24" x14ac:dyDescent="0.15">
      <c r="A178" s="9" t="s">
        <v>1936</v>
      </c>
      <c r="B178" s="54" t="s">
        <v>1879</v>
      </c>
      <c r="C178" s="52" t="s">
        <v>1931</v>
      </c>
      <c r="D178" s="46" t="s">
        <v>1698</v>
      </c>
      <c r="E178" s="7">
        <v>42348</v>
      </c>
      <c r="F178" s="7">
        <v>44527</v>
      </c>
      <c r="G178" s="12"/>
      <c r="H178" s="8">
        <f>DATE(YEAR(F178)+1,MONTH(F178),DAY(F178)-1)</f>
        <v>44891</v>
      </c>
      <c r="I178" s="11">
        <f t="shared" ca="1" si="5"/>
        <v>182</v>
      </c>
      <c r="J178" s="9" t="str">
        <f t="shared" ca="1" si="6"/>
        <v>NOT DUE</v>
      </c>
      <c r="K178" s="28"/>
      <c r="L178" s="10"/>
    </row>
    <row r="179" spans="1:12" ht="24" x14ac:dyDescent="0.15">
      <c r="A179" s="9" t="s">
        <v>1937</v>
      </c>
      <c r="B179" s="54" t="s">
        <v>1879</v>
      </c>
      <c r="C179" s="52" t="s">
        <v>1934</v>
      </c>
      <c r="D179" s="46" t="s">
        <v>1701</v>
      </c>
      <c r="E179" s="7">
        <v>42348</v>
      </c>
      <c r="F179" s="7">
        <v>44175</v>
      </c>
      <c r="G179" s="12"/>
      <c r="H179" s="8">
        <f>DATE(YEAR(F179)+5,MONTH(F179),DAY(F179)-1)</f>
        <v>46000</v>
      </c>
      <c r="I179" s="11">
        <f t="shared" ca="1" si="5"/>
        <v>1291</v>
      </c>
      <c r="J179" s="9" t="str">
        <f t="shared" ca="1" si="6"/>
        <v>NOT DUE</v>
      </c>
      <c r="K179" s="28"/>
      <c r="L179" s="10"/>
    </row>
    <row r="180" spans="1:12" ht="24" x14ac:dyDescent="0.15">
      <c r="A180" s="9" t="s">
        <v>1938</v>
      </c>
      <c r="B180" s="55" t="s">
        <v>1879</v>
      </c>
      <c r="C180" s="53" t="s">
        <v>1931</v>
      </c>
      <c r="D180" s="49" t="s">
        <v>1467</v>
      </c>
      <c r="E180" s="7">
        <v>42348</v>
      </c>
      <c r="F180" s="7">
        <f>F177</f>
        <v>44708</v>
      </c>
      <c r="G180" s="12"/>
      <c r="H180" s="8">
        <f>EDATE(F180-1,1)</f>
        <v>44738</v>
      </c>
      <c r="I180" s="11">
        <f t="shared" ca="1" si="5"/>
        <v>29</v>
      </c>
      <c r="J180" s="9" t="str">
        <f t="shared" ca="1" si="6"/>
        <v>NOT DUE</v>
      </c>
      <c r="K180" s="28"/>
      <c r="L180" s="10"/>
    </row>
    <row r="181" spans="1:12" ht="24" x14ac:dyDescent="0.15">
      <c r="A181" s="9" t="s">
        <v>1939</v>
      </c>
      <c r="B181" s="55" t="s">
        <v>1879</v>
      </c>
      <c r="C181" s="53" t="s">
        <v>1931</v>
      </c>
      <c r="D181" s="49" t="s">
        <v>1698</v>
      </c>
      <c r="E181" s="7">
        <v>42348</v>
      </c>
      <c r="F181" s="7">
        <v>44436</v>
      </c>
      <c r="G181" s="12"/>
      <c r="H181" s="8">
        <f>DATE(YEAR(F181)+1,MONTH(F181),DAY(F181)-1)</f>
        <v>44800</v>
      </c>
      <c r="I181" s="11">
        <f t="shared" ca="1" si="5"/>
        <v>91</v>
      </c>
      <c r="J181" s="9" t="str">
        <f t="shared" ca="1" si="6"/>
        <v>NOT DUE</v>
      </c>
      <c r="K181" s="28"/>
      <c r="L181" s="32"/>
    </row>
    <row r="182" spans="1:12" ht="24" x14ac:dyDescent="0.15">
      <c r="A182" s="9" t="s">
        <v>1940</v>
      </c>
      <c r="B182" s="55" t="s">
        <v>1879</v>
      </c>
      <c r="C182" s="53" t="s">
        <v>1934</v>
      </c>
      <c r="D182" s="49" t="s">
        <v>1701</v>
      </c>
      <c r="E182" s="7">
        <v>42348</v>
      </c>
      <c r="F182" s="7">
        <v>44175</v>
      </c>
      <c r="G182" s="12"/>
      <c r="H182" s="8">
        <f>DATE(YEAR(F182)+5,MONTH(F182),DAY(F182)-1)</f>
        <v>46000</v>
      </c>
      <c r="I182" s="11">
        <f t="shared" ca="1" si="5"/>
        <v>1291</v>
      </c>
      <c r="J182" s="9" t="str">
        <f t="shared" ca="1" si="6"/>
        <v>NOT DUE</v>
      </c>
      <c r="K182" s="28"/>
      <c r="L182" s="10"/>
    </row>
    <row r="183" spans="1:12" ht="24" x14ac:dyDescent="0.15">
      <c r="A183" s="9" t="s">
        <v>1941</v>
      </c>
      <c r="B183" s="54" t="s">
        <v>1879</v>
      </c>
      <c r="C183" s="52" t="s">
        <v>1931</v>
      </c>
      <c r="D183" s="46" t="s">
        <v>1467</v>
      </c>
      <c r="E183" s="7">
        <v>42348</v>
      </c>
      <c r="F183" s="7">
        <f>F180</f>
        <v>44708</v>
      </c>
      <c r="G183" s="12"/>
      <c r="H183" s="8">
        <f>EDATE(F183-1,1)</f>
        <v>44738</v>
      </c>
      <c r="I183" s="11">
        <f t="shared" ca="1" si="5"/>
        <v>29</v>
      </c>
      <c r="J183" s="9" t="str">
        <f t="shared" ca="1" si="6"/>
        <v>NOT DUE</v>
      </c>
      <c r="K183" s="28"/>
      <c r="L183" s="10"/>
    </row>
    <row r="184" spans="1:12" ht="24" x14ac:dyDescent="0.15">
      <c r="A184" s="9" t="s">
        <v>1942</v>
      </c>
      <c r="B184" s="54" t="s">
        <v>1879</v>
      </c>
      <c r="C184" s="52" t="s">
        <v>1931</v>
      </c>
      <c r="D184" s="46" t="s">
        <v>1698</v>
      </c>
      <c r="E184" s="7">
        <v>42348</v>
      </c>
      <c r="F184" s="7">
        <v>44527</v>
      </c>
      <c r="G184" s="12"/>
      <c r="H184" s="8">
        <f>DATE(YEAR(F184)+1,MONTH(F184),DAY(F184)-1)</f>
        <v>44891</v>
      </c>
      <c r="I184" s="11">
        <f t="shared" ca="1" si="5"/>
        <v>182</v>
      </c>
      <c r="J184" s="9" t="str">
        <f t="shared" ca="1" si="6"/>
        <v>NOT DUE</v>
      </c>
      <c r="K184" s="28"/>
      <c r="L184" s="10"/>
    </row>
    <row r="185" spans="1:12" ht="24" x14ac:dyDescent="0.15">
      <c r="A185" s="9" t="s">
        <v>1943</v>
      </c>
      <c r="B185" s="54" t="s">
        <v>1879</v>
      </c>
      <c r="C185" s="52" t="s">
        <v>1934</v>
      </c>
      <c r="D185" s="46" t="s">
        <v>1701</v>
      </c>
      <c r="E185" s="7">
        <v>42348</v>
      </c>
      <c r="F185" s="7">
        <v>44175</v>
      </c>
      <c r="G185" s="12"/>
      <c r="H185" s="8">
        <f>DATE(YEAR(F185)+5,MONTH(F185),DAY(F185)-1)</f>
        <v>46000</v>
      </c>
      <c r="I185" s="11">
        <f t="shared" ca="1" si="5"/>
        <v>1291</v>
      </c>
      <c r="J185" s="9" t="str">
        <f t="shared" ca="1" si="6"/>
        <v>NOT DUE</v>
      </c>
      <c r="K185" s="28"/>
      <c r="L185" s="32"/>
    </row>
    <row r="186" spans="1:12" ht="24" x14ac:dyDescent="0.15">
      <c r="A186" s="9" t="s">
        <v>1944</v>
      </c>
      <c r="B186" s="48" t="s">
        <v>1945</v>
      </c>
      <c r="C186" s="53" t="s">
        <v>1696</v>
      </c>
      <c r="D186" s="49" t="s">
        <v>1467</v>
      </c>
      <c r="E186" s="7">
        <v>42348</v>
      </c>
      <c r="F186" s="7">
        <f>F183</f>
        <v>44708</v>
      </c>
      <c r="G186" s="12"/>
      <c r="H186" s="8">
        <f>EDATE(F186-1,1)</f>
        <v>44738</v>
      </c>
      <c r="I186" s="11">
        <f t="shared" ca="1" si="5"/>
        <v>29</v>
      </c>
      <c r="J186" s="9" t="str">
        <f t="shared" ca="1" si="6"/>
        <v>NOT DUE</v>
      </c>
      <c r="K186" s="28"/>
      <c r="L186" s="10"/>
    </row>
    <row r="187" spans="1:12" ht="24" x14ac:dyDescent="0.15">
      <c r="A187" s="9" t="s">
        <v>1946</v>
      </c>
      <c r="B187" s="48" t="s">
        <v>1945</v>
      </c>
      <c r="C187" s="53" t="s">
        <v>1696</v>
      </c>
      <c r="D187" s="49" t="s">
        <v>1698</v>
      </c>
      <c r="E187" s="7">
        <v>42348</v>
      </c>
      <c r="F187" s="7">
        <v>44527</v>
      </c>
      <c r="G187" s="12"/>
      <c r="H187" s="8">
        <f>DATE(YEAR(F187)+1,MONTH(F187),DAY(F187)-1)</f>
        <v>44891</v>
      </c>
      <c r="I187" s="11">
        <f t="shared" ca="1" si="5"/>
        <v>182</v>
      </c>
      <c r="J187" s="9" t="str">
        <f t="shared" ca="1" si="6"/>
        <v>NOT DUE</v>
      </c>
      <c r="K187" s="28"/>
      <c r="L187" s="10"/>
    </row>
    <row r="188" spans="1:12" ht="24" x14ac:dyDescent="0.15">
      <c r="A188" s="9" t="s">
        <v>1947</v>
      </c>
      <c r="B188" s="48" t="s">
        <v>1945</v>
      </c>
      <c r="C188" s="53" t="s">
        <v>1700</v>
      </c>
      <c r="D188" s="49" t="s">
        <v>1701</v>
      </c>
      <c r="E188" s="7">
        <v>42348</v>
      </c>
      <c r="F188" s="7">
        <v>44175</v>
      </c>
      <c r="G188" s="12"/>
      <c r="H188" s="8">
        <f>DATE(YEAR(F188)+5,MONTH(F188),DAY(F188)-1)</f>
        <v>46000</v>
      </c>
      <c r="I188" s="11">
        <f t="shared" ca="1" si="5"/>
        <v>1291</v>
      </c>
      <c r="J188" s="9" t="str">
        <f t="shared" ca="1" si="6"/>
        <v>NOT DUE</v>
      </c>
      <c r="K188" s="28"/>
      <c r="L188" s="10"/>
    </row>
    <row r="189" spans="1:12" ht="24" x14ac:dyDescent="0.15">
      <c r="A189" s="9" t="s">
        <v>1948</v>
      </c>
      <c r="B189" s="54" t="s">
        <v>1945</v>
      </c>
      <c r="C189" s="52" t="s">
        <v>1949</v>
      </c>
      <c r="D189" s="46" t="s">
        <v>1467</v>
      </c>
      <c r="E189" s="7">
        <v>42348</v>
      </c>
      <c r="F189" s="7">
        <f>F186</f>
        <v>44708</v>
      </c>
      <c r="G189" s="12"/>
      <c r="H189" s="8">
        <f>EDATE(F189-1,1)</f>
        <v>44738</v>
      </c>
      <c r="I189" s="11">
        <f t="shared" ca="1" si="5"/>
        <v>29</v>
      </c>
      <c r="J189" s="9" t="str">
        <f t="shared" ca="1" si="6"/>
        <v>NOT DUE</v>
      </c>
      <c r="K189" s="28"/>
      <c r="L189" s="32"/>
    </row>
    <row r="190" spans="1:12" ht="24" x14ac:dyDescent="0.15">
      <c r="A190" s="9" t="s">
        <v>1950</v>
      </c>
      <c r="B190" s="54" t="s">
        <v>1945</v>
      </c>
      <c r="C190" s="52" t="s">
        <v>1949</v>
      </c>
      <c r="D190" s="46" t="s">
        <v>1698</v>
      </c>
      <c r="E190" s="7">
        <v>42348</v>
      </c>
      <c r="F190" s="7">
        <v>44527</v>
      </c>
      <c r="G190" s="12"/>
      <c r="H190" s="8">
        <f>DATE(YEAR(F190)+1,MONTH(F190),DAY(F190)-1)</f>
        <v>44891</v>
      </c>
      <c r="I190" s="11">
        <f t="shared" ca="1" si="5"/>
        <v>182</v>
      </c>
      <c r="J190" s="9" t="str">
        <f t="shared" ca="1" si="6"/>
        <v>NOT DUE</v>
      </c>
      <c r="K190" s="28"/>
      <c r="L190" s="10"/>
    </row>
    <row r="191" spans="1:12" ht="24" x14ac:dyDescent="0.15">
      <c r="A191" s="9" t="s">
        <v>1951</v>
      </c>
      <c r="B191" s="54" t="s">
        <v>1945</v>
      </c>
      <c r="C191" s="52" t="s">
        <v>1952</v>
      </c>
      <c r="D191" s="46" t="s">
        <v>1701</v>
      </c>
      <c r="E191" s="7">
        <v>42348</v>
      </c>
      <c r="F191" s="7">
        <v>44175</v>
      </c>
      <c r="G191" s="12"/>
      <c r="H191" s="8">
        <f>DATE(YEAR(F191)+5,MONTH(F191),DAY(F191)-1)</f>
        <v>46000</v>
      </c>
      <c r="I191" s="11">
        <f t="shared" ca="1" si="5"/>
        <v>1291</v>
      </c>
      <c r="J191" s="9" t="str">
        <f t="shared" ca="1" si="6"/>
        <v>NOT DUE</v>
      </c>
      <c r="K191" s="28"/>
      <c r="L191" s="10"/>
    </row>
    <row r="192" spans="1:12" ht="24" x14ac:dyDescent="0.15">
      <c r="A192" s="9" t="s">
        <v>1953</v>
      </c>
      <c r="B192" s="48" t="s">
        <v>1945</v>
      </c>
      <c r="C192" s="53" t="s">
        <v>1954</v>
      </c>
      <c r="D192" s="49" t="s">
        <v>1467</v>
      </c>
      <c r="E192" s="7">
        <v>42348</v>
      </c>
      <c r="F192" s="7">
        <f>F189</f>
        <v>44708</v>
      </c>
      <c r="G192" s="12"/>
      <c r="H192" s="8">
        <f>EDATE(F192-1,1)</f>
        <v>44738</v>
      </c>
      <c r="I192" s="11">
        <f t="shared" ca="1" si="5"/>
        <v>29</v>
      </c>
      <c r="J192" s="9" t="str">
        <f t="shared" ca="1" si="6"/>
        <v>NOT DUE</v>
      </c>
      <c r="K192" s="28"/>
      <c r="L192" s="10"/>
    </row>
    <row r="193" spans="1:12" ht="24" x14ac:dyDescent="0.15">
      <c r="A193" s="9" t="s">
        <v>1955</v>
      </c>
      <c r="B193" s="48" t="s">
        <v>1945</v>
      </c>
      <c r="C193" s="53" t="s">
        <v>1954</v>
      </c>
      <c r="D193" s="49" t="s">
        <v>1698</v>
      </c>
      <c r="E193" s="7">
        <v>42348</v>
      </c>
      <c r="F193" s="7">
        <v>44527</v>
      </c>
      <c r="G193" s="12"/>
      <c r="H193" s="8">
        <f>DATE(YEAR(F193)+1,MONTH(F193),DAY(F193)-1)</f>
        <v>44891</v>
      </c>
      <c r="I193" s="11">
        <f t="shared" ca="1" si="5"/>
        <v>182</v>
      </c>
      <c r="J193" s="9" t="str">
        <f t="shared" ca="1" si="6"/>
        <v>NOT DUE</v>
      </c>
      <c r="K193" s="28"/>
      <c r="L193" s="32"/>
    </row>
    <row r="194" spans="1:12" ht="24" x14ac:dyDescent="0.15">
      <c r="A194" s="9" t="s">
        <v>1956</v>
      </c>
      <c r="B194" s="48" t="s">
        <v>1945</v>
      </c>
      <c r="C194" s="53" t="s">
        <v>1957</v>
      </c>
      <c r="D194" s="49" t="s">
        <v>1701</v>
      </c>
      <c r="E194" s="7">
        <v>42348</v>
      </c>
      <c r="F194" s="7">
        <v>44175</v>
      </c>
      <c r="G194" s="12"/>
      <c r="H194" s="8">
        <f>DATE(YEAR(F194)+5,MONTH(F194),DAY(F194)-1)</f>
        <v>46000</v>
      </c>
      <c r="I194" s="11">
        <f t="shared" ca="1" si="5"/>
        <v>1291</v>
      </c>
      <c r="J194" s="9" t="str">
        <f t="shared" ca="1" si="6"/>
        <v>NOT DUE</v>
      </c>
      <c r="K194" s="28"/>
      <c r="L194" s="10"/>
    </row>
    <row r="195" spans="1:12" ht="24" x14ac:dyDescent="0.15">
      <c r="A195" s="9" t="s">
        <v>1958</v>
      </c>
      <c r="B195" s="54" t="s">
        <v>1945</v>
      </c>
      <c r="C195" s="52" t="s">
        <v>1959</v>
      </c>
      <c r="D195" s="46" t="s">
        <v>1467</v>
      </c>
      <c r="E195" s="7">
        <v>42348</v>
      </c>
      <c r="F195" s="7">
        <f>F192</f>
        <v>44708</v>
      </c>
      <c r="G195" s="12"/>
      <c r="H195" s="8">
        <f>EDATE(F195-1,1)</f>
        <v>44738</v>
      </c>
      <c r="I195" s="11">
        <f t="shared" ca="1" si="5"/>
        <v>29</v>
      </c>
      <c r="J195" s="9" t="str">
        <f t="shared" ca="1" si="6"/>
        <v>NOT DUE</v>
      </c>
      <c r="K195" s="28"/>
      <c r="L195" s="10"/>
    </row>
    <row r="196" spans="1:12" ht="24" x14ac:dyDescent="0.15">
      <c r="A196" s="9" t="s">
        <v>1960</v>
      </c>
      <c r="B196" s="54" t="s">
        <v>1945</v>
      </c>
      <c r="C196" s="52" t="s">
        <v>1959</v>
      </c>
      <c r="D196" s="46" t="s">
        <v>1698</v>
      </c>
      <c r="E196" s="7">
        <v>42348</v>
      </c>
      <c r="F196" s="7">
        <v>44527</v>
      </c>
      <c r="G196" s="12"/>
      <c r="H196" s="8">
        <f>DATE(YEAR(F196)+1,MONTH(F196),DAY(F196)-1)</f>
        <v>44891</v>
      </c>
      <c r="I196" s="11">
        <f t="shared" ca="1" si="5"/>
        <v>182</v>
      </c>
      <c r="J196" s="9" t="str">
        <f t="shared" ca="1" si="6"/>
        <v>NOT DUE</v>
      </c>
      <c r="K196" s="28"/>
      <c r="L196" s="10"/>
    </row>
    <row r="197" spans="1:12" ht="24" x14ac:dyDescent="0.15">
      <c r="A197" s="9" t="s">
        <v>1961</v>
      </c>
      <c r="B197" s="54" t="s">
        <v>1945</v>
      </c>
      <c r="C197" s="52" t="s">
        <v>1962</v>
      </c>
      <c r="D197" s="46" t="s">
        <v>1701</v>
      </c>
      <c r="E197" s="7">
        <v>42348</v>
      </c>
      <c r="F197" s="7">
        <v>44175</v>
      </c>
      <c r="G197" s="12"/>
      <c r="H197" s="8">
        <f>DATE(YEAR(F197)+5,MONTH(F197),DAY(F197)-1)</f>
        <v>46000</v>
      </c>
      <c r="I197" s="11">
        <f t="shared" ca="1" si="5"/>
        <v>1291</v>
      </c>
      <c r="J197" s="9" t="str">
        <f t="shared" ca="1" si="6"/>
        <v>NOT DUE</v>
      </c>
      <c r="K197" s="28"/>
      <c r="L197" s="32"/>
    </row>
    <row r="198" spans="1:12" ht="24" x14ac:dyDescent="0.15">
      <c r="A198" s="9" t="s">
        <v>1963</v>
      </c>
      <c r="B198" s="48" t="s">
        <v>1945</v>
      </c>
      <c r="C198" s="53" t="s">
        <v>1964</v>
      </c>
      <c r="D198" s="49" t="s">
        <v>1467</v>
      </c>
      <c r="E198" s="7">
        <v>42348</v>
      </c>
      <c r="F198" s="7">
        <f>F195</f>
        <v>44708</v>
      </c>
      <c r="G198" s="12"/>
      <c r="H198" s="8">
        <f>EDATE(F198-1,1)</f>
        <v>44738</v>
      </c>
      <c r="I198" s="11">
        <f t="shared" ca="1" si="5"/>
        <v>29</v>
      </c>
      <c r="J198" s="9" t="str">
        <f t="shared" ca="1" si="6"/>
        <v>NOT DUE</v>
      </c>
      <c r="K198" s="28"/>
      <c r="L198" s="10"/>
    </row>
    <row r="199" spans="1:12" ht="24" x14ac:dyDescent="0.15">
      <c r="A199" s="9" t="s">
        <v>1965</v>
      </c>
      <c r="B199" s="48" t="s">
        <v>1945</v>
      </c>
      <c r="C199" s="53" t="s">
        <v>1964</v>
      </c>
      <c r="D199" s="49" t="s">
        <v>1698</v>
      </c>
      <c r="E199" s="7">
        <v>42348</v>
      </c>
      <c r="F199" s="7">
        <v>44527</v>
      </c>
      <c r="G199" s="12"/>
      <c r="H199" s="8">
        <f>DATE(YEAR(F199)+1,MONTH(F199),DAY(F199)-1)</f>
        <v>44891</v>
      </c>
      <c r="I199" s="11">
        <f t="shared" ca="1" si="5"/>
        <v>182</v>
      </c>
      <c r="J199" s="9" t="str">
        <f t="shared" ca="1" si="6"/>
        <v>NOT DUE</v>
      </c>
      <c r="K199" s="28"/>
      <c r="L199" s="10"/>
    </row>
    <row r="200" spans="1:12" ht="24" x14ac:dyDescent="0.15">
      <c r="A200" s="9" t="s">
        <v>1966</v>
      </c>
      <c r="B200" s="48" t="s">
        <v>1945</v>
      </c>
      <c r="C200" s="53" t="s">
        <v>1967</v>
      </c>
      <c r="D200" s="49" t="s">
        <v>1701</v>
      </c>
      <c r="E200" s="7">
        <v>42348</v>
      </c>
      <c r="F200" s="7">
        <v>44175</v>
      </c>
      <c r="G200" s="12"/>
      <c r="H200" s="8">
        <f>DATE(YEAR(F200)+5,MONTH(F200),DAY(F200)-1)</f>
        <v>46000</v>
      </c>
      <c r="I200" s="11">
        <f t="shared" ref="I200:I210" ca="1" si="7">IF(ISBLANK(H200),"",H200-DATE(YEAR(NOW()),MONTH(NOW()),DAY(NOW())))</f>
        <v>1291</v>
      </c>
      <c r="J200" s="9" t="str">
        <f t="shared" ca="1" si="6"/>
        <v>NOT DUE</v>
      </c>
      <c r="K200" s="28"/>
      <c r="L200" s="10"/>
    </row>
    <row r="201" spans="1:12" ht="24" x14ac:dyDescent="0.15">
      <c r="A201" s="9" t="s">
        <v>1968</v>
      </c>
      <c r="B201" s="54" t="s">
        <v>1945</v>
      </c>
      <c r="C201" s="52" t="s">
        <v>1964</v>
      </c>
      <c r="D201" s="46" t="s">
        <v>1467</v>
      </c>
      <c r="E201" s="7">
        <v>42348</v>
      </c>
      <c r="F201" s="7">
        <f>F198</f>
        <v>44708</v>
      </c>
      <c r="G201" s="12"/>
      <c r="H201" s="8">
        <f>EDATE(F201-1,1)</f>
        <v>44738</v>
      </c>
      <c r="I201" s="11">
        <f t="shared" ca="1" si="7"/>
        <v>29</v>
      </c>
      <c r="J201" s="9" t="str">
        <f t="shared" ca="1" si="6"/>
        <v>NOT DUE</v>
      </c>
      <c r="K201" s="28"/>
      <c r="L201" s="32"/>
    </row>
    <row r="202" spans="1:12" ht="24" x14ac:dyDescent="0.15">
      <c r="A202" s="9" t="s">
        <v>1969</v>
      </c>
      <c r="B202" s="54" t="s">
        <v>1945</v>
      </c>
      <c r="C202" s="52" t="s">
        <v>1964</v>
      </c>
      <c r="D202" s="46" t="s">
        <v>1698</v>
      </c>
      <c r="E202" s="7">
        <v>42348</v>
      </c>
      <c r="F202" s="7">
        <v>44527</v>
      </c>
      <c r="G202" s="12"/>
      <c r="H202" s="8">
        <f>DATE(YEAR(F202)+1,MONTH(F202),DAY(F202)-1)</f>
        <v>44891</v>
      </c>
      <c r="I202" s="11">
        <f t="shared" ca="1" si="7"/>
        <v>182</v>
      </c>
      <c r="J202" s="9" t="str">
        <f t="shared" ca="1" si="6"/>
        <v>NOT DUE</v>
      </c>
      <c r="K202" s="28"/>
      <c r="L202" s="10"/>
    </row>
    <row r="203" spans="1:12" ht="24" x14ac:dyDescent="0.15">
      <c r="A203" s="9" t="s">
        <v>1970</v>
      </c>
      <c r="B203" s="54" t="s">
        <v>1945</v>
      </c>
      <c r="C203" s="52" t="s">
        <v>1967</v>
      </c>
      <c r="D203" s="46" t="s">
        <v>1701</v>
      </c>
      <c r="E203" s="7">
        <v>42348</v>
      </c>
      <c r="F203" s="7">
        <v>44175</v>
      </c>
      <c r="G203" s="12"/>
      <c r="H203" s="8">
        <f>DATE(YEAR(F203)+5,MONTH(F203),DAY(F203)-1)</f>
        <v>46000</v>
      </c>
      <c r="I203" s="11">
        <f t="shared" ca="1" si="7"/>
        <v>1291</v>
      </c>
      <c r="J203" s="9" t="str">
        <f t="shared" ca="1" si="6"/>
        <v>NOT DUE</v>
      </c>
      <c r="K203" s="28"/>
      <c r="L203" s="10"/>
    </row>
    <row r="204" spans="1:12" ht="24" x14ac:dyDescent="0.15">
      <c r="A204" s="9" t="s">
        <v>1971</v>
      </c>
      <c r="B204" s="48" t="s">
        <v>1972</v>
      </c>
      <c r="C204" s="53" t="s">
        <v>1973</v>
      </c>
      <c r="D204" s="49" t="s">
        <v>1467</v>
      </c>
      <c r="E204" s="7">
        <v>42348</v>
      </c>
      <c r="F204" s="7">
        <f>F201</f>
        <v>44708</v>
      </c>
      <c r="G204" s="12"/>
      <c r="H204" s="8">
        <f>EDATE(F204-1,1)</f>
        <v>44738</v>
      </c>
      <c r="I204" s="11">
        <f t="shared" ca="1" si="7"/>
        <v>29</v>
      </c>
      <c r="J204" s="9" t="str">
        <f t="shared" ca="1" si="6"/>
        <v>NOT DUE</v>
      </c>
      <c r="K204" s="28"/>
      <c r="L204" s="10"/>
    </row>
    <row r="205" spans="1:12" ht="24" x14ac:dyDescent="0.15">
      <c r="A205" s="9" t="s">
        <v>1974</v>
      </c>
      <c r="B205" s="48" t="s">
        <v>1972</v>
      </c>
      <c r="C205" s="53" t="s">
        <v>1973</v>
      </c>
      <c r="D205" s="49" t="s">
        <v>1698</v>
      </c>
      <c r="E205" s="7">
        <v>42348</v>
      </c>
      <c r="F205" s="7">
        <v>44527</v>
      </c>
      <c r="G205" s="12"/>
      <c r="H205" s="8">
        <f>DATE(YEAR(F205)+1,MONTH(F205),DAY(F205)-1)</f>
        <v>44891</v>
      </c>
      <c r="I205" s="11">
        <f t="shared" ca="1" si="7"/>
        <v>182</v>
      </c>
      <c r="J205" s="9" t="str">
        <f t="shared" ca="1" si="6"/>
        <v>NOT DUE</v>
      </c>
      <c r="K205" s="28"/>
      <c r="L205" s="10"/>
    </row>
    <row r="206" spans="1:12" ht="24" x14ac:dyDescent="0.15">
      <c r="A206" s="9" t="s">
        <v>1975</v>
      </c>
      <c r="B206" s="48" t="s">
        <v>1972</v>
      </c>
      <c r="C206" s="53" t="s">
        <v>1976</v>
      </c>
      <c r="D206" s="49" t="s">
        <v>1701</v>
      </c>
      <c r="E206" s="7">
        <v>42348</v>
      </c>
      <c r="F206" s="7">
        <v>44175</v>
      </c>
      <c r="G206" s="12"/>
      <c r="H206" s="8">
        <f>DATE(YEAR(F206)+5,MONTH(F206),DAY(F206)-1)</f>
        <v>46000</v>
      </c>
      <c r="I206" s="11">
        <f t="shared" ca="1" si="7"/>
        <v>1291</v>
      </c>
      <c r="J206" s="9" t="str">
        <f t="shared" ca="1" si="6"/>
        <v>NOT DUE</v>
      </c>
      <c r="K206" s="28"/>
      <c r="L206" s="10"/>
    </row>
    <row r="207" spans="1:12" ht="24" x14ac:dyDescent="0.15">
      <c r="A207" s="9" t="s">
        <v>1977</v>
      </c>
      <c r="B207" s="44" t="s">
        <v>1972</v>
      </c>
      <c r="C207" s="52" t="s">
        <v>1978</v>
      </c>
      <c r="D207" s="46" t="s">
        <v>1467</v>
      </c>
      <c r="E207" s="7">
        <v>42348</v>
      </c>
      <c r="F207" s="7">
        <f>F204</f>
        <v>44708</v>
      </c>
      <c r="G207" s="12"/>
      <c r="H207" s="8">
        <f>EDATE(F207-1,1)</f>
        <v>44738</v>
      </c>
      <c r="I207" s="11">
        <f t="shared" ca="1" si="7"/>
        <v>29</v>
      </c>
      <c r="J207" s="9" t="str">
        <f t="shared" ca="1" si="6"/>
        <v>NOT DUE</v>
      </c>
      <c r="K207" s="28"/>
      <c r="L207" s="10"/>
    </row>
    <row r="208" spans="1:12" ht="24" x14ac:dyDescent="0.15">
      <c r="A208" s="9" t="s">
        <v>1979</v>
      </c>
      <c r="B208" s="44" t="s">
        <v>1972</v>
      </c>
      <c r="C208" s="52" t="s">
        <v>1978</v>
      </c>
      <c r="D208" s="46" t="s">
        <v>1698</v>
      </c>
      <c r="E208" s="7">
        <v>42348</v>
      </c>
      <c r="F208" s="7">
        <v>44527</v>
      </c>
      <c r="G208" s="12"/>
      <c r="H208" s="8">
        <f>DATE(YEAR(F208)+1,MONTH(F208),DAY(F208)-1)</f>
        <v>44891</v>
      </c>
      <c r="I208" s="11">
        <f t="shared" ca="1" si="7"/>
        <v>182</v>
      </c>
      <c r="J208" s="9" t="str">
        <f t="shared" ca="1" si="6"/>
        <v>NOT DUE</v>
      </c>
      <c r="K208" s="28"/>
      <c r="L208" s="10"/>
    </row>
    <row r="209" spans="1:12" ht="24" x14ac:dyDescent="0.15">
      <c r="A209" s="9" t="s">
        <v>1980</v>
      </c>
      <c r="B209" s="44" t="s">
        <v>1972</v>
      </c>
      <c r="C209" s="52" t="s">
        <v>1981</v>
      </c>
      <c r="D209" s="46" t="s">
        <v>1701</v>
      </c>
      <c r="E209" s="7">
        <v>42348</v>
      </c>
      <c r="F209" s="7">
        <v>44175</v>
      </c>
      <c r="G209" s="12"/>
      <c r="H209" s="8">
        <f>DATE(YEAR(F209)+5,MONTH(F209),DAY(F209)-1)</f>
        <v>46000</v>
      </c>
      <c r="I209" s="11">
        <f t="shared" ca="1" si="7"/>
        <v>1291</v>
      </c>
      <c r="J209" s="9" t="str">
        <f t="shared" ca="1" si="6"/>
        <v>NOT DUE</v>
      </c>
      <c r="K209" s="28"/>
      <c r="L209" s="32"/>
    </row>
    <row r="210" spans="1:12" x14ac:dyDescent="0.15">
      <c r="A210" s="9" t="s">
        <v>3122</v>
      </c>
      <c r="B210" s="122" t="s">
        <v>3123</v>
      </c>
      <c r="C210" s="123"/>
      <c r="D210" s="19" t="s">
        <v>1467</v>
      </c>
      <c r="E210" s="7">
        <v>42348</v>
      </c>
      <c r="F210" s="7">
        <f>F207</f>
        <v>44708</v>
      </c>
      <c r="G210" s="12"/>
      <c r="H210" s="8">
        <f>EDATE(F210-1,1)</f>
        <v>44738</v>
      </c>
      <c r="I210" s="11">
        <f t="shared" ca="1" si="7"/>
        <v>29</v>
      </c>
      <c r="J210" s="9" t="str">
        <f t="shared" ca="1" si="6"/>
        <v>NOT DUE</v>
      </c>
      <c r="K210" s="28"/>
      <c r="L210" s="32"/>
    </row>
    <row r="213" spans="1:12" x14ac:dyDescent="0.15">
      <c r="B213" s="66" t="s">
        <v>1418</v>
      </c>
      <c r="C213" s="62"/>
      <c r="D213" s="25" t="s">
        <v>1419</v>
      </c>
      <c r="F213" s="66" t="s">
        <v>1420</v>
      </c>
      <c r="G213" s="65"/>
      <c r="H213" s="65"/>
      <c r="I213" s="104"/>
      <c r="J213" s="67"/>
      <c r="K213" s="104"/>
      <c r="L213" s="67"/>
    </row>
    <row r="214" spans="1:12" x14ac:dyDescent="0.15">
      <c r="C214" s="18" t="str">
        <f>'Main Menu'!C126</f>
        <v>3/O Mario G. Honor Jr.</v>
      </c>
      <c r="G214" t="str">
        <f>'Main Menu'!C123</f>
        <v>Capt. Wendell B. Judaya</v>
      </c>
      <c r="I214" s="113"/>
      <c r="J214" s="113"/>
      <c r="K214" s="154"/>
      <c r="L214" s="154"/>
    </row>
    <row r="215" spans="1:12" x14ac:dyDescent="0.15">
      <c r="C215" s="25" t="str">
        <f>'Main Menu'!C124</f>
        <v>C/O Arn C. Montiague</v>
      </c>
      <c r="I215" s="67"/>
      <c r="J215" s="67"/>
      <c r="K215" s="67"/>
      <c r="L215" s="67"/>
    </row>
  </sheetData>
  <mergeCells count="10">
    <mergeCell ref="K214:L214"/>
    <mergeCell ref="A4:B4"/>
    <mergeCell ref="D4:E4"/>
    <mergeCell ref="A5:B5"/>
    <mergeCell ref="A1:B1"/>
    <mergeCell ref="D1:E1"/>
    <mergeCell ref="A2:B2"/>
    <mergeCell ref="D2:E2"/>
    <mergeCell ref="A3:B3"/>
    <mergeCell ref="D3:E3"/>
  </mergeCells>
  <phoneticPr fontId="10" type="noConversion"/>
  <conditionalFormatting sqref="J77:J80 J54 J151:J153 J30:J31 J8:J26">
    <cfRule type="cellIs" dxfId="152" priority="35" operator="equal">
      <formula>"overdue"</formula>
    </cfRule>
  </conditionalFormatting>
  <conditionalFormatting sqref="J55:J65">
    <cfRule type="cellIs" dxfId="151" priority="34" operator="equal">
      <formula>"overdue"</formula>
    </cfRule>
  </conditionalFormatting>
  <conditionalFormatting sqref="J43:J53">
    <cfRule type="cellIs" dxfId="150" priority="33" operator="equal">
      <formula>"overdue"</formula>
    </cfRule>
  </conditionalFormatting>
  <conditionalFormatting sqref="J32:J42">
    <cfRule type="cellIs" dxfId="149" priority="32" operator="equal">
      <formula>"overdue"</formula>
    </cfRule>
  </conditionalFormatting>
  <conditionalFormatting sqref="J66:J76">
    <cfRule type="cellIs" dxfId="148" priority="31" operator="equal">
      <formula>"overdue"</formula>
    </cfRule>
  </conditionalFormatting>
  <conditionalFormatting sqref="J95:J101">
    <cfRule type="cellIs" dxfId="147" priority="30" operator="equal">
      <formula>"overdue"</formula>
    </cfRule>
  </conditionalFormatting>
  <conditionalFormatting sqref="J88:J94">
    <cfRule type="cellIs" dxfId="146" priority="29" operator="equal">
      <formula>"overdue"</formula>
    </cfRule>
  </conditionalFormatting>
  <conditionalFormatting sqref="J81:J87">
    <cfRule type="cellIs" dxfId="145" priority="28" operator="equal">
      <formula>"overdue"</formula>
    </cfRule>
  </conditionalFormatting>
  <conditionalFormatting sqref="J144:J150">
    <cfRule type="cellIs" dxfId="144" priority="27" operator="equal">
      <formula>"overdue"</formula>
    </cfRule>
  </conditionalFormatting>
  <conditionalFormatting sqref="J137:J143">
    <cfRule type="cellIs" dxfId="143" priority="26" operator="equal">
      <formula>"overdue"</formula>
    </cfRule>
  </conditionalFormatting>
  <conditionalFormatting sqref="J130:J136">
    <cfRule type="cellIs" dxfId="142" priority="25" operator="equal">
      <formula>"overdue"</formula>
    </cfRule>
  </conditionalFormatting>
  <conditionalFormatting sqref="J123:J129">
    <cfRule type="cellIs" dxfId="141" priority="24" operator="equal">
      <formula>"overdue"</formula>
    </cfRule>
  </conditionalFormatting>
  <conditionalFormatting sqref="J116:J122">
    <cfRule type="cellIs" dxfId="140" priority="23" operator="equal">
      <formula>"overdue"</formula>
    </cfRule>
  </conditionalFormatting>
  <conditionalFormatting sqref="J109:J115">
    <cfRule type="cellIs" dxfId="139" priority="22" operator="equal">
      <formula>"overdue"</formula>
    </cfRule>
  </conditionalFormatting>
  <conditionalFormatting sqref="J102:J108">
    <cfRule type="cellIs" dxfId="138" priority="21" operator="equal">
      <formula>"overdue"</formula>
    </cfRule>
  </conditionalFormatting>
  <conditionalFormatting sqref="J206:J209">
    <cfRule type="cellIs" dxfId="137" priority="20" operator="equal">
      <formula>"overdue"</formula>
    </cfRule>
  </conditionalFormatting>
  <conditionalFormatting sqref="J202:J205">
    <cfRule type="cellIs" dxfId="136" priority="19" operator="equal">
      <formula>"overdue"</formula>
    </cfRule>
  </conditionalFormatting>
  <conditionalFormatting sqref="J198:J201">
    <cfRule type="cellIs" dxfId="135" priority="18" operator="equal">
      <formula>"overdue"</formula>
    </cfRule>
  </conditionalFormatting>
  <conditionalFormatting sqref="J194:J197">
    <cfRule type="cellIs" dxfId="134" priority="17" operator="equal">
      <formula>"overdue"</formula>
    </cfRule>
  </conditionalFormatting>
  <conditionalFormatting sqref="J190:J193">
    <cfRule type="cellIs" dxfId="133" priority="16" operator="equal">
      <formula>"overdue"</formula>
    </cfRule>
  </conditionalFormatting>
  <conditionalFormatting sqref="J186:J189">
    <cfRule type="cellIs" dxfId="132" priority="15" operator="equal">
      <formula>"overdue"</formula>
    </cfRule>
  </conditionalFormatting>
  <conditionalFormatting sqref="J182:J185">
    <cfRule type="cellIs" dxfId="131" priority="14" operator="equal">
      <formula>"overdue"</formula>
    </cfRule>
  </conditionalFormatting>
  <conditionalFormatting sqref="J178:J181">
    <cfRule type="cellIs" dxfId="130" priority="13" operator="equal">
      <formula>"overdue"</formula>
    </cfRule>
  </conditionalFormatting>
  <conditionalFormatting sqref="J174:J177">
    <cfRule type="cellIs" dxfId="129" priority="12" operator="equal">
      <formula>"overdue"</formula>
    </cfRule>
  </conditionalFormatting>
  <conditionalFormatting sqref="J170:J173">
    <cfRule type="cellIs" dxfId="128" priority="11" operator="equal">
      <formula>"overdue"</formula>
    </cfRule>
  </conditionalFormatting>
  <conditionalFormatting sqref="J166:J169">
    <cfRule type="cellIs" dxfId="127" priority="10" operator="equal">
      <formula>"overdue"</formula>
    </cfRule>
  </conditionalFormatting>
  <conditionalFormatting sqref="J162:J165">
    <cfRule type="cellIs" dxfId="126" priority="9" operator="equal">
      <formula>"overdue"</formula>
    </cfRule>
  </conditionalFormatting>
  <conditionalFormatting sqref="J158:J161">
    <cfRule type="cellIs" dxfId="125" priority="8" operator="equal">
      <formula>"overdue"</formula>
    </cfRule>
  </conditionalFormatting>
  <conditionalFormatting sqref="J154:J157">
    <cfRule type="cellIs" dxfId="124" priority="7" operator="equal">
      <formula>"overdue"</formula>
    </cfRule>
  </conditionalFormatting>
  <conditionalFormatting sqref="J27">
    <cfRule type="cellIs" dxfId="123" priority="6" operator="equal">
      <formula>"overdue"</formula>
    </cfRule>
  </conditionalFormatting>
  <conditionalFormatting sqref="J28">
    <cfRule type="cellIs" dxfId="122" priority="5" operator="equal">
      <formula>"overdue"</formula>
    </cfRule>
  </conditionalFormatting>
  <conditionalFormatting sqref="J29">
    <cfRule type="cellIs" dxfId="121" priority="4" operator="equal">
      <formula>"overdue"</formula>
    </cfRule>
  </conditionalFormatting>
  <conditionalFormatting sqref="J210">
    <cfRule type="cellIs" dxfId="120" priority="2" operator="equal">
      <formula>"overdue"</formula>
    </cfRule>
  </conditionalFormatting>
  <pageMargins left="0.7" right="0.7" top="0.75" bottom="0.75" header="0.3" footer="0.3"/>
  <pageSetup paperSize="9" scale="63" orientation="landscape"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1"/>
  <sheetViews>
    <sheetView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3105</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127</v>
      </c>
      <c r="D3" s="147" t="s">
        <v>9</v>
      </c>
      <c r="E3" s="147"/>
      <c r="F3" s="3" t="s">
        <v>128</v>
      </c>
    </row>
    <row r="4" spans="1:12" ht="18" customHeight="1" x14ac:dyDescent="0.15">
      <c r="A4" s="146" t="s">
        <v>22</v>
      </c>
      <c r="B4" s="146"/>
      <c r="C4" s="16" t="s">
        <v>25</v>
      </c>
      <c r="D4" s="147" t="s">
        <v>10</v>
      </c>
      <c r="E4" s="147"/>
      <c r="F4" s="31"/>
    </row>
    <row r="5" spans="1:12" ht="18" customHeight="1" x14ac:dyDescent="0.15">
      <c r="A5" s="146" t="s">
        <v>23</v>
      </c>
      <c r="B5" s="146"/>
      <c r="C5" s="17" t="s">
        <v>1415</v>
      </c>
      <c r="D5" s="138"/>
      <c r="E5" s="138" t="str">
        <f>'[2]Running Hours'!$C5</f>
        <v>Date updated:</v>
      </c>
      <c r="F5" s="139">
        <f>'Hatch Cover'!F5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90</v>
      </c>
      <c r="B8" s="28" t="s">
        <v>30</v>
      </c>
      <c r="C8" s="28" t="s">
        <v>31</v>
      </c>
      <c r="D8" s="19" t="s">
        <v>88</v>
      </c>
      <c r="E8" s="7">
        <v>42348</v>
      </c>
      <c r="F8" s="7">
        <v>43308</v>
      </c>
      <c r="G8" s="31"/>
      <c r="H8" s="8">
        <f>DATE(YEAR(F8)+4,MONTH(F8),DAY(F8)-1)</f>
        <v>44768</v>
      </c>
      <c r="I8" s="11">
        <f t="shared" ref="I8:I44" ca="1" si="0">IF(ISBLANK(H8),"",H8-DATE(YEAR(NOW()),MONTH(NOW()),DAY(NOW())))</f>
        <v>59</v>
      </c>
      <c r="J8" s="9" t="str">
        <f t="shared" ref="J8:J44" ca="1" si="1">IF(I8="","",IF(I8&lt;0,"OVERDUE","NOT DUE"))</f>
        <v>NOT DUE</v>
      </c>
      <c r="K8" s="27" t="s">
        <v>126</v>
      </c>
      <c r="L8" s="10"/>
    </row>
    <row r="9" spans="1:12" x14ac:dyDescent="0.15">
      <c r="A9" s="9" t="s">
        <v>91</v>
      </c>
      <c r="B9" s="28" t="s">
        <v>32</v>
      </c>
      <c r="C9" s="28" t="s">
        <v>33</v>
      </c>
      <c r="D9" s="19" t="s">
        <v>89</v>
      </c>
      <c r="E9" s="7">
        <v>42348</v>
      </c>
      <c r="F9" s="7">
        <v>44525</v>
      </c>
      <c r="G9" s="31"/>
      <c r="H9" s="8">
        <f>DATE(YEAR(F9)+1,MONTH(F9),DAY(F9)-1)</f>
        <v>44889</v>
      </c>
      <c r="I9" s="11">
        <f t="shared" ca="1" si="0"/>
        <v>180</v>
      </c>
      <c r="J9" s="9" t="str">
        <f t="shared" ca="1" si="1"/>
        <v>NOT DUE</v>
      </c>
      <c r="K9" s="13"/>
      <c r="L9" s="10"/>
    </row>
    <row r="10" spans="1:12" ht="24" x14ac:dyDescent="0.15">
      <c r="A10" s="9" t="s">
        <v>92</v>
      </c>
      <c r="B10" s="28" t="s">
        <v>34</v>
      </c>
      <c r="C10" s="28" t="s">
        <v>35</v>
      </c>
      <c r="D10" s="19" t="s">
        <v>2</v>
      </c>
      <c r="E10" s="7">
        <v>42348</v>
      </c>
      <c r="F10" s="7">
        <v>44702</v>
      </c>
      <c r="G10" s="31"/>
      <c r="H10" s="8">
        <f>EDATE(F10-1,1)</f>
        <v>44732</v>
      </c>
      <c r="I10" s="11">
        <f t="shared" ca="1" si="0"/>
        <v>23</v>
      </c>
      <c r="J10" s="9" t="str">
        <f t="shared" ca="1" si="1"/>
        <v>NOT DUE</v>
      </c>
      <c r="K10" s="13"/>
      <c r="L10" s="69"/>
    </row>
    <row r="11" spans="1:12" ht="24" x14ac:dyDescent="0.15">
      <c r="A11" s="9" t="s">
        <v>93</v>
      </c>
      <c r="B11" s="28" t="s">
        <v>36</v>
      </c>
      <c r="C11" s="28" t="s">
        <v>37</v>
      </c>
      <c r="D11" s="19" t="s">
        <v>89</v>
      </c>
      <c r="E11" s="7">
        <v>42348</v>
      </c>
      <c r="F11" s="7">
        <v>44525</v>
      </c>
      <c r="G11" s="31"/>
      <c r="H11" s="8">
        <f t="shared" ref="H11:H30" si="2">DATE(YEAR(F11)+1,MONTH(F11),DAY(F11)-1)</f>
        <v>44889</v>
      </c>
      <c r="I11" s="11">
        <f t="shared" ca="1" si="0"/>
        <v>180</v>
      </c>
      <c r="J11" s="9" t="str">
        <f t="shared" ca="1" si="1"/>
        <v>NOT DUE</v>
      </c>
      <c r="K11" s="13"/>
      <c r="L11" s="10"/>
    </row>
    <row r="12" spans="1:12" ht="24" x14ac:dyDescent="0.15">
      <c r="A12" s="9" t="s">
        <v>94</v>
      </c>
      <c r="B12" s="28" t="s">
        <v>36</v>
      </c>
      <c r="C12" s="28" t="s">
        <v>38</v>
      </c>
      <c r="D12" s="19" t="s">
        <v>89</v>
      </c>
      <c r="E12" s="7">
        <v>42348</v>
      </c>
      <c r="F12" s="7">
        <v>44525</v>
      </c>
      <c r="G12" s="31"/>
      <c r="H12" s="8">
        <f t="shared" si="2"/>
        <v>44889</v>
      </c>
      <c r="I12" s="11">
        <f t="shared" ca="1" si="0"/>
        <v>180</v>
      </c>
      <c r="J12" s="9" t="str">
        <f t="shared" ca="1" si="1"/>
        <v>NOT DUE</v>
      </c>
      <c r="K12" s="13"/>
      <c r="L12" s="10"/>
    </row>
    <row r="13" spans="1:12" ht="24" x14ac:dyDescent="0.15">
      <c r="A13" s="9" t="s">
        <v>95</v>
      </c>
      <c r="B13" s="28" t="s">
        <v>39</v>
      </c>
      <c r="C13" s="28" t="s">
        <v>40</v>
      </c>
      <c r="D13" s="19" t="s">
        <v>89</v>
      </c>
      <c r="E13" s="7">
        <v>42348</v>
      </c>
      <c r="F13" s="7">
        <v>44525</v>
      </c>
      <c r="G13" s="31"/>
      <c r="H13" s="8">
        <f t="shared" si="2"/>
        <v>44889</v>
      </c>
      <c r="I13" s="11">
        <f t="shared" ca="1" si="0"/>
        <v>180</v>
      </c>
      <c r="J13" s="9" t="str">
        <f t="shared" ca="1" si="1"/>
        <v>NOT DUE</v>
      </c>
      <c r="K13" s="13"/>
      <c r="L13" s="10"/>
    </row>
    <row r="14" spans="1:12" ht="24" x14ac:dyDescent="0.15">
      <c r="A14" s="9" t="s">
        <v>96</v>
      </c>
      <c r="B14" s="28" t="s">
        <v>39</v>
      </c>
      <c r="C14" s="28" t="s">
        <v>41</v>
      </c>
      <c r="D14" s="19" t="s">
        <v>89</v>
      </c>
      <c r="E14" s="7">
        <v>42348</v>
      </c>
      <c r="F14" s="7">
        <v>44525</v>
      </c>
      <c r="G14" s="31"/>
      <c r="H14" s="8">
        <f t="shared" si="2"/>
        <v>44889</v>
      </c>
      <c r="I14" s="11">
        <f t="shared" ca="1" si="0"/>
        <v>180</v>
      </c>
      <c r="J14" s="9" t="str">
        <f t="shared" ca="1" si="1"/>
        <v>NOT DUE</v>
      </c>
      <c r="K14" s="13"/>
      <c r="L14" s="10"/>
    </row>
    <row r="15" spans="1:12" ht="36" x14ac:dyDescent="0.15">
      <c r="A15" s="9" t="s">
        <v>97</v>
      </c>
      <c r="B15" s="28" t="s">
        <v>42</v>
      </c>
      <c r="C15" s="28" t="s">
        <v>43</v>
      </c>
      <c r="D15" s="19" t="s">
        <v>89</v>
      </c>
      <c r="E15" s="7">
        <v>42348</v>
      </c>
      <c r="F15" s="7">
        <v>44525</v>
      </c>
      <c r="G15" s="31"/>
      <c r="H15" s="8">
        <f t="shared" si="2"/>
        <v>44889</v>
      </c>
      <c r="I15" s="11">
        <f t="shared" ca="1" si="0"/>
        <v>180</v>
      </c>
      <c r="J15" s="9" t="str">
        <f t="shared" ca="1" si="1"/>
        <v>NOT DUE</v>
      </c>
      <c r="K15" s="13"/>
      <c r="L15" s="10"/>
    </row>
    <row r="16" spans="1:12" ht="36" x14ac:dyDescent="0.15">
      <c r="A16" s="9" t="s">
        <v>98</v>
      </c>
      <c r="B16" s="28" t="s">
        <v>42</v>
      </c>
      <c r="C16" s="28" t="s">
        <v>41</v>
      </c>
      <c r="D16" s="19" t="s">
        <v>89</v>
      </c>
      <c r="E16" s="7">
        <v>42348</v>
      </c>
      <c r="F16" s="7">
        <v>44525</v>
      </c>
      <c r="G16" s="31"/>
      <c r="H16" s="8">
        <f t="shared" si="2"/>
        <v>44889</v>
      </c>
      <c r="I16" s="11">
        <f t="shared" ca="1" si="0"/>
        <v>180</v>
      </c>
      <c r="J16" s="9" t="str">
        <f t="shared" ca="1" si="1"/>
        <v>NOT DUE</v>
      </c>
      <c r="K16" s="13"/>
      <c r="L16" s="10"/>
    </row>
    <row r="17" spans="1:12" ht="24.75" customHeight="1" x14ac:dyDescent="0.15">
      <c r="A17" s="9" t="s">
        <v>99</v>
      </c>
      <c r="B17" s="28" t="s">
        <v>44</v>
      </c>
      <c r="C17" s="28" t="s">
        <v>45</v>
      </c>
      <c r="D17" s="19" t="s">
        <v>89</v>
      </c>
      <c r="E17" s="7">
        <v>42348</v>
      </c>
      <c r="F17" s="7">
        <v>44525</v>
      </c>
      <c r="G17" s="31"/>
      <c r="H17" s="8">
        <f t="shared" si="2"/>
        <v>44889</v>
      </c>
      <c r="I17" s="11">
        <f t="shared" ca="1" si="0"/>
        <v>180</v>
      </c>
      <c r="J17" s="9" t="str">
        <f t="shared" ca="1" si="1"/>
        <v>NOT DUE</v>
      </c>
      <c r="K17" s="13"/>
      <c r="L17" s="10"/>
    </row>
    <row r="18" spans="1:12" ht="24" x14ac:dyDescent="0.15">
      <c r="A18" s="9" t="s">
        <v>100</v>
      </c>
      <c r="B18" s="28" t="s">
        <v>46</v>
      </c>
      <c r="C18" s="28" t="s">
        <v>47</v>
      </c>
      <c r="D18" s="19" t="s">
        <v>89</v>
      </c>
      <c r="E18" s="7">
        <v>42348</v>
      </c>
      <c r="F18" s="7">
        <v>44525</v>
      </c>
      <c r="G18" s="31"/>
      <c r="H18" s="8">
        <f t="shared" si="2"/>
        <v>44889</v>
      </c>
      <c r="I18" s="11">
        <f t="shared" ca="1" si="0"/>
        <v>180</v>
      </c>
      <c r="J18" s="9" t="str">
        <f t="shared" ca="1" si="1"/>
        <v>NOT DUE</v>
      </c>
      <c r="K18" s="13"/>
      <c r="L18" s="10"/>
    </row>
    <row r="19" spans="1:12" ht="24" x14ac:dyDescent="0.15">
      <c r="A19" s="9" t="s">
        <v>101</v>
      </c>
      <c r="B19" s="28" t="s">
        <v>48</v>
      </c>
      <c r="C19" s="28" t="s">
        <v>49</v>
      </c>
      <c r="D19" s="19" t="s">
        <v>89</v>
      </c>
      <c r="E19" s="7">
        <v>42348</v>
      </c>
      <c r="F19" s="7">
        <v>44525</v>
      </c>
      <c r="G19" s="31"/>
      <c r="H19" s="8">
        <f t="shared" si="2"/>
        <v>44889</v>
      </c>
      <c r="I19" s="11">
        <f t="shared" ca="1" si="0"/>
        <v>180</v>
      </c>
      <c r="J19" s="9" t="str">
        <f t="shared" ca="1" si="1"/>
        <v>NOT DUE</v>
      </c>
      <c r="K19" s="13"/>
      <c r="L19" s="10"/>
    </row>
    <row r="20" spans="1:12" x14ac:dyDescent="0.15">
      <c r="A20" s="9" t="s">
        <v>102</v>
      </c>
      <c r="B20" s="28" t="s">
        <v>50</v>
      </c>
      <c r="C20" s="28" t="s">
        <v>51</v>
      </c>
      <c r="D20" s="19" t="s">
        <v>89</v>
      </c>
      <c r="E20" s="7">
        <v>42348</v>
      </c>
      <c r="F20" s="7">
        <v>44525</v>
      </c>
      <c r="G20" s="31"/>
      <c r="H20" s="8">
        <f t="shared" si="2"/>
        <v>44889</v>
      </c>
      <c r="I20" s="11">
        <f t="shared" ca="1" si="0"/>
        <v>180</v>
      </c>
      <c r="J20" s="9" t="str">
        <f t="shared" ca="1" si="1"/>
        <v>NOT DUE</v>
      </c>
      <c r="K20" s="13"/>
      <c r="L20" s="10"/>
    </row>
    <row r="21" spans="1:12" x14ac:dyDescent="0.15">
      <c r="A21" s="9" t="s">
        <v>103</v>
      </c>
      <c r="B21" s="28" t="s">
        <v>52</v>
      </c>
      <c r="C21" s="28" t="s">
        <v>53</v>
      </c>
      <c r="D21" s="19" t="s">
        <v>89</v>
      </c>
      <c r="E21" s="7">
        <v>42348</v>
      </c>
      <c r="F21" s="7">
        <v>44525</v>
      </c>
      <c r="G21" s="31"/>
      <c r="H21" s="8">
        <f t="shared" si="2"/>
        <v>44889</v>
      </c>
      <c r="I21" s="11">
        <f t="shared" ca="1" si="0"/>
        <v>180</v>
      </c>
      <c r="J21" s="9" t="str">
        <f t="shared" ca="1" si="1"/>
        <v>NOT DUE</v>
      </c>
      <c r="K21" s="13"/>
      <c r="L21" s="10"/>
    </row>
    <row r="22" spans="1:12" ht="24" x14ac:dyDescent="0.15">
      <c r="A22" s="9" t="s">
        <v>104</v>
      </c>
      <c r="B22" s="28" t="s">
        <v>54</v>
      </c>
      <c r="C22" s="28" t="s">
        <v>55</v>
      </c>
      <c r="D22" s="19" t="s">
        <v>89</v>
      </c>
      <c r="E22" s="7">
        <v>42348</v>
      </c>
      <c r="F22" s="7">
        <v>44525</v>
      </c>
      <c r="G22" s="31"/>
      <c r="H22" s="8">
        <f t="shared" si="2"/>
        <v>44889</v>
      </c>
      <c r="I22" s="11">
        <f t="shared" ca="1" si="0"/>
        <v>180</v>
      </c>
      <c r="J22" s="9" t="str">
        <f t="shared" ca="1" si="1"/>
        <v>NOT DUE</v>
      </c>
      <c r="K22" s="13"/>
      <c r="L22" s="10"/>
    </row>
    <row r="23" spans="1:12" ht="15" customHeight="1" x14ac:dyDescent="0.15">
      <c r="A23" s="9" t="s">
        <v>105</v>
      </c>
      <c r="B23" s="28" t="s">
        <v>56</v>
      </c>
      <c r="C23" s="28" t="s">
        <v>57</v>
      </c>
      <c r="D23" s="19" t="s">
        <v>89</v>
      </c>
      <c r="E23" s="7">
        <v>42348</v>
      </c>
      <c r="F23" s="7">
        <v>44525</v>
      </c>
      <c r="G23" s="31"/>
      <c r="H23" s="8">
        <f t="shared" si="2"/>
        <v>44889</v>
      </c>
      <c r="I23" s="11">
        <f t="shared" ca="1" si="0"/>
        <v>180</v>
      </c>
      <c r="J23" s="9" t="str">
        <f t="shared" ca="1" si="1"/>
        <v>NOT DUE</v>
      </c>
      <c r="K23" s="13"/>
      <c r="L23" s="10"/>
    </row>
    <row r="24" spans="1:12" x14ac:dyDescent="0.15">
      <c r="A24" s="9" t="s">
        <v>106</v>
      </c>
      <c r="B24" s="28" t="s">
        <v>52</v>
      </c>
      <c r="C24" s="28" t="s">
        <v>58</v>
      </c>
      <c r="D24" s="19" t="s">
        <v>89</v>
      </c>
      <c r="E24" s="7">
        <v>42348</v>
      </c>
      <c r="F24" s="7">
        <v>44525</v>
      </c>
      <c r="G24" s="31"/>
      <c r="H24" s="8">
        <f t="shared" si="2"/>
        <v>44889</v>
      </c>
      <c r="I24" s="11">
        <f t="shared" ca="1" si="0"/>
        <v>180</v>
      </c>
      <c r="J24" s="9" t="str">
        <f t="shared" ca="1" si="1"/>
        <v>NOT DUE</v>
      </c>
      <c r="K24" s="13"/>
      <c r="L24" s="10"/>
    </row>
    <row r="25" spans="1:12" x14ac:dyDescent="0.15">
      <c r="A25" s="9" t="s">
        <v>107</v>
      </c>
      <c r="B25" s="28" t="s">
        <v>59</v>
      </c>
      <c r="C25" s="28" t="s">
        <v>60</v>
      </c>
      <c r="D25" s="19" t="s">
        <v>89</v>
      </c>
      <c r="E25" s="7">
        <v>42348</v>
      </c>
      <c r="F25" s="7">
        <v>44525</v>
      </c>
      <c r="G25" s="31"/>
      <c r="H25" s="8">
        <f t="shared" si="2"/>
        <v>44889</v>
      </c>
      <c r="I25" s="11">
        <f t="shared" ca="1" si="0"/>
        <v>180</v>
      </c>
      <c r="J25" s="9" t="str">
        <f t="shared" ca="1" si="1"/>
        <v>NOT DUE</v>
      </c>
      <c r="K25" s="13"/>
      <c r="L25" s="10"/>
    </row>
    <row r="26" spans="1:12" ht="24" x14ac:dyDescent="0.15">
      <c r="A26" s="9" t="s">
        <v>108</v>
      </c>
      <c r="B26" s="28" t="s">
        <v>61</v>
      </c>
      <c r="C26" s="28" t="s">
        <v>62</v>
      </c>
      <c r="D26" s="19" t="s">
        <v>89</v>
      </c>
      <c r="E26" s="7">
        <v>42348</v>
      </c>
      <c r="F26" s="7">
        <v>44525</v>
      </c>
      <c r="G26" s="31"/>
      <c r="H26" s="8">
        <f t="shared" si="2"/>
        <v>44889</v>
      </c>
      <c r="I26" s="11">
        <f t="shared" ca="1" si="0"/>
        <v>180</v>
      </c>
      <c r="J26" s="9" t="str">
        <f t="shared" ca="1" si="1"/>
        <v>NOT DUE</v>
      </c>
      <c r="K26" s="13"/>
      <c r="L26" s="10"/>
    </row>
    <row r="27" spans="1:12" ht="24" x14ac:dyDescent="0.15">
      <c r="A27" s="9" t="s">
        <v>109</v>
      </c>
      <c r="B27" s="28" t="s">
        <v>63</v>
      </c>
      <c r="C27" s="28" t="s">
        <v>38</v>
      </c>
      <c r="D27" s="19" t="s">
        <v>89</v>
      </c>
      <c r="E27" s="7">
        <v>42348</v>
      </c>
      <c r="F27" s="7">
        <v>44525</v>
      </c>
      <c r="G27" s="31"/>
      <c r="H27" s="8">
        <f t="shared" si="2"/>
        <v>44889</v>
      </c>
      <c r="I27" s="11">
        <f t="shared" ca="1" si="0"/>
        <v>180</v>
      </c>
      <c r="J27" s="9" t="str">
        <f t="shared" ca="1" si="1"/>
        <v>NOT DUE</v>
      </c>
      <c r="K27" s="13"/>
      <c r="L27" s="10"/>
    </row>
    <row r="28" spans="1:12" ht="24" x14ac:dyDescent="0.15">
      <c r="A28" s="9" t="s">
        <v>110</v>
      </c>
      <c r="B28" s="28" t="s">
        <v>63</v>
      </c>
      <c r="C28" s="28" t="s">
        <v>64</v>
      </c>
      <c r="D28" s="19" t="s">
        <v>89</v>
      </c>
      <c r="E28" s="7">
        <v>42348</v>
      </c>
      <c r="F28" s="7">
        <v>44525</v>
      </c>
      <c r="G28" s="31"/>
      <c r="H28" s="8">
        <f t="shared" si="2"/>
        <v>44889</v>
      </c>
      <c r="I28" s="11">
        <f t="shared" ca="1" si="0"/>
        <v>180</v>
      </c>
      <c r="J28" s="9" t="str">
        <f t="shared" ca="1" si="1"/>
        <v>NOT DUE</v>
      </c>
      <c r="K28" s="13"/>
      <c r="L28" s="10"/>
    </row>
    <row r="29" spans="1:12" x14ac:dyDescent="0.15">
      <c r="A29" s="9" t="s">
        <v>111</v>
      </c>
      <c r="B29" s="28" t="s">
        <v>65</v>
      </c>
      <c r="C29" s="28" t="s">
        <v>66</v>
      </c>
      <c r="D29" s="19" t="s">
        <v>89</v>
      </c>
      <c r="E29" s="7">
        <v>42348</v>
      </c>
      <c r="F29" s="7">
        <v>44525</v>
      </c>
      <c r="G29" s="31"/>
      <c r="H29" s="8">
        <f t="shared" si="2"/>
        <v>44889</v>
      </c>
      <c r="I29" s="11">
        <f t="shared" ca="1" si="0"/>
        <v>180</v>
      </c>
      <c r="J29" s="9" t="str">
        <f t="shared" ca="1" si="1"/>
        <v>NOT DUE</v>
      </c>
      <c r="K29" s="13"/>
      <c r="L29" s="10"/>
    </row>
    <row r="30" spans="1:12" ht="24" x14ac:dyDescent="0.15">
      <c r="A30" s="9" t="s">
        <v>112</v>
      </c>
      <c r="B30" s="28" t="s">
        <v>65</v>
      </c>
      <c r="C30" s="28" t="s">
        <v>67</v>
      </c>
      <c r="D30" s="19" t="s">
        <v>89</v>
      </c>
      <c r="E30" s="7">
        <v>42348</v>
      </c>
      <c r="F30" s="7">
        <v>44525</v>
      </c>
      <c r="G30" s="31"/>
      <c r="H30" s="8">
        <f t="shared" si="2"/>
        <v>44889</v>
      </c>
      <c r="I30" s="11">
        <f t="shared" ca="1" si="0"/>
        <v>180</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40</v>
      </c>
      <c r="J31" s="9" t="str">
        <f t="shared" ca="1" si="1"/>
        <v>NOT DUE</v>
      </c>
      <c r="K31" s="13"/>
      <c r="L31" s="10" t="s">
        <v>3113</v>
      </c>
    </row>
    <row r="32" spans="1:12" x14ac:dyDescent="0.15">
      <c r="A32" s="9" t="s">
        <v>114</v>
      </c>
      <c r="B32" s="28" t="s">
        <v>32</v>
      </c>
      <c r="C32" s="28" t="s">
        <v>68</v>
      </c>
      <c r="D32" s="19" t="s">
        <v>89</v>
      </c>
      <c r="E32" s="7">
        <v>42348</v>
      </c>
      <c r="F32" s="7">
        <v>44525</v>
      </c>
      <c r="G32" s="31"/>
      <c r="H32" s="8">
        <f t="shared" ref="H32:H44" si="3">DATE(YEAR(F32)+1,MONTH(F32),DAY(F32)-1)</f>
        <v>44889</v>
      </c>
      <c r="I32" s="11">
        <f t="shared" ca="1" si="0"/>
        <v>180</v>
      </c>
      <c r="J32" s="9" t="str">
        <f t="shared" ca="1" si="1"/>
        <v>NOT DUE</v>
      </c>
      <c r="K32" s="13"/>
      <c r="L32" s="10"/>
    </row>
    <row r="33" spans="1:12" x14ac:dyDescent="0.15">
      <c r="A33" s="9" t="s">
        <v>115</v>
      </c>
      <c r="B33" s="28" t="s">
        <v>32</v>
      </c>
      <c r="C33" s="28" t="s">
        <v>69</v>
      </c>
      <c r="D33" s="19" t="s">
        <v>89</v>
      </c>
      <c r="E33" s="7">
        <v>42348</v>
      </c>
      <c r="F33" s="7">
        <v>44525</v>
      </c>
      <c r="G33" s="31"/>
      <c r="H33" s="8">
        <f t="shared" si="3"/>
        <v>44889</v>
      </c>
      <c r="I33" s="11">
        <f t="shared" ca="1" si="0"/>
        <v>180</v>
      </c>
      <c r="J33" s="9" t="str">
        <f t="shared" ca="1" si="1"/>
        <v>NOT DUE</v>
      </c>
      <c r="K33" s="13"/>
      <c r="L33" s="10"/>
    </row>
    <row r="34" spans="1:12" ht="24" x14ac:dyDescent="0.15">
      <c r="A34" s="9" t="s">
        <v>116</v>
      </c>
      <c r="B34" s="28" t="s">
        <v>70</v>
      </c>
      <c r="C34" s="28" t="s">
        <v>71</v>
      </c>
      <c r="D34" s="19" t="s">
        <v>89</v>
      </c>
      <c r="E34" s="7">
        <v>42348</v>
      </c>
      <c r="F34" s="7">
        <v>44525</v>
      </c>
      <c r="G34" s="31"/>
      <c r="H34" s="8">
        <f t="shared" si="3"/>
        <v>44889</v>
      </c>
      <c r="I34" s="11">
        <f t="shared" ca="1" si="0"/>
        <v>180</v>
      </c>
      <c r="J34" s="9" t="str">
        <f t="shared" ca="1" si="1"/>
        <v>NOT DUE</v>
      </c>
      <c r="K34" s="13"/>
      <c r="L34" s="10"/>
    </row>
    <row r="35" spans="1:12" x14ac:dyDescent="0.15">
      <c r="A35" s="9" t="s">
        <v>117</v>
      </c>
      <c r="B35" s="28" t="s">
        <v>70</v>
      </c>
      <c r="C35" s="28" t="s">
        <v>72</v>
      </c>
      <c r="D35" s="19" t="s">
        <v>89</v>
      </c>
      <c r="E35" s="7">
        <v>42348</v>
      </c>
      <c r="F35" s="7">
        <v>44525</v>
      </c>
      <c r="G35" s="31"/>
      <c r="H35" s="8">
        <f t="shared" si="3"/>
        <v>44889</v>
      </c>
      <c r="I35" s="11">
        <f t="shared" ca="1" si="0"/>
        <v>180</v>
      </c>
      <c r="J35" s="9" t="str">
        <f t="shared" ca="1" si="1"/>
        <v>NOT DUE</v>
      </c>
      <c r="K35" s="13"/>
      <c r="L35" s="10"/>
    </row>
    <row r="36" spans="1:12" x14ac:dyDescent="0.15">
      <c r="A36" s="9" t="s">
        <v>118</v>
      </c>
      <c r="B36" s="28" t="s">
        <v>73</v>
      </c>
      <c r="C36" s="28" t="s">
        <v>74</v>
      </c>
      <c r="D36" s="19" t="s">
        <v>89</v>
      </c>
      <c r="E36" s="7">
        <v>42348</v>
      </c>
      <c r="F36" s="7">
        <v>44525</v>
      </c>
      <c r="G36" s="31"/>
      <c r="H36" s="8">
        <f t="shared" si="3"/>
        <v>44889</v>
      </c>
      <c r="I36" s="11">
        <f t="shared" ca="1" si="0"/>
        <v>180</v>
      </c>
      <c r="J36" s="9" t="str">
        <f t="shared" ca="1" si="1"/>
        <v>NOT DUE</v>
      </c>
      <c r="K36" s="13"/>
      <c r="L36" s="10" t="s">
        <v>3112</v>
      </c>
    </row>
    <row r="37" spans="1:12" x14ac:dyDescent="0.15">
      <c r="A37" s="9" t="s">
        <v>119</v>
      </c>
      <c r="B37" s="28" t="s">
        <v>73</v>
      </c>
      <c r="C37" s="28" t="s">
        <v>75</v>
      </c>
      <c r="D37" s="19" t="s">
        <v>89</v>
      </c>
      <c r="E37" s="7">
        <v>42348</v>
      </c>
      <c r="F37" s="7">
        <v>44525</v>
      </c>
      <c r="G37" s="31"/>
      <c r="H37" s="8">
        <f t="shared" si="3"/>
        <v>44889</v>
      </c>
      <c r="I37" s="11">
        <f t="shared" ca="1" si="0"/>
        <v>180</v>
      </c>
      <c r="J37" s="9" t="str">
        <f t="shared" ca="1" si="1"/>
        <v>NOT DUE</v>
      </c>
      <c r="K37" s="13"/>
      <c r="L37" s="10"/>
    </row>
    <row r="38" spans="1:12" ht="36" x14ac:dyDescent="0.15">
      <c r="A38" s="9" t="s">
        <v>120</v>
      </c>
      <c r="B38" s="28" t="s">
        <v>76</v>
      </c>
      <c r="C38" s="28" t="s">
        <v>77</v>
      </c>
      <c r="D38" s="19" t="s">
        <v>89</v>
      </c>
      <c r="E38" s="7">
        <v>42348</v>
      </c>
      <c r="F38" s="7">
        <v>44525</v>
      </c>
      <c r="G38" s="31"/>
      <c r="H38" s="8">
        <f t="shared" si="3"/>
        <v>44889</v>
      </c>
      <c r="I38" s="11">
        <f t="shared" ca="1" si="0"/>
        <v>180</v>
      </c>
      <c r="J38" s="9" t="str">
        <f t="shared" ca="1" si="1"/>
        <v>NOT DUE</v>
      </c>
      <c r="K38" s="13"/>
      <c r="L38" s="10" t="s">
        <v>3112</v>
      </c>
    </row>
    <row r="39" spans="1:12" ht="24" x14ac:dyDescent="0.15">
      <c r="A39" s="9" t="s">
        <v>121</v>
      </c>
      <c r="B39" s="28" t="s">
        <v>78</v>
      </c>
      <c r="C39" s="28" t="s">
        <v>79</v>
      </c>
      <c r="D39" s="19" t="s">
        <v>89</v>
      </c>
      <c r="E39" s="7">
        <v>42348</v>
      </c>
      <c r="F39" s="7">
        <v>44525</v>
      </c>
      <c r="G39" s="31"/>
      <c r="H39" s="8">
        <f t="shared" si="3"/>
        <v>44889</v>
      </c>
      <c r="I39" s="11">
        <f t="shared" ca="1" si="0"/>
        <v>180</v>
      </c>
      <c r="J39" s="9" t="str">
        <f t="shared" ca="1" si="1"/>
        <v>NOT DUE</v>
      </c>
      <c r="K39" s="13"/>
      <c r="L39" s="10" t="s">
        <v>3112</v>
      </c>
    </row>
    <row r="40" spans="1:12" ht="36" x14ac:dyDescent="0.15">
      <c r="A40" s="9" t="s">
        <v>122</v>
      </c>
      <c r="B40" s="28" t="s">
        <v>80</v>
      </c>
      <c r="C40" s="28" t="s">
        <v>81</v>
      </c>
      <c r="D40" s="19" t="s">
        <v>89</v>
      </c>
      <c r="E40" s="7">
        <v>42348</v>
      </c>
      <c r="F40" s="7">
        <v>44525</v>
      </c>
      <c r="G40" s="31"/>
      <c r="H40" s="8">
        <f t="shared" si="3"/>
        <v>44889</v>
      </c>
      <c r="I40" s="11">
        <f t="shared" ca="1" si="0"/>
        <v>180</v>
      </c>
      <c r="J40" s="9" t="str">
        <f t="shared" ca="1" si="1"/>
        <v>NOT DUE</v>
      </c>
      <c r="K40" s="13"/>
      <c r="L40" s="10"/>
    </row>
    <row r="41" spans="1:12" ht="36" x14ac:dyDescent="0.15">
      <c r="A41" s="9" t="s">
        <v>123</v>
      </c>
      <c r="B41" s="28" t="s">
        <v>80</v>
      </c>
      <c r="C41" s="28" t="s">
        <v>82</v>
      </c>
      <c r="D41" s="19" t="s">
        <v>89</v>
      </c>
      <c r="E41" s="7">
        <v>42348</v>
      </c>
      <c r="F41" s="7">
        <v>44525</v>
      </c>
      <c r="G41" s="31"/>
      <c r="H41" s="8">
        <f t="shared" si="3"/>
        <v>44889</v>
      </c>
      <c r="I41" s="11">
        <f t="shared" ca="1" si="0"/>
        <v>180</v>
      </c>
      <c r="J41" s="9" t="str">
        <f t="shared" ca="1" si="1"/>
        <v>NOT DUE</v>
      </c>
      <c r="K41" s="13"/>
      <c r="L41" s="10"/>
    </row>
    <row r="42" spans="1:12" ht="24" x14ac:dyDescent="0.15">
      <c r="A42" s="9" t="s">
        <v>124</v>
      </c>
      <c r="B42" s="28" t="s">
        <v>83</v>
      </c>
      <c r="C42" s="28" t="s">
        <v>81</v>
      </c>
      <c r="D42" s="19" t="s">
        <v>89</v>
      </c>
      <c r="E42" s="7">
        <v>42348</v>
      </c>
      <c r="F42" s="7">
        <v>44525</v>
      </c>
      <c r="G42" s="31"/>
      <c r="H42" s="8">
        <f t="shared" si="3"/>
        <v>44889</v>
      </c>
      <c r="I42" s="11">
        <f t="shared" ca="1" si="0"/>
        <v>180</v>
      </c>
      <c r="J42" s="9" t="str">
        <f t="shared" ca="1" si="1"/>
        <v>NOT DUE</v>
      </c>
      <c r="K42" s="13"/>
      <c r="L42" s="10"/>
    </row>
    <row r="43" spans="1:12" ht="24" x14ac:dyDescent="0.15">
      <c r="A43" s="9" t="s">
        <v>125</v>
      </c>
      <c r="B43" s="28" t="s">
        <v>84</v>
      </c>
      <c r="C43" s="28" t="s">
        <v>85</v>
      </c>
      <c r="D43" s="19" t="s">
        <v>89</v>
      </c>
      <c r="E43" s="7">
        <v>42348</v>
      </c>
      <c r="F43" s="7">
        <v>44525</v>
      </c>
      <c r="G43" s="31"/>
      <c r="H43" s="8">
        <f t="shared" si="3"/>
        <v>44889</v>
      </c>
      <c r="I43" s="11">
        <f t="shared" ca="1" si="0"/>
        <v>180</v>
      </c>
      <c r="J43" s="9" t="str">
        <f t="shared" ca="1" si="1"/>
        <v>NOT DUE</v>
      </c>
      <c r="K43" s="13"/>
      <c r="L43" s="10"/>
    </row>
    <row r="44" spans="1:12" ht="24" x14ac:dyDescent="0.15">
      <c r="A44" s="9" t="s">
        <v>3040</v>
      </c>
      <c r="B44" s="28" t="s">
        <v>86</v>
      </c>
      <c r="C44" s="28" t="s">
        <v>87</v>
      </c>
      <c r="D44" s="19" t="s">
        <v>89</v>
      </c>
      <c r="E44" s="7">
        <v>42348</v>
      </c>
      <c r="F44" s="7">
        <v>44525</v>
      </c>
      <c r="G44" s="31"/>
      <c r="H44" s="8">
        <f t="shared" si="3"/>
        <v>44889</v>
      </c>
      <c r="I44" s="11">
        <f t="shared" ca="1" si="0"/>
        <v>180</v>
      </c>
      <c r="J44" s="9" t="str">
        <f t="shared" ca="1" si="1"/>
        <v>NOT DUE</v>
      </c>
      <c r="K44" s="13"/>
      <c r="L44" s="10"/>
    </row>
    <row r="49" spans="2:9" x14ac:dyDescent="0.15">
      <c r="B49" s="66" t="s">
        <v>1418</v>
      </c>
      <c r="C49" s="62"/>
      <c r="D49" s="25" t="s">
        <v>1419</v>
      </c>
      <c r="F49" s="66" t="s">
        <v>1420</v>
      </c>
      <c r="G49" s="148"/>
      <c r="H49" s="148"/>
    </row>
    <row r="50" spans="2:9" x14ac:dyDescent="0.15">
      <c r="C50" s="18" t="str">
        <f>'Main Menu'!C124</f>
        <v>C/O Arn C. Montiague</v>
      </c>
      <c r="E50" s="64"/>
      <c r="F50" s="64"/>
      <c r="G50" s="149" t="str">
        <f>'Main Menu'!C123</f>
        <v>Capt. Wendell B. Judaya</v>
      </c>
      <c r="H50" s="149"/>
      <c r="I50" s="149"/>
    </row>
    <row r="51" spans="2:9" x14ac:dyDescent="0.15">
      <c r="C51" s="18" t="str">
        <f>'Main Menu'!C127</f>
        <v>2/E Alan A. Canama</v>
      </c>
    </row>
  </sheetData>
  <sheetProtection selectLockedCells="1"/>
  <mergeCells count="11">
    <mergeCell ref="G49:H49"/>
    <mergeCell ref="A4:B4"/>
    <mergeCell ref="D4:E4"/>
    <mergeCell ref="A5:B5"/>
    <mergeCell ref="G50:I50"/>
    <mergeCell ref="A1:B1"/>
    <mergeCell ref="D1:E1"/>
    <mergeCell ref="A2:B2"/>
    <mergeCell ref="D2:E2"/>
    <mergeCell ref="A3:B3"/>
    <mergeCell ref="D3:E3"/>
  </mergeCells>
  <phoneticPr fontId="10" type="noConversion"/>
  <conditionalFormatting sqref="J8:J30 J32:J44">
    <cfRule type="cellIs" dxfId="209" priority="3" operator="equal">
      <formula>"overdue"</formula>
    </cfRule>
  </conditionalFormatting>
  <conditionalFormatting sqref="J31">
    <cfRule type="cellIs" dxfId="208" priority="1" operator="equal">
      <formula>"overdue"</formula>
    </cfRule>
  </conditionalFormatting>
  <pageMargins left="0.7" right="0.7" top="0.75" bottom="0.75" header="0.3" footer="0.3"/>
  <pageSetup paperSize="9" scale="66" orientation="landscape" r:id="rId1"/>
  <drawing r:id="rId2"/>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2320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'Firefighting Equipments'!F5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2321</v>
      </c>
      <c r="B8" s="28" t="s">
        <v>1982</v>
      </c>
      <c r="C8" s="28" t="s">
        <v>1983</v>
      </c>
      <c r="D8" s="19" t="s">
        <v>1984</v>
      </c>
      <c r="E8" s="7">
        <v>42348</v>
      </c>
      <c r="F8" s="7">
        <v>44708</v>
      </c>
      <c r="G8" s="12"/>
      <c r="H8" s="8">
        <f t="shared" ref="H8:H19" si="0">DATE(YEAR(F8),MONTH(F8)+6,DAY(F8)-1)</f>
        <v>44891</v>
      </c>
      <c r="I8" s="11">
        <f t="shared" ref="I8:I18" ca="1" si="1">IF(ISBLANK(H8),"",H8-DATE(YEAR(NOW()),MONTH(NOW()),DAY(NOW())))</f>
        <v>182</v>
      </c>
      <c r="J8" s="9" t="str">
        <f t="shared" ref="J8:J18" ca="1" si="2">IF(I8="","",IF(I8&lt;0,"OVERDUE","NOT DUE"))</f>
        <v>NOT DUE</v>
      </c>
      <c r="K8" s="28" t="s">
        <v>2301</v>
      </c>
      <c r="L8" s="10" t="s">
        <v>3104</v>
      </c>
    </row>
    <row r="9" spans="1:12" ht="24" x14ac:dyDescent="0.15">
      <c r="A9" s="9" t="s">
        <v>2322</v>
      </c>
      <c r="B9" s="28" t="s">
        <v>1985</v>
      </c>
      <c r="C9" s="28" t="s">
        <v>1983</v>
      </c>
      <c r="D9" s="19" t="s">
        <v>1984</v>
      </c>
      <c r="E9" s="7">
        <v>42348</v>
      </c>
      <c r="F9" s="7">
        <f>F8</f>
        <v>44708</v>
      </c>
      <c r="G9" s="12"/>
      <c r="H9" s="8">
        <f t="shared" si="0"/>
        <v>44891</v>
      </c>
      <c r="I9" s="11">
        <f t="shared" ca="1" si="1"/>
        <v>182</v>
      </c>
      <c r="J9" s="9" t="str">
        <f t="shared" ca="1" si="2"/>
        <v>NOT DUE</v>
      </c>
      <c r="K9" s="28" t="s">
        <v>2301</v>
      </c>
      <c r="L9" s="10" t="s">
        <v>2697</v>
      </c>
    </row>
    <row r="10" spans="1:12" ht="24" x14ac:dyDescent="0.15">
      <c r="A10" s="9" t="s">
        <v>2323</v>
      </c>
      <c r="B10" s="28" t="s">
        <v>1986</v>
      </c>
      <c r="C10" s="28" t="s">
        <v>1983</v>
      </c>
      <c r="D10" s="19" t="s">
        <v>1984</v>
      </c>
      <c r="E10" s="7">
        <v>42348</v>
      </c>
      <c r="F10" s="7">
        <f>F8</f>
        <v>44708</v>
      </c>
      <c r="G10" s="12"/>
      <c r="H10" s="8">
        <f t="shared" si="0"/>
        <v>44891</v>
      </c>
      <c r="I10" s="11">
        <f t="shared" ca="1" si="1"/>
        <v>182</v>
      </c>
      <c r="J10" s="9" t="str">
        <f t="shared" ca="1" si="2"/>
        <v>NOT DUE</v>
      </c>
      <c r="K10" s="28" t="s">
        <v>2301</v>
      </c>
      <c r="L10" s="10" t="s">
        <v>3132</v>
      </c>
    </row>
    <row r="11" spans="1:12" ht="24" x14ac:dyDescent="0.15">
      <c r="A11" s="9" t="s">
        <v>2324</v>
      </c>
      <c r="B11" s="28" t="s">
        <v>1987</v>
      </c>
      <c r="C11" s="28" t="s">
        <v>1983</v>
      </c>
      <c r="D11" s="19" t="s">
        <v>1984</v>
      </c>
      <c r="E11" s="7">
        <v>42348</v>
      </c>
      <c r="F11" s="7">
        <f>F8</f>
        <v>44708</v>
      </c>
      <c r="G11" s="12"/>
      <c r="H11" s="8">
        <f t="shared" si="0"/>
        <v>44891</v>
      </c>
      <c r="I11" s="11">
        <f t="shared" ca="1" si="1"/>
        <v>182</v>
      </c>
      <c r="J11" s="9" t="str">
        <f t="shared" ca="1" si="2"/>
        <v>NOT DUE</v>
      </c>
      <c r="K11" s="28" t="s">
        <v>2301</v>
      </c>
      <c r="L11" s="10" t="s">
        <v>3132</v>
      </c>
    </row>
    <row r="12" spans="1:12" ht="24" x14ac:dyDescent="0.15">
      <c r="A12" s="9" t="s">
        <v>2325</v>
      </c>
      <c r="B12" s="28" t="s">
        <v>1988</v>
      </c>
      <c r="C12" s="28" t="s">
        <v>1983</v>
      </c>
      <c r="D12" s="19" t="s">
        <v>1984</v>
      </c>
      <c r="E12" s="7">
        <v>42348</v>
      </c>
      <c r="F12" s="7">
        <f>F8</f>
        <v>44708</v>
      </c>
      <c r="G12" s="12"/>
      <c r="H12" s="8">
        <f t="shared" si="0"/>
        <v>44891</v>
      </c>
      <c r="I12" s="11">
        <f t="shared" ca="1" si="1"/>
        <v>182</v>
      </c>
      <c r="J12" s="9" t="str">
        <f t="shared" ca="1" si="2"/>
        <v>NOT DUE</v>
      </c>
      <c r="K12" s="28" t="s">
        <v>2301</v>
      </c>
      <c r="L12" s="10" t="s">
        <v>3132</v>
      </c>
    </row>
    <row r="13" spans="1:12" ht="24" x14ac:dyDescent="0.15">
      <c r="A13" s="9" t="s">
        <v>2326</v>
      </c>
      <c r="B13" s="28" t="s">
        <v>1989</v>
      </c>
      <c r="C13" s="28" t="s">
        <v>1983</v>
      </c>
      <c r="D13" s="19" t="s">
        <v>1984</v>
      </c>
      <c r="E13" s="7">
        <v>42348</v>
      </c>
      <c r="F13" s="7">
        <f>F8</f>
        <v>44708</v>
      </c>
      <c r="G13" s="12"/>
      <c r="H13" s="8">
        <f t="shared" si="0"/>
        <v>44891</v>
      </c>
      <c r="I13" s="11">
        <f t="shared" ca="1" si="1"/>
        <v>182</v>
      </c>
      <c r="J13" s="9" t="str">
        <f t="shared" ca="1" si="2"/>
        <v>NOT DUE</v>
      </c>
      <c r="K13" s="28" t="s">
        <v>2301</v>
      </c>
      <c r="L13" s="10" t="s">
        <v>3132</v>
      </c>
    </row>
    <row r="14" spans="1:12" ht="24" x14ac:dyDescent="0.15">
      <c r="A14" s="9" t="s">
        <v>2327</v>
      </c>
      <c r="B14" s="28" t="s">
        <v>1449</v>
      </c>
      <c r="C14" s="28" t="s">
        <v>1983</v>
      </c>
      <c r="D14" s="19" t="s">
        <v>1984</v>
      </c>
      <c r="E14" s="7">
        <v>42348</v>
      </c>
      <c r="F14" s="7">
        <f>F8</f>
        <v>44708</v>
      </c>
      <c r="G14" s="12"/>
      <c r="H14" s="8">
        <f t="shared" si="0"/>
        <v>44891</v>
      </c>
      <c r="I14" s="11">
        <f t="shared" ca="1" si="1"/>
        <v>182</v>
      </c>
      <c r="J14" s="9" t="str">
        <f t="shared" ca="1" si="2"/>
        <v>NOT DUE</v>
      </c>
      <c r="K14" s="28" t="s">
        <v>2301</v>
      </c>
      <c r="L14" s="10" t="s">
        <v>2697</v>
      </c>
    </row>
    <row r="15" spans="1:12" ht="24" x14ac:dyDescent="0.15">
      <c r="A15" s="9" t="s">
        <v>2328</v>
      </c>
      <c r="B15" s="28" t="s">
        <v>1990</v>
      </c>
      <c r="C15" s="28" t="s">
        <v>1983</v>
      </c>
      <c r="D15" s="19" t="s">
        <v>1984</v>
      </c>
      <c r="E15" s="7">
        <v>42348</v>
      </c>
      <c r="F15" s="7">
        <f>F8</f>
        <v>44708</v>
      </c>
      <c r="G15" s="12"/>
      <c r="H15" s="8">
        <f t="shared" si="0"/>
        <v>44891</v>
      </c>
      <c r="I15" s="11">
        <f t="shared" ca="1" si="1"/>
        <v>182</v>
      </c>
      <c r="J15" s="9" t="str">
        <f t="shared" ca="1" si="2"/>
        <v>NOT DUE</v>
      </c>
      <c r="K15" s="28" t="s">
        <v>2301</v>
      </c>
      <c r="L15" s="10" t="s">
        <v>2697</v>
      </c>
    </row>
    <row r="16" spans="1:12" ht="24" x14ac:dyDescent="0.15">
      <c r="A16" s="9" t="s">
        <v>2329</v>
      </c>
      <c r="B16" s="28" t="s">
        <v>1991</v>
      </c>
      <c r="C16" s="28" t="s">
        <v>1983</v>
      </c>
      <c r="D16" s="19" t="s">
        <v>1984</v>
      </c>
      <c r="E16" s="7">
        <v>42348</v>
      </c>
      <c r="F16" s="7">
        <f>F8</f>
        <v>44708</v>
      </c>
      <c r="G16" s="12"/>
      <c r="H16" s="8">
        <f t="shared" si="0"/>
        <v>44891</v>
      </c>
      <c r="I16" s="11">
        <f t="shared" ca="1" si="1"/>
        <v>182</v>
      </c>
      <c r="J16" s="9" t="str">
        <f t="shared" ca="1" si="2"/>
        <v>NOT DUE</v>
      </c>
      <c r="K16" s="28" t="s">
        <v>2301</v>
      </c>
      <c r="L16" s="10" t="s">
        <v>3133</v>
      </c>
    </row>
    <row r="17" spans="1:12" ht="24" x14ac:dyDescent="0.15">
      <c r="A17" s="9" t="s">
        <v>2330</v>
      </c>
      <c r="B17" s="28" t="s">
        <v>1992</v>
      </c>
      <c r="C17" s="28" t="s">
        <v>1983</v>
      </c>
      <c r="D17" s="19" t="s">
        <v>1984</v>
      </c>
      <c r="E17" s="7">
        <v>42348</v>
      </c>
      <c r="F17" s="7">
        <f>F8</f>
        <v>44708</v>
      </c>
      <c r="G17" s="12"/>
      <c r="H17" s="8">
        <f t="shared" si="0"/>
        <v>44891</v>
      </c>
      <c r="I17" s="11">
        <f t="shared" ca="1" si="1"/>
        <v>182</v>
      </c>
      <c r="J17" s="9" t="str">
        <f t="shared" ca="1" si="2"/>
        <v>NOT DUE</v>
      </c>
      <c r="K17" s="28" t="s">
        <v>2301</v>
      </c>
      <c r="L17" s="10" t="s">
        <v>2697</v>
      </c>
    </row>
    <row r="18" spans="1:12" ht="24" x14ac:dyDescent="0.15">
      <c r="A18" s="9" t="s">
        <v>2331</v>
      </c>
      <c r="B18" s="28" t="s">
        <v>1993</v>
      </c>
      <c r="C18" s="28" t="s">
        <v>1983</v>
      </c>
      <c r="D18" s="19" t="s">
        <v>1984</v>
      </c>
      <c r="E18" s="7">
        <v>42348</v>
      </c>
      <c r="F18" s="7">
        <f>F8</f>
        <v>44708</v>
      </c>
      <c r="G18" s="12"/>
      <c r="H18" s="8">
        <f t="shared" si="0"/>
        <v>44891</v>
      </c>
      <c r="I18" s="11">
        <f t="shared" ca="1" si="1"/>
        <v>182</v>
      </c>
      <c r="J18" s="9" t="str">
        <f t="shared" ca="1" si="2"/>
        <v>NOT DUE</v>
      </c>
      <c r="K18" s="28" t="s">
        <v>2301</v>
      </c>
      <c r="L18" s="10" t="s">
        <v>3104</v>
      </c>
    </row>
    <row r="19" spans="1:12" ht="27" customHeight="1" x14ac:dyDescent="0.15">
      <c r="A19" s="9" t="s">
        <v>3001</v>
      </c>
      <c r="B19" s="28" t="s">
        <v>3002</v>
      </c>
      <c r="C19" s="28" t="s">
        <v>1983</v>
      </c>
      <c r="D19" s="19" t="s">
        <v>1984</v>
      </c>
      <c r="E19" s="7">
        <v>42348</v>
      </c>
      <c r="F19" s="7">
        <f>F8</f>
        <v>44708</v>
      </c>
      <c r="G19" s="12"/>
      <c r="H19" s="8">
        <f t="shared" si="0"/>
        <v>44891</v>
      </c>
      <c r="I19" s="11">
        <f t="shared" ref="I19" ca="1" si="3">IF(ISBLANK(H19),"",H19-DATE(YEAR(NOW()),MONTH(NOW()),DAY(NOW())))</f>
        <v>182</v>
      </c>
      <c r="J19" s="9" t="str">
        <f t="shared" ref="J19" ca="1" si="4">IF(I19="","",IF(I19&lt;0,"OVERDUE","NOT DUE"))</f>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0" type="noConversion"/>
  <conditionalFormatting sqref="J8:J18">
    <cfRule type="cellIs" dxfId="119" priority="2" operator="equal">
      <formula>"overdue"</formula>
    </cfRule>
  </conditionalFormatting>
  <conditionalFormatting sqref="J19">
    <cfRule type="cellIs" dxfId="118" priority="1" operator="equal">
      <formula>"overdue"</formula>
    </cfRule>
  </conditionalFormatting>
  <pageMargins left="0.7" right="0.7" top="0.75" bottom="0.75" header="0.3" footer="0.3"/>
  <pageSetup paperSize="9" scale="66" orientation="landscape" r:id="rId1"/>
  <drawing r:id="rId2"/>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7"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2332</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1 Cargo Hold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2333</v>
      </c>
      <c r="B8" s="28" t="s">
        <v>1982</v>
      </c>
      <c r="C8" s="28" t="s">
        <v>1983</v>
      </c>
      <c r="D8" s="19" t="s">
        <v>1984</v>
      </c>
      <c r="E8" s="7">
        <v>42348</v>
      </c>
      <c r="F8" s="7">
        <v>44708</v>
      </c>
      <c r="G8" s="12"/>
      <c r="H8" s="8">
        <f t="shared" ref="H8:H19" si="0">DATE(YEAR(F8),MONTH(F8)+6,DAY(F8)-1)</f>
        <v>44891</v>
      </c>
      <c r="I8" s="11">
        <f t="shared" ref="I8:I19" ca="1" si="1">IF(ISBLANK(H8),"",H8-DATE(YEAR(NOW()),MONTH(NOW()),DAY(NOW())))</f>
        <v>182</v>
      </c>
      <c r="J8" s="9" t="str">
        <f t="shared" ref="J8:J19" ca="1" si="2">IF(I8="","",IF(I8&lt;0,"OVERDUE","NOT DUE"))</f>
        <v>NOT DUE</v>
      </c>
      <c r="K8" s="28" t="s">
        <v>2301</v>
      </c>
      <c r="L8" s="10" t="s">
        <v>3104</v>
      </c>
    </row>
    <row r="9" spans="1:12" ht="24" x14ac:dyDescent="0.15">
      <c r="A9" s="9" t="s">
        <v>2334</v>
      </c>
      <c r="B9" s="28" t="s">
        <v>1985</v>
      </c>
      <c r="C9" s="28" t="s">
        <v>1983</v>
      </c>
      <c r="D9" s="19" t="s">
        <v>1984</v>
      </c>
      <c r="E9" s="7">
        <v>42348</v>
      </c>
      <c r="F9" s="7">
        <f>F8</f>
        <v>44708</v>
      </c>
      <c r="G9" s="12"/>
      <c r="H9" s="8">
        <f t="shared" si="0"/>
        <v>44891</v>
      </c>
      <c r="I9" s="11">
        <f t="shared" ca="1" si="1"/>
        <v>182</v>
      </c>
      <c r="J9" s="9" t="str">
        <f t="shared" ca="1" si="2"/>
        <v>NOT DUE</v>
      </c>
      <c r="K9" s="28" t="s">
        <v>2301</v>
      </c>
      <c r="L9" s="10" t="s">
        <v>2697</v>
      </c>
    </row>
    <row r="10" spans="1:12" ht="24" x14ac:dyDescent="0.15">
      <c r="A10" s="9" t="s">
        <v>2335</v>
      </c>
      <c r="B10" s="28" t="s">
        <v>1986</v>
      </c>
      <c r="C10" s="28" t="s">
        <v>1983</v>
      </c>
      <c r="D10" s="19" t="s">
        <v>1984</v>
      </c>
      <c r="E10" s="7">
        <v>42348</v>
      </c>
      <c r="F10" s="7">
        <f>F8</f>
        <v>44708</v>
      </c>
      <c r="G10" s="12"/>
      <c r="H10" s="8">
        <f t="shared" si="0"/>
        <v>44891</v>
      </c>
      <c r="I10" s="11">
        <f t="shared" ca="1" si="1"/>
        <v>182</v>
      </c>
      <c r="J10" s="9" t="str">
        <f t="shared" ca="1" si="2"/>
        <v>NOT DUE</v>
      </c>
      <c r="K10" s="28" t="s">
        <v>2301</v>
      </c>
      <c r="L10" s="10" t="s">
        <v>3132</v>
      </c>
    </row>
    <row r="11" spans="1:12" ht="24" x14ac:dyDescent="0.15">
      <c r="A11" s="9" t="s">
        <v>2336</v>
      </c>
      <c r="B11" s="28" t="s">
        <v>1987</v>
      </c>
      <c r="C11" s="28" t="s">
        <v>1983</v>
      </c>
      <c r="D11" s="19" t="s">
        <v>1984</v>
      </c>
      <c r="E11" s="7">
        <v>42348</v>
      </c>
      <c r="F11" s="7">
        <f>F8</f>
        <v>44708</v>
      </c>
      <c r="G11" s="12"/>
      <c r="H11" s="8">
        <f t="shared" si="0"/>
        <v>44891</v>
      </c>
      <c r="I11" s="11">
        <f t="shared" ca="1" si="1"/>
        <v>182</v>
      </c>
      <c r="J11" s="9" t="str">
        <f t="shared" ca="1" si="2"/>
        <v>NOT DUE</v>
      </c>
      <c r="K11" s="28" t="s">
        <v>2301</v>
      </c>
      <c r="L11" s="10" t="s">
        <v>3132</v>
      </c>
    </row>
    <row r="12" spans="1:12" ht="24" x14ac:dyDescent="0.15">
      <c r="A12" s="9" t="s">
        <v>2337</v>
      </c>
      <c r="B12" s="28" t="s">
        <v>1988</v>
      </c>
      <c r="C12" s="28" t="s">
        <v>1983</v>
      </c>
      <c r="D12" s="19" t="s">
        <v>1984</v>
      </c>
      <c r="E12" s="7">
        <v>42348</v>
      </c>
      <c r="F12" s="7">
        <f>F8</f>
        <v>44708</v>
      </c>
      <c r="G12" s="12"/>
      <c r="H12" s="8">
        <f t="shared" si="0"/>
        <v>44891</v>
      </c>
      <c r="I12" s="11">
        <f t="shared" ca="1" si="1"/>
        <v>182</v>
      </c>
      <c r="J12" s="9" t="str">
        <f t="shared" ca="1" si="2"/>
        <v>NOT DUE</v>
      </c>
      <c r="K12" s="28" t="s">
        <v>2301</v>
      </c>
      <c r="L12" s="10" t="s">
        <v>3132</v>
      </c>
    </row>
    <row r="13" spans="1:12" ht="24" x14ac:dyDescent="0.15">
      <c r="A13" s="9" t="s">
        <v>2338</v>
      </c>
      <c r="B13" s="28" t="s">
        <v>1989</v>
      </c>
      <c r="C13" s="28" t="s">
        <v>1983</v>
      </c>
      <c r="D13" s="19" t="s">
        <v>1984</v>
      </c>
      <c r="E13" s="7">
        <v>42348</v>
      </c>
      <c r="F13" s="7">
        <f>F8</f>
        <v>44708</v>
      </c>
      <c r="G13" s="12"/>
      <c r="H13" s="8">
        <f t="shared" si="0"/>
        <v>44891</v>
      </c>
      <c r="I13" s="11">
        <f t="shared" ca="1" si="1"/>
        <v>182</v>
      </c>
      <c r="J13" s="9" t="str">
        <f t="shared" ca="1" si="2"/>
        <v>NOT DUE</v>
      </c>
      <c r="K13" s="28" t="s">
        <v>2301</v>
      </c>
      <c r="L13" s="10" t="s">
        <v>3132</v>
      </c>
    </row>
    <row r="14" spans="1:12" ht="24" x14ac:dyDescent="0.15">
      <c r="A14" s="9" t="s">
        <v>2339</v>
      </c>
      <c r="B14" s="28" t="s">
        <v>1449</v>
      </c>
      <c r="C14" s="28" t="s">
        <v>1983</v>
      </c>
      <c r="D14" s="19" t="s">
        <v>1984</v>
      </c>
      <c r="E14" s="7">
        <v>42348</v>
      </c>
      <c r="F14" s="7">
        <f>F8</f>
        <v>44708</v>
      </c>
      <c r="G14" s="12"/>
      <c r="H14" s="8">
        <f t="shared" si="0"/>
        <v>44891</v>
      </c>
      <c r="I14" s="11">
        <f t="shared" ca="1" si="1"/>
        <v>182</v>
      </c>
      <c r="J14" s="9" t="str">
        <f t="shared" ca="1" si="2"/>
        <v>NOT DUE</v>
      </c>
      <c r="K14" s="28" t="s">
        <v>2301</v>
      </c>
      <c r="L14" s="10" t="s">
        <v>2697</v>
      </c>
    </row>
    <row r="15" spans="1:12" ht="24" x14ac:dyDescent="0.15">
      <c r="A15" s="9" t="s">
        <v>2340</v>
      </c>
      <c r="B15" s="28" t="s">
        <v>1990</v>
      </c>
      <c r="C15" s="28" t="s">
        <v>1983</v>
      </c>
      <c r="D15" s="19" t="s">
        <v>1984</v>
      </c>
      <c r="E15" s="7">
        <v>42348</v>
      </c>
      <c r="F15" s="7">
        <f>F8</f>
        <v>44708</v>
      </c>
      <c r="G15" s="12"/>
      <c r="H15" s="8">
        <f t="shared" si="0"/>
        <v>44891</v>
      </c>
      <c r="I15" s="11">
        <f t="shared" ca="1" si="1"/>
        <v>182</v>
      </c>
      <c r="J15" s="9" t="str">
        <f t="shared" ca="1" si="2"/>
        <v>NOT DUE</v>
      </c>
      <c r="K15" s="28" t="s">
        <v>2301</v>
      </c>
      <c r="L15" s="10" t="s">
        <v>2697</v>
      </c>
    </row>
    <row r="16" spans="1:12" ht="24" x14ac:dyDescent="0.15">
      <c r="A16" s="9" t="s">
        <v>2341</v>
      </c>
      <c r="B16" s="28" t="s">
        <v>1991</v>
      </c>
      <c r="C16" s="28" t="s">
        <v>1983</v>
      </c>
      <c r="D16" s="19" t="s">
        <v>1984</v>
      </c>
      <c r="E16" s="7">
        <v>42348</v>
      </c>
      <c r="F16" s="7">
        <f>F8</f>
        <v>44708</v>
      </c>
      <c r="G16" s="12"/>
      <c r="H16" s="8">
        <f t="shared" si="0"/>
        <v>44891</v>
      </c>
      <c r="I16" s="11">
        <f t="shared" ca="1" si="1"/>
        <v>182</v>
      </c>
      <c r="J16" s="9" t="str">
        <f t="shared" ca="1" si="2"/>
        <v>NOT DUE</v>
      </c>
      <c r="K16" s="28" t="s">
        <v>2301</v>
      </c>
      <c r="L16" s="10" t="s">
        <v>3133</v>
      </c>
    </row>
    <row r="17" spans="1:12" ht="24" x14ac:dyDescent="0.15">
      <c r="A17" s="9" t="s">
        <v>2342</v>
      </c>
      <c r="B17" s="28" t="s">
        <v>1992</v>
      </c>
      <c r="C17" s="28" t="s">
        <v>1983</v>
      </c>
      <c r="D17" s="19" t="s">
        <v>1984</v>
      </c>
      <c r="E17" s="7">
        <v>42348</v>
      </c>
      <c r="F17" s="7">
        <f>F8</f>
        <v>44708</v>
      </c>
      <c r="G17" s="12"/>
      <c r="H17" s="8">
        <f t="shared" si="0"/>
        <v>44891</v>
      </c>
      <c r="I17" s="11">
        <f t="shared" ca="1" si="1"/>
        <v>182</v>
      </c>
      <c r="J17" s="9" t="str">
        <f t="shared" ca="1" si="2"/>
        <v>NOT DUE</v>
      </c>
      <c r="K17" s="28" t="s">
        <v>2301</v>
      </c>
      <c r="L17" s="10" t="s">
        <v>2697</v>
      </c>
    </row>
    <row r="18" spans="1:12" ht="24" x14ac:dyDescent="0.15">
      <c r="A18" s="9" t="s">
        <v>2343</v>
      </c>
      <c r="B18" s="28" t="s">
        <v>1993</v>
      </c>
      <c r="C18" s="28" t="s">
        <v>1983</v>
      </c>
      <c r="D18" s="19" t="s">
        <v>1984</v>
      </c>
      <c r="E18" s="7">
        <v>42348</v>
      </c>
      <c r="F18" s="7">
        <f>F8</f>
        <v>44708</v>
      </c>
      <c r="G18" s="12"/>
      <c r="H18" s="8">
        <f t="shared" si="0"/>
        <v>44891</v>
      </c>
      <c r="I18" s="11">
        <f t="shared" ca="1" si="1"/>
        <v>182</v>
      </c>
      <c r="J18" s="9" t="str">
        <f t="shared" ca="1" si="2"/>
        <v>NOT DUE</v>
      </c>
      <c r="K18" s="28" t="s">
        <v>2301</v>
      </c>
      <c r="L18" s="10" t="s">
        <v>3104</v>
      </c>
    </row>
    <row r="19" spans="1:12" ht="31.5" customHeight="1" x14ac:dyDescent="0.15">
      <c r="A19" s="9" t="s">
        <v>3008</v>
      </c>
      <c r="B19" s="28" t="s">
        <v>3002</v>
      </c>
      <c r="C19" s="28" t="s">
        <v>1983</v>
      </c>
      <c r="D19" s="19" t="s">
        <v>1984</v>
      </c>
      <c r="E19" s="7">
        <v>42348</v>
      </c>
      <c r="F19" s="7">
        <f>F8</f>
        <v>44708</v>
      </c>
      <c r="G19" s="12"/>
      <c r="H19" s="8">
        <f t="shared" si="0"/>
        <v>44891</v>
      </c>
      <c r="I19" s="11">
        <f t="shared" ca="1" si="1"/>
        <v>182</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7" priority="2" operator="equal">
      <formula>"overdue"</formula>
    </cfRule>
  </conditionalFormatting>
  <conditionalFormatting sqref="J19">
    <cfRule type="cellIs" dxfId="116" priority="1" operator="equal">
      <formula>"overdue"</formula>
    </cfRule>
  </conditionalFormatting>
  <pageMargins left="0.7" right="0.7" top="0.75" bottom="0.75" header="0.3" footer="0.3"/>
  <pageSetup paperSize="9" scale="66" orientation="landscape" r:id="rId1"/>
  <drawing r:id="rId2"/>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2344</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2 Cargo Hold'!F5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2345</v>
      </c>
      <c r="B8" s="28" t="s">
        <v>1982</v>
      </c>
      <c r="C8" s="28" t="s">
        <v>1983</v>
      </c>
      <c r="D8" s="19" t="s">
        <v>1984</v>
      </c>
      <c r="E8" s="7">
        <v>42348</v>
      </c>
      <c r="F8" s="7">
        <v>44708</v>
      </c>
      <c r="G8" s="12"/>
      <c r="H8" s="8">
        <f t="shared" ref="H8:H19" si="0">DATE(YEAR(F8),MONTH(F8)+6,DAY(F8)-1)</f>
        <v>44891</v>
      </c>
      <c r="I8" s="11">
        <f t="shared" ref="I8:I19" ca="1" si="1">IF(ISBLANK(H8),"",H8-DATE(YEAR(NOW()),MONTH(NOW()),DAY(NOW())))</f>
        <v>182</v>
      </c>
      <c r="J8" s="9" t="str">
        <f t="shared" ref="J8:J19" ca="1" si="2">IF(I8="","",IF(I8&lt;0,"OVERDUE","NOT DUE"))</f>
        <v>NOT DUE</v>
      </c>
      <c r="K8" s="28" t="s">
        <v>2301</v>
      </c>
      <c r="L8" s="10" t="s">
        <v>3104</v>
      </c>
    </row>
    <row r="9" spans="1:12" ht="24" x14ac:dyDescent="0.15">
      <c r="A9" s="9" t="s">
        <v>2346</v>
      </c>
      <c r="B9" s="28" t="s">
        <v>1985</v>
      </c>
      <c r="C9" s="28" t="s">
        <v>1983</v>
      </c>
      <c r="D9" s="19" t="s">
        <v>1984</v>
      </c>
      <c r="E9" s="7">
        <v>42348</v>
      </c>
      <c r="F9" s="7">
        <f>F8</f>
        <v>44708</v>
      </c>
      <c r="G9" s="12"/>
      <c r="H9" s="8">
        <f t="shared" si="0"/>
        <v>44891</v>
      </c>
      <c r="I9" s="11">
        <f t="shared" ca="1" si="1"/>
        <v>182</v>
      </c>
      <c r="J9" s="9" t="str">
        <f t="shared" ca="1" si="2"/>
        <v>NOT DUE</v>
      </c>
      <c r="K9" s="28" t="s">
        <v>2301</v>
      </c>
      <c r="L9" s="10" t="s">
        <v>2697</v>
      </c>
    </row>
    <row r="10" spans="1:12" ht="24" x14ac:dyDescent="0.15">
      <c r="A10" s="9" t="s">
        <v>2347</v>
      </c>
      <c r="B10" s="28" t="s">
        <v>1986</v>
      </c>
      <c r="C10" s="28" t="s">
        <v>1983</v>
      </c>
      <c r="D10" s="19" t="s">
        <v>1984</v>
      </c>
      <c r="E10" s="7">
        <v>42348</v>
      </c>
      <c r="F10" s="7">
        <f>F8</f>
        <v>44708</v>
      </c>
      <c r="G10" s="12"/>
      <c r="H10" s="8">
        <f t="shared" si="0"/>
        <v>44891</v>
      </c>
      <c r="I10" s="11">
        <f t="shared" ca="1" si="1"/>
        <v>182</v>
      </c>
      <c r="J10" s="9" t="str">
        <f t="shared" ca="1" si="2"/>
        <v>NOT DUE</v>
      </c>
      <c r="K10" s="28" t="s">
        <v>2301</v>
      </c>
      <c r="L10" s="10" t="s">
        <v>3132</v>
      </c>
    </row>
    <row r="11" spans="1:12" ht="24" x14ac:dyDescent="0.15">
      <c r="A11" s="9" t="s">
        <v>2348</v>
      </c>
      <c r="B11" s="28" t="s">
        <v>1987</v>
      </c>
      <c r="C11" s="28" t="s">
        <v>1983</v>
      </c>
      <c r="D11" s="19" t="s">
        <v>1984</v>
      </c>
      <c r="E11" s="7">
        <v>42348</v>
      </c>
      <c r="F11" s="7">
        <f>F8</f>
        <v>44708</v>
      </c>
      <c r="G11" s="12"/>
      <c r="H11" s="8">
        <f t="shared" si="0"/>
        <v>44891</v>
      </c>
      <c r="I11" s="11">
        <f t="shared" ca="1" si="1"/>
        <v>182</v>
      </c>
      <c r="J11" s="9" t="str">
        <f t="shared" ca="1" si="2"/>
        <v>NOT DUE</v>
      </c>
      <c r="K11" s="28" t="s">
        <v>2301</v>
      </c>
      <c r="L11" s="10" t="s">
        <v>3132</v>
      </c>
    </row>
    <row r="12" spans="1:12" ht="24" x14ac:dyDescent="0.15">
      <c r="A12" s="9" t="s">
        <v>2349</v>
      </c>
      <c r="B12" s="28" t="s">
        <v>1988</v>
      </c>
      <c r="C12" s="28" t="s">
        <v>1983</v>
      </c>
      <c r="D12" s="19" t="s">
        <v>1984</v>
      </c>
      <c r="E12" s="7">
        <v>42348</v>
      </c>
      <c r="F12" s="7">
        <f>F8</f>
        <v>44708</v>
      </c>
      <c r="G12" s="12"/>
      <c r="H12" s="8">
        <f t="shared" si="0"/>
        <v>44891</v>
      </c>
      <c r="I12" s="11">
        <f t="shared" ca="1" si="1"/>
        <v>182</v>
      </c>
      <c r="J12" s="9" t="str">
        <f t="shared" ca="1" si="2"/>
        <v>NOT DUE</v>
      </c>
      <c r="K12" s="28" t="s">
        <v>2301</v>
      </c>
      <c r="L12" s="10" t="s">
        <v>3132</v>
      </c>
    </row>
    <row r="13" spans="1:12" ht="24" x14ac:dyDescent="0.15">
      <c r="A13" s="9" t="s">
        <v>2350</v>
      </c>
      <c r="B13" s="28" t="s">
        <v>1989</v>
      </c>
      <c r="C13" s="28" t="s">
        <v>1983</v>
      </c>
      <c r="D13" s="19" t="s">
        <v>1984</v>
      </c>
      <c r="E13" s="7">
        <v>42348</v>
      </c>
      <c r="F13" s="7">
        <f>F8</f>
        <v>44708</v>
      </c>
      <c r="G13" s="12"/>
      <c r="H13" s="8">
        <f t="shared" si="0"/>
        <v>44891</v>
      </c>
      <c r="I13" s="11">
        <f t="shared" ca="1" si="1"/>
        <v>182</v>
      </c>
      <c r="J13" s="9" t="str">
        <f t="shared" ca="1" si="2"/>
        <v>NOT DUE</v>
      </c>
      <c r="K13" s="28" t="s">
        <v>2301</v>
      </c>
      <c r="L13" s="10" t="s">
        <v>3132</v>
      </c>
    </row>
    <row r="14" spans="1:12" ht="24" x14ac:dyDescent="0.15">
      <c r="A14" s="9" t="s">
        <v>2351</v>
      </c>
      <c r="B14" s="28" t="s">
        <v>1449</v>
      </c>
      <c r="C14" s="28" t="s">
        <v>1983</v>
      </c>
      <c r="D14" s="19" t="s">
        <v>1984</v>
      </c>
      <c r="E14" s="7">
        <v>42348</v>
      </c>
      <c r="F14" s="7">
        <f>F8</f>
        <v>44708</v>
      </c>
      <c r="G14" s="12"/>
      <c r="H14" s="8">
        <f t="shared" si="0"/>
        <v>44891</v>
      </c>
      <c r="I14" s="11">
        <f t="shared" ca="1" si="1"/>
        <v>182</v>
      </c>
      <c r="J14" s="9" t="str">
        <f t="shared" ca="1" si="2"/>
        <v>NOT DUE</v>
      </c>
      <c r="K14" s="28" t="s">
        <v>2301</v>
      </c>
      <c r="L14" s="10" t="s">
        <v>2697</v>
      </c>
    </row>
    <row r="15" spans="1:12" ht="24" x14ac:dyDescent="0.15">
      <c r="A15" s="9" t="s">
        <v>2352</v>
      </c>
      <c r="B15" s="28" t="s">
        <v>1990</v>
      </c>
      <c r="C15" s="28" t="s">
        <v>1983</v>
      </c>
      <c r="D15" s="19" t="s">
        <v>1984</v>
      </c>
      <c r="E15" s="7">
        <v>42348</v>
      </c>
      <c r="F15" s="7">
        <f>F8</f>
        <v>44708</v>
      </c>
      <c r="G15" s="12"/>
      <c r="H15" s="8">
        <f t="shared" si="0"/>
        <v>44891</v>
      </c>
      <c r="I15" s="11">
        <f t="shared" ca="1" si="1"/>
        <v>182</v>
      </c>
      <c r="J15" s="9" t="str">
        <f t="shared" ca="1" si="2"/>
        <v>NOT DUE</v>
      </c>
      <c r="K15" s="28" t="s">
        <v>2301</v>
      </c>
      <c r="L15" s="10" t="s">
        <v>2697</v>
      </c>
    </row>
    <row r="16" spans="1:12" ht="24" x14ac:dyDescent="0.15">
      <c r="A16" s="9" t="s">
        <v>2353</v>
      </c>
      <c r="B16" s="28" t="s">
        <v>1991</v>
      </c>
      <c r="C16" s="28" t="s">
        <v>1983</v>
      </c>
      <c r="D16" s="19" t="s">
        <v>1984</v>
      </c>
      <c r="E16" s="7">
        <v>42348</v>
      </c>
      <c r="F16" s="7">
        <f>F8</f>
        <v>44708</v>
      </c>
      <c r="G16" s="12"/>
      <c r="H16" s="8">
        <f t="shared" si="0"/>
        <v>44891</v>
      </c>
      <c r="I16" s="11">
        <f t="shared" ca="1" si="1"/>
        <v>182</v>
      </c>
      <c r="J16" s="9" t="str">
        <f t="shared" ca="1" si="2"/>
        <v>NOT DUE</v>
      </c>
      <c r="K16" s="28" t="s">
        <v>2301</v>
      </c>
      <c r="L16" s="10" t="s">
        <v>3133</v>
      </c>
    </row>
    <row r="17" spans="1:12" ht="24" x14ac:dyDescent="0.15">
      <c r="A17" s="9" t="s">
        <v>2354</v>
      </c>
      <c r="B17" s="28" t="s">
        <v>1992</v>
      </c>
      <c r="C17" s="28" t="s">
        <v>1983</v>
      </c>
      <c r="D17" s="19" t="s">
        <v>1984</v>
      </c>
      <c r="E17" s="7">
        <v>42348</v>
      </c>
      <c r="F17" s="7">
        <f>F8</f>
        <v>44708</v>
      </c>
      <c r="G17" s="12"/>
      <c r="H17" s="8">
        <f t="shared" si="0"/>
        <v>44891</v>
      </c>
      <c r="I17" s="11">
        <f t="shared" ca="1" si="1"/>
        <v>182</v>
      </c>
      <c r="J17" s="9" t="str">
        <f t="shared" ca="1" si="2"/>
        <v>NOT DUE</v>
      </c>
      <c r="K17" s="28" t="s">
        <v>2301</v>
      </c>
      <c r="L17" s="10" t="s">
        <v>2697</v>
      </c>
    </row>
    <row r="18" spans="1:12" ht="24" x14ac:dyDescent="0.15">
      <c r="A18" s="9" t="s">
        <v>2355</v>
      </c>
      <c r="B18" s="28" t="s">
        <v>1993</v>
      </c>
      <c r="C18" s="28" t="s">
        <v>1983</v>
      </c>
      <c r="D18" s="19" t="s">
        <v>1984</v>
      </c>
      <c r="E18" s="7">
        <v>42348</v>
      </c>
      <c r="F18" s="7">
        <f>F8</f>
        <v>44708</v>
      </c>
      <c r="G18" s="12"/>
      <c r="H18" s="8">
        <f t="shared" si="0"/>
        <v>44891</v>
      </c>
      <c r="I18" s="11">
        <f t="shared" ca="1" si="1"/>
        <v>182</v>
      </c>
      <c r="J18" s="9" t="str">
        <f t="shared" ca="1" si="2"/>
        <v>NOT DUE</v>
      </c>
      <c r="K18" s="28" t="s">
        <v>2301</v>
      </c>
      <c r="L18" s="10" t="s">
        <v>3104</v>
      </c>
    </row>
    <row r="19" spans="1:12" ht="27" customHeight="1" x14ac:dyDescent="0.15">
      <c r="A19" s="9" t="s">
        <v>3007</v>
      </c>
      <c r="B19" s="28" t="s">
        <v>3002</v>
      </c>
      <c r="C19" s="28" t="s">
        <v>1983</v>
      </c>
      <c r="D19" s="19" t="s">
        <v>1984</v>
      </c>
      <c r="E19" s="7">
        <v>42348</v>
      </c>
      <c r="F19" s="7">
        <f>F8</f>
        <v>44708</v>
      </c>
      <c r="G19" s="12"/>
      <c r="H19" s="8">
        <f t="shared" si="0"/>
        <v>44891</v>
      </c>
      <c r="I19" s="11">
        <f t="shared" ca="1" si="1"/>
        <v>182</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5" priority="2" operator="equal">
      <formula>"overdue"</formula>
    </cfRule>
  </conditionalFormatting>
  <conditionalFormatting sqref="J19">
    <cfRule type="cellIs" dxfId="114" priority="1" operator="equal">
      <formula>"overdue"</formula>
    </cfRule>
  </conditionalFormatting>
  <pageMargins left="0.7" right="0.7" top="0.75" bottom="0.75" header="0.3" footer="0.3"/>
  <pageSetup paperSize="9" scale="66" orientation="landscape" r:id="rId1"/>
  <drawing r:id="rId2"/>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2356</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3 Cargo Hold'!F5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2357</v>
      </c>
      <c r="B8" s="28" t="s">
        <v>1982</v>
      </c>
      <c r="C8" s="28" t="s">
        <v>1983</v>
      </c>
      <c r="D8" s="19" t="s">
        <v>1984</v>
      </c>
      <c r="E8" s="7">
        <v>42348</v>
      </c>
      <c r="F8" s="7">
        <v>44708</v>
      </c>
      <c r="G8" s="12"/>
      <c r="H8" s="8">
        <f>DATE(YEAR('No. 6 Cargo Hold'!F8),MONTH('No. 6 Cargo Hold'!F8)+6,DAY('No. 6 Cargo Hold'!F8)-1)</f>
        <v>44891</v>
      </c>
      <c r="I8" s="11">
        <f t="shared" ref="I8:I19" ca="1" si="0">IF(ISBLANK(H8),"",H8-DATE(YEAR(NOW()),MONTH(NOW()),DAY(NOW())))</f>
        <v>182</v>
      </c>
      <c r="J8" s="9" t="str">
        <f t="shared" ref="J8:J19" ca="1" si="1">IF(I8="","",IF(I8&lt;0,"OVERDUE","NOT DUE"))</f>
        <v>NOT DUE</v>
      </c>
      <c r="K8" s="28" t="s">
        <v>2301</v>
      </c>
      <c r="L8" s="10" t="s">
        <v>3104</v>
      </c>
    </row>
    <row r="9" spans="1:12" ht="24" x14ac:dyDescent="0.15">
      <c r="A9" s="9" t="s">
        <v>2358</v>
      </c>
      <c r="B9" s="28" t="s">
        <v>1985</v>
      </c>
      <c r="C9" s="28" t="s">
        <v>1983</v>
      </c>
      <c r="D9" s="19" t="s">
        <v>1984</v>
      </c>
      <c r="E9" s="7">
        <v>42348</v>
      </c>
      <c r="F9" s="7">
        <f>F8</f>
        <v>44708</v>
      </c>
      <c r="G9" s="12"/>
      <c r="H9" s="8">
        <f>DATE(YEAR('No. 6 Cargo Hold'!F9),MONTH('No. 6 Cargo Hold'!F9)+6,DAY('No. 6 Cargo Hold'!F9)-1)</f>
        <v>44891</v>
      </c>
      <c r="I9" s="11">
        <f t="shared" ca="1" si="0"/>
        <v>182</v>
      </c>
      <c r="J9" s="9" t="str">
        <f t="shared" ca="1" si="1"/>
        <v>NOT DUE</v>
      </c>
      <c r="K9" s="28" t="s">
        <v>2301</v>
      </c>
      <c r="L9" s="10" t="s">
        <v>2697</v>
      </c>
    </row>
    <row r="10" spans="1:12" ht="24" x14ac:dyDescent="0.15">
      <c r="A10" s="9" t="s">
        <v>2359</v>
      </c>
      <c r="B10" s="28" t="s">
        <v>1986</v>
      </c>
      <c r="C10" s="28" t="s">
        <v>1983</v>
      </c>
      <c r="D10" s="19" t="s">
        <v>1984</v>
      </c>
      <c r="E10" s="7">
        <v>42348</v>
      </c>
      <c r="F10" s="7">
        <f>F8</f>
        <v>44708</v>
      </c>
      <c r="G10" s="12"/>
      <c r="H10" s="8">
        <f>DATE(YEAR('No. 6 Cargo Hold'!F10),MONTH('No. 6 Cargo Hold'!F10)+6,DAY('No. 6 Cargo Hold'!F10)-1)</f>
        <v>44891</v>
      </c>
      <c r="I10" s="11">
        <f t="shared" ca="1" si="0"/>
        <v>182</v>
      </c>
      <c r="J10" s="9" t="str">
        <f t="shared" ca="1" si="1"/>
        <v>NOT DUE</v>
      </c>
      <c r="K10" s="28" t="s">
        <v>2301</v>
      </c>
      <c r="L10" s="10" t="s">
        <v>3132</v>
      </c>
    </row>
    <row r="11" spans="1:12" ht="24" x14ac:dyDescent="0.15">
      <c r="A11" s="9" t="s">
        <v>2360</v>
      </c>
      <c r="B11" s="28" t="s">
        <v>1987</v>
      </c>
      <c r="C11" s="28" t="s">
        <v>1983</v>
      </c>
      <c r="D11" s="19" t="s">
        <v>1984</v>
      </c>
      <c r="E11" s="7">
        <v>42348</v>
      </c>
      <c r="F11" s="7">
        <f>F8</f>
        <v>44708</v>
      </c>
      <c r="G11" s="12"/>
      <c r="H11" s="8">
        <f>DATE(YEAR('No. 6 Cargo Hold'!F11),MONTH('No. 6 Cargo Hold'!F11)+6,DAY('No. 6 Cargo Hold'!F11)-1)</f>
        <v>44891</v>
      </c>
      <c r="I11" s="11">
        <f t="shared" ca="1" si="0"/>
        <v>182</v>
      </c>
      <c r="J11" s="9" t="str">
        <f t="shared" ca="1" si="1"/>
        <v>NOT DUE</v>
      </c>
      <c r="K11" s="28" t="s">
        <v>2301</v>
      </c>
      <c r="L11" s="10" t="s">
        <v>3132</v>
      </c>
    </row>
    <row r="12" spans="1:12" ht="24" x14ac:dyDescent="0.15">
      <c r="A12" s="9" t="s">
        <v>2361</v>
      </c>
      <c r="B12" s="28" t="s">
        <v>1988</v>
      </c>
      <c r="C12" s="28" t="s">
        <v>1983</v>
      </c>
      <c r="D12" s="19" t="s">
        <v>1984</v>
      </c>
      <c r="E12" s="7">
        <v>42348</v>
      </c>
      <c r="F12" s="7">
        <f>F8</f>
        <v>44708</v>
      </c>
      <c r="G12" s="12"/>
      <c r="H12" s="8">
        <f>DATE(YEAR('No. 6 Cargo Hold'!F12),MONTH('No. 6 Cargo Hold'!F12)+6,DAY('No. 6 Cargo Hold'!F12)-1)</f>
        <v>44891</v>
      </c>
      <c r="I12" s="11">
        <f t="shared" ca="1" si="0"/>
        <v>182</v>
      </c>
      <c r="J12" s="9" t="str">
        <f t="shared" ca="1" si="1"/>
        <v>NOT DUE</v>
      </c>
      <c r="K12" s="28" t="s">
        <v>2301</v>
      </c>
      <c r="L12" s="10" t="s">
        <v>3132</v>
      </c>
    </row>
    <row r="13" spans="1:12" ht="24" x14ac:dyDescent="0.15">
      <c r="A13" s="9" t="s">
        <v>2362</v>
      </c>
      <c r="B13" s="28" t="s">
        <v>1989</v>
      </c>
      <c r="C13" s="28" t="s">
        <v>1983</v>
      </c>
      <c r="D13" s="19" t="s">
        <v>1984</v>
      </c>
      <c r="E13" s="7">
        <v>42348</v>
      </c>
      <c r="F13" s="7">
        <f>F8</f>
        <v>44708</v>
      </c>
      <c r="G13" s="12"/>
      <c r="H13" s="8">
        <f>DATE(YEAR('No. 6 Cargo Hold'!F13),MONTH('No. 6 Cargo Hold'!F13)+6,DAY('No. 6 Cargo Hold'!F13)-1)</f>
        <v>44891</v>
      </c>
      <c r="I13" s="11">
        <f t="shared" ca="1" si="0"/>
        <v>182</v>
      </c>
      <c r="J13" s="9" t="str">
        <f t="shared" ca="1" si="1"/>
        <v>NOT DUE</v>
      </c>
      <c r="K13" s="28" t="s">
        <v>2301</v>
      </c>
      <c r="L13" s="10" t="s">
        <v>3132</v>
      </c>
    </row>
    <row r="14" spans="1:12" ht="24" x14ac:dyDescent="0.15">
      <c r="A14" s="9" t="s">
        <v>2363</v>
      </c>
      <c r="B14" s="28" t="s">
        <v>1449</v>
      </c>
      <c r="C14" s="28" t="s">
        <v>1983</v>
      </c>
      <c r="D14" s="19" t="s">
        <v>1984</v>
      </c>
      <c r="E14" s="7">
        <v>42348</v>
      </c>
      <c r="F14" s="7">
        <f>F8</f>
        <v>44708</v>
      </c>
      <c r="G14" s="12"/>
      <c r="H14" s="8">
        <f>DATE(YEAR('No. 6 Cargo Hold'!F14),MONTH('No. 6 Cargo Hold'!F14)+6,DAY('No. 6 Cargo Hold'!F14)-1)</f>
        <v>44891</v>
      </c>
      <c r="I14" s="11">
        <f t="shared" ca="1" si="0"/>
        <v>182</v>
      </c>
      <c r="J14" s="9" t="str">
        <f t="shared" ca="1" si="1"/>
        <v>NOT DUE</v>
      </c>
      <c r="K14" s="28" t="s">
        <v>2301</v>
      </c>
      <c r="L14" s="10" t="s">
        <v>2697</v>
      </c>
    </row>
    <row r="15" spans="1:12" ht="24" x14ac:dyDescent="0.15">
      <c r="A15" s="9" t="s">
        <v>2364</v>
      </c>
      <c r="B15" s="28" t="s">
        <v>1990</v>
      </c>
      <c r="C15" s="28" t="s">
        <v>1983</v>
      </c>
      <c r="D15" s="19" t="s">
        <v>1984</v>
      </c>
      <c r="E15" s="7">
        <v>42348</v>
      </c>
      <c r="F15" s="7">
        <f>F8</f>
        <v>44708</v>
      </c>
      <c r="G15" s="12"/>
      <c r="H15" s="8">
        <f>DATE(YEAR('No. 6 Cargo Hold'!F15),MONTH('No. 6 Cargo Hold'!F15)+6,DAY('No. 6 Cargo Hold'!F15)-1)</f>
        <v>44891</v>
      </c>
      <c r="I15" s="11">
        <f t="shared" ca="1" si="0"/>
        <v>182</v>
      </c>
      <c r="J15" s="9" t="str">
        <f t="shared" ca="1" si="1"/>
        <v>NOT DUE</v>
      </c>
      <c r="K15" s="28" t="s">
        <v>2301</v>
      </c>
      <c r="L15" s="10" t="s">
        <v>2697</v>
      </c>
    </row>
    <row r="16" spans="1:12" ht="24" x14ac:dyDescent="0.15">
      <c r="A16" s="9" t="s">
        <v>2365</v>
      </c>
      <c r="B16" s="28" t="s">
        <v>1991</v>
      </c>
      <c r="C16" s="28" t="s">
        <v>1983</v>
      </c>
      <c r="D16" s="19" t="s">
        <v>1984</v>
      </c>
      <c r="E16" s="7">
        <v>42348</v>
      </c>
      <c r="F16" s="7">
        <f>F8</f>
        <v>44708</v>
      </c>
      <c r="G16" s="12"/>
      <c r="H16" s="8">
        <f>DATE(YEAR('No. 6 Cargo Hold'!F16),MONTH('No. 6 Cargo Hold'!F16)+6,DAY('No. 6 Cargo Hold'!F16)-1)</f>
        <v>44891</v>
      </c>
      <c r="I16" s="11">
        <f t="shared" ca="1" si="0"/>
        <v>182</v>
      </c>
      <c r="J16" s="9" t="str">
        <f t="shared" ca="1" si="1"/>
        <v>NOT DUE</v>
      </c>
      <c r="K16" s="28" t="s">
        <v>2301</v>
      </c>
      <c r="L16" s="10" t="s">
        <v>3133</v>
      </c>
    </row>
    <row r="17" spans="1:12" ht="24" x14ac:dyDescent="0.15">
      <c r="A17" s="9" t="s">
        <v>2366</v>
      </c>
      <c r="B17" s="28" t="s">
        <v>1992</v>
      </c>
      <c r="C17" s="28" t="s">
        <v>1983</v>
      </c>
      <c r="D17" s="19" t="s">
        <v>1984</v>
      </c>
      <c r="E17" s="7">
        <v>42348</v>
      </c>
      <c r="F17" s="7">
        <f>F8</f>
        <v>44708</v>
      </c>
      <c r="G17" s="12"/>
      <c r="H17" s="8">
        <f>DATE(YEAR('No. 6 Cargo Hold'!F17),MONTH('No. 6 Cargo Hold'!F17)+6,DAY('No. 6 Cargo Hold'!F17)-1)</f>
        <v>44891</v>
      </c>
      <c r="I17" s="11">
        <f t="shared" ca="1" si="0"/>
        <v>182</v>
      </c>
      <c r="J17" s="9" t="str">
        <f t="shared" ca="1" si="1"/>
        <v>NOT DUE</v>
      </c>
      <c r="K17" s="28" t="s">
        <v>2301</v>
      </c>
      <c r="L17" s="10" t="s">
        <v>2697</v>
      </c>
    </row>
    <row r="18" spans="1:12" ht="24" x14ac:dyDescent="0.15">
      <c r="A18" s="9" t="s">
        <v>2367</v>
      </c>
      <c r="B18" s="28" t="s">
        <v>1993</v>
      </c>
      <c r="C18" s="28" t="s">
        <v>1983</v>
      </c>
      <c r="D18" s="19" t="s">
        <v>1984</v>
      </c>
      <c r="E18" s="7">
        <v>42348</v>
      </c>
      <c r="F18" s="7">
        <f>F8</f>
        <v>44708</v>
      </c>
      <c r="G18" s="12"/>
      <c r="H18" s="8">
        <f>DATE(YEAR('No. 6 Cargo Hold'!F18),MONTH('No. 6 Cargo Hold'!F18)+6,DAY('No. 6 Cargo Hold'!F18)-1)</f>
        <v>44891</v>
      </c>
      <c r="I18" s="11">
        <f t="shared" ca="1" si="0"/>
        <v>182</v>
      </c>
      <c r="J18" s="9" t="str">
        <f t="shared" ca="1" si="1"/>
        <v>NOT DUE</v>
      </c>
      <c r="K18" s="28" t="s">
        <v>2301</v>
      </c>
      <c r="L18" s="10" t="s">
        <v>3104</v>
      </c>
    </row>
    <row r="19" spans="1:12" ht="22.5" customHeight="1" x14ac:dyDescent="0.15">
      <c r="A19" s="9" t="s">
        <v>3006</v>
      </c>
      <c r="B19" s="28" t="s">
        <v>3002</v>
      </c>
      <c r="C19" s="28" t="s">
        <v>1983</v>
      </c>
      <c r="D19" s="19" t="s">
        <v>1984</v>
      </c>
      <c r="E19" s="7">
        <v>42348</v>
      </c>
      <c r="F19" s="7">
        <f>F8</f>
        <v>44708</v>
      </c>
      <c r="G19" s="12"/>
      <c r="H19" s="8">
        <f>DATE(YEAR('No. 6 Cargo Hold'!F19),MONTH('No. 6 Cargo Hold'!F19)+6,DAY('No. 6 Cargo Hold'!F19)-1)</f>
        <v>44891</v>
      </c>
      <c r="I19" s="11">
        <f t="shared" ca="1" si="0"/>
        <v>182</v>
      </c>
      <c r="J19" s="9" t="str">
        <f t="shared" ca="1" si="1"/>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3" priority="2" operator="equal">
      <formula>"overdue"</formula>
    </cfRule>
  </conditionalFormatting>
  <conditionalFormatting sqref="J19">
    <cfRule type="cellIs" dxfId="112" priority="1" operator="equal">
      <formula>"overdue"</formula>
    </cfRule>
  </conditionalFormatting>
  <pageMargins left="0.7" right="0.7" top="0.75" bottom="0.75" header="0.3" footer="0.3"/>
  <pageSetup paperSize="9" scale="66" orientation="landscape" r:id="rId1"/>
  <drawing r:id="rId2"/>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A4"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2368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4 Cargo Hold'!F5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2369</v>
      </c>
      <c r="B8" s="28" t="s">
        <v>1982</v>
      </c>
      <c r="C8" s="28" t="s">
        <v>1983</v>
      </c>
      <c r="D8" s="19" t="s">
        <v>1984</v>
      </c>
      <c r="E8" s="7">
        <v>42348</v>
      </c>
      <c r="F8" s="7">
        <v>44708</v>
      </c>
      <c r="G8" s="12"/>
      <c r="H8" s="8">
        <f t="shared" ref="H8:H19" si="0">DATE(YEAR(F8),MONTH(F8)+6,DAY(F8)-1)</f>
        <v>44891</v>
      </c>
      <c r="I8" s="11">
        <f t="shared" ref="I8:I19" ca="1" si="1">IF(ISBLANK(H8),"",H8-DATE(YEAR(NOW()),MONTH(NOW()),DAY(NOW())))</f>
        <v>182</v>
      </c>
      <c r="J8" s="9" t="str">
        <f t="shared" ref="J8:J19" ca="1" si="2">IF(I8="","",IF(I8&lt;0,"OVERDUE","NOT DUE"))</f>
        <v>NOT DUE</v>
      </c>
      <c r="K8" s="28" t="s">
        <v>2301</v>
      </c>
      <c r="L8" s="10" t="s">
        <v>3104</v>
      </c>
    </row>
    <row r="9" spans="1:12" ht="24" x14ac:dyDescent="0.15">
      <c r="A9" s="9" t="s">
        <v>2370</v>
      </c>
      <c r="B9" s="28" t="s">
        <v>1985</v>
      </c>
      <c r="C9" s="28" t="s">
        <v>1983</v>
      </c>
      <c r="D9" s="19" t="s">
        <v>1984</v>
      </c>
      <c r="E9" s="7">
        <v>42348</v>
      </c>
      <c r="F9" s="7">
        <f>F8</f>
        <v>44708</v>
      </c>
      <c r="G9" s="12"/>
      <c r="H9" s="8">
        <f t="shared" si="0"/>
        <v>44891</v>
      </c>
      <c r="I9" s="11">
        <f t="shared" ca="1" si="1"/>
        <v>182</v>
      </c>
      <c r="J9" s="9" t="str">
        <f t="shared" ca="1" si="2"/>
        <v>NOT DUE</v>
      </c>
      <c r="K9" s="28" t="s">
        <v>2301</v>
      </c>
      <c r="L9" s="10" t="s">
        <v>2697</v>
      </c>
    </row>
    <row r="10" spans="1:12" ht="24" x14ac:dyDescent="0.15">
      <c r="A10" s="9" t="s">
        <v>2371</v>
      </c>
      <c r="B10" s="28" t="s">
        <v>1986</v>
      </c>
      <c r="C10" s="28" t="s">
        <v>1983</v>
      </c>
      <c r="D10" s="19" t="s">
        <v>1984</v>
      </c>
      <c r="E10" s="7">
        <v>42348</v>
      </c>
      <c r="F10" s="7">
        <f>F8</f>
        <v>44708</v>
      </c>
      <c r="G10" s="12"/>
      <c r="H10" s="8">
        <f t="shared" si="0"/>
        <v>44891</v>
      </c>
      <c r="I10" s="11">
        <f t="shared" ca="1" si="1"/>
        <v>182</v>
      </c>
      <c r="J10" s="9" t="str">
        <f t="shared" ca="1" si="2"/>
        <v>NOT DUE</v>
      </c>
      <c r="K10" s="28" t="s">
        <v>2301</v>
      </c>
      <c r="L10" s="10" t="s">
        <v>3132</v>
      </c>
    </row>
    <row r="11" spans="1:12" ht="24" x14ac:dyDescent="0.15">
      <c r="A11" s="9" t="s">
        <v>2372</v>
      </c>
      <c r="B11" s="28" t="s">
        <v>1987</v>
      </c>
      <c r="C11" s="28" t="s">
        <v>1983</v>
      </c>
      <c r="D11" s="19" t="s">
        <v>1984</v>
      </c>
      <c r="E11" s="7">
        <v>42348</v>
      </c>
      <c r="F11" s="7">
        <f>F8</f>
        <v>44708</v>
      </c>
      <c r="G11" s="12"/>
      <c r="H11" s="8">
        <f t="shared" si="0"/>
        <v>44891</v>
      </c>
      <c r="I11" s="11">
        <f t="shared" ca="1" si="1"/>
        <v>182</v>
      </c>
      <c r="J11" s="9" t="str">
        <f t="shared" ca="1" si="2"/>
        <v>NOT DUE</v>
      </c>
      <c r="K11" s="28" t="s">
        <v>2301</v>
      </c>
      <c r="L11" s="10" t="s">
        <v>3132</v>
      </c>
    </row>
    <row r="12" spans="1:12" ht="24" x14ac:dyDescent="0.15">
      <c r="A12" s="9" t="s">
        <v>2373</v>
      </c>
      <c r="B12" s="28" t="s">
        <v>1988</v>
      </c>
      <c r="C12" s="28" t="s">
        <v>1983</v>
      </c>
      <c r="D12" s="19" t="s">
        <v>1984</v>
      </c>
      <c r="E12" s="7">
        <v>42348</v>
      </c>
      <c r="F12" s="7">
        <f>F8</f>
        <v>44708</v>
      </c>
      <c r="G12" s="12"/>
      <c r="H12" s="8">
        <f t="shared" si="0"/>
        <v>44891</v>
      </c>
      <c r="I12" s="11">
        <f t="shared" ca="1" si="1"/>
        <v>182</v>
      </c>
      <c r="J12" s="9" t="str">
        <f t="shared" ca="1" si="2"/>
        <v>NOT DUE</v>
      </c>
      <c r="K12" s="28" t="s">
        <v>2301</v>
      </c>
      <c r="L12" s="10" t="s">
        <v>3132</v>
      </c>
    </row>
    <row r="13" spans="1:12" ht="24" x14ac:dyDescent="0.15">
      <c r="A13" s="9" t="s">
        <v>2374</v>
      </c>
      <c r="B13" s="28" t="s">
        <v>1989</v>
      </c>
      <c r="C13" s="28" t="s">
        <v>1983</v>
      </c>
      <c r="D13" s="19" t="s">
        <v>1984</v>
      </c>
      <c r="E13" s="7">
        <v>42348</v>
      </c>
      <c r="F13" s="7">
        <f>F8</f>
        <v>44708</v>
      </c>
      <c r="G13" s="12"/>
      <c r="H13" s="8">
        <f t="shared" si="0"/>
        <v>44891</v>
      </c>
      <c r="I13" s="11">
        <f t="shared" ca="1" si="1"/>
        <v>182</v>
      </c>
      <c r="J13" s="9" t="str">
        <f t="shared" ca="1" si="2"/>
        <v>NOT DUE</v>
      </c>
      <c r="K13" s="28" t="s">
        <v>2301</v>
      </c>
      <c r="L13" s="10" t="s">
        <v>3132</v>
      </c>
    </row>
    <row r="14" spans="1:12" ht="24" x14ac:dyDescent="0.15">
      <c r="A14" s="9" t="s">
        <v>2375</v>
      </c>
      <c r="B14" s="28" t="s">
        <v>1449</v>
      </c>
      <c r="C14" s="28" t="s">
        <v>1983</v>
      </c>
      <c r="D14" s="19" t="s">
        <v>1984</v>
      </c>
      <c r="E14" s="7">
        <v>42348</v>
      </c>
      <c r="F14" s="7">
        <f>F8</f>
        <v>44708</v>
      </c>
      <c r="G14" s="12"/>
      <c r="H14" s="8">
        <f t="shared" si="0"/>
        <v>44891</v>
      </c>
      <c r="I14" s="11">
        <f t="shared" ca="1" si="1"/>
        <v>182</v>
      </c>
      <c r="J14" s="9" t="str">
        <f t="shared" ca="1" si="2"/>
        <v>NOT DUE</v>
      </c>
      <c r="K14" s="28" t="s">
        <v>2301</v>
      </c>
      <c r="L14" s="10" t="s">
        <v>2697</v>
      </c>
    </row>
    <row r="15" spans="1:12" ht="24" x14ac:dyDescent="0.15">
      <c r="A15" s="9" t="s">
        <v>2376</v>
      </c>
      <c r="B15" s="28" t="s">
        <v>1990</v>
      </c>
      <c r="C15" s="28" t="s">
        <v>1983</v>
      </c>
      <c r="D15" s="19" t="s">
        <v>1984</v>
      </c>
      <c r="E15" s="7">
        <v>42348</v>
      </c>
      <c r="F15" s="7">
        <f>F8</f>
        <v>44708</v>
      </c>
      <c r="G15" s="12"/>
      <c r="H15" s="8">
        <f t="shared" si="0"/>
        <v>44891</v>
      </c>
      <c r="I15" s="11">
        <f t="shared" ca="1" si="1"/>
        <v>182</v>
      </c>
      <c r="J15" s="9" t="str">
        <f t="shared" ca="1" si="2"/>
        <v>NOT DUE</v>
      </c>
      <c r="K15" s="28" t="s">
        <v>2301</v>
      </c>
      <c r="L15" s="10" t="s">
        <v>2697</v>
      </c>
    </row>
    <row r="16" spans="1:12" ht="24" x14ac:dyDescent="0.15">
      <c r="A16" s="9" t="s">
        <v>2377</v>
      </c>
      <c r="B16" s="28" t="s">
        <v>1991</v>
      </c>
      <c r="C16" s="28" t="s">
        <v>1983</v>
      </c>
      <c r="D16" s="19" t="s">
        <v>1984</v>
      </c>
      <c r="E16" s="7">
        <v>42348</v>
      </c>
      <c r="F16" s="7">
        <f>F8</f>
        <v>44708</v>
      </c>
      <c r="G16" s="12"/>
      <c r="H16" s="8">
        <f t="shared" si="0"/>
        <v>44891</v>
      </c>
      <c r="I16" s="11">
        <f t="shared" ca="1" si="1"/>
        <v>182</v>
      </c>
      <c r="J16" s="9" t="str">
        <f t="shared" ca="1" si="2"/>
        <v>NOT DUE</v>
      </c>
      <c r="K16" s="28" t="s">
        <v>2301</v>
      </c>
      <c r="L16" s="10" t="s">
        <v>3133</v>
      </c>
    </row>
    <row r="17" spans="1:12" ht="24" x14ac:dyDescent="0.15">
      <c r="A17" s="9" t="s">
        <v>2378</v>
      </c>
      <c r="B17" s="28" t="s">
        <v>1992</v>
      </c>
      <c r="C17" s="28" t="s">
        <v>1983</v>
      </c>
      <c r="D17" s="19" t="s">
        <v>1984</v>
      </c>
      <c r="E17" s="7">
        <v>42348</v>
      </c>
      <c r="F17" s="7">
        <f>F8</f>
        <v>44708</v>
      </c>
      <c r="G17" s="12"/>
      <c r="H17" s="8">
        <f t="shared" si="0"/>
        <v>44891</v>
      </c>
      <c r="I17" s="11">
        <f t="shared" ca="1" si="1"/>
        <v>182</v>
      </c>
      <c r="J17" s="9" t="str">
        <f t="shared" ca="1" si="2"/>
        <v>NOT DUE</v>
      </c>
      <c r="K17" s="28" t="s">
        <v>2301</v>
      </c>
      <c r="L17" s="10" t="s">
        <v>2697</v>
      </c>
    </row>
    <row r="18" spans="1:12" ht="24" x14ac:dyDescent="0.15">
      <c r="A18" s="9" t="s">
        <v>2379</v>
      </c>
      <c r="B18" s="28" t="s">
        <v>1993</v>
      </c>
      <c r="C18" s="28" t="s">
        <v>1983</v>
      </c>
      <c r="D18" s="19" t="s">
        <v>1984</v>
      </c>
      <c r="E18" s="7">
        <v>42348</v>
      </c>
      <c r="F18" s="7">
        <f>F8</f>
        <v>44708</v>
      </c>
      <c r="G18" s="12"/>
      <c r="H18" s="8">
        <f t="shared" si="0"/>
        <v>44891</v>
      </c>
      <c r="I18" s="11">
        <f t="shared" ca="1" si="1"/>
        <v>182</v>
      </c>
      <c r="J18" s="9" t="str">
        <f t="shared" ca="1" si="2"/>
        <v>NOT DUE</v>
      </c>
      <c r="K18" s="28" t="s">
        <v>2301</v>
      </c>
      <c r="L18" s="10" t="s">
        <v>3104</v>
      </c>
    </row>
    <row r="19" spans="1:12" ht="26.25" customHeight="1" x14ac:dyDescent="0.15">
      <c r="A19" s="9" t="s">
        <v>3005</v>
      </c>
      <c r="B19" s="28" t="s">
        <v>3002</v>
      </c>
      <c r="C19" s="28" t="s">
        <v>1983</v>
      </c>
      <c r="D19" s="19" t="s">
        <v>1984</v>
      </c>
      <c r="E19" s="7">
        <v>42348</v>
      </c>
      <c r="F19" s="7">
        <f>F8</f>
        <v>44708</v>
      </c>
      <c r="G19" s="12"/>
      <c r="H19" s="8">
        <f t="shared" si="0"/>
        <v>44891</v>
      </c>
      <c r="I19" s="11">
        <f t="shared" ca="1" si="1"/>
        <v>182</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11" priority="2" operator="equal">
      <formula>"overdue"</formula>
    </cfRule>
  </conditionalFormatting>
  <conditionalFormatting sqref="J19">
    <cfRule type="cellIs" dxfId="110" priority="1" operator="equal">
      <formula>"overdue"</formula>
    </cfRule>
  </conditionalFormatting>
  <pageMargins left="0.7" right="0.7" top="0.75" bottom="0.75" header="0.3" footer="0.3"/>
  <pageSetup paperSize="9" scale="66" orientation="landscape" r:id="rId1"/>
  <drawing r:id="rId2"/>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2380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5 Cargo Hold'!F5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2381</v>
      </c>
      <c r="B8" s="28" t="s">
        <v>1982</v>
      </c>
      <c r="C8" s="28" t="s">
        <v>1983</v>
      </c>
      <c r="D8" s="19" t="s">
        <v>1984</v>
      </c>
      <c r="E8" s="7">
        <v>42348</v>
      </c>
      <c r="F8" s="7">
        <v>44708</v>
      </c>
      <c r="G8" s="12"/>
      <c r="H8" s="8">
        <f t="shared" ref="H8:H19" si="0">DATE(YEAR(F8),MONTH(F8)+6,DAY(F8)-1)</f>
        <v>44891</v>
      </c>
      <c r="I8" s="11">
        <f t="shared" ref="I8:I19" ca="1" si="1">IF(ISBLANK(H8),"",H8-DATE(YEAR(NOW()),MONTH(NOW()),DAY(NOW())))</f>
        <v>182</v>
      </c>
      <c r="J8" s="9" t="str">
        <f t="shared" ref="J8:J19" ca="1" si="2">IF(I8="","",IF(I8&lt;0,"OVERDUE","NOT DUE"))</f>
        <v>NOT DUE</v>
      </c>
      <c r="K8" s="28" t="s">
        <v>2301</v>
      </c>
      <c r="L8" s="10" t="s">
        <v>3104</v>
      </c>
    </row>
    <row r="9" spans="1:12" ht="24" x14ac:dyDescent="0.15">
      <c r="A9" s="9" t="s">
        <v>2382</v>
      </c>
      <c r="B9" s="28" t="s">
        <v>1985</v>
      </c>
      <c r="C9" s="28" t="s">
        <v>1983</v>
      </c>
      <c r="D9" s="19" t="s">
        <v>1984</v>
      </c>
      <c r="E9" s="7">
        <v>42348</v>
      </c>
      <c r="F9" s="7">
        <f>F8</f>
        <v>44708</v>
      </c>
      <c r="G9" s="12"/>
      <c r="H9" s="8">
        <f t="shared" si="0"/>
        <v>44891</v>
      </c>
      <c r="I9" s="11">
        <f t="shared" ca="1" si="1"/>
        <v>182</v>
      </c>
      <c r="J9" s="9" t="str">
        <f t="shared" ca="1" si="2"/>
        <v>NOT DUE</v>
      </c>
      <c r="K9" s="28" t="s">
        <v>2301</v>
      </c>
      <c r="L9" s="10" t="s">
        <v>2697</v>
      </c>
    </row>
    <row r="10" spans="1:12" ht="24" x14ac:dyDescent="0.15">
      <c r="A10" s="9" t="s">
        <v>2383</v>
      </c>
      <c r="B10" s="28" t="s">
        <v>1986</v>
      </c>
      <c r="C10" s="28" t="s">
        <v>1983</v>
      </c>
      <c r="D10" s="19" t="s">
        <v>1984</v>
      </c>
      <c r="E10" s="7">
        <v>42348</v>
      </c>
      <c r="F10" s="7">
        <f>F8</f>
        <v>44708</v>
      </c>
      <c r="G10" s="12"/>
      <c r="H10" s="8">
        <f t="shared" si="0"/>
        <v>44891</v>
      </c>
      <c r="I10" s="11">
        <f t="shared" ca="1" si="1"/>
        <v>182</v>
      </c>
      <c r="J10" s="9" t="str">
        <f t="shared" ca="1" si="2"/>
        <v>NOT DUE</v>
      </c>
      <c r="K10" s="28" t="s">
        <v>2301</v>
      </c>
      <c r="L10" s="10" t="s">
        <v>3132</v>
      </c>
    </row>
    <row r="11" spans="1:12" ht="24" x14ac:dyDescent="0.15">
      <c r="A11" s="9" t="s">
        <v>2384</v>
      </c>
      <c r="B11" s="28" t="s">
        <v>1987</v>
      </c>
      <c r="C11" s="28" t="s">
        <v>1983</v>
      </c>
      <c r="D11" s="19" t="s">
        <v>1984</v>
      </c>
      <c r="E11" s="7">
        <v>42348</v>
      </c>
      <c r="F11" s="7">
        <f>F8</f>
        <v>44708</v>
      </c>
      <c r="G11" s="12"/>
      <c r="H11" s="8">
        <f t="shared" si="0"/>
        <v>44891</v>
      </c>
      <c r="I11" s="11">
        <f t="shared" ca="1" si="1"/>
        <v>182</v>
      </c>
      <c r="J11" s="9" t="str">
        <f t="shared" ca="1" si="2"/>
        <v>NOT DUE</v>
      </c>
      <c r="K11" s="28" t="s">
        <v>2301</v>
      </c>
      <c r="L11" s="10" t="s">
        <v>3132</v>
      </c>
    </row>
    <row r="12" spans="1:12" ht="24" x14ac:dyDescent="0.15">
      <c r="A12" s="9" t="s">
        <v>2385</v>
      </c>
      <c r="B12" s="28" t="s">
        <v>1988</v>
      </c>
      <c r="C12" s="28" t="s">
        <v>1983</v>
      </c>
      <c r="D12" s="19" t="s">
        <v>1984</v>
      </c>
      <c r="E12" s="7">
        <v>42348</v>
      </c>
      <c r="F12" s="7">
        <f>F8</f>
        <v>44708</v>
      </c>
      <c r="G12" s="12"/>
      <c r="H12" s="8">
        <f t="shared" si="0"/>
        <v>44891</v>
      </c>
      <c r="I12" s="11">
        <f t="shared" ca="1" si="1"/>
        <v>182</v>
      </c>
      <c r="J12" s="9" t="str">
        <f t="shared" ca="1" si="2"/>
        <v>NOT DUE</v>
      </c>
      <c r="K12" s="28" t="s">
        <v>2301</v>
      </c>
      <c r="L12" s="10" t="s">
        <v>3132</v>
      </c>
    </row>
    <row r="13" spans="1:12" ht="24" x14ac:dyDescent="0.15">
      <c r="A13" s="9" t="s">
        <v>2386</v>
      </c>
      <c r="B13" s="28" t="s">
        <v>1989</v>
      </c>
      <c r="C13" s="28" t="s">
        <v>1983</v>
      </c>
      <c r="D13" s="19" t="s">
        <v>1984</v>
      </c>
      <c r="E13" s="7">
        <v>42348</v>
      </c>
      <c r="F13" s="7">
        <f>F8</f>
        <v>44708</v>
      </c>
      <c r="G13" s="12"/>
      <c r="H13" s="8">
        <f t="shared" si="0"/>
        <v>44891</v>
      </c>
      <c r="I13" s="11">
        <f t="shared" ca="1" si="1"/>
        <v>182</v>
      </c>
      <c r="J13" s="9" t="str">
        <f t="shared" ca="1" si="2"/>
        <v>NOT DUE</v>
      </c>
      <c r="K13" s="28" t="s">
        <v>2301</v>
      </c>
      <c r="L13" s="10" t="s">
        <v>3132</v>
      </c>
    </row>
    <row r="14" spans="1:12" ht="24" x14ac:dyDescent="0.15">
      <c r="A14" s="9" t="s">
        <v>2387</v>
      </c>
      <c r="B14" s="28" t="s">
        <v>1449</v>
      </c>
      <c r="C14" s="28" t="s">
        <v>1983</v>
      </c>
      <c r="D14" s="19" t="s">
        <v>1984</v>
      </c>
      <c r="E14" s="7">
        <v>42348</v>
      </c>
      <c r="F14" s="7">
        <f>F8</f>
        <v>44708</v>
      </c>
      <c r="G14" s="12"/>
      <c r="H14" s="8">
        <f t="shared" si="0"/>
        <v>44891</v>
      </c>
      <c r="I14" s="11">
        <f t="shared" ca="1" si="1"/>
        <v>182</v>
      </c>
      <c r="J14" s="9" t="str">
        <f t="shared" ca="1" si="2"/>
        <v>NOT DUE</v>
      </c>
      <c r="K14" s="28" t="s">
        <v>2301</v>
      </c>
      <c r="L14" s="10" t="s">
        <v>2697</v>
      </c>
    </row>
    <row r="15" spans="1:12" ht="24" x14ac:dyDescent="0.15">
      <c r="A15" s="9" t="s">
        <v>2388</v>
      </c>
      <c r="B15" s="28" t="s">
        <v>1990</v>
      </c>
      <c r="C15" s="28" t="s">
        <v>1983</v>
      </c>
      <c r="D15" s="19" t="s">
        <v>1984</v>
      </c>
      <c r="E15" s="7">
        <v>42348</v>
      </c>
      <c r="F15" s="7">
        <f>F8</f>
        <v>44708</v>
      </c>
      <c r="G15" s="12"/>
      <c r="H15" s="8">
        <f t="shared" si="0"/>
        <v>44891</v>
      </c>
      <c r="I15" s="11">
        <f t="shared" ca="1" si="1"/>
        <v>182</v>
      </c>
      <c r="J15" s="9" t="str">
        <f t="shared" ca="1" si="2"/>
        <v>NOT DUE</v>
      </c>
      <c r="K15" s="28" t="s">
        <v>2301</v>
      </c>
      <c r="L15" s="10" t="s">
        <v>2697</v>
      </c>
    </row>
    <row r="16" spans="1:12" ht="24" x14ac:dyDescent="0.15">
      <c r="A16" s="9" t="s">
        <v>2389</v>
      </c>
      <c r="B16" s="28" t="s">
        <v>1991</v>
      </c>
      <c r="C16" s="28" t="s">
        <v>1983</v>
      </c>
      <c r="D16" s="19" t="s">
        <v>1984</v>
      </c>
      <c r="E16" s="7">
        <v>42348</v>
      </c>
      <c r="F16" s="7">
        <f>F8</f>
        <v>44708</v>
      </c>
      <c r="G16" s="12"/>
      <c r="H16" s="8">
        <f t="shared" si="0"/>
        <v>44891</v>
      </c>
      <c r="I16" s="11">
        <f t="shared" ca="1" si="1"/>
        <v>182</v>
      </c>
      <c r="J16" s="9" t="str">
        <f t="shared" ca="1" si="2"/>
        <v>NOT DUE</v>
      </c>
      <c r="K16" s="28" t="s">
        <v>2301</v>
      </c>
      <c r="L16" s="10" t="s">
        <v>3133</v>
      </c>
    </row>
    <row r="17" spans="1:12" ht="24" x14ac:dyDescent="0.15">
      <c r="A17" s="9" t="s">
        <v>2390</v>
      </c>
      <c r="B17" s="28" t="s">
        <v>1992</v>
      </c>
      <c r="C17" s="28" t="s">
        <v>1983</v>
      </c>
      <c r="D17" s="19" t="s">
        <v>1984</v>
      </c>
      <c r="E17" s="7">
        <v>42348</v>
      </c>
      <c r="F17" s="7">
        <f>F8</f>
        <v>44708</v>
      </c>
      <c r="G17" s="12"/>
      <c r="H17" s="8">
        <f t="shared" si="0"/>
        <v>44891</v>
      </c>
      <c r="I17" s="11">
        <f t="shared" ca="1" si="1"/>
        <v>182</v>
      </c>
      <c r="J17" s="9" t="str">
        <f t="shared" ca="1" si="2"/>
        <v>NOT DUE</v>
      </c>
      <c r="K17" s="28" t="s">
        <v>2301</v>
      </c>
      <c r="L17" s="10" t="s">
        <v>2697</v>
      </c>
    </row>
    <row r="18" spans="1:12" ht="24" x14ac:dyDescent="0.15">
      <c r="A18" s="9" t="s">
        <v>2391</v>
      </c>
      <c r="B18" s="28" t="s">
        <v>1993</v>
      </c>
      <c r="C18" s="28" t="s">
        <v>1983</v>
      </c>
      <c r="D18" s="19" t="s">
        <v>1984</v>
      </c>
      <c r="E18" s="7">
        <v>42348</v>
      </c>
      <c r="F18" s="7">
        <f>F8</f>
        <v>44708</v>
      </c>
      <c r="G18" s="12"/>
      <c r="H18" s="8">
        <f t="shared" si="0"/>
        <v>44891</v>
      </c>
      <c r="I18" s="11">
        <f t="shared" ca="1" si="1"/>
        <v>182</v>
      </c>
      <c r="J18" s="9" t="str">
        <f t="shared" ca="1" si="2"/>
        <v>NOT DUE</v>
      </c>
      <c r="K18" s="28" t="s">
        <v>2301</v>
      </c>
      <c r="L18" s="10" t="s">
        <v>3104</v>
      </c>
    </row>
    <row r="19" spans="1:12" ht="23.25" customHeight="1" x14ac:dyDescent="0.15">
      <c r="A19" s="9" t="s">
        <v>3004</v>
      </c>
      <c r="B19" s="28" t="s">
        <v>3002</v>
      </c>
      <c r="C19" s="28" t="s">
        <v>1983</v>
      </c>
      <c r="D19" s="19" t="s">
        <v>1984</v>
      </c>
      <c r="E19" s="7">
        <v>42348</v>
      </c>
      <c r="F19" s="7">
        <f>F8</f>
        <v>44708</v>
      </c>
      <c r="G19" s="12"/>
      <c r="H19" s="8">
        <f t="shared" si="0"/>
        <v>44891</v>
      </c>
      <c r="I19" s="11">
        <f t="shared" ca="1" si="1"/>
        <v>182</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09" priority="2" operator="equal">
      <formula>"overdue"</formula>
    </cfRule>
  </conditionalFormatting>
  <conditionalFormatting sqref="J19">
    <cfRule type="cellIs" dxfId="108" priority="1" operator="equal">
      <formula>"overdue"</formula>
    </cfRule>
  </conditionalFormatting>
  <pageMargins left="0.7" right="0.7" top="0.75" bottom="0.75" header="0.3" footer="0.3"/>
  <pageSetup paperSize="9" scale="66" orientation="landscape" r:id="rId1"/>
  <drawing r:id="rId2"/>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4"/>
  <sheetViews>
    <sheetView topLeftCell="B1" zoomScaleNormal="100" workbookViewId="0">
      <selection activeCell="F9" sqref="F9"/>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1440</v>
      </c>
      <c r="D3" s="147" t="s">
        <v>9</v>
      </c>
      <c r="E3" s="147"/>
      <c r="F3" s="3" t="s">
        <v>2392</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6 Cargo Hold'!F5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2393</v>
      </c>
      <c r="B8" s="28" t="s">
        <v>1982</v>
      </c>
      <c r="C8" s="28" t="s">
        <v>1983</v>
      </c>
      <c r="D8" s="19" t="s">
        <v>1984</v>
      </c>
      <c r="E8" s="7">
        <v>42348</v>
      </c>
      <c r="F8" s="7">
        <v>44708</v>
      </c>
      <c r="G8" s="12"/>
      <c r="H8" s="8">
        <f t="shared" ref="H8:H19" si="0">DATE(YEAR(F8),MONTH(F8)+6,DAY(F8)-1)</f>
        <v>44891</v>
      </c>
      <c r="I8" s="11">
        <f t="shared" ref="I8:I19" ca="1" si="1">IF(ISBLANK(H8),"",H8-DATE(YEAR(NOW()),MONTH(NOW()),DAY(NOW())))</f>
        <v>182</v>
      </c>
      <c r="J8" s="9" t="str">
        <f t="shared" ref="J8:J19" ca="1" si="2">IF(I8="","",IF(I8&lt;0,"OVERDUE","NOT DUE"))</f>
        <v>NOT DUE</v>
      </c>
      <c r="K8" s="28" t="s">
        <v>2301</v>
      </c>
      <c r="L8" s="10" t="s">
        <v>3104</v>
      </c>
    </row>
    <row r="9" spans="1:12" ht="24" x14ac:dyDescent="0.15">
      <c r="A9" s="9" t="s">
        <v>2394</v>
      </c>
      <c r="B9" s="28" t="s">
        <v>1985</v>
      </c>
      <c r="C9" s="28" t="s">
        <v>1983</v>
      </c>
      <c r="D9" s="19" t="s">
        <v>1984</v>
      </c>
      <c r="E9" s="7">
        <v>42348</v>
      </c>
      <c r="F9" s="7">
        <f>F8</f>
        <v>44708</v>
      </c>
      <c r="G9" s="12"/>
      <c r="H9" s="8">
        <f t="shared" si="0"/>
        <v>44891</v>
      </c>
      <c r="I9" s="11">
        <f t="shared" ca="1" si="1"/>
        <v>182</v>
      </c>
      <c r="J9" s="9" t="str">
        <f t="shared" ca="1" si="2"/>
        <v>NOT DUE</v>
      </c>
      <c r="K9" s="28" t="s">
        <v>2301</v>
      </c>
      <c r="L9" s="10" t="s">
        <v>2697</v>
      </c>
    </row>
    <row r="10" spans="1:12" ht="24" x14ac:dyDescent="0.15">
      <c r="A10" s="9" t="s">
        <v>2395</v>
      </c>
      <c r="B10" s="28" t="s">
        <v>1986</v>
      </c>
      <c r="C10" s="28" t="s">
        <v>1983</v>
      </c>
      <c r="D10" s="19" t="s">
        <v>1984</v>
      </c>
      <c r="E10" s="7">
        <v>42348</v>
      </c>
      <c r="F10" s="7">
        <f>F8</f>
        <v>44708</v>
      </c>
      <c r="G10" s="12"/>
      <c r="H10" s="8">
        <f t="shared" si="0"/>
        <v>44891</v>
      </c>
      <c r="I10" s="11">
        <f t="shared" ca="1" si="1"/>
        <v>182</v>
      </c>
      <c r="J10" s="9" t="str">
        <f t="shared" ca="1" si="2"/>
        <v>NOT DUE</v>
      </c>
      <c r="K10" s="28" t="s">
        <v>2301</v>
      </c>
      <c r="L10" s="10" t="s">
        <v>3132</v>
      </c>
    </row>
    <row r="11" spans="1:12" ht="24" x14ac:dyDescent="0.15">
      <c r="A11" s="9" t="s">
        <v>2396</v>
      </c>
      <c r="B11" s="28" t="s">
        <v>1987</v>
      </c>
      <c r="C11" s="28" t="s">
        <v>1983</v>
      </c>
      <c r="D11" s="19" t="s">
        <v>1984</v>
      </c>
      <c r="E11" s="7">
        <v>42348</v>
      </c>
      <c r="F11" s="7">
        <f>F8</f>
        <v>44708</v>
      </c>
      <c r="G11" s="12"/>
      <c r="H11" s="8">
        <f t="shared" si="0"/>
        <v>44891</v>
      </c>
      <c r="I11" s="11">
        <f t="shared" ca="1" si="1"/>
        <v>182</v>
      </c>
      <c r="J11" s="9" t="str">
        <f t="shared" ca="1" si="2"/>
        <v>NOT DUE</v>
      </c>
      <c r="K11" s="28" t="s">
        <v>2301</v>
      </c>
      <c r="L11" s="10" t="s">
        <v>3132</v>
      </c>
    </row>
    <row r="12" spans="1:12" ht="24" x14ac:dyDescent="0.15">
      <c r="A12" s="9" t="s">
        <v>2397</v>
      </c>
      <c r="B12" s="28" t="s">
        <v>1988</v>
      </c>
      <c r="C12" s="28" t="s">
        <v>1983</v>
      </c>
      <c r="D12" s="19" t="s">
        <v>1984</v>
      </c>
      <c r="E12" s="7">
        <v>42348</v>
      </c>
      <c r="F12" s="7">
        <f>F8</f>
        <v>44708</v>
      </c>
      <c r="G12" s="12"/>
      <c r="H12" s="8">
        <f t="shared" si="0"/>
        <v>44891</v>
      </c>
      <c r="I12" s="11">
        <f t="shared" ca="1" si="1"/>
        <v>182</v>
      </c>
      <c r="J12" s="9" t="str">
        <f t="shared" ca="1" si="2"/>
        <v>NOT DUE</v>
      </c>
      <c r="K12" s="28" t="s">
        <v>2301</v>
      </c>
      <c r="L12" s="10" t="s">
        <v>3132</v>
      </c>
    </row>
    <row r="13" spans="1:12" ht="24" x14ac:dyDescent="0.15">
      <c r="A13" s="9" t="s">
        <v>2398</v>
      </c>
      <c r="B13" s="28" t="s">
        <v>1989</v>
      </c>
      <c r="C13" s="28" t="s">
        <v>1983</v>
      </c>
      <c r="D13" s="19" t="s">
        <v>1984</v>
      </c>
      <c r="E13" s="7">
        <v>42348</v>
      </c>
      <c r="F13" s="7">
        <f>F8</f>
        <v>44708</v>
      </c>
      <c r="G13" s="12"/>
      <c r="H13" s="8">
        <f t="shared" si="0"/>
        <v>44891</v>
      </c>
      <c r="I13" s="11">
        <f t="shared" ca="1" si="1"/>
        <v>182</v>
      </c>
      <c r="J13" s="9" t="str">
        <f t="shared" ca="1" si="2"/>
        <v>NOT DUE</v>
      </c>
      <c r="K13" s="28" t="s">
        <v>2301</v>
      </c>
      <c r="L13" s="10" t="s">
        <v>3132</v>
      </c>
    </row>
    <row r="14" spans="1:12" ht="24" x14ac:dyDescent="0.15">
      <c r="A14" s="9" t="s">
        <v>2399</v>
      </c>
      <c r="B14" s="28" t="s">
        <v>1449</v>
      </c>
      <c r="C14" s="28" t="s">
        <v>1983</v>
      </c>
      <c r="D14" s="19" t="s">
        <v>1984</v>
      </c>
      <c r="E14" s="7">
        <v>42348</v>
      </c>
      <c r="F14" s="7">
        <f>F8</f>
        <v>44708</v>
      </c>
      <c r="G14" s="12"/>
      <c r="H14" s="8">
        <f t="shared" si="0"/>
        <v>44891</v>
      </c>
      <c r="I14" s="11">
        <f t="shared" ca="1" si="1"/>
        <v>182</v>
      </c>
      <c r="J14" s="9" t="str">
        <f t="shared" ca="1" si="2"/>
        <v>NOT DUE</v>
      </c>
      <c r="K14" s="28" t="s">
        <v>2301</v>
      </c>
      <c r="L14" s="10" t="s">
        <v>2697</v>
      </c>
    </row>
    <row r="15" spans="1:12" ht="24" x14ac:dyDescent="0.15">
      <c r="A15" s="9" t="s">
        <v>2400</v>
      </c>
      <c r="B15" s="28" t="s">
        <v>1990</v>
      </c>
      <c r="C15" s="28" t="s">
        <v>1983</v>
      </c>
      <c r="D15" s="19" t="s">
        <v>1984</v>
      </c>
      <c r="E15" s="7">
        <v>42348</v>
      </c>
      <c r="F15" s="7">
        <f>F8</f>
        <v>44708</v>
      </c>
      <c r="G15" s="12"/>
      <c r="H15" s="8">
        <f t="shared" si="0"/>
        <v>44891</v>
      </c>
      <c r="I15" s="11">
        <f t="shared" ca="1" si="1"/>
        <v>182</v>
      </c>
      <c r="J15" s="9" t="str">
        <f t="shared" ca="1" si="2"/>
        <v>NOT DUE</v>
      </c>
      <c r="K15" s="28" t="s">
        <v>2301</v>
      </c>
      <c r="L15" s="10" t="s">
        <v>2697</v>
      </c>
    </row>
    <row r="16" spans="1:12" ht="24" x14ac:dyDescent="0.15">
      <c r="A16" s="9" t="s">
        <v>2401</v>
      </c>
      <c r="B16" s="28" t="s">
        <v>1991</v>
      </c>
      <c r="C16" s="28" t="s">
        <v>1983</v>
      </c>
      <c r="D16" s="19" t="s">
        <v>1984</v>
      </c>
      <c r="E16" s="7">
        <v>42348</v>
      </c>
      <c r="F16" s="7">
        <f>F8</f>
        <v>44708</v>
      </c>
      <c r="G16" s="12"/>
      <c r="H16" s="8">
        <f t="shared" si="0"/>
        <v>44891</v>
      </c>
      <c r="I16" s="11">
        <f t="shared" ca="1" si="1"/>
        <v>182</v>
      </c>
      <c r="J16" s="9" t="str">
        <f t="shared" ca="1" si="2"/>
        <v>NOT DUE</v>
      </c>
      <c r="K16" s="28" t="s">
        <v>2301</v>
      </c>
      <c r="L16" s="10" t="s">
        <v>3133</v>
      </c>
    </row>
    <row r="17" spans="1:12" ht="24" x14ac:dyDescent="0.15">
      <c r="A17" s="9" t="s">
        <v>2402</v>
      </c>
      <c r="B17" s="28" t="s">
        <v>1992</v>
      </c>
      <c r="C17" s="28" t="s">
        <v>1983</v>
      </c>
      <c r="D17" s="19" t="s">
        <v>1984</v>
      </c>
      <c r="E17" s="7">
        <v>42348</v>
      </c>
      <c r="F17" s="7">
        <f>F8</f>
        <v>44708</v>
      </c>
      <c r="G17" s="12"/>
      <c r="H17" s="8">
        <f t="shared" si="0"/>
        <v>44891</v>
      </c>
      <c r="I17" s="11">
        <f t="shared" ca="1" si="1"/>
        <v>182</v>
      </c>
      <c r="J17" s="9" t="str">
        <f t="shared" ca="1" si="2"/>
        <v>NOT DUE</v>
      </c>
      <c r="K17" s="28" t="s">
        <v>2301</v>
      </c>
      <c r="L17" s="10" t="s">
        <v>2697</v>
      </c>
    </row>
    <row r="18" spans="1:12" ht="24" x14ac:dyDescent="0.15">
      <c r="A18" s="9" t="s">
        <v>2403</v>
      </c>
      <c r="B18" s="28" t="s">
        <v>1993</v>
      </c>
      <c r="C18" s="28" t="s">
        <v>1983</v>
      </c>
      <c r="D18" s="19" t="s">
        <v>1984</v>
      </c>
      <c r="E18" s="7">
        <v>42348</v>
      </c>
      <c r="F18" s="7">
        <f>F8</f>
        <v>44708</v>
      </c>
      <c r="G18" s="12"/>
      <c r="H18" s="8">
        <f t="shared" si="0"/>
        <v>44891</v>
      </c>
      <c r="I18" s="11">
        <f t="shared" ca="1" si="1"/>
        <v>182</v>
      </c>
      <c r="J18" s="9" t="str">
        <f t="shared" ca="1" si="2"/>
        <v>NOT DUE</v>
      </c>
      <c r="K18" s="28" t="s">
        <v>2301</v>
      </c>
      <c r="L18" s="10" t="s">
        <v>3104</v>
      </c>
    </row>
    <row r="19" spans="1:12" ht="19.5" customHeight="1" x14ac:dyDescent="0.15">
      <c r="A19" s="9" t="s">
        <v>3003</v>
      </c>
      <c r="B19" s="28" t="s">
        <v>3002</v>
      </c>
      <c r="C19" s="28" t="s">
        <v>1983</v>
      </c>
      <c r="D19" s="19" t="s">
        <v>1984</v>
      </c>
      <c r="E19" s="7">
        <v>42348</v>
      </c>
      <c r="F19" s="7">
        <f>F8</f>
        <v>44708</v>
      </c>
      <c r="G19" s="12"/>
      <c r="H19" s="8">
        <f t="shared" si="0"/>
        <v>44891</v>
      </c>
      <c r="I19" s="11">
        <f t="shared" ca="1" si="1"/>
        <v>182</v>
      </c>
      <c r="J19" s="9" t="str">
        <f t="shared" ca="1" si="2"/>
        <v>NOT DUE</v>
      </c>
      <c r="K19" s="28" t="s">
        <v>2301</v>
      </c>
      <c r="L19" s="10" t="s">
        <v>3104</v>
      </c>
    </row>
    <row r="23" spans="1:12" x14ac:dyDescent="0.15">
      <c r="B23" s="66" t="s">
        <v>1418</v>
      </c>
      <c r="C23" s="62"/>
      <c r="D23" s="25" t="s">
        <v>1419</v>
      </c>
      <c r="F23" s="66" t="s">
        <v>1420</v>
      </c>
      <c r="G23" s="63"/>
      <c r="H23" s="63"/>
    </row>
    <row r="24" spans="1:12" x14ac:dyDescent="0.15">
      <c r="C24" s="18" t="str">
        <f>'Main Menu'!C124</f>
        <v>C/O Arn C. Montiague</v>
      </c>
      <c r="E24" s="64"/>
      <c r="F24" s="64"/>
      <c r="G24" s="64" t="str">
        <f>'Main Menu'!C123</f>
        <v>Capt. Wendell B. Judaya</v>
      </c>
      <c r="H24" s="64"/>
    </row>
  </sheetData>
  <mergeCells count="9">
    <mergeCell ref="A4:B4"/>
    <mergeCell ref="D4:E4"/>
    <mergeCell ref="A5:B5"/>
    <mergeCell ref="A1:B1"/>
    <mergeCell ref="D1:E1"/>
    <mergeCell ref="A2:B2"/>
    <mergeCell ref="D2:E2"/>
    <mergeCell ref="A3:B3"/>
    <mergeCell ref="D3:E3"/>
  </mergeCells>
  <phoneticPr fontId="15" type="noConversion"/>
  <conditionalFormatting sqref="J8:J18">
    <cfRule type="cellIs" dxfId="107" priority="2" operator="equal">
      <formula>"overdue"</formula>
    </cfRule>
  </conditionalFormatting>
  <conditionalFormatting sqref="J19">
    <cfRule type="cellIs" dxfId="106" priority="1" operator="equal">
      <formula>"overdue"</formula>
    </cfRule>
  </conditionalFormatting>
  <pageMargins left="0.7" right="0.7" top="0.75" bottom="0.75" header="0.3" footer="0.3"/>
  <pageSetup paperSize="9" scale="66" orientation="landscape" r:id="rId1"/>
  <drawing r:id="rId2"/>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4"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2404</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7 Cargo Hold'!F5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2405</v>
      </c>
      <c r="B8" s="28" t="s">
        <v>1994</v>
      </c>
      <c r="C8" s="28" t="s">
        <v>1995</v>
      </c>
      <c r="D8" s="19" t="s">
        <v>1984</v>
      </c>
      <c r="E8" s="7">
        <v>42348</v>
      </c>
      <c r="F8" s="7">
        <v>44630</v>
      </c>
      <c r="G8" s="12"/>
      <c r="H8" s="8">
        <f t="shared" ref="H8:H16" si="0">DATE(YEAR(F8),MONTH(F8)+6,DAY(F8)-1)</f>
        <v>44813</v>
      </c>
      <c r="I8" s="11">
        <f t="shared" ref="I8:I16" ca="1" si="1">IF(ISBLANK(H8),"",H8-DATE(YEAR(NOW()),MONTH(NOW()),DAY(NOW())))</f>
        <v>104</v>
      </c>
      <c r="J8" s="9" t="str">
        <f t="shared" ref="J8:J17" ca="1" si="2">IF(I8="","",IF(I8&lt;0,"OVERDUE","NOT DUE"))</f>
        <v>NOT DUE</v>
      </c>
      <c r="K8" s="28"/>
      <c r="L8" s="28"/>
    </row>
    <row r="9" spans="1:12" ht="24" x14ac:dyDescent="0.15">
      <c r="A9" s="9" t="s">
        <v>2406</v>
      </c>
      <c r="B9" s="28" t="s">
        <v>1996</v>
      </c>
      <c r="C9" s="28" t="s">
        <v>1997</v>
      </c>
      <c r="D9" s="19" t="s">
        <v>1984</v>
      </c>
      <c r="E9" s="7">
        <v>42348</v>
      </c>
      <c r="F9" s="7">
        <v>44630</v>
      </c>
      <c r="G9" s="12"/>
      <c r="H9" s="8">
        <f t="shared" si="0"/>
        <v>44813</v>
      </c>
      <c r="I9" s="11">
        <f t="shared" ca="1" si="1"/>
        <v>104</v>
      </c>
      <c r="J9" s="9" t="str">
        <f t="shared" ca="1" si="2"/>
        <v>NOT DUE</v>
      </c>
      <c r="K9" s="28"/>
      <c r="L9" s="28"/>
    </row>
    <row r="10" spans="1:12" ht="24" x14ac:dyDescent="0.15">
      <c r="A10" s="9" t="s">
        <v>2407</v>
      </c>
      <c r="B10" s="28" t="s">
        <v>1998</v>
      </c>
      <c r="C10" s="28" t="s">
        <v>1997</v>
      </c>
      <c r="D10" s="19" t="s">
        <v>1984</v>
      </c>
      <c r="E10" s="7">
        <v>42348</v>
      </c>
      <c r="F10" s="7">
        <v>44630</v>
      </c>
      <c r="G10" s="12"/>
      <c r="H10" s="8">
        <f t="shared" si="0"/>
        <v>44813</v>
      </c>
      <c r="I10" s="11">
        <f t="shared" ca="1" si="1"/>
        <v>104</v>
      </c>
      <c r="J10" s="9" t="str">
        <f t="shared" ca="1" si="2"/>
        <v>NOT DUE</v>
      </c>
      <c r="K10" s="28"/>
      <c r="L10" s="28"/>
    </row>
    <row r="11" spans="1:12" ht="24" x14ac:dyDescent="0.15">
      <c r="A11" s="9" t="s">
        <v>2408</v>
      </c>
      <c r="B11" s="28" t="s">
        <v>1999</v>
      </c>
      <c r="C11" s="28" t="s">
        <v>1997</v>
      </c>
      <c r="D11" s="19" t="s">
        <v>1984</v>
      </c>
      <c r="E11" s="7">
        <v>42348</v>
      </c>
      <c r="F11" s="7">
        <v>44630</v>
      </c>
      <c r="G11" s="12"/>
      <c r="H11" s="8">
        <f t="shared" si="0"/>
        <v>44813</v>
      </c>
      <c r="I11" s="11">
        <f t="shared" ca="1" si="1"/>
        <v>104</v>
      </c>
      <c r="J11" s="9" t="str">
        <f t="shared" ca="1" si="2"/>
        <v>NOT DUE</v>
      </c>
      <c r="K11" s="28"/>
      <c r="L11" s="28"/>
    </row>
    <row r="12" spans="1:12" ht="24" x14ac:dyDescent="0.15">
      <c r="A12" s="9" t="s">
        <v>2409</v>
      </c>
      <c r="B12" s="28" t="s">
        <v>2000</v>
      </c>
      <c r="C12" s="28" t="s">
        <v>1997</v>
      </c>
      <c r="D12" s="19" t="s">
        <v>1984</v>
      </c>
      <c r="E12" s="7">
        <v>42348</v>
      </c>
      <c r="F12" s="7">
        <v>44630</v>
      </c>
      <c r="G12" s="12"/>
      <c r="H12" s="8">
        <f t="shared" si="0"/>
        <v>44813</v>
      </c>
      <c r="I12" s="11">
        <f t="shared" ca="1" si="1"/>
        <v>104</v>
      </c>
      <c r="J12" s="9" t="str">
        <f t="shared" ca="1" si="2"/>
        <v>NOT DUE</v>
      </c>
      <c r="K12" s="28"/>
      <c r="L12" s="28"/>
    </row>
    <row r="13" spans="1:12" ht="24" x14ac:dyDescent="0.15">
      <c r="A13" s="9" t="s">
        <v>2410</v>
      </c>
      <c r="B13" s="28" t="s">
        <v>2001</v>
      </c>
      <c r="C13" s="28" t="s">
        <v>1997</v>
      </c>
      <c r="D13" s="19" t="s">
        <v>1984</v>
      </c>
      <c r="E13" s="7">
        <v>42348</v>
      </c>
      <c r="F13" s="7">
        <v>44630</v>
      </c>
      <c r="G13" s="12"/>
      <c r="H13" s="8">
        <f t="shared" si="0"/>
        <v>44813</v>
      </c>
      <c r="I13" s="11">
        <f t="shared" ca="1" si="1"/>
        <v>104</v>
      </c>
      <c r="J13" s="9" t="str">
        <f t="shared" ca="1" si="2"/>
        <v>NOT DUE</v>
      </c>
      <c r="K13" s="28"/>
      <c r="L13" s="28"/>
    </row>
    <row r="14" spans="1:12" ht="24" x14ac:dyDescent="0.15">
      <c r="A14" s="9" t="s">
        <v>2411</v>
      </c>
      <c r="B14" s="28" t="s">
        <v>1449</v>
      </c>
      <c r="C14" s="28" t="s">
        <v>2002</v>
      </c>
      <c r="D14" s="19" t="s">
        <v>1984</v>
      </c>
      <c r="E14" s="7">
        <v>42348</v>
      </c>
      <c r="F14" s="7">
        <v>44630</v>
      </c>
      <c r="G14" s="12"/>
      <c r="H14" s="8">
        <f t="shared" si="0"/>
        <v>44813</v>
      </c>
      <c r="I14" s="11">
        <f t="shared" ca="1" si="1"/>
        <v>104</v>
      </c>
      <c r="J14" s="9" t="str">
        <f t="shared" ca="1" si="2"/>
        <v>NOT DUE</v>
      </c>
      <c r="K14" s="28"/>
      <c r="L14" s="28"/>
    </row>
    <row r="15" spans="1:12" ht="24" x14ac:dyDescent="0.15">
      <c r="A15" s="9" t="s">
        <v>2412</v>
      </c>
      <c r="B15" s="28" t="s">
        <v>2003</v>
      </c>
      <c r="C15" s="28" t="s">
        <v>2004</v>
      </c>
      <c r="D15" s="19" t="s">
        <v>1984</v>
      </c>
      <c r="E15" s="7">
        <v>42348</v>
      </c>
      <c r="F15" s="7">
        <v>44630</v>
      </c>
      <c r="G15" s="12"/>
      <c r="H15" s="8">
        <f t="shared" si="0"/>
        <v>44813</v>
      </c>
      <c r="I15" s="11">
        <f t="shared" ca="1" si="1"/>
        <v>104</v>
      </c>
      <c r="J15" s="9" t="str">
        <f t="shared" ca="1" si="2"/>
        <v>NOT DUE</v>
      </c>
      <c r="K15" s="28"/>
      <c r="L15" s="28"/>
    </row>
    <row r="16" spans="1:12" ht="132" x14ac:dyDescent="0.15">
      <c r="A16" s="9" t="s">
        <v>2413</v>
      </c>
      <c r="B16" s="28" t="s">
        <v>2005</v>
      </c>
      <c r="C16" s="28" t="s">
        <v>2006</v>
      </c>
      <c r="D16" s="19" t="s">
        <v>1984</v>
      </c>
      <c r="E16" s="7">
        <v>42348</v>
      </c>
      <c r="F16" s="7">
        <v>44630</v>
      </c>
      <c r="G16" s="12"/>
      <c r="H16" s="8">
        <f t="shared" si="0"/>
        <v>44813</v>
      </c>
      <c r="I16" s="11">
        <f t="shared" ca="1" si="1"/>
        <v>104</v>
      </c>
      <c r="J16" s="9" t="str">
        <f t="shared" ca="1" si="2"/>
        <v>NOT DUE</v>
      </c>
      <c r="K16" s="28"/>
      <c r="L16" s="28"/>
    </row>
    <row r="17" spans="1:12" x14ac:dyDescent="0.15">
      <c r="A17" s="9" t="s">
        <v>2414</v>
      </c>
      <c r="B17" s="28" t="s">
        <v>2007</v>
      </c>
      <c r="C17" s="28" t="s">
        <v>2008</v>
      </c>
      <c r="D17" s="19"/>
      <c r="E17" s="7"/>
      <c r="F17" s="7"/>
      <c r="G17" s="12"/>
      <c r="H17" s="8"/>
      <c r="I17" s="11"/>
      <c r="J17" s="9" t="str">
        <f t="shared" si="2"/>
        <v/>
      </c>
      <c r="K17" s="28"/>
      <c r="L17" s="10" t="s">
        <v>3054</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105" priority="1" operator="equal">
      <formula>"overdue"</formula>
    </cfRule>
  </conditionalFormatting>
  <pageMargins left="0.7" right="0.7" top="0.75" bottom="0.75" header="0.3" footer="0.3"/>
  <pageSetup paperSize="9" scale="66" orientation="landscape" r:id="rId1"/>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2415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1 Ballast Tank PS'!F5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2416</v>
      </c>
      <c r="B8" s="28" t="s">
        <v>1994</v>
      </c>
      <c r="C8" s="28" t="s">
        <v>1995</v>
      </c>
      <c r="D8" s="19" t="s">
        <v>1984</v>
      </c>
      <c r="E8" s="7">
        <v>42348</v>
      </c>
      <c r="F8" s="7">
        <v>44630</v>
      </c>
      <c r="G8" s="12"/>
      <c r="H8" s="8">
        <f t="shared" ref="H8:H16" si="0">DATE(YEAR(F8),MONTH(F8)+6,DAY(F8)-1)</f>
        <v>44813</v>
      </c>
      <c r="I8" s="11">
        <f t="shared" ref="I8:I16" ca="1" si="1">IF(ISBLANK(H8),"",H8-DATE(YEAR(NOW()),MONTH(NOW()),DAY(NOW())))</f>
        <v>104</v>
      </c>
      <c r="J8" s="9" t="str">
        <f t="shared" ref="J8:J17" ca="1" si="2">IF(I8="","",IF(I8&lt;0,"OVERDUE","NOT DUE"))</f>
        <v>NOT DUE</v>
      </c>
      <c r="K8" s="28"/>
      <c r="L8" s="28"/>
    </row>
    <row r="9" spans="1:12" ht="24" x14ac:dyDescent="0.15">
      <c r="A9" s="9" t="s">
        <v>2417</v>
      </c>
      <c r="B9" s="28" t="s">
        <v>1996</v>
      </c>
      <c r="C9" s="28" t="s">
        <v>1997</v>
      </c>
      <c r="D9" s="19" t="s">
        <v>1984</v>
      </c>
      <c r="E9" s="7">
        <v>42348</v>
      </c>
      <c r="F9" s="7">
        <v>44630</v>
      </c>
      <c r="G9" s="12"/>
      <c r="H9" s="8">
        <f t="shared" si="0"/>
        <v>44813</v>
      </c>
      <c r="I9" s="11">
        <f t="shared" ca="1" si="1"/>
        <v>104</v>
      </c>
      <c r="J9" s="9" t="str">
        <f t="shared" ca="1" si="2"/>
        <v>NOT DUE</v>
      </c>
      <c r="K9" s="28"/>
      <c r="L9" s="28"/>
    </row>
    <row r="10" spans="1:12" ht="24" x14ac:dyDescent="0.15">
      <c r="A10" s="9" t="s">
        <v>2418</v>
      </c>
      <c r="B10" s="28" t="s">
        <v>1998</v>
      </c>
      <c r="C10" s="28" t="s">
        <v>1997</v>
      </c>
      <c r="D10" s="19" t="s">
        <v>1984</v>
      </c>
      <c r="E10" s="7">
        <v>42348</v>
      </c>
      <c r="F10" s="7">
        <v>44630</v>
      </c>
      <c r="G10" s="12"/>
      <c r="H10" s="8">
        <f t="shared" si="0"/>
        <v>44813</v>
      </c>
      <c r="I10" s="11">
        <f t="shared" ca="1" si="1"/>
        <v>104</v>
      </c>
      <c r="J10" s="9" t="str">
        <f t="shared" ca="1" si="2"/>
        <v>NOT DUE</v>
      </c>
      <c r="K10" s="28"/>
      <c r="L10" s="28"/>
    </row>
    <row r="11" spans="1:12" ht="24" x14ac:dyDescent="0.15">
      <c r="A11" s="9" t="s">
        <v>2419</v>
      </c>
      <c r="B11" s="28" t="s">
        <v>1999</v>
      </c>
      <c r="C11" s="28" t="s">
        <v>1997</v>
      </c>
      <c r="D11" s="19" t="s">
        <v>1984</v>
      </c>
      <c r="E11" s="7">
        <v>42348</v>
      </c>
      <c r="F11" s="7">
        <v>44630</v>
      </c>
      <c r="G11" s="12"/>
      <c r="H11" s="8">
        <f t="shared" si="0"/>
        <v>44813</v>
      </c>
      <c r="I11" s="11">
        <f t="shared" ca="1" si="1"/>
        <v>104</v>
      </c>
      <c r="J11" s="9" t="str">
        <f t="shared" ca="1" si="2"/>
        <v>NOT DUE</v>
      </c>
      <c r="K11" s="28"/>
      <c r="L11" s="28"/>
    </row>
    <row r="12" spans="1:12" ht="24" x14ac:dyDescent="0.15">
      <c r="A12" s="9" t="s">
        <v>2420</v>
      </c>
      <c r="B12" s="28" t="s">
        <v>2000</v>
      </c>
      <c r="C12" s="28" t="s">
        <v>1997</v>
      </c>
      <c r="D12" s="19" t="s">
        <v>1984</v>
      </c>
      <c r="E12" s="7">
        <v>42348</v>
      </c>
      <c r="F12" s="7">
        <v>44630</v>
      </c>
      <c r="G12" s="12"/>
      <c r="H12" s="8">
        <f t="shared" si="0"/>
        <v>44813</v>
      </c>
      <c r="I12" s="11">
        <f t="shared" ca="1" si="1"/>
        <v>104</v>
      </c>
      <c r="J12" s="9" t="str">
        <f t="shared" ca="1" si="2"/>
        <v>NOT DUE</v>
      </c>
      <c r="K12" s="28"/>
      <c r="L12" s="28"/>
    </row>
    <row r="13" spans="1:12" ht="24" x14ac:dyDescent="0.15">
      <c r="A13" s="9" t="s">
        <v>2421</v>
      </c>
      <c r="B13" s="28" t="s">
        <v>2001</v>
      </c>
      <c r="C13" s="28" t="s">
        <v>1997</v>
      </c>
      <c r="D13" s="19" t="s">
        <v>1984</v>
      </c>
      <c r="E13" s="7">
        <v>42348</v>
      </c>
      <c r="F13" s="7">
        <v>44630</v>
      </c>
      <c r="G13" s="12"/>
      <c r="H13" s="8">
        <f t="shared" si="0"/>
        <v>44813</v>
      </c>
      <c r="I13" s="11">
        <f t="shared" ca="1" si="1"/>
        <v>104</v>
      </c>
      <c r="J13" s="9" t="str">
        <f t="shared" ca="1" si="2"/>
        <v>NOT DUE</v>
      </c>
      <c r="K13" s="28"/>
      <c r="L13" s="28"/>
    </row>
    <row r="14" spans="1:12" ht="24" x14ac:dyDescent="0.15">
      <c r="A14" s="9" t="s">
        <v>2422</v>
      </c>
      <c r="B14" s="28" t="s">
        <v>1449</v>
      </c>
      <c r="C14" s="28" t="s">
        <v>2002</v>
      </c>
      <c r="D14" s="19" t="s">
        <v>1984</v>
      </c>
      <c r="E14" s="7">
        <v>42348</v>
      </c>
      <c r="F14" s="7">
        <v>44630</v>
      </c>
      <c r="G14" s="12"/>
      <c r="H14" s="8">
        <f t="shared" si="0"/>
        <v>44813</v>
      </c>
      <c r="I14" s="11">
        <f t="shared" ca="1" si="1"/>
        <v>104</v>
      </c>
      <c r="J14" s="9" t="str">
        <f t="shared" ca="1" si="2"/>
        <v>NOT DUE</v>
      </c>
      <c r="K14" s="28"/>
      <c r="L14" s="28"/>
    </row>
    <row r="15" spans="1:12" ht="24" x14ac:dyDescent="0.15">
      <c r="A15" s="9" t="s">
        <v>2423</v>
      </c>
      <c r="B15" s="28" t="s">
        <v>2003</v>
      </c>
      <c r="C15" s="28" t="s">
        <v>2004</v>
      </c>
      <c r="D15" s="19" t="s">
        <v>1984</v>
      </c>
      <c r="E15" s="7">
        <v>42348</v>
      </c>
      <c r="F15" s="7">
        <v>44630</v>
      </c>
      <c r="G15" s="12"/>
      <c r="H15" s="8">
        <f t="shared" si="0"/>
        <v>44813</v>
      </c>
      <c r="I15" s="11">
        <f t="shared" ca="1" si="1"/>
        <v>104</v>
      </c>
      <c r="J15" s="9" t="str">
        <f t="shared" ca="1" si="2"/>
        <v>NOT DUE</v>
      </c>
      <c r="K15" s="28"/>
      <c r="L15" s="28"/>
    </row>
    <row r="16" spans="1:12" ht="132" x14ac:dyDescent="0.15">
      <c r="A16" s="9" t="s">
        <v>2424</v>
      </c>
      <c r="B16" s="28" t="s">
        <v>2005</v>
      </c>
      <c r="C16" s="28" t="s">
        <v>2006</v>
      </c>
      <c r="D16" s="19" t="s">
        <v>1984</v>
      </c>
      <c r="E16" s="7">
        <v>42348</v>
      </c>
      <c r="F16" s="7">
        <v>44630</v>
      </c>
      <c r="G16" s="12"/>
      <c r="H16" s="8">
        <f t="shared" si="0"/>
        <v>44813</v>
      </c>
      <c r="I16" s="11">
        <f t="shared" ca="1" si="1"/>
        <v>104</v>
      </c>
      <c r="J16" s="9" t="str">
        <f t="shared" ca="1" si="2"/>
        <v>NOT DUE</v>
      </c>
      <c r="K16" s="28"/>
      <c r="L16" s="28"/>
    </row>
    <row r="17" spans="1:12" x14ac:dyDescent="0.15">
      <c r="A17" s="9" t="s">
        <v>2425</v>
      </c>
      <c r="B17" s="28" t="s">
        <v>2007</v>
      </c>
      <c r="C17" s="28" t="s">
        <v>2008</v>
      </c>
      <c r="D17" s="19"/>
      <c r="E17" s="7"/>
      <c r="F17" s="7"/>
      <c r="G17" s="12"/>
      <c r="H17" s="8"/>
      <c r="I17" s="11"/>
      <c r="J17" s="9" t="str">
        <f t="shared" si="2"/>
        <v/>
      </c>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4" priority="1" operator="equal">
      <formula>"overdue"</formula>
    </cfRule>
  </conditionalFormatting>
  <pageMargins left="0.7" right="0.7" top="0.75" bottom="0.75" header="0.3" footer="0.3"/>
  <pageSetup paperSize="9" scale="66" orientation="landscape" r:id="rId1"/>
  <drawing r:id="rId2"/>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2426</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'NO.1 Ballast Tank SS'!F5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2427</v>
      </c>
      <c r="B8" s="28" t="s">
        <v>1994</v>
      </c>
      <c r="C8" s="28" t="s">
        <v>1995</v>
      </c>
      <c r="D8" s="19" t="s">
        <v>1984</v>
      </c>
      <c r="E8" s="7">
        <v>42348</v>
      </c>
      <c r="F8" s="7">
        <v>44630</v>
      </c>
      <c r="G8" s="12"/>
      <c r="H8" s="8">
        <f t="shared" ref="H8:H16" si="0">DATE(YEAR(F8),MONTH(F8)+6,DAY(F8)-1)</f>
        <v>44813</v>
      </c>
      <c r="I8" s="11">
        <f t="shared" ref="I8:I16" ca="1" si="1">IF(ISBLANK(H8),"",H8-DATE(YEAR(NOW()),MONTH(NOW()),DAY(NOW())))</f>
        <v>104</v>
      </c>
      <c r="J8" s="9" t="str">
        <f t="shared" ref="J8:J17" ca="1" si="2">IF(I8="","",IF(I8&lt;0,"OVERDUE","NOT DUE"))</f>
        <v>NOT DUE</v>
      </c>
      <c r="K8" s="28"/>
      <c r="L8" s="28"/>
    </row>
    <row r="9" spans="1:12" ht="24" x14ac:dyDescent="0.15">
      <c r="A9" s="9" t="s">
        <v>2439</v>
      </c>
      <c r="B9" s="28" t="s">
        <v>1996</v>
      </c>
      <c r="C9" s="28" t="s">
        <v>1997</v>
      </c>
      <c r="D9" s="19" t="s">
        <v>1984</v>
      </c>
      <c r="E9" s="7">
        <v>42348</v>
      </c>
      <c r="F9" s="7">
        <v>44630</v>
      </c>
      <c r="G9" s="12"/>
      <c r="H9" s="8">
        <f t="shared" si="0"/>
        <v>44813</v>
      </c>
      <c r="I9" s="11">
        <f t="shared" ca="1" si="1"/>
        <v>104</v>
      </c>
      <c r="J9" s="9" t="str">
        <f t="shared" ca="1" si="2"/>
        <v>NOT DUE</v>
      </c>
      <c r="K9" s="28"/>
      <c r="L9" s="28"/>
    </row>
    <row r="10" spans="1:12" ht="24" x14ac:dyDescent="0.15">
      <c r="A10" s="9" t="s">
        <v>2440</v>
      </c>
      <c r="B10" s="28" t="s">
        <v>1998</v>
      </c>
      <c r="C10" s="28" t="s">
        <v>1997</v>
      </c>
      <c r="D10" s="19" t="s">
        <v>1984</v>
      </c>
      <c r="E10" s="7">
        <v>42348</v>
      </c>
      <c r="F10" s="7">
        <v>44630</v>
      </c>
      <c r="G10" s="12"/>
      <c r="H10" s="8">
        <f t="shared" si="0"/>
        <v>44813</v>
      </c>
      <c r="I10" s="11">
        <f t="shared" ca="1" si="1"/>
        <v>104</v>
      </c>
      <c r="J10" s="9" t="str">
        <f t="shared" ca="1" si="2"/>
        <v>NOT DUE</v>
      </c>
      <c r="K10" s="28"/>
      <c r="L10" s="28"/>
    </row>
    <row r="11" spans="1:12" ht="24" x14ac:dyDescent="0.15">
      <c r="A11" s="9" t="s">
        <v>2441</v>
      </c>
      <c r="B11" s="28" t="s">
        <v>1999</v>
      </c>
      <c r="C11" s="28" t="s">
        <v>1997</v>
      </c>
      <c r="D11" s="19" t="s">
        <v>1984</v>
      </c>
      <c r="E11" s="7">
        <v>42348</v>
      </c>
      <c r="F11" s="7">
        <v>44630</v>
      </c>
      <c r="G11" s="12"/>
      <c r="H11" s="8">
        <f t="shared" si="0"/>
        <v>44813</v>
      </c>
      <c r="I11" s="11">
        <f t="shared" ca="1" si="1"/>
        <v>104</v>
      </c>
      <c r="J11" s="9" t="str">
        <f t="shared" ca="1" si="2"/>
        <v>NOT DUE</v>
      </c>
      <c r="K11" s="28"/>
      <c r="L11" s="28"/>
    </row>
    <row r="12" spans="1:12" ht="24" x14ac:dyDescent="0.15">
      <c r="A12" s="9" t="s">
        <v>2442</v>
      </c>
      <c r="B12" s="28" t="s">
        <v>2000</v>
      </c>
      <c r="C12" s="28" t="s">
        <v>1997</v>
      </c>
      <c r="D12" s="19" t="s">
        <v>1984</v>
      </c>
      <c r="E12" s="7">
        <v>42348</v>
      </c>
      <c r="F12" s="7">
        <v>44630</v>
      </c>
      <c r="G12" s="12"/>
      <c r="H12" s="8">
        <f t="shared" si="0"/>
        <v>44813</v>
      </c>
      <c r="I12" s="11">
        <f t="shared" ca="1" si="1"/>
        <v>104</v>
      </c>
      <c r="J12" s="9" t="str">
        <f t="shared" ca="1" si="2"/>
        <v>NOT DUE</v>
      </c>
      <c r="K12" s="28"/>
      <c r="L12" s="28"/>
    </row>
    <row r="13" spans="1:12" ht="24" x14ac:dyDescent="0.15">
      <c r="A13" s="9" t="s">
        <v>2443</v>
      </c>
      <c r="B13" s="28" t="s">
        <v>2001</v>
      </c>
      <c r="C13" s="28" t="s">
        <v>1997</v>
      </c>
      <c r="D13" s="19" t="s">
        <v>1984</v>
      </c>
      <c r="E13" s="7">
        <v>42348</v>
      </c>
      <c r="F13" s="7">
        <v>44630</v>
      </c>
      <c r="G13" s="12"/>
      <c r="H13" s="8">
        <f t="shared" si="0"/>
        <v>44813</v>
      </c>
      <c r="I13" s="11">
        <f t="shared" ca="1" si="1"/>
        <v>104</v>
      </c>
      <c r="J13" s="9" t="str">
        <f t="shared" ca="1" si="2"/>
        <v>NOT DUE</v>
      </c>
      <c r="K13" s="28"/>
      <c r="L13" s="28"/>
    </row>
    <row r="14" spans="1:12" ht="24" x14ac:dyDescent="0.15">
      <c r="A14" s="9" t="s">
        <v>2444</v>
      </c>
      <c r="B14" s="28" t="s">
        <v>1449</v>
      </c>
      <c r="C14" s="28" t="s">
        <v>2002</v>
      </c>
      <c r="D14" s="19" t="s">
        <v>1984</v>
      </c>
      <c r="E14" s="7">
        <v>42348</v>
      </c>
      <c r="F14" s="7">
        <v>44630</v>
      </c>
      <c r="G14" s="12"/>
      <c r="H14" s="8">
        <f t="shared" si="0"/>
        <v>44813</v>
      </c>
      <c r="I14" s="11">
        <f t="shared" ca="1" si="1"/>
        <v>104</v>
      </c>
      <c r="J14" s="9" t="str">
        <f t="shared" ca="1" si="2"/>
        <v>NOT DUE</v>
      </c>
      <c r="K14" s="28"/>
      <c r="L14" s="28"/>
    </row>
    <row r="15" spans="1:12" ht="24" x14ac:dyDescent="0.15">
      <c r="A15" s="9" t="s">
        <v>2445</v>
      </c>
      <c r="B15" s="28" t="s">
        <v>2003</v>
      </c>
      <c r="C15" s="28" t="s">
        <v>2004</v>
      </c>
      <c r="D15" s="19" t="s">
        <v>1984</v>
      </c>
      <c r="E15" s="7">
        <v>42348</v>
      </c>
      <c r="F15" s="7">
        <v>44630</v>
      </c>
      <c r="G15" s="12"/>
      <c r="H15" s="8">
        <f t="shared" si="0"/>
        <v>44813</v>
      </c>
      <c r="I15" s="11">
        <f t="shared" ca="1" si="1"/>
        <v>104</v>
      </c>
      <c r="J15" s="9" t="str">
        <f t="shared" ca="1" si="2"/>
        <v>NOT DUE</v>
      </c>
      <c r="K15" s="28"/>
      <c r="L15" s="28"/>
    </row>
    <row r="16" spans="1:12" ht="132" x14ac:dyDescent="0.15">
      <c r="A16" s="9" t="s">
        <v>2446</v>
      </c>
      <c r="B16" s="28" t="s">
        <v>2005</v>
      </c>
      <c r="C16" s="28" t="s">
        <v>2006</v>
      </c>
      <c r="D16" s="19" t="s">
        <v>1984</v>
      </c>
      <c r="E16" s="7">
        <v>42348</v>
      </c>
      <c r="F16" s="7">
        <v>44630</v>
      </c>
      <c r="G16" s="12"/>
      <c r="H16" s="8">
        <f t="shared" si="0"/>
        <v>44813</v>
      </c>
      <c r="I16" s="11">
        <f t="shared" ca="1" si="1"/>
        <v>104</v>
      </c>
      <c r="J16" s="9" t="str">
        <f t="shared" ca="1" si="2"/>
        <v>NOT DUE</v>
      </c>
      <c r="K16" s="28"/>
      <c r="L16" s="28"/>
    </row>
    <row r="17" spans="1:12" x14ac:dyDescent="0.15">
      <c r="A17" s="9" t="s">
        <v>2447</v>
      </c>
      <c r="B17" s="28" t="s">
        <v>2007</v>
      </c>
      <c r="C17" s="28" t="s">
        <v>2008</v>
      </c>
      <c r="D17" s="19"/>
      <c r="E17" s="7"/>
      <c r="F17" s="7"/>
      <c r="G17" s="12"/>
      <c r="H17" s="8"/>
      <c r="I17" s="11"/>
      <c r="J17" s="9" t="str">
        <f t="shared" si="2"/>
        <v/>
      </c>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3" priority="1" operator="equal">
      <formula>"overdue"</formula>
    </cfRule>
  </conditionalFormatting>
  <pageMargins left="0.7" right="0.7" top="0.75" bottom="0.75" header="0.3" footer="0.3"/>
  <pageSetup paperSize="9" scale="66" orientation="landscape"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0" sqref="F10"/>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129</v>
      </c>
      <c r="D3" s="147" t="s">
        <v>9</v>
      </c>
      <c r="E3" s="147"/>
      <c r="F3" s="3" t="s">
        <v>130</v>
      </c>
    </row>
    <row r="4" spans="1:12" ht="18" customHeight="1" x14ac:dyDescent="0.15">
      <c r="A4" s="146" t="s">
        <v>22</v>
      </c>
      <c r="B4" s="146"/>
      <c r="C4" s="16" t="s">
        <v>25</v>
      </c>
      <c r="D4" s="147" t="s">
        <v>10</v>
      </c>
      <c r="E4" s="147"/>
      <c r="F4" s="31"/>
    </row>
    <row r="5" spans="1:12" ht="18" customHeight="1" x14ac:dyDescent="0.15">
      <c r="A5" s="146" t="s">
        <v>23</v>
      </c>
      <c r="B5" s="146"/>
      <c r="C5" s="17" t="s">
        <v>1415</v>
      </c>
      <c r="D5" s="138"/>
      <c r="E5" s="138" t="str">
        <f>'[2]Running Hours'!$C5</f>
        <v>Date updated:</v>
      </c>
      <c r="F5" s="139">
        <f>'No.1 Hatch Cover'!F5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131</v>
      </c>
      <c r="B8" s="28" t="s">
        <v>30</v>
      </c>
      <c r="C8" s="28" t="s">
        <v>31</v>
      </c>
      <c r="D8" s="19" t="s">
        <v>88</v>
      </c>
      <c r="E8" s="7">
        <v>42348</v>
      </c>
      <c r="F8" s="7">
        <v>43308</v>
      </c>
      <c r="G8" s="31"/>
      <c r="H8" s="8">
        <f>DATE(YEAR(F8)+4,MONTH(F8),DAY(F8)-1)</f>
        <v>44768</v>
      </c>
      <c r="I8" s="11">
        <f t="shared" ref="I8:I44" ca="1" si="0">IF(ISBLANK(H8),"",H8-DATE(YEAR(NOW()),MONTH(NOW()),DAY(NOW())))</f>
        <v>59</v>
      </c>
      <c r="J8" s="9" t="str">
        <f t="shared" ref="J8:J44" ca="1" si="1">IF(I8="","",IF(I8&lt;0,"OVERDUE","NOT DUE"))</f>
        <v>NOT DUE</v>
      </c>
      <c r="K8" s="27" t="s">
        <v>126</v>
      </c>
      <c r="L8" s="10"/>
    </row>
    <row r="9" spans="1:12" x14ac:dyDescent="0.15">
      <c r="A9" s="9" t="s">
        <v>132</v>
      </c>
      <c r="B9" s="28" t="s">
        <v>32</v>
      </c>
      <c r="C9" s="28" t="s">
        <v>33</v>
      </c>
      <c r="D9" s="19" t="s">
        <v>89</v>
      </c>
      <c r="E9" s="7">
        <v>42348</v>
      </c>
      <c r="F9" s="7">
        <v>44526</v>
      </c>
      <c r="G9" s="31"/>
      <c r="H9" s="8">
        <f>DATE(YEAR(F9)+1,MONTH(F9),DAY(F9)-1)</f>
        <v>44890</v>
      </c>
      <c r="I9" s="11">
        <f t="shared" ca="1" si="0"/>
        <v>181</v>
      </c>
      <c r="J9" s="9" t="str">
        <f t="shared" ca="1" si="1"/>
        <v>NOT DUE</v>
      </c>
      <c r="K9" s="13"/>
      <c r="L9" s="10"/>
    </row>
    <row r="10" spans="1:12" ht="24" x14ac:dyDescent="0.15">
      <c r="A10" s="9" t="s">
        <v>133</v>
      </c>
      <c r="B10" s="28" t="s">
        <v>34</v>
      </c>
      <c r="C10" s="28" t="s">
        <v>35</v>
      </c>
      <c r="D10" s="19" t="s">
        <v>2</v>
      </c>
      <c r="E10" s="7">
        <v>42348</v>
      </c>
      <c r="F10" s="7">
        <v>44702</v>
      </c>
      <c r="G10" s="31"/>
      <c r="H10" s="8">
        <f>EDATE(F10-1,1)</f>
        <v>44732</v>
      </c>
      <c r="I10" s="11">
        <f t="shared" ca="1" si="0"/>
        <v>23</v>
      </c>
      <c r="J10" s="9" t="str">
        <f t="shared" ca="1" si="1"/>
        <v>NOT DUE</v>
      </c>
      <c r="K10" s="13"/>
      <c r="L10" s="69"/>
    </row>
    <row r="11" spans="1:12" ht="24" x14ac:dyDescent="0.15">
      <c r="A11" s="9" t="s">
        <v>134</v>
      </c>
      <c r="B11" s="28" t="s">
        <v>36</v>
      </c>
      <c r="C11" s="28" t="s">
        <v>37</v>
      </c>
      <c r="D11" s="19" t="s">
        <v>89</v>
      </c>
      <c r="E11" s="7">
        <v>42348</v>
      </c>
      <c r="F11" s="7">
        <v>44526</v>
      </c>
      <c r="G11" s="31"/>
      <c r="H11" s="8">
        <f t="shared" ref="H11:H30" si="2">DATE(YEAR(F11)+1,MONTH(F11),DAY(F11)-1)</f>
        <v>44890</v>
      </c>
      <c r="I11" s="11">
        <f t="shared" ca="1" si="0"/>
        <v>181</v>
      </c>
      <c r="J11" s="9" t="str">
        <f t="shared" ca="1" si="1"/>
        <v>NOT DUE</v>
      </c>
      <c r="K11" s="13"/>
      <c r="L11" s="10"/>
    </row>
    <row r="12" spans="1:12" ht="24" x14ac:dyDescent="0.15">
      <c r="A12" s="9" t="s">
        <v>135</v>
      </c>
      <c r="B12" s="28" t="s">
        <v>36</v>
      </c>
      <c r="C12" s="28" t="s">
        <v>38</v>
      </c>
      <c r="D12" s="19" t="s">
        <v>89</v>
      </c>
      <c r="E12" s="7">
        <v>42348</v>
      </c>
      <c r="F12" s="7">
        <v>44526</v>
      </c>
      <c r="G12" s="31"/>
      <c r="H12" s="8">
        <f t="shared" si="2"/>
        <v>44890</v>
      </c>
      <c r="I12" s="11">
        <f t="shared" ca="1" si="0"/>
        <v>181</v>
      </c>
      <c r="J12" s="9" t="str">
        <f t="shared" ca="1" si="1"/>
        <v>NOT DUE</v>
      </c>
      <c r="K12" s="13"/>
      <c r="L12" s="10"/>
    </row>
    <row r="13" spans="1:12" ht="24" x14ac:dyDescent="0.15">
      <c r="A13" s="9" t="s">
        <v>136</v>
      </c>
      <c r="B13" s="28" t="s">
        <v>39</v>
      </c>
      <c r="C13" s="28" t="s">
        <v>40</v>
      </c>
      <c r="D13" s="19" t="s">
        <v>89</v>
      </c>
      <c r="E13" s="7">
        <v>42348</v>
      </c>
      <c r="F13" s="7">
        <v>44526</v>
      </c>
      <c r="G13" s="31"/>
      <c r="H13" s="8">
        <f t="shared" si="2"/>
        <v>44890</v>
      </c>
      <c r="I13" s="11">
        <f t="shared" ca="1" si="0"/>
        <v>181</v>
      </c>
      <c r="J13" s="9" t="str">
        <f t="shared" ca="1" si="1"/>
        <v>NOT DUE</v>
      </c>
      <c r="K13" s="13"/>
      <c r="L13" s="10"/>
    </row>
    <row r="14" spans="1:12" ht="24" x14ac:dyDescent="0.15">
      <c r="A14" s="9" t="s">
        <v>137</v>
      </c>
      <c r="B14" s="28" t="s">
        <v>39</v>
      </c>
      <c r="C14" s="28" t="s">
        <v>41</v>
      </c>
      <c r="D14" s="19" t="s">
        <v>89</v>
      </c>
      <c r="E14" s="7">
        <v>42348</v>
      </c>
      <c r="F14" s="7">
        <v>44526</v>
      </c>
      <c r="G14" s="31"/>
      <c r="H14" s="8">
        <f t="shared" si="2"/>
        <v>44890</v>
      </c>
      <c r="I14" s="11">
        <f t="shared" ca="1" si="0"/>
        <v>181</v>
      </c>
      <c r="J14" s="9" t="str">
        <f t="shared" ca="1" si="1"/>
        <v>NOT DUE</v>
      </c>
      <c r="K14" s="13"/>
      <c r="L14" s="10"/>
    </row>
    <row r="15" spans="1:12" ht="36" x14ac:dyDescent="0.15">
      <c r="A15" s="9" t="s">
        <v>138</v>
      </c>
      <c r="B15" s="28" t="s">
        <v>42</v>
      </c>
      <c r="C15" s="28" t="s">
        <v>43</v>
      </c>
      <c r="D15" s="19" t="s">
        <v>89</v>
      </c>
      <c r="E15" s="7">
        <v>42348</v>
      </c>
      <c r="F15" s="7">
        <v>44526</v>
      </c>
      <c r="G15" s="31"/>
      <c r="H15" s="8">
        <f t="shared" si="2"/>
        <v>44890</v>
      </c>
      <c r="I15" s="11">
        <f t="shared" ca="1" si="0"/>
        <v>181</v>
      </c>
      <c r="J15" s="9" t="str">
        <f t="shared" ca="1" si="1"/>
        <v>NOT DUE</v>
      </c>
      <c r="K15" s="13"/>
      <c r="L15" s="10"/>
    </row>
    <row r="16" spans="1:12" ht="36" x14ac:dyDescent="0.15">
      <c r="A16" s="9" t="s">
        <v>139</v>
      </c>
      <c r="B16" s="28" t="s">
        <v>42</v>
      </c>
      <c r="C16" s="28" t="s">
        <v>41</v>
      </c>
      <c r="D16" s="19" t="s">
        <v>89</v>
      </c>
      <c r="E16" s="7">
        <v>42348</v>
      </c>
      <c r="F16" s="7">
        <v>44526</v>
      </c>
      <c r="G16" s="31"/>
      <c r="H16" s="8">
        <f t="shared" si="2"/>
        <v>44890</v>
      </c>
      <c r="I16" s="11">
        <f t="shared" ca="1" si="0"/>
        <v>181</v>
      </c>
      <c r="J16" s="9" t="str">
        <f t="shared" ca="1" si="1"/>
        <v>NOT DUE</v>
      </c>
      <c r="K16" s="13"/>
      <c r="L16" s="10"/>
    </row>
    <row r="17" spans="1:12" ht="15" customHeight="1" x14ac:dyDescent="0.15">
      <c r="A17" s="9" t="s">
        <v>140</v>
      </c>
      <c r="B17" s="28" t="s">
        <v>44</v>
      </c>
      <c r="C17" s="28" t="s">
        <v>45</v>
      </c>
      <c r="D17" s="19" t="s">
        <v>89</v>
      </c>
      <c r="E17" s="7">
        <v>42348</v>
      </c>
      <c r="F17" s="7">
        <v>44526</v>
      </c>
      <c r="G17" s="31"/>
      <c r="H17" s="8">
        <f t="shared" si="2"/>
        <v>44890</v>
      </c>
      <c r="I17" s="11">
        <f t="shared" ca="1" si="0"/>
        <v>181</v>
      </c>
      <c r="J17" s="9" t="str">
        <f t="shared" ca="1" si="1"/>
        <v>NOT DUE</v>
      </c>
      <c r="K17" s="13"/>
      <c r="L17" s="10"/>
    </row>
    <row r="18" spans="1:12" ht="24" x14ac:dyDescent="0.15">
      <c r="A18" s="9" t="s">
        <v>141</v>
      </c>
      <c r="B18" s="28" t="s">
        <v>46</v>
      </c>
      <c r="C18" s="28" t="s">
        <v>47</v>
      </c>
      <c r="D18" s="19" t="s">
        <v>89</v>
      </c>
      <c r="E18" s="7">
        <v>42348</v>
      </c>
      <c r="F18" s="7">
        <v>44526</v>
      </c>
      <c r="G18" s="31"/>
      <c r="H18" s="8">
        <f t="shared" si="2"/>
        <v>44890</v>
      </c>
      <c r="I18" s="11">
        <f t="shared" ca="1" si="0"/>
        <v>181</v>
      </c>
      <c r="J18" s="9" t="str">
        <f t="shared" ca="1" si="1"/>
        <v>NOT DUE</v>
      </c>
      <c r="K18" s="13"/>
      <c r="L18" s="10"/>
    </row>
    <row r="19" spans="1:12" ht="24" x14ac:dyDescent="0.15">
      <c r="A19" s="9" t="s">
        <v>142</v>
      </c>
      <c r="B19" s="28" t="s">
        <v>48</v>
      </c>
      <c r="C19" s="28" t="s">
        <v>49</v>
      </c>
      <c r="D19" s="19" t="s">
        <v>89</v>
      </c>
      <c r="E19" s="7">
        <v>42348</v>
      </c>
      <c r="F19" s="7">
        <v>44526</v>
      </c>
      <c r="G19" s="31"/>
      <c r="H19" s="8">
        <f t="shared" si="2"/>
        <v>44890</v>
      </c>
      <c r="I19" s="11">
        <f t="shared" ca="1" si="0"/>
        <v>181</v>
      </c>
      <c r="J19" s="9" t="str">
        <f t="shared" ca="1" si="1"/>
        <v>NOT DUE</v>
      </c>
      <c r="K19" s="13"/>
      <c r="L19" s="10"/>
    </row>
    <row r="20" spans="1:12" x14ac:dyDescent="0.15">
      <c r="A20" s="9" t="s">
        <v>143</v>
      </c>
      <c r="B20" s="28" t="s">
        <v>50</v>
      </c>
      <c r="C20" s="28" t="s">
        <v>51</v>
      </c>
      <c r="D20" s="19" t="s">
        <v>89</v>
      </c>
      <c r="E20" s="7">
        <v>42348</v>
      </c>
      <c r="F20" s="7">
        <v>44526</v>
      </c>
      <c r="G20" s="31"/>
      <c r="H20" s="8">
        <f t="shared" si="2"/>
        <v>44890</v>
      </c>
      <c r="I20" s="11">
        <f t="shared" ca="1" si="0"/>
        <v>181</v>
      </c>
      <c r="J20" s="9" t="str">
        <f t="shared" ca="1" si="1"/>
        <v>NOT DUE</v>
      </c>
      <c r="K20" s="13"/>
      <c r="L20" s="10"/>
    </row>
    <row r="21" spans="1:12" x14ac:dyDescent="0.15">
      <c r="A21" s="9" t="s">
        <v>144</v>
      </c>
      <c r="B21" s="28" t="s">
        <v>52</v>
      </c>
      <c r="C21" s="28" t="s">
        <v>53</v>
      </c>
      <c r="D21" s="19" t="s">
        <v>89</v>
      </c>
      <c r="E21" s="7">
        <v>42348</v>
      </c>
      <c r="F21" s="7">
        <v>44526</v>
      </c>
      <c r="G21" s="31"/>
      <c r="H21" s="8">
        <f t="shared" si="2"/>
        <v>44890</v>
      </c>
      <c r="I21" s="11">
        <f t="shared" ca="1" si="0"/>
        <v>181</v>
      </c>
      <c r="J21" s="9" t="str">
        <f t="shared" ca="1" si="1"/>
        <v>NOT DUE</v>
      </c>
      <c r="K21" s="13"/>
      <c r="L21" s="10"/>
    </row>
    <row r="22" spans="1:12" ht="24" x14ac:dyDescent="0.15">
      <c r="A22" s="9" t="s">
        <v>145</v>
      </c>
      <c r="B22" s="28" t="s">
        <v>54</v>
      </c>
      <c r="C22" s="28" t="s">
        <v>55</v>
      </c>
      <c r="D22" s="19" t="s">
        <v>89</v>
      </c>
      <c r="E22" s="7">
        <v>42348</v>
      </c>
      <c r="F22" s="7">
        <v>44526</v>
      </c>
      <c r="G22" s="31"/>
      <c r="H22" s="8">
        <f t="shared" si="2"/>
        <v>44890</v>
      </c>
      <c r="I22" s="11">
        <f t="shared" ca="1" si="0"/>
        <v>181</v>
      </c>
      <c r="J22" s="9" t="str">
        <f t="shared" ca="1" si="1"/>
        <v>NOT DUE</v>
      </c>
      <c r="K22" s="13"/>
      <c r="L22" s="10"/>
    </row>
    <row r="23" spans="1:12" ht="15" customHeight="1" x14ac:dyDescent="0.15">
      <c r="A23" s="9" t="s">
        <v>146</v>
      </c>
      <c r="B23" s="28" t="s">
        <v>56</v>
      </c>
      <c r="C23" s="28" t="s">
        <v>57</v>
      </c>
      <c r="D23" s="19" t="s">
        <v>89</v>
      </c>
      <c r="E23" s="7">
        <v>42348</v>
      </c>
      <c r="F23" s="7">
        <v>44526</v>
      </c>
      <c r="G23" s="31"/>
      <c r="H23" s="8">
        <f t="shared" si="2"/>
        <v>44890</v>
      </c>
      <c r="I23" s="11">
        <f t="shared" ca="1" si="0"/>
        <v>181</v>
      </c>
      <c r="J23" s="9" t="str">
        <f t="shared" ca="1" si="1"/>
        <v>NOT DUE</v>
      </c>
      <c r="K23" s="13"/>
      <c r="L23" s="10"/>
    </row>
    <row r="24" spans="1:12" x14ac:dyDescent="0.15">
      <c r="A24" s="9" t="s">
        <v>147</v>
      </c>
      <c r="B24" s="28" t="s">
        <v>52</v>
      </c>
      <c r="C24" s="28" t="s">
        <v>58</v>
      </c>
      <c r="D24" s="19" t="s">
        <v>89</v>
      </c>
      <c r="E24" s="7">
        <v>42348</v>
      </c>
      <c r="F24" s="7">
        <v>44526</v>
      </c>
      <c r="G24" s="31"/>
      <c r="H24" s="8">
        <f t="shared" si="2"/>
        <v>44890</v>
      </c>
      <c r="I24" s="11">
        <f t="shared" ca="1" si="0"/>
        <v>181</v>
      </c>
      <c r="J24" s="9" t="str">
        <f t="shared" ca="1" si="1"/>
        <v>NOT DUE</v>
      </c>
      <c r="K24" s="13"/>
      <c r="L24" s="10"/>
    </row>
    <row r="25" spans="1:12" x14ac:dyDescent="0.15">
      <c r="A25" s="9" t="s">
        <v>148</v>
      </c>
      <c r="B25" s="28" t="s">
        <v>59</v>
      </c>
      <c r="C25" s="28" t="s">
        <v>60</v>
      </c>
      <c r="D25" s="19" t="s">
        <v>89</v>
      </c>
      <c r="E25" s="7">
        <v>42348</v>
      </c>
      <c r="F25" s="7">
        <v>44526</v>
      </c>
      <c r="G25" s="31"/>
      <c r="H25" s="8">
        <f t="shared" si="2"/>
        <v>44890</v>
      </c>
      <c r="I25" s="11">
        <f t="shared" ca="1" si="0"/>
        <v>181</v>
      </c>
      <c r="J25" s="9" t="str">
        <f t="shared" ca="1" si="1"/>
        <v>NOT DUE</v>
      </c>
      <c r="K25" s="13"/>
      <c r="L25" s="10"/>
    </row>
    <row r="26" spans="1:12" ht="24" x14ac:dyDescent="0.15">
      <c r="A26" s="9" t="s">
        <v>149</v>
      </c>
      <c r="B26" s="28" t="s">
        <v>61</v>
      </c>
      <c r="C26" s="28" t="s">
        <v>62</v>
      </c>
      <c r="D26" s="19" t="s">
        <v>89</v>
      </c>
      <c r="E26" s="7">
        <v>42348</v>
      </c>
      <c r="F26" s="7">
        <v>44526</v>
      </c>
      <c r="G26" s="31"/>
      <c r="H26" s="8">
        <f t="shared" si="2"/>
        <v>44890</v>
      </c>
      <c r="I26" s="11">
        <f t="shared" ca="1" si="0"/>
        <v>181</v>
      </c>
      <c r="J26" s="9" t="str">
        <f t="shared" ca="1" si="1"/>
        <v>NOT DUE</v>
      </c>
      <c r="K26" s="13"/>
      <c r="L26" s="10"/>
    </row>
    <row r="27" spans="1:12" ht="24" x14ac:dyDescent="0.15">
      <c r="A27" s="9" t="s">
        <v>150</v>
      </c>
      <c r="B27" s="28" t="s">
        <v>63</v>
      </c>
      <c r="C27" s="28" t="s">
        <v>38</v>
      </c>
      <c r="D27" s="19" t="s">
        <v>89</v>
      </c>
      <c r="E27" s="7">
        <v>42348</v>
      </c>
      <c r="F27" s="7">
        <v>44526</v>
      </c>
      <c r="G27" s="31"/>
      <c r="H27" s="8">
        <f t="shared" si="2"/>
        <v>44890</v>
      </c>
      <c r="I27" s="11">
        <f t="shared" ca="1" si="0"/>
        <v>181</v>
      </c>
      <c r="J27" s="9" t="str">
        <f t="shared" ca="1" si="1"/>
        <v>NOT DUE</v>
      </c>
      <c r="K27" s="13"/>
      <c r="L27" s="10"/>
    </row>
    <row r="28" spans="1:12" ht="24" x14ac:dyDescent="0.15">
      <c r="A28" s="9" t="s">
        <v>151</v>
      </c>
      <c r="B28" s="28" t="s">
        <v>63</v>
      </c>
      <c r="C28" s="28" t="s">
        <v>64</v>
      </c>
      <c r="D28" s="19" t="s">
        <v>89</v>
      </c>
      <c r="E28" s="7">
        <v>42348</v>
      </c>
      <c r="F28" s="7">
        <v>44526</v>
      </c>
      <c r="G28" s="31"/>
      <c r="H28" s="8">
        <f t="shared" si="2"/>
        <v>44890</v>
      </c>
      <c r="I28" s="11">
        <f t="shared" ca="1" si="0"/>
        <v>181</v>
      </c>
      <c r="J28" s="9" t="str">
        <f t="shared" ca="1" si="1"/>
        <v>NOT DUE</v>
      </c>
      <c r="K28" s="13"/>
      <c r="L28" s="10"/>
    </row>
    <row r="29" spans="1:12" x14ac:dyDescent="0.15">
      <c r="A29" s="9" t="s">
        <v>152</v>
      </c>
      <c r="B29" s="28" t="s">
        <v>65</v>
      </c>
      <c r="C29" s="28" t="s">
        <v>66</v>
      </c>
      <c r="D29" s="19" t="s">
        <v>89</v>
      </c>
      <c r="E29" s="7">
        <v>42348</v>
      </c>
      <c r="F29" s="7">
        <v>44526</v>
      </c>
      <c r="G29" s="31"/>
      <c r="H29" s="8">
        <f t="shared" si="2"/>
        <v>44890</v>
      </c>
      <c r="I29" s="11">
        <f t="shared" ca="1" si="0"/>
        <v>181</v>
      </c>
      <c r="J29" s="9" t="str">
        <f t="shared" ca="1" si="1"/>
        <v>NOT DUE</v>
      </c>
      <c r="K29" s="13"/>
      <c r="L29" s="10"/>
    </row>
    <row r="30" spans="1:12" ht="24" x14ac:dyDescent="0.15">
      <c r="A30" s="9" t="s">
        <v>153</v>
      </c>
      <c r="B30" s="28" t="s">
        <v>65</v>
      </c>
      <c r="C30" s="28" t="s">
        <v>67</v>
      </c>
      <c r="D30" s="19" t="s">
        <v>89</v>
      </c>
      <c r="E30" s="7">
        <v>42348</v>
      </c>
      <c r="F30" s="7">
        <v>44526</v>
      </c>
      <c r="G30" s="31"/>
      <c r="H30" s="8">
        <f t="shared" si="2"/>
        <v>44890</v>
      </c>
      <c r="I30" s="11">
        <f t="shared" ca="1" si="0"/>
        <v>181</v>
      </c>
      <c r="J30" s="9" t="str">
        <f t="shared" ca="1" si="1"/>
        <v>NOT DUE</v>
      </c>
      <c r="K30" s="13"/>
      <c r="L30" s="10"/>
    </row>
    <row r="31" spans="1:12" ht="24" x14ac:dyDescent="0.15">
      <c r="A31" s="9" t="s">
        <v>154</v>
      </c>
      <c r="B31" s="28" t="s">
        <v>65</v>
      </c>
      <c r="C31" s="28" t="s">
        <v>3039</v>
      </c>
      <c r="D31" s="19" t="s">
        <v>1</v>
      </c>
      <c r="E31" s="7">
        <v>42348</v>
      </c>
      <c r="F31" s="7">
        <v>44569</v>
      </c>
      <c r="G31" s="31"/>
      <c r="H31" s="8">
        <f>DATE(YEAR(F31),MONTH(F31)+6,DAY(F31)-1)</f>
        <v>44749</v>
      </c>
      <c r="I31" s="11">
        <f t="shared" ca="1" si="0"/>
        <v>40</v>
      </c>
      <c r="J31" s="9" t="str">
        <f t="shared" ca="1" si="1"/>
        <v>NOT DUE</v>
      </c>
      <c r="K31" s="13"/>
      <c r="L31" s="10"/>
    </row>
    <row r="32" spans="1:12" x14ac:dyDescent="0.15">
      <c r="A32" s="9" t="s">
        <v>155</v>
      </c>
      <c r="B32" s="28" t="s">
        <v>32</v>
      </c>
      <c r="C32" s="28" t="s">
        <v>68</v>
      </c>
      <c r="D32" s="19" t="s">
        <v>89</v>
      </c>
      <c r="E32" s="7">
        <v>42348</v>
      </c>
      <c r="F32" s="7">
        <v>44526</v>
      </c>
      <c r="G32" s="31"/>
      <c r="H32" s="8">
        <f t="shared" ref="H32:H44" si="3">DATE(YEAR(F32)+1,MONTH(F32),DAY(F32)-1)</f>
        <v>44890</v>
      </c>
      <c r="I32" s="11">
        <f t="shared" ca="1" si="0"/>
        <v>181</v>
      </c>
      <c r="J32" s="9" t="str">
        <f t="shared" ca="1" si="1"/>
        <v>NOT DUE</v>
      </c>
      <c r="K32" s="13"/>
      <c r="L32" s="10"/>
    </row>
    <row r="33" spans="1:12" x14ac:dyDescent="0.15">
      <c r="A33" s="9" t="s">
        <v>156</v>
      </c>
      <c r="B33" s="28" t="s">
        <v>32</v>
      </c>
      <c r="C33" s="28" t="s">
        <v>69</v>
      </c>
      <c r="D33" s="19" t="s">
        <v>89</v>
      </c>
      <c r="E33" s="7">
        <v>42348</v>
      </c>
      <c r="F33" s="7">
        <v>44526</v>
      </c>
      <c r="G33" s="31"/>
      <c r="H33" s="8">
        <f t="shared" si="3"/>
        <v>44890</v>
      </c>
      <c r="I33" s="11">
        <f t="shared" ca="1" si="0"/>
        <v>181</v>
      </c>
      <c r="J33" s="9" t="str">
        <f t="shared" ca="1" si="1"/>
        <v>NOT DUE</v>
      </c>
      <c r="K33" s="13"/>
      <c r="L33" s="10"/>
    </row>
    <row r="34" spans="1:12" ht="24" x14ac:dyDescent="0.15">
      <c r="A34" s="9" t="s">
        <v>157</v>
      </c>
      <c r="B34" s="28" t="s">
        <v>70</v>
      </c>
      <c r="C34" s="28" t="s">
        <v>71</v>
      </c>
      <c r="D34" s="19" t="s">
        <v>89</v>
      </c>
      <c r="E34" s="7">
        <v>42348</v>
      </c>
      <c r="F34" s="7">
        <v>44526</v>
      </c>
      <c r="G34" s="31"/>
      <c r="H34" s="8">
        <f t="shared" si="3"/>
        <v>44890</v>
      </c>
      <c r="I34" s="11">
        <f t="shared" ca="1" si="0"/>
        <v>181</v>
      </c>
      <c r="J34" s="9" t="str">
        <f t="shared" ca="1" si="1"/>
        <v>NOT DUE</v>
      </c>
      <c r="K34" s="13"/>
      <c r="L34" s="10"/>
    </row>
    <row r="35" spans="1:12" x14ac:dyDescent="0.15">
      <c r="A35" s="9" t="s">
        <v>158</v>
      </c>
      <c r="B35" s="28" t="s">
        <v>70</v>
      </c>
      <c r="C35" s="28" t="s">
        <v>72</v>
      </c>
      <c r="D35" s="19" t="s">
        <v>89</v>
      </c>
      <c r="E35" s="7">
        <v>42348</v>
      </c>
      <c r="F35" s="7">
        <v>44526</v>
      </c>
      <c r="G35" s="31"/>
      <c r="H35" s="8">
        <f t="shared" si="3"/>
        <v>44890</v>
      </c>
      <c r="I35" s="11">
        <f t="shared" ca="1" si="0"/>
        <v>181</v>
      </c>
      <c r="J35" s="9" t="str">
        <f t="shared" ca="1" si="1"/>
        <v>NOT DUE</v>
      </c>
      <c r="K35" s="13"/>
      <c r="L35" s="10"/>
    </row>
    <row r="36" spans="1:12" x14ac:dyDescent="0.15">
      <c r="A36" s="9" t="s">
        <v>159</v>
      </c>
      <c r="B36" s="28" t="s">
        <v>73</v>
      </c>
      <c r="C36" s="28" t="s">
        <v>74</v>
      </c>
      <c r="D36" s="19" t="s">
        <v>89</v>
      </c>
      <c r="E36" s="7">
        <v>42348</v>
      </c>
      <c r="F36" s="7">
        <v>44526</v>
      </c>
      <c r="G36" s="31"/>
      <c r="H36" s="8">
        <f t="shared" si="3"/>
        <v>44890</v>
      </c>
      <c r="I36" s="11">
        <f t="shared" ca="1" si="0"/>
        <v>181</v>
      </c>
      <c r="J36" s="9" t="str">
        <f t="shared" ca="1" si="1"/>
        <v>NOT DUE</v>
      </c>
      <c r="K36" s="13"/>
      <c r="L36" s="10"/>
    </row>
    <row r="37" spans="1:12" x14ac:dyDescent="0.15">
      <c r="A37" s="9" t="s">
        <v>160</v>
      </c>
      <c r="B37" s="28" t="s">
        <v>73</v>
      </c>
      <c r="C37" s="28" t="s">
        <v>75</v>
      </c>
      <c r="D37" s="19" t="s">
        <v>89</v>
      </c>
      <c r="E37" s="7">
        <v>42348</v>
      </c>
      <c r="F37" s="7">
        <v>44526</v>
      </c>
      <c r="G37" s="31"/>
      <c r="H37" s="8">
        <f t="shared" si="3"/>
        <v>44890</v>
      </c>
      <c r="I37" s="11">
        <f t="shared" ca="1" si="0"/>
        <v>181</v>
      </c>
      <c r="J37" s="9" t="str">
        <f t="shared" ca="1" si="1"/>
        <v>NOT DUE</v>
      </c>
      <c r="K37" s="13"/>
      <c r="L37" s="10"/>
    </row>
    <row r="38" spans="1:12" ht="36" x14ac:dyDescent="0.15">
      <c r="A38" s="9" t="s">
        <v>161</v>
      </c>
      <c r="B38" s="28" t="s">
        <v>76</v>
      </c>
      <c r="C38" s="28" t="s">
        <v>77</v>
      </c>
      <c r="D38" s="19" t="s">
        <v>89</v>
      </c>
      <c r="E38" s="7">
        <v>42348</v>
      </c>
      <c r="F38" s="7">
        <v>44526</v>
      </c>
      <c r="G38" s="31"/>
      <c r="H38" s="8">
        <f t="shared" si="3"/>
        <v>44890</v>
      </c>
      <c r="I38" s="11">
        <f t="shared" ca="1" si="0"/>
        <v>181</v>
      </c>
      <c r="J38" s="9" t="str">
        <f t="shared" ca="1" si="1"/>
        <v>NOT DUE</v>
      </c>
      <c r="K38" s="13"/>
      <c r="L38" s="10"/>
    </row>
    <row r="39" spans="1:12" ht="24" x14ac:dyDescent="0.15">
      <c r="A39" s="9" t="s">
        <v>162</v>
      </c>
      <c r="B39" s="28" t="s">
        <v>78</v>
      </c>
      <c r="C39" s="28" t="s">
        <v>79</v>
      </c>
      <c r="D39" s="19" t="s">
        <v>89</v>
      </c>
      <c r="E39" s="7">
        <v>42348</v>
      </c>
      <c r="F39" s="7">
        <v>44526</v>
      </c>
      <c r="G39" s="31"/>
      <c r="H39" s="8">
        <f t="shared" si="3"/>
        <v>44890</v>
      </c>
      <c r="I39" s="11">
        <f t="shared" ca="1" si="0"/>
        <v>181</v>
      </c>
      <c r="J39" s="9" t="str">
        <f t="shared" ca="1" si="1"/>
        <v>NOT DUE</v>
      </c>
      <c r="K39" s="13"/>
      <c r="L39" s="10"/>
    </row>
    <row r="40" spans="1:12" ht="36" x14ac:dyDescent="0.15">
      <c r="A40" s="9" t="s">
        <v>163</v>
      </c>
      <c r="B40" s="28" t="s">
        <v>80</v>
      </c>
      <c r="C40" s="28" t="s">
        <v>81</v>
      </c>
      <c r="D40" s="19" t="s">
        <v>89</v>
      </c>
      <c r="E40" s="7">
        <v>42348</v>
      </c>
      <c r="F40" s="7">
        <v>44526</v>
      </c>
      <c r="G40" s="31"/>
      <c r="H40" s="8">
        <f t="shared" si="3"/>
        <v>44890</v>
      </c>
      <c r="I40" s="11">
        <f t="shared" ca="1" si="0"/>
        <v>181</v>
      </c>
      <c r="J40" s="9" t="str">
        <f t="shared" ca="1" si="1"/>
        <v>NOT DUE</v>
      </c>
      <c r="K40" s="13"/>
      <c r="L40" s="10"/>
    </row>
    <row r="41" spans="1:12" ht="36" x14ac:dyDescent="0.15">
      <c r="A41" s="9" t="s">
        <v>164</v>
      </c>
      <c r="B41" s="28" t="s">
        <v>80</v>
      </c>
      <c r="C41" s="28" t="s">
        <v>82</v>
      </c>
      <c r="D41" s="19" t="s">
        <v>89</v>
      </c>
      <c r="E41" s="7">
        <v>42348</v>
      </c>
      <c r="F41" s="7">
        <v>44526</v>
      </c>
      <c r="G41" s="31"/>
      <c r="H41" s="8">
        <f t="shared" si="3"/>
        <v>44890</v>
      </c>
      <c r="I41" s="11">
        <f t="shared" ca="1" si="0"/>
        <v>181</v>
      </c>
      <c r="J41" s="9" t="str">
        <f t="shared" ca="1" si="1"/>
        <v>NOT DUE</v>
      </c>
      <c r="K41" s="13"/>
      <c r="L41" s="10"/>
    </row>
    <row r="42" spans="1:12" ht="24" x14ac:dyDescent="0.15">
      <c r="A42" s="9" t="s">
        <v>165</v>
      </c>
      <c r="B42" s="28" t="s">
        <v>83</v>
      </c>
      <c r="C42" s="28" t="s">
        <v>81</v>
      </c>
      <c r="D42" s="19" t="s">
        <v>89</v>
      </c>
      <c r="E42" s="7">
        <v>42348</v>
      </c>
      <c r="F42" s="7">
        <v>44526</v>
      </c>
      <c r="G42" s="31"/>
      <c r="H42" s="8">
        <f t="shared" si="3"/>
        <v>44890</v>
      </c>
      <c r="I42" s="11">
        <f t="shared" ca="1" si="0"/>
        <v>181</v>
      </c>
      <c r="J42" s="9" t="str">
        <f t="shared" ca="1" si="1"/>
        <v>NOT DUE</v>
      </c>
      <c r="K42" s="13"/>
      <c r="L42" s="10"/>
    </row>
    <row r="43" spans="1:12" ht="24" x14ac:dyDescent="0.15">
      <c r="A43" s="9" t="s">
        <v>166</v>
      </c>
      <c r="B43" s="28" t="s">
        <v>84</v>
      </c>
      <c r="C43" s="28" t="s">
        <v>85</v>
      </c>
      <c r="D43" s="19" t="s">
        <v>89</v>
      </c>
      <c r="E43" s="7">
        <v>42348</v>
      </c>
      <c r="F43" s="7">
        <v>44526</v>
      </c>
      <c r="G43" s="31"/>
      <c r="H43" s="8">
        <f t="shared" si="3"/>
        <v>44890</v>
      </c>
      <c r="I43" s="11">
        <f t="shared" ca="1" si="0"/>
        <v>181</v>
      </c>
      <c r="J43" s="9" t="str">
        <f t="shared" ca="1" si="1"/>
        <v>NOT DUE</v>
      </c>
      <c r="K43" s="13"/>
      <c r="L43" s="10"/>
    </row>
    <row r="44" spans="1:12" ht="24" x14ac:dyDescent="0.15">
      <c r="A44" s="9" t="s">
        <v>3041</v>
      </c>
      <c r="B44" s="28" t="s">
        <v>86</v>
      </c>
      <c r="C44" s="28" t="s">
        <v>87</v>
      </c>
      <c r="D44" s="19" t="s">
        <v>89</v>
      </c>
      <c r="E44" s="7">
        <v>42348</v>
      </c>
      <c r="F44" s="7">
        <v>44526</v>
      </c>
      <c r="G44" s="31"/>
      <c r="H44" s="8">
        <f t="shared" si="3"/>
        <v>44890</v>
      </c>
      <c r="I44" s="11">
        <f t="shared" ca="1" si="0"/>
        <v>181</v>
      </c>
      <c r="J44" s="9" t="str">
        <f t="shared" ca="1" si="1"/>
        <v>NOT DUE</v>
      </c>
      <c r="K44" s="13"/>
      <c r="L44" s="10"/>
    </row>
    <row r="48" spans="1:12" x14ac:dyDescent="0.15">
      <c r="B48" s="66" t="s">
        <v>1418</v>
      </c>
      <c r="C48" s="62"/>
      <c r="D48" s="25" t="s">
        <v>1419</v>
      </c>
      <c r="F48" s="66" t="s">
        <v>1420</v>
      </c>
      <c r="G48" s="148"/>
      <c r="H48" s="148"/>
    </row>
    <row r="49" spans="3:9" x14ac:dyDescent="0.15">
      <c r="C49" s="18" t="str">
        <f>'Main Menu'!C124</f>
        <v>C/O Arn C. Montiague</v>
      </c>
      <c r="E49" s="64"/>
      <c r="F49" s="64"/>
      <c r="G49" s="150" t="str">
        <f>'Main Menu'!C123</f>
        <v>Capt. Wendell B. Judaya</v>
      </c>
      <c r="H49" s="150"/>
      <c r="I49" s="150"/>
    </row>
    <row r="50" spans="3:9" x14ac:dyDescent="0.15">
      <c r="C50" s="18"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7" priority="3" operator="equal">
      <formula>"overdue"</formula>
    </cfRule>
  </conditionalFormatting>
  <conditionalFormatting sqref="J31">
    <cfRule type="cellIs" dxfId="206" priority="1" operator="equal">
      <formula>"overdue"</formula>
    </cfRule>
  </conditionalFormatting>
  <pageMargins left="0.7" right="0.7" top="0.75" bottom="0.75" header="0.3" footer="0.3"/>
  <pageSetup paperSize="9" scale="66" orientation="landscape" r:id="rId1"/>
  <drawing r:id="rId2"/>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2428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'No.2 Ballast Tank PS'!F5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2429</v>
      </c>
      <c r="B8" s="28" t="s">
        <v>1994</v>
      </c>
      <c r="C8" s="28" t="s">
        <v>1995</v>
      </c>
      <c r="D8" s="19" t="s">
        <v>1984</v>
      </c>
      <c r="E8" s="7">
        <v>42348</v>
      </c>
      <c r="F8" s="7">
        <v>44630</v>
      </c>
      <c r="G8" s="12"/>
      <c r="H8" s="8">
        <f t="shared" ref="H8:H16" si="0">DATE(YEAR(F8),MONTH(F8)+6,DAY(F8)-1)</f>
        <v>44813</v>
      </c>
      <c r="I8" s="11">
        <f t="shared" ref="I8:I16" ca="1" si="1">IF(ISBLANK(H8),"",H8-DATE(YEAR(NOW()),MONTH(NOW()),DAY(NOW())))</f>
        <v>104</v>
      </c>
      <c r="J8" s="9" t="str">
        <f t="shared" ref="J8:J16" ca="1" si="2">IF(I8="","",IF(I8&lt;0,"OVERDUE","NOT DUE"))</f>
        <v>NOT DUE</v>
      </c>
      <c r="K8" s="28"/>
      <c r="L8" s="28"/>
    </row>
    <row r="9" spans="1:12" ht="24" x14ac:dyDescent="0.15">
      <c r="A9" s="9" t="s">
        <v>2430</v>
      </c>
      <c r="B9" s="28" t="s">
        <v>1996</v>
      </c>
      <c r="C9" s="28" t="s">
        <v>1997</v>
      </c>
      <c r="D9" s="19" t="s">
        <v>1984</v>
      </c>
      <c r="E9" s="7">
        <v>42348</v>
      </c>
      <c r="F9" s="7">
        <v>44630</v>
      </c>
      <c r="G9" s="12"/>
      <c r="H9" s="8">
        <f t="shared" si="0"/>
        <v>44813</v>
      </c>
      <c r="I9" s="11">
        <f t="shared" ca="1" si="1"/>
        <v>104</v>
      </c>
      <c r="J9" s="9" t="str">
        <f t="shared" ca="1" si="2"/>
        <v>NOT DUE</v>
      </c>
      <c r="K9" s="28"/>
      <c r="L9" s="28"/>
    </row>
    <row r="10" spans="1:12" ht="24" x14ac:dyDescent="0.15">
      <c r="A10" s="9" t="s">
        <v>2431</v>
      </c>
      <c r="B10" s="28" t="s">
        <v>1998</v>
      </c>
      <c r="C10" s="28" t="s">
        <v>1997</v>
      </c>
      <c r="D10" s="19" t="s">
        <v>1984</v>
      </c>
      <c r="E10" s="7">
        <v>42348</v>
      </c>
      <c r="F10" s="7">
        <v>44630</v>
      </c>
      <c r="G10" s="12"/>
      <c r="H10" s="8">
        <f t="shared" si="0"/>
        <v>44813</v>
      </c>
      <c r="I10" s="11">
        <f t="shared" ca="1" si="1"/>
        <v>104</v>
      </c>
      <c r="J10" s="9" t="str">
        <f t="shared" ca="1" si="2"/>
        <v>NOT DUE</v>
      </c>
      <c r="K10" s="28"/>
      <c r="L10" s="28"/>
    </row>
    <row r="11" spans="1:12" ht="24" x14ac:dyDescent="0.15">
      <c r="A11" s="9" t="s">
        <v>2432</v>
      </c>
      <c r="B11" s="28" t="s">
        <v>1999</v>
      </c>
      <c r="C11" s="28" t="s">
        <v>1997</v>
      </c>
      <c r="D11" s="19" t="s">
        <v>1984</v>
      </c>
      <c r="E11" s="7">
        <v>42348</v>
      </c>
      <c r="F11" s="7">
        <v>44630</v>
      </c>
      <c r="G11" s="12"/>
      <c r="H11" s="8">
        <f t="shared" si="0"/>
        <v>44813</v>
      </c>
      <c r="I11" s="11">
        <f t="shared" ca="1" si="1"/>
        <v>104</v>
      </c>
      <c r="J11" s="9" t="str">
        <f t="shared" ca="1" si="2"/>
        <v>NOT DUE</v>
      </c>
      <c r="K11" s="28"/>
      <c r="L11" s="28"/>
    </row>
    <row r="12" spans="1:12" ht="24" x14ac:dyDescent="0.15">
      <c r="A12" s="9" t="s">
        <v>2433</v>
      </c>
      <c r="B12" s="28" t="s">
        <v>2000</v>
      </c>
      <c r="C12" s="28" t="s">
        <v>1997</v>
      </c>
      <c r="D12" s="19" t="s">
        <v>1984</v>
      </c>
      <c r="E12" s="7">
        <v>42348</v>
      </c>
      <c r="F12" s="7">
        <v>44630</v>
      </c>
      <c r="G12" s="12"/>
      <c r="H12" s="8">
        <f t="shared" si="0"/>
        <v>44813</v>
      </c>
      <c r="I12" s="11">
        <f t="shared" ca="1" si="1"/>
        <v>104</v>
      </c>
      <c r="J12" s="9" t="str">
        <f t="shared" ca="1" si="2"/>
        <v>NOT DUE</v>
      </c>
      <c r="K12" s="28"/>
      <c r="L12" s="28"/>
    </row>
    <row r="13" spans="1:12" ht="24" x14ac:dyDescent="0.15">
      <c r="A13" s="9" t="s">
        <v>2434</v>
      </c>
      <c r="B13" s="28" t="s">
        <v>2001</v>
      </c>
      <c r="C13" s="28" t="s">
        <v>1997</v>
      </c>
      <c r="D13" s="19" t="s">
        <v>1984</v>
      </c>
      <c r="E13" s="7">
        <v>42348</v>
      </c>
      <c r="F13" s="7">
        <v>44630</v>
      </c>
      <c r="G13" s="12"/>
      <c r="H13" s="8">
        <f t="shared" si="0"/>
        <v>44813</v>
      </c>
      <c r="I13" s="11">
        <f t="shared" ca="1" si="1"/>
        <v>104</v>
      </c>
      <c r="J13" s="9" t="str">
        <f t="shared" ca="1" si="2"/>
        <v>NOT DUE</v>
      </c>
      <c r="K13" s="28"/>
      <c r="L13" s="28"/>
    </row>
    <row r="14" spans="1:12" ht="24" x14ac:dyDescent="0.15">
      <c r="A14" s="9" t="s">
        <v>2435</v>
      </c>
      <c r="B14" s="28" t="s">
        <v>1449</v>
      </c>
      <c r="C14" s="28" t="s">
        <v>2002</v>
      </c>
      <c r="D14" s="19" t="s">
        <v>1984</v>
      </c>
      <c r="E14" s="7">
        <v>42348</v>
      </c>
      <c r="F14" s="7">
        <v>44630</v>
      </c>
      <c r="G14" s="12"/>
      <c r="H14" s="8">
        <f t="shared" si="0"/>
        <v>44813</v>
      </c>
      <c r="I14" s="11">
        <f t="shared" ca="1" si="1"/>
        <v>104</v>
      </c>
      <c r="J14" s="9" t="str">
        <f t="shared" ca="1" si="2"/>
        <v>NOT DUE</v>
      </c>
      <c r="K14" s="28"/>
      <c r="L14" s="28"/>
    </row>
    <row r="15" spans="1:12" ht="24" x14ac:dyDescent="0.15">
      <c r="A15" s="9" t="s">
        <v>2436</v>
      </c>
      <c r="B15" s="28" t="s">
        <v>2003</v>
      </c>
      <c r="C15" s="28" t="s">
        <v>2004</v>
      </c>
      <c r="D15" s="19" t="s">
        <v>1984</v>
      </c>
      <c r="E15" s="7">
        <v>42348</v>
      </c>
      <c r="F15" s="7">
        <v>44630</v>
      </c>
      <c r="G15" s="12"/>
      <c r="H15" s="8">
        <f t="shared" si="0"/>
        <v>44813</v>
      </c>
      <c r="I15" s="11">
        <f t="shared" ca="1" si="1"/>
        <v>104</v>
      </c>
      <c r="J15" s="9" t="str">
        <f t="shared" ca="1" si="2"/>
        <v>NOT DUE</v>
      </c>
      <c r="K15" s="28"/>
      <c r="L15" s="28"/>
    </row>
    <row r="16" spans="1:12" ht="132" x14ac:dyDescent="0.15">
      <c r="A16" s="9" t="s">
        <v>2437</v>
      </c>
      <c r="B16" s="28" t="s">
        <v>2005</v>
      </c>
      <c r="C16" s="28" t="s">
        <v>2006</v>
      </c>
      <c r="D16" s="19" t="s">
        <v>1984</v>
      </c>
      <c r="E16" s="7">
        <v>42348</v>
      </c>
      <c r="F16" s="7">
        <v>44630</v>
      </c>
      <c r="G16" s="12"/>
      <c r="H16" s="8">
        <f t="shared" si="0"/>
        <v>44813</v>
      </c>
      <c r="I16" s="11">
        <f t="shared" ca="1" si="1"/>
        <v>104</v>
      </c>
      <c r="J16" s="9" t="str">
        <f t="shared" ca="1" si="2"/>
        <v>NOT DUE</v>
      </c>
      <c r="K16" s="28"/>
      <c r="L16" s="28"/>
    </row>
    <row r="17" spans="1:12" x14ac:dyDescent="0.15">
      <c r="A17" s="9" t="s">
        <v>2438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2" priority="1" operator="equal">
      <formula>"overdue"</formula>
    </cfRule>
  </conditionalFormatting>
  <pageMargins left="0.7" right="0.7" top="0.75" bottom="0.75" header="0.3" footer="0.3"/>
  <pageSetup paperSize="9" scale="66" orientation="landscape" r:id="rId1"/>
  <drawing r:id="rId2"/>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B1"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2448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2 Ballast Tank SS'!F5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2449</v>
      </c>
      <c r="B8" s="28" t="s">
        <v>1994</v>
      </c>
      <c r="C8" s="28" t="s">
        <v>1995</v>
      </c>
      <c r="D8" s="19" t="s">
        <v>1984</v>
      </c>
      <c r="E8" s="7">
        <v>42348</v>
      </c>
      <c r="F8" s="7">
        <v>44632</v>
      </c>
      <c r="G8" s="12"/>
      <c r="H8" s="8">
        <f t="shared" ref="H8:H16" si="0">DATE(YEAR(F8),MONTH(F8)+6,DAY(F8)-1)</f>
        <v>44815</v>
      </c>
      <c r="I8" s="11">
        <f t="shared" ref="I8:I16" ca="1" si="1">IF(ISBLANK(H8),"",H8-DATE(YEAR(NOW()),MONTH(NOW()),DAY(NOW())))</f>
        <v>106</v>
      </c>
      <c r="J8" s="9" t="str">
        <f t="shared" ref="J8:J16" ca="1" si="2">IF(I8="","",IF(I8&lt;0,"OVERDUE","NOT DUE"))</f>
        <v>NOT DUE</v>
      </c>
      <c r="K8" s="28"/>
      <c r="L8" s="28"/>
    </row>
    <row r="9" spans="1:12" ht="24" x14ac:dyDescent="0.15">
      <c r="A9" s="9" t="s">
        <v>2450</v>
      </c>
      <c r="B9" s="28" t="s">
        <v>1996</v>
      </c>
      <c r="C9" s="28" t="s">
        <v>1997</v>
      </c>
      <c r="D9" s="19" t="s">
        <v>1984</v>
      </c>
      <c r="E9" s="7">
        <v>42348</v>
      </c>
      <c r="F9" s="7">
        <v>44632</v>
      </c>
      <c r="G9" s="12"/>
      <c r="H9" s="8">
        <f t="shared" si="0"/>
        <v>44815</v>
      </c>
      <c r="I9" s="11">
        <f t="shared" ca="1" si="1"/>
        <v>106</v>
      </c>
      <c r="J9" s="9" t="str">
        <f t="shared" ca="1" si="2"/>
        <v>NOT DUE</v>
      </c>
      <c r="K9" s="28"/>
      <c r="L9" s="28"/>
    </row>
    <row r="10" spans="1:12" ht="24" x14ac:dyDescent="0.15">
      <c r="A10" s="9" t="s">
        <v>2451</v>
      </c>
      <c r="B10" s="28" t="s">
        <v>1998</v>
      </c>
      <c r="C10" s="28" t="s">
        <v>1997</v>
      </c>
      <c r="D10" s="19" t="s">
        <v>1984</v>
      </c>
      <c r="E10" s="7">
        <v>42348</v>
      </c>
      <c r="F10" s="7">
        <v>44632</v>
      </c>
      <c r="G10" s="12"/>
      <c r="H10" s="8">
        <f t="shared" si="0"/>
        <v>44815</v>
      </c>
      <c r="I10" s="11">
        <f t="shared" ca="1" si="1"/>
        <v>106</v>
      </c>
      <c r="J10" s="9" t="str">
        <f t="shared" ca="1" si="2"/>
        <v>NOT DUE</v>
      </c>
      <c r="K10" s="28"/>
      <c r="L10" s="28"/>
    </row>
    <row r="11" spans="1:12" ht="24" x14ac:dyDescent="0.15">
      <c r="A11" s="9" t="s">
        <v>2452</v>
      </c>
      <c r="B11" s="28" t="s">
        <v>1999</v>
      </c>
      <c r="C11" s="28" t="s">
        <v>1997</v>
      </c>
      <c r="D11" s="19" t="s">
        <v>1984</v>
      </c>
      <c r="E11" s="7">
        <v>42348</v>
      </c>
      <c r="F11" s="7">
        <v>44632</v>
      </c>
      <c r="G11" s="12"/>
      <c r="H11" s="8">
        <f t="shared" si="0"/>
        <v>44815</v>
      </c>
      <c r="I11" s="11">
        <f t="shared" ca="1" si="1"/>
        <v>106</v>
      </c>
      <c r="J11" s="9" t="str">
        <f t="shared" ca="1" si="2"/>
        <v>NOT DUE</v>
      </c>
      <c r="K11" s="28"/>
      <c r="L11" s="28"/>
    </row>
    <row r="12" spans="1:12" ht="24" x14ac:dyDescent="0.15">
      <c r="A12" s="9" t="s">
        <v>2453</v>
      </c>
      <c r="B12" s="28" t="s">
        <v>2000</v>
      </c>
      <c r="C12" s="28" t="s">
        <v>1997</v>
      </c>
      <c r="D12" s="19" t="s">
        <v>1984</v>
      </c>
      <c r="E12" s="7">
        <v>42348</v>
      </c>
      <c r="F12" s="7">
        <v>44632</v>
      </c>
      <c r="G12" s="12"/>
      <c r="H12" s="8">
        <f t="shared" si="0"/>
        <v>44815</v>
      </c>
      <c r="I12" s="11">
        <f t="shared" ca="1" si="1"/>
        <v>106</v>
      </c>
      <c r="J12" s="9" t="str">
        <f t="shared" ca="1" si="2"/>
        <v>NOT DUE</v>
      </c>
      <c r="K12" s="28"/>
      <c r="L12" s="28"/>
    </row>
    <row r="13" spans="1:12" ht="24" x14ac:dyDescent="0.15">
      <c r="A13" s="9" t="s">
        <v>2454</v>
      </c>
      <c r="B13" s="28" t="s">
        <v>2001</v>
      </c>
      <c r="C13" s="28" t="s">
        <v>1997</v>
      </c>
      <c r="D13" s="19" t="s">
        <v>1984</v>
      </c>
      <c r="E13" s="7">
        <v>42348</v>
      </c>
      <c r="F13" s="7">
        <v>44632</v>
      </c>
      <c r="G13" s="12"/>
      <c r="H13" s="8">
        <f t="shared" si="0"/>
        <v>44815</v>
      </c>
      <c r="I13" s="11">
        <f t="shared" ca="1" si="1"/>
        <v>106</v>
      </c>
      <c r="J13" s="9" t="str">
        <f t="shared" ca="1" si="2"/>
        <v>NOT DUE</v>
      </c>
      <c r="K13" s="28"/>
      <c r="L13" s="28"/>
    </row>
    <row r="14" spans="1:12" ht="24" x14ac:dyDescent="0.15">
      <c r="A14" s="9" t="s">
        <v>2455</v>
      </c>
      <c r="B14" s="28" t="s">
        <v>1449</v>
      </c>
      <c r="C14" s="28" t="s">
        <v>2002</v>
      </c>
      <c r="D14" s="19" t="s">
        <v>1984</v>
      </c>
      <c r="E14" s="7">
        <v>42348</v>
      </c>
      <c r="F14" s="7">
        <v>44632</v>
      </c>
      <c r="G14" s="12"/>
      <c r="H14" s="8">
        <f t="shared" si="0"/>
        <v>44815</v>
      </c>
      <c r="I14" s="11">
        <f t="shared" ca="1" si="1"/>
        <v>106</v>
      </c>
      <c r="J14" s="9" t="str">
        <f t="shared" ca="1" si="2"/>
        <v>NOT DUE</v>
      </c>
      <c r="K14" s="28"/>
      <c r="L14" s="28"/>
    </row>
    <row r="15" spans="1:12" ht="24" x14ac:dyDescent="0.15">
      <c r="A15" s="9" t="s">
        <v>2456</v>
      </c>
      <c r="B15" s="28" t="s">
        <v>2003</v>
      </c>
      <c r="C15" s="28" t="s">
        <v>2004</v>
      </c>
      <c r="D15" s="19" t="s">
        <v>1984</v>
      </c>
      <c r="E15" s="7">
        <v>42348</v>
      </c>
      <c r="F15" s="7">
        <v>44632</v>
      </c>
      <c r="G15" s="12"/>
      <c r="H15" s="8">
        <f t="shared" si="0"/>
        <v>44815</v>
      </c>
      <c r="I15" s="11">
        <f t="shared" ca="1" si="1"/>
        <v>106</v>
      </c>
      <c r="J15" s="9" t="str">
        <f t="shared" ca="1" si="2"/>
        <v>NOT DUE</v>
      </c>
      <c r="K15" s="28"/>
      <c r="L15" s="28"/>
    </row>
    <row r="16" spans="1:12" ht="132" x14ac:dyDescent="0.15">
      <c r="A16" s="9" t="s">
        <v>2457</v>
      </c>
      <c r="B16" s="28" t="s">
        <v>2005</v>
      </c>
      <c r="C16" s="28" t="s">
        <v>2006</v>
      </c>
      <c r="D16" s="19" t="s">
        <v>1984</v>
      </c>
      <c r="E16" s="7">
        <v>42348</v>
      </c>
      <c r="F16" s="7">
        <v>44632</v>
      </c>
      <c r="G16" s="12"/>
      <c r="H16" s="8">
        <f t="shared" si="0"/>
        <v>44815</v>
      </c>
      <c r="I16" s="11">
        <f t="shared" ca="1" si="1"/>
        <v>106</v>
      </c>
      <c r="J16" s="9" t="str">
        <f t="shared" ca="1" si="2"/>
        <v>NOT DUE</v>
      </c>
      <c r="K16" s="28"/>
      <c r="L16" s="28"/>
    </row>
    <row r="17" spans="1:12" x14ac:dyDescent="0.15">
      <c r="A17" s="9" t="s">
        <v>2458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1" priority="1" operator="equal">
      <formula>"overdue"</formula>
    </cfRule>
  </conditionalFormatting>
  <pageMargins left="0.7" right="0.7" top="0.75" bottom="0.75" header="0.3" footer="0.3"/>
  <pageSetup paperSize="9" scale="66" orientation="landscape" r:id="rId1"/>
  <drawing r:id="rId2"/>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2498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3 Ballast Tank PS'!F5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2499</v>
      </c>
      <c r="B8" s="28" t="s">
        <v>1994</v>
      </c>
      <c r="C8" s="28" t="s">
        <v>1995</v>
      </c>
      <c r="D8" s="19" t="s">
        <v>1984</v>
      </c>
      <c r="E8" s="7">
        <v>42348</v>
      </c>
      <c r="F8" s="7">
        <v>44632</v>
      </c>
      <c r="G8" s="12"/>
      <c r="H8" s="8">
        <f t="shared" ref="H8:H16" si="0">DATE(YEAR(F8),MONTH(F8)+6,DAY(F8)-1)</f>
        <v>44815</v>
      </c>
      <c r="I8" s="11">
        <f t="shared" ref="I8:I16" ca="1" si="1">IF(ISBLANK(H8),"",H8-DATE(YEAR(NOW()),MONTH(NOW()),DAY(NOW())))</f>
        <v>106</v>
      </c>
      <c r="J8" s="9" t="str">
        <f t="shared" ref="J8:J16" ca="1" si="2">IF(I8="","",IF(I8&lt;0,"OVERDUE","NOT DUE"))</f>
        <v>NOT DUE</v>
      </c>
      <c r="K8" s="28"/>
      <c r="L8" s="28"/>
    </row>
    <row r="9" spans="1:12" ht="24" x14ac:dyDescent="0.15">
      <c r="A9" s="9" t="s">
        <v>2500</v>
      </c>
      <c r="B9" s="28" t="s">
        <v>1996</v>
      </c>
      <c r="C9" s="28" t="s">
        <v>1997</v>
      </c>
      <c r="D9" s="19" t="s">
        <v>1984</v>
      </c>
      <c r="E9" s="7">
        <v>42348</v>
      </c>
      <c r="F9" s="7">
        <v>44632</v>
      </c>
      <c r="G9" s="12"/>
      <c r="H9" s="8">
        <f t="shared" si="0"/>
        <v>44815</v>
      </c>
      <c r="I9" s="11">
        <f t="shared" ca="1" si="1"/>
        <v>106</v>
      </c>
      <c r="J9" s="9" t="str">
        <f t="shared" ca="1" si="2"/>
        <v>NOT DUE</v>
      </c>
      <c r="K9" s="28"/>
      <c r="L9" s="28"/>
    </row>
    <row r="10" spans="1:12" ht="24" x14ac:dyDescent="0.15">
      <c r="A10" s="9" t="s">
        <v>2501</v>
      </c>
      <c r="B10" s="28" t="s">
        <v>1998</v>
      </c>
      <c r="C10" s="28" t="s">
        <v>1997</v>
      </c>
      <c r="D10" s="19" t="s">
        <v>1984</v>
      </c>
      <c r="E10" s="7">
        <v>42348</v>
      </c>
      <c r="F10" s="7">
        <v>44632</v>
      </c>
      <c r="G10" s="12"/>
      <c r="H10" s="8">
        <f t="shared" si="0"/>
        <v>44815</v>
      </c>
      <c r="I10" s="11">
        <f t="shared" ca="1" si="1"/>
        <v>106</v>
      </c>
      <c r="J10" s="9" t="str">
        <f t="shared" ca="1" si="2"/>
        <v>NOT DUE</v>
      </c>
      <c r="K10" s="28"/>
      <c r="L10" s="28"/>
    </row>
    <row r="11" spans="1:12" ht="24" x14ac:dyDescent="0.15">
      <c r="A11" s="9" t="s">
        <v>2502</v>
      </c>
      <c r="B11" s="28" t="s">
        <v>1999</v>
      </c>
      <c r="C11" s="28" t="s">
        <v>1997</v>
      </c>
      <c r="D11" s="19" t="s">
        <v>1984</v>
      </c>
      <c r="E11" s="7">
        <v>42348</v>
      </c>
      <c r="F11" s="7">
        <v>44632</v>
      </c>
      <c r="G11" s="12"/>
      <c r="H11" s="8">
        <f t="shared" si="0"/>
        <v>44815</v>
      </c>
      <c r="I11" s="11">
        <f t="shared" ca="1" si="1"/>
        <v>106</v>
      </c>
      <c r="J11" s="9" t="str">
        <f t="shared" ca="1" si="2"/>
        <v>NOT DUE</v>
      </c>
      <c r="K11" s="28"/>
      <c r="L11" s="28"/>
    </row>
    <row r="12" spans="1:12" ht="24" x14ac:dyDescent="0.15">
      <c r="A12" s="9" t="s">
        <v>2503</v>
      </c>
      <c r="B12" s="28" t="s">
        <v>2000</v>
      </c>
      <c r="C12" s="28" t="s">
        <v>1997</v>
      </c>
      <c r="D12" s="19" t="s">
        <v>1984</v>
      </c>
      <c r="E12" s="7">
        <v>42348</v>
      </c>
      <c r="F12" s="7">
        <v>44632</v>
      </c>
      <c r="G12" s="12"/>
      <c r="H12" s="8">
        <f t="shared" si="0"/>
        <v>44815</v>
      </c>
      <c r="I12" s="11">
        <f t="shared" ca="1" si="1"/>
        <v>106</v>
      </c>
      <c r="J12" s="9" t="str">
        <f t="shared" ca="1" si="2"/>
        <v>NOT DUE</v>
      </c>
      <c r="K12" s="28"/>
      <c r="L12" s="28"/>
    </row>
    <row r="13" spans="1:12" ht="24" x14ac:dyDescent="0.15">
      <c r="A13" s="9" t="s">
        <v>2504</v>
      </c>
      <c r="B13" s="28" t="s">
        <v>2001</v>
      </c>
      <c r="C13" s="28" t="s">
        <v>1997</v>
      </c>
      <c r="D13" s="19" t="s">
        <v>1984</v>
      </c>
      <c r="E13" s="7">
        <v>42348</v>
      </c>
      <c r="F13" s="7">
        <v>44632</v>
      </c>
      <c r="G13" s="12"/>
      <c r="H13" s="8">
        <f t="shared" si="0"/>
        <v>44815</v>
      </c>
      <c r="I13" s="11">
        <f t="shared" ca="1" si="1"/>
        <v>106</v>
      </c>
      <c r="J13" s="9" t="str">
        <f t="shared" ca="1" si="2"/>
        <v>NOT DUE</v>
      </c>
      <c r="K13" s="28"/>
      <c r="L13" s="28"/>
    </row>
    <row r="14" spans="1:12" ht="24" x14ac:dyDescent="0.15">
      <c r="A14" s="9" t="s">
        <v>2505</v>
      </c>
      <c r="B14" s="28" t="s">
        <v>1449</v>
      </c>
      <c r="C14" s="28" t="s">
        <v>2002</v>
      </c>
      <c r="D14" s="19" t="s">
        <v>1984</v>
      </c>
      <c r="E14" s="7">
        <v>42348</v>
      </c>
      <c r="F14" s="7">
        <v>44632</v>
      </c>
      <c r="G14" s="12"/>
      <c r="H14" s="8">
        <f t="shared" si="0"/>
        <v>44815</v>
      </c>
      <c r="I14" s="11">
        <f t="shared" ca="1" si="1"/>
        <v>106</v>
      </c>
      <c r="J14" s="9" t="str">
        <f t="shared" ca="1" si="2"/>
        <v>NOT DUE</v>
      </c>
      <c r="K14" s="28"/>
      <c r="L14" s="28"/>
    </row>
    <row r="15" spans="1:12" ht="24" x14ac:dyDescent="0.15">
      <c r="A15" s="9" t="s">
        <v>2506</v>
      </c>
      <c r="B15" s="28" t="s">
        <v>2003</v>
      </c>
      <c r="C15" s="28" t="s">
        <v>2004</v>
      </c>
      <c r="D15" s="19" t="s">
        <v>1984</v>
      </c>
      <c r="E15" s="7">
        <v>42348</v>
      </c>
      <c r="F15" s="7">
        <v>44632</v>
      </c>
      <c r="G15" s="12"/>
      <c r="H15" s="8">
        <f t="shared" si="0"/>
        <v>44815</v>
      </c>
      <c r="I15" s="11">
        <f t="shared" ca="1" si="1"/>
        <v>106</v>
      </c>
      <c r="J15" s="9" t="str">
        <f t="shared" ca="1" si="2"/>
        <v>NOT DUE</v>
      </c>
      <c r="K15" s="28"/>
      <c r="L15" s="28"/>
    </row>
    <row r="16" spans="1:12" ht="132" x14ac:dyDescent="0.15">
      <c r="A16" s="9" t="s">
        <v>2507</v>
      </c>
      <c r="B16" s="28" t="s">
        <v>2005</v>
      </c>
      <c r="C16" s="28" t="s">
        <v>2006</v>
      </c>
      <c r="D16" s="19" t="s">
        <v>1984</v>
      </c>
      <c r="E16" s="7">
        <v>42348</v>
      </c>
      <c r="F16" s="7">
        <v>44632</v>
      </c>
      <c r="G16" s="12"/>
      <c r="H16" s="8">
        <f t="shared" si="0"/>
        <v>44815</v>
      </c>
      <c r="I16" s="11">
        <f t="shared" ca="1" si="1"/>
        <v>106</v>
      </c>
      <c r="J16" s="9" t="str">
        <f t="shared" ca="1" si="2"/>
        <v>NOT DUE</v>
      </c>
      <c r="K16" s="28"/>
      <c r="L16" s="28"/>
    </row>
    <row r="17" spans="1:12" x14ac:dyDescent="0.15">
      <c r="A17" s="9" t="s">
        <v>2508</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100" priority="1" operator="equal">
      <formula>"overdue"</formula>
    </cfRule>
  </conditionalFormatting>
  <pageMargins left="0.7" right="0.7" top="0.75" bottom="0.75" header="0.3" footer="0.3"/>
  <pageSetup paperSize="9" scale="66" orientation="landscape" r:id="rId1"/>
  <drawing r:id="rId2"/>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L8" sqref="L8:L16"/>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2509</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3 Ballast Tank SS'!F5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2510</v>
      </c>
      <c r="B8" s="28" t="s">
        <v>1994</v>
      </c>
      <c r="C8" s="28" t="s">
        <v>1995</v>
      </c>
      <c r="D8" s="19" t="s">
        <v>1984</v>
      </c>
      <c r="E8" s="7">
        <v>42348</v>
      </c>
      <c r="F8" s="7">
        <v>44639</v>
      </c>
      <c r="G8" s="12"/>
      <c r="H8" s="8">
        <f t="shared" ref="H8:H16" si="0">DATE(YEAR(F8),MONTH(F8)+6,DAY(F8)-1)</f>
        <v>44822</v>
      </c>
      <c r="I8" s="11">
        <f t="shared" ref="I8:I16" ca="1" si="1">IF(ISBLANK(H8),"",H8-DATE(YEAR(NOW()),MONTH(NOW()),DAY(NOW())))</f>
        <v>113</v>
      </c>
      <c r="J8" s="9" t="str">
        <f t="shared" ref="J8:J16" ca="1" si="2">IF(I8="","",IF(I8&lt;0,"OVERDUE","NOT DUE"))</f>
        <v>NOT DUE</v>
      </c>
      <c r="K8" s="28"/>
      <c r="L8" s="28"/>
    </row>
    <row r="9" spans="1:12" ht="24" x14ac:dyDescent="0.15">
      <c r="A9" s="9" t="s">
        <v>2511</v>
      </c>
      <c r="B9" s="28" t="s">
        <v>1996</v>
      </c>
      <c r="C9" s="28" t="s">
        <v>1997</v>
      </c>
      <c r="D9" s="19" t="s">
        <v>1984</v>
      </c>
      <c r="E9" s="7">
        <v>42348</v>
      </c>
      <c r="F9" s="7">
        <v>44639</v>
      </c>
      <c r="G9" s="12"/>
      <c r="H9" s="8">
        <f t="shared" si="0"/>
        <v>44822</v>
      </c>
      <c r="I9" s="11">
        <f t="shared" ca="1" si="1"/>
        <v>113</v>
      </c>
      <c r="J9" s="9" t="str">
        <f t="shared" ca="1" si="2"/>
        <v>NOT DUE</v>
      </c>
      <c r="K9" s="28"/>
      <c r="L9" s="28"/>
    </row>
    <row r="10" spans="1:12" ht="24" x14ac:dyDescent="0.15">
      <c r="A10" s="9" t="s">
        <v>2512</v>
      </c>
      <c r="B10" s="28" t="s">
        <v>1998</v>
      </c>
      <c r="C10" s="28" t="s">
        <v>1997</v>
      </c>
      <c r="D10" s="19" t="s">
        <v>1984</v>
      </c>
      <c r="E10" s="7">
        <v>42348</v>
      </c>
      <c r="F10" s="7">
        <v>44639</v>
      </c>
      <c r="G10" s="12"/>
      <c r="H10" s="8">
        <f t="shared" si="0"/>
        <v>44822</v>
      </c>
      <c r="I10" s="11">
        <f t="shared" ca="1" si="1"/>
        <v>113</v>
      </c>
      <c r="J10" s="9" t="str">
        <f t="shared" ca="1" si="2"/>
        <v>NOT DUE</v>
      </c>
      <c r="K10" s="28"/>
      <c r="L10" s="28"/>
    </row>
    <row r="11" spans="1:12" ht="24" x14ac:dyDescent="0.15">
      <c r="A11" s="9" t="s">
        <v>2513</v>
      </c>
      <c r="B11" s="28" t="s">
        <v>1999</v>
      </c>
      <c r="C11" s="28" t="s">
        <v>1997</v>
      </c>
      <c r="D11" s="19" t="s">
        <v>1984</v>
      </c>
      <c r="E11" s="7">
        <v>42348</v>
      </c>
      <c r="F11" s="7">
        <v>44639</v>
      </c>
      <c r="G11" s="12"/>
      <c r="H11" s="8">
        <f t="shared" si="0"/>
        <v>44822</v>
      </c>
      <c r="I11" s="11">
        <f t="shared" ca="1" si="1"/>
        <v>113</v>
      </c>
      <c r="J11" s="9" t="str">
        <f t="shared" ca="1" si="2"/>
        <v>NOT DUE</v>
      </c>
      <c r="K11" s="28"/>
      <c r="L11" s="28"/>
    </row>
    <row r="12" spans="1:12" ht="24" x14ac:dyDescent="0.15">
      <c r="A12" s="9" t="s">
        <v>2514</v>
      </c>
      <c r="B12" s="28" t="s">
        <v>2000</v>
      </c>
      <c r="C12" s="28" t="s">
        <v>1997</v>
      </c>
      <c r="D12" s="19" t="s">
        <v>1984</v>
      </c>
      <c r="E12" s="7">
        <v>42348</v>
      </c>
      <c r="F12" s="7">
        <v>44639</v>
      </c>
      <c r="G12" s="12"/>
      <c r="H12" s="8">
        <f t="shared" si="0"/>
        <v>44822</v>
      </c>
      <c r="I12" s="11">
        <f t="shared" ca="1" si="1"/>
        <v>113</v>
      </c>
      <c r="J12" s="9" t="str">
        <f t="shared" ca="1" si="2"/>
        <v>NOT DUE</v>
      </c>
      <c r="K12" s="28"/>
      <c r="L12" s="28"/>
    </row>
    <row r="13" spans="1:12" ht="24" x14ac:dyDescent="0.15">
      <c r="A13" s="9" t="s">
        <v>2515</v>
      </c>
      <c r="B13" s="28" t="s">
        <v>2001</v>
      </c>
      <c r="C13" s="28" t="s">
        <v>1997</v>
      </c>
      <c r="D13" s="19" t="s">
        <v>1984</v>
      </c>
      <c r="E13" s="7">
        <v>42348</v>
      </c>
      <c r="F13" s="7">
        <v>44639</v>
      </c>
      <c r="G13" s="12"/>
      <c r="H13" s="8">
        <f t="shared" si="0"/>
        <v>44822</v>
      </c>
      <c r="I13" s="11">
        <f t="shared" ca="1" si="1"/>
        <v>113</v>
      </c>
      <c r="J13" s="9" t="str">
        <f t="shared" ca="1" si="2"/>
        <v>NOT DUE</v>
      </c>
      <c r="K13" s="28"/>
      <c r="L13" s="28"/>
    </row>
    <row r="14" spans="1:12" ht="24" x14ac:dyDescent="0.15">
      <c r="A14" s="9" t="s">
        <v>2516</v>
      </c>
      <c r="B14" s="28" t="s">
        <v>1449</v>
      </c>
      <c r="C14" s="28" t="s">
        <v>2002</v>
      </c>
      <c r="D14" s="19" t="s">
        <v>1984</v>
      </c>
      <c r="E14" s="7">
        <v>42348</v>
      </c>
      <c r="F14" s="7">
        <v>44639</v>
      </c>
      <c r="G14" s="12"/>
      <c r="H14" s="8">
        <f t="shared" si="0"/>
        <v>44822</v>
      </c>
      <c r="I14" s="11">
        <f t="shared" ca="1" si="1"/>
        <v>113</v>
      </c>
      <c r="J14" s="9" t="str">
        <f t="shared" ca="1" si="2"/>
        <v>NOT DUE</v>
      </c>
      <c r="K14" s="28"/>
      <c r="L14" s="28"/>
    </row>
    <row r="15" spans="1:12" ht="24" x14ac:dyDescent="0.15">
      <c r="A15" s="9" t="s">
        <v>2517</v>
      </c>
      <c r="B15" s="28" t="s">
        <v>2003</v>
      </c>
      <c r="C15" s="28" t="s">
        <v>2004</v>
      </c>
      <c r="D15" s="19" t="s">
        <v>1984</v>
      </c>
      <c r="E15" s="7">
        <v>42348</v>
      </c>
      <c r="F15" s="7">
        <v>44639</v>
      </c>
      <c r="G15" s="12"/>
      <c r="H15" s="8">
        <f t="shared" si="0"/>
        <v>44822</v>
      </c>
      <c r="I15" s="11">
        <f t="shared" ca="1" si="1"/>
        <v>113</v>
      </c>
      <c r="J15" s="9" t="str">
        <f t="shared" ca="1" si="2"/>
        <v>NOT DUE</v>
      </c>
      <c r="K15" s="28"/>
      <c r="L15" s="28"/>
    </row>
    <row r="16" spans="1:12" ht="132" x14ac:dyDescent="0.15">
      <c r="A16" s="9" t="s">
        <v>2518</v>
      </c>
      <c r="B16" s="28" t="s">
        <v>2005</v>
      </c>
      <c r="C16" s="28" t="s">
        <v>2006</v>
      </c>
      <c r="D16" s="19" t="s">
        <v>1984</v>
      </c>
      <c r="E16" s="7">
        <v>42348</v>
      </c>
      <c r="F16" s="7">
        <v>44639</v>
      </c>
      <c r="G16" s="12"/>
      <c r="H16" s="8">
        <f t="shared" si="0"/>
        <v>44822</v>
      </c>
      <c r="I16" s="11">
        <f t="shared" ca="1" si="1"/>
        <v>113</v>
      </c>
      <c r="J16" s="9" t="str">
        <f t="shared" ca="1" si="2"/>
        <v>NOT DUE</v>
      </c>
      <c r="K16" s="28"/>
      <c r="L16" s="28"/>
    </row>
    <row r="17" spans="1:12" x14ac:dyDescent="0.15">
      <c r="A17" s="9" t="s">
        <v>2519</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9" priority="1" operator="equal">
      <formula>"overdue"</formula>
    </cfRule>
  </conditionalFormatting>
  <pageMargins left="0.7" right="0.7" top="0.75" bottom="0.75" header="0.3" footer="0.3"/>
  <pageSetup paperSize="9" scale="66" orientation="landscape" r:id="rId1"/>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2520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4 Ballast Tank PS'!F5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2521</v>
      </c>
      <c r="B8" s="28" t="s">
        <v>1994</v>
      </c>
      <c r="C8" s="28" t="s">
        <v>1995</v>
      </c>
      <c r="D8" s="19" t="s">
        <v>1984</v>
      </c>
      <c r="E8" s="7">
        <v>42348</v>
      </c>
      <c r="F8" s="7">
        <v>44639</v>
      </c>
      <c r="G8" s="12"/>
      <c r="H8" s="8">
        <f t="shared" ref="H8:H16" si="0">DATE(YEAR(F8),MONTH(F8)+6,DAY(F8)-1)</f>
        <v>44822</v>
      </c>
      <c r="I8" s="11">
        <f t="shared" ref="I8:I16" ca="1" si="1">IF(ISBLANK(H8),"",H8-DATE(YEAR(NOW()),MONTH(NOW()),DAY(NOW())))</f>
        <v>113</v>
      </c>
      <c r="J8" s="9" t="str">
        <f t="shared" ref="J8:J16" ca="1" si="2">IF(I8="","",IF(I8&lt;0,"OVERDUE","NOT DUE"))</f>
        <v>NOT DUE</v>
      </c>
      <c r="K8" s="28"/>
      <c r="L8" s="28"/>
    </row>
    <row r="9" spans="1:12" ht="24" x14ac:dyDescent="0.15">
      <c r="A9" s="9" t="s">
        <v>2522</v>
      </c>
      <c r="B9" s="28" t="s">
        <v>1996</v>
      </c>
      <c r="C9" s="28" t="s">
        <v>1997</v>
      </c>
      <c r="D9" s="19" t="s">
        <v>1984</v>
      </c>
      <c r="E9" s="7">
        <v>42348</v>
      </c>
      <c r="F9" s="7">
        <v>44639</v>
      </c>
      <c r="G9" s="12"/>
      <c r="H9" s="8">
        <f t="shared" si="0"/>
        <v>44822</v>
      </c>
      <c r="I9" s="11">
        <f t="shared" ca="1" si="1"/>
        <v>113</v>
      </c>
      <c r="J9" s="9" t="str">
        <f t="shared" ca="1" si="2"/>
        <v>NOT DUE</v>
      </c>
      <c r="K9" s="28"/>
      <c r="L9" s="28"/>
    </row>
    <row r="10" spans="1:12" ht="24" x14ac:dyDescent="0.15">
      <c r="A10" s="9" t="s">
        <v>2523</v>
      </c>
      <c r="B10" s="28" t="s">
        <v>1998</v>
      </c>
      <c r="C10" s="28" t="s">
        <v>1997</v>
      </c>
      <c r="D10" s="19" t="s">
        <v>1984</v>
      </c>
      <c r="E10" s="7">
        <v>42348</v>
      </c>
      <c r="F10" s="7">
        <v>44639</v>
      </c>
      <c r="G10" s="12"/>
      <c r="H10" s="8">
        <f t="shared" si="0"/>
        <v>44822</v>
      </c>
      <c r="I10" s="11">
        <f t="shared" ca="1" si="1"/>
        <v>113</v>
      </c>
      <c r="J10" s="9" t="str">
        <f t="shared" ca="1" si="2"/>
        <v>NOT DUE</v>
      </c>
      <c r="K10" s="28"/>
      <c r="L10" s="28"/>
    </row>
    <row r="11" spans="1:12" ht="24" x14ac:dyDescent="0.15">
      <c r="A11" s="9" t="s">
        <v>2524</v>
      </c>
      <c r="B11" s="28" t="s">
        <v>1999</v>
      </c>
      <c r="C11" s="28" t="s">
        <v>1997</v>
      </c>
      <c r="D11" s="19" t="s">
        <v>1984</v>
      </c>
      <c r="E11" s="7">
        <v>42348</v>
      </c>
      <c r="F11" s="7">
        <v>44639</v>
      </c>
      <c r="G11" s="12"/>
      <c r="H11" s="8">
        <f t="shared" si="0"/>
        <v>44822</v>
      </c>
      <c r="I11" s="11">
        <f t="shared" ca="1" si="1"/>
        <v>113</v>
      </c>
      <c r="J11" s="9" t="str">
        <f t="shared" ca="1" si="2"/>
        <v>NOT DUE</v>
      </c>
      <c r="K11" s="28"/>
      <c r="L11" s="28"/>
    </row>
    <row r="12" spans="1:12" ht="24" x14ac:dyDescent="0.15">
      <c r="A12" s="9" t="s">
        <v>2525</v>
      </c>
      <c r="B12" s="28" t="s">
        <v>2000</v>
      </c>
      <c r="C12" s="28" t="s">
        <v>1997</v>
      </c>
      <c r="D12" s="19" t="s">
        <v>1984</v>
      </c>
      <c r="E12" s="7">
        <v>42348</v>
      </c>
      <c r="F12" s="7">
        <v>44639</v>
      </c>
      <c r="G12" s="12"/>
      <c r="H12" s="8">
        <f t="shared" si="0"/>
        <v>44822</v>
      </c>
      <c r="I12" s="11">
        <f t="shared" ca="1" si="1"/>
        <v>113</v>
      </c>
      <c r="J12" s="9" t="str">
        <f t="shared" ca="1" si="2"/>
        <v>NOT DUE</v>
      </c>
      <c r="K12" s="28"/>
      <c r="L12" s="28"/>
    </row>
    <row r="13" spans="1:12" ht="24" x14ac:dyDescent="0.15">
      <c r="A13" s="9" t="s">
        <v>2526</v>
      </c>
      <c r="B13" s="28" t="s">
        <v>2001</v>
      </c>
      <c r="C13" s="28" t="s">
        <v>1997</v>
      </c>
      <c r="D13" s="19" t="s">
        <v>1984</v>
      </c>
      <c r="E13" s="7">
        <v>42348</v>
      </c>
      <c r="F13" s="7">
        <v>44639</v>
      </c>
      <c r="G13" s="12"/>
      <c r="H13" s="8">
        <f t="shared" si="0"/>
        <v>44822</v>
      </c>
      <c r="I13" s="11">
        <f t="shared" ca="1" si="1"/>
        <v>113</v>
      </c>
      <c r="J13" s="9" t="str">
        <f t="shared" ca="1" si="2"/>
        <v>NOT DUE</v>
      </c>
      <c r="K13" s="28"/>
      <c r="L13" s="28"/>
    </row>
    <row r="14" spans="1:12" ht="24" x14ac:dyDescent="0.15">
      <c r="A14" s="9" t="s">
        <v>2527</v>
      </c>
      <c r="B14" s="28" t="s">
        <v>1449</v>
      </c>
      <c r="C14" s="28" t="s">
        <v>2002</v>
      </c>
      <c r="D14" s="19" t="s">
        <v>1984</v>
      </c>
      <c r="E14" s="7">
        <v>42348</v>
      </c>
      <c r="F14" s="7">
        <v>44639</v>
      </c>
      <c r="G14" s="12"/>
      <c r="H14" s="8">
        <f t="shared" si="0"/>
        <v>44822</v>
      </c>
      <c r="I14" s="11">
        <f t="shared" ca="1" si="1"/>
        <v>113</v>
      </c>
      <c r="J14" s="9" t="str">
        <f t="shared" ca="1" si="2"/>
        <v>NOT DUE</v>
      </c>
      <c r="K14" s="28"/>
      <c r="L14" s="28"/>
    </row>
    <row r="15" spans="1:12" ht="24" x14ac:dyDescent="0.15">
      <c r="A15" s="9" t="s">
        <v>2528</v>
      </c>
      <c r="B15" s="28" t="s">
        <v>2003</v>
      </c>
      <c r="C15" s="28" t="s">
        <v>2004</v>
      </c>
      <c r="D15" s="19" t="s">
        <v>1984</v>
      </c>
      <c r="E15" s="7">
        <v>42348</v>
      </c>
      <c r="F15" s="7">
        <v>44639</v>
      </c>
      <c r="G15" s="12"/>
      <c r="H15" s="8">
        <f t="shared" si="0"/>
        <v>44822</v>
      </c>
      <c r="I15" s="11">
        <f t="shared" ca="1" si="1"/>
        <v>113</v>
      </c>
      <c r="J15" s="9" t="str">
        <f t="shared" ca="1" si="2"/>
        <v>NOT DUE</v>
      </c>
      <c r="K15" s="28"/>
      <c r="L15" s="28"/>
    </row>
    <row r="16" spans="1:12" ht="132" x14ac:dyDescent="0.15">
      <c r="A16" s="9" t="s">
        <v>2529</v>
      </c>
      <c r="B16" s="28" t="s">
        <v>2005</v>
      </c>
      <c r="C16" s="28" t="s">
        <v>2006</v>
      </c>
      <c r="D16" s="19" t="s">
        <v>1984</v>
      </c>
      <c r="E16" s="7">
        <v>42348</v>
      </c>
      <c r="F16" s="7">
        <v>44639</v>
      </c>
      <c r="G16" s="12"/>
      <c r="H16" s="8">
        <f t="shared" si="0"/>
        <v>44822</v>
      </c>
      <c r="I16" s="11">
        <f t="shared" ca="1" si="1"/>
        <v>113</v>
      </c>
      <c r="J16" s="9" t="str">
        <f t="shared" ca="1" si="2"/>
        <v>NOT DUE</v>
      </c>
      <c r="K16" s="28"/>
      <c r="L16" s="28"/>
    </row>
    <row r="17" spans="1:12" x14ac:dyDescent="0.15">
      <c r="A17" s="9" t="s">
        <v>2530</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8" priority="1" operator="equal">
      <formula>"overdue"</formula>
    </cfRule>
  </conditionalFormatting>
  <pageMargins left="0.7" right="0.7" top="0.75" bottom="0.75" header="0.3" footer="0.3"/>
  <pageSetup paperSize="9" scale="66" orientation="landscape" r:id="rId1"/>
  <drawing r:id="rId2"/>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topLeftCell="A4"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2531</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4 Ballast Tank SS'!F5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2532</v>
      </c>
      <c r="B8" s="28" t="s">
        <v>1994</v>
      </c>
      <c r="C8" s="28" t="s">
        <v>1995</v>
      </c>
      <c r="D8" s="19" t="s">
        <v>1984</v>
      </c>
      <c r="E8" s="7">
        <v>42348</v>
      </c>
      <c r="F8" s="7">
        <v>44639</v>
      </c>
      <c r="G8" s="12"/>
      <c r="H8" s="8">
        <f t="shared" ref="H8:H16" si="0">DATE(YEAR(F8),MONTH(F8)+6,DAY(F8)-1)</f>
        <v>44822</v>
      </c>
      <c r="I8" s="11">
        <f t="shared" ref="I8:I16" ca="1" si="1">IF(ISBLANK(H8),"",H8-DATE(YEAR(NOW()),MONTH(NOW()),DAY(NOW())))</f>
        <v>113</v>
      </c>
      <c r="J8" s="9" t="str">
        <f t="shared" ref="J8:J16" ca="1" si="2">IF(I8="","",IF(I8&lt;0,"OVERDUE","NOT DUE"))</f>
        <v>NOT DUE</v>
      </c>
      <c r="K8" s="28"/>
      <c r="L8" s="28"/>
    </row>
    <row r="9" spans="1:12" ht="24" x14ac:dyDescent="0.15">
      <c r="A9" s="9" t="s">
        <v>2533</v>
      </c>
      <c r="B9" s="28" t="s">
        <v>1996</v>
      </c>
      <c r="C9" s="28" t="s">
        <v>1997</v>
      </c>
      <c r="D9" s="19" t="s">
        <v>1984</v>
      </c>
      <c r="E9" s="7">
        <v>42348</v>
      </c>
      <c r="F9" s="7">
        <v>44639</v>
      </c>
      <c r="G9" s="12"/>
      <c r="H9" s="8">
        <f t="shared" si="0"/>
        <v>44822</v>
      </c>
      <c r="I9" s="11">
        <f t="shared" ca="1" si="1"/>
        <v>113</v>
      </c>
      <c r="J9" s="9" t="str">
        <f t="shared" ca="1" si="2"/>
        <v>NOT DUE</v>
      </c>
      <c r="K9" s="28"/>
      <c r="L9" s="28"/>
    </row>
    <row r="10" spans="1:12" ht="24" x14ac:dyDescent="0.15">
      <c r="A10" s="9" t="s">
        <v>2534</v>
      </c>
      <c r="B10" s="28" t="s">
        <v>1998</v>
      </c>
      <c r="C10" s="28" t="s">
        <v>1997</v>
      </c>
      <c r="D10" s="19" t="s">
        <v>1984</v>
      </c>
      <c r="E10" s="7">
        <v>42348</v>
      </c>
      <c r="F10" s="7">
        <v>44639</v>
      </c>
      <c r="G10" s="12"/>
      <c r="H10" s="8">
        <f t="shared" si="0"/>
        <v>44822</v>
      </c>
      <c r="I10" s="11">
        <f t="shared" ca="1" si="1"/>
        <v>113</v>
      </c>
      <c r="J10" s="9" t="str">
        <f t="shared" ca="1" si="2"/>
        <v>NOT DUE</v>
      </c>
      <c r="K10" s="28"/>
      <c r="L10" s="28"/>
    </row>
    <row r="11" spans="1:12" ht="24" x14ac:dyDescent="0.15">
      <c r="A11" s="9" t="s">
        <v>2535</v>
      </c>
      <c r="B11" s="28" t="s">
        <v>1999</v>
      </c>
      <c r="C11" s="28" t="s">
        <v>1997</v>
      </c>
      <c r="D11" s="19" t="s">
        <v>1984</v>
      </c>
      <c r="E11" s="7">
        <v>42348</v>
      </c>
      <c r="F11" s="7">
        <v>44639</v>
      </c>
      <c r="G11" s="12"/>
      <c r="H11" s="8">
        <f t="shared" si="0"/>
        <v>44822</v>
      </c>
      <c r="I11" s="11">
        <f t="shared" ca="1" si="1"/>
        <v>113</v>
      </c>
      <c r="J11" s="9" t="str">
        <f t="shared" ca="1" si="2"/>
        <v>NOT DUE</v>
      </c>
      <c r="K11" s="28"/>
      <c r="L11" s="28"/>
    </row>
    <row r="12" spans="1:12" ht="24" x14ac:dyDescent="0.15">
      <c r="A12" s="9" t="s">
        <v>2536</v>
      </c>
      <c r="B12" s="28" t="s">
        <v>2000</v>
      </c>
      <c r="C12" s="28" t="s">
        <v>1997</v>
      </c>
      <c r="D12" s="19" t="s">
        <v>1984</v>
      </c>
      <c r="E12" s="7">
        <v>42348</v>
      </c>
      <c r="F12" s="7">
        <v>44639</v>
      </c>
      <c r="G12" s="12"/>
      <c r="H12" s="8">
        <f t="shared" si="0"/>
        <v>44822</v>
      </c>
      <c r="I12" s="11">
        <f t="shared" ca="1" si="1"/>
        <v>113</v>
      </c>
      <c r="J12" s="9" t="str">
        <f t="shared" ca="1" si="2"/>
        <v>NOT DUE</v>
      </c>
      <c r="K12" s="28"/>
      <c r="L12" s="28"/>
    </row>
    <row r="13" spans="1:12" ht="24" x14ac:dyDescent="0.15">
      <c r="A13" s="9" t="s">
        <v>2537</v>
      </c>
      <c r="B13" s="28" t="s">
        <v>2001</v>
      </c>
      <c r="C13" s="28" t="s">
        <v>1997</v>
      </c>
      <c r="D13" s="19" t="s">
        <v>1984</v>
      </c>
      <c r="E13" s="7">
        <v>42348</v>
      </c>
      <c r="F13" s="7">
        <v>44639</v>
      </c>
      <c r="G13" s="12"/>
      <c r="H13" s="8">
        <f t="shared" si="0"/>
        <v>44822</v>
      </c>
      <c r="I13" s="11">
        <f t="shared" ca="1" si="1"/>
        <v>113</v>
      </c>
      <c r="J13" s="9" t="str">
        <f t="shared" ca="1" si="2"/>
        <v>NOT DUE</v>
      </c>
      <c r="K13" s="28"/>
      <c r="L13" s="28"/>
    </row>
    <row r="14" spans="1:12" ht="24" x14ac:dyDescent="0.15">
      <c r="A14" s="9" t="s">
        <v>2538</v>
      </c>
      <c r="B14" s="28" t="s">
        <v>1449</v>
      </c>
      <c r="C14" s="28" t="s">
        <v>2002</v>
      </c>
      <c r="D14" s="19" t="s">
        <v>1984</v>
      </c>
      <c r="E14" s="7">
        <v>42348</v>
      </c>
      <c r="F14" s="7">
        <v>44639</v>
      </c>
      <c r="G14" s="12"/>
      <c r="H14" s="8">
        <f t="shared" si="0"/>
        <v>44822</v>
      </c>
      <c r="I14" s="11">
        <f t="shared" ca="1" si="1"/>
        <v>113</v>
      </c>
      <c r="J14" s="9" t="str">
        <f t="shared" ca="1" si="2"/>
        <v>NOT DUE</v>
      </c>
      <c r="K14" s="28"/>
      <c r="L14" s="28"/>
    </row>
    <row r="15" spans="1:12" ht="24" x14ac:dyDescent="0.15">
      <c r="A15" s="9" t="s">
        <v>2539</v>
      </c>
      <c r="B15" s="28" t="s">
        <v>2003</v>
      </c>
      <c r="C15" s="28" t="s">
        <v>2004</v>
      </c>
      <c r="D15" s="19" t="s">
        <v>1984</v>
      </c>
      <c r="E15" s="7">
        <v>42348</v>
      </c>
      <c r="F15" s="7">
        <v>44639</v>
      </c>
      <c r="G15" s="12"/>
      <c r="H15" s="8">
        <f t="shared" si="0"/>
        <v>44822</v>
      </c>
      <c r="I15" s="11">
        <f t="shared" ca="1" si="1"/>
        <v>113</v>
      </c>
      <c r="J15" s="9" t="str">
        <f t="shared" ca="1" si="2"/>
        <v>NOT DUE</v>
      </c>
      <c r="K15" s="28"/>
      <c r="L15" s="28"/>
    </row>
    <row r="16" spans="1:12" ht="132" x14ac:dyDescent="0.15">
      <c r="A16" s="9" t="s">
        <v>2540</v>
      </c>
      <c r="B16" s="28" t="s">
        <v>2005</v>
      </c>
      <c r="C16" s="28" t="s">
        <v>2006</v>
      </c>
      <c r="D16" s="19" t="s">
        <v>1984</v>
      </c>
      <c r="E16" s="7">
        <v>42348</v>
      </c>
      <c r="F16" s="7">
        <v>44639</v>
      </c>
      <c r="G16" s="12"/>
      <c r="H16" s="8">
        <f t="shared" si="0"/>
        <v>44822</v>
      </c>
      <c r="I16" s="11">
        <f t="shared" ca="1" si="1"/>
        <v>113</v>
      </c>
      <c r="J16" s="9" t="str">
        <f t="shared" ca="1" si="2"/>
        <v>NOT DUE</v>
      </c>
      <c r="K16" s="28"/>
      <c r="L16" s="28"/>
    </row>
    <row r="17" spans="1:12" x14ac:dyDescent="0.15">
      <c r="A17" s="9" t="s">
        <v>2541</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7" priority="1" operator="equal">
      <formula>"overdue"</formula>
    </cfRule>
  </conditionalFormatting>
  <pageMargins left="0.7" right="0.7" top="0.75" bottom="0.75" header="0.3" footer="0.3"/>
  <pageSetup paperSize="9" scale="66" orientation="landscape" r:id="rId1"/>
  <drawing r:id="rId2"/>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8" sqref="F8"/>
    </sheetView>
  </sheetViews>
  <sheetFormatPr defaultRowHeight="13.5" x14ac:dyDescent="0.15"/>
  <cols>
    <col min="1" max="1" width="10.75" style="78"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1441</v>
      </c>
      <c r="D3" s="147" t="s">
        <v>9</v>
      </c>
      <c r="E3" s="147"/>
      <c r="F3" s="3" t="s">
        <v>2542</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5 Ballast Tank PS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2543</v>
      </c>
      <c r="B8" s="28" t="s">
        <v>1994</v>
      </c>
      <c r="C8" s="28" t="s">
        <v>1995</v>
      </c>
      <c r="D8" s="19" t="s">
        <v>1984</v>
      </c>
      <c r="E8" s="7">
        <v>42348</v>
      </c>
      <c r="F8" s="7">
        <v>44639</v>
      </c>
      <c r="G8" s="12"/>
      <c r="H8" s="8">
        <f t="shared" ref="H8:H16" si="0">DATE(YEAR(F8),MONTH(F8)+6,DAY(F8)-1)</f>
        <v>44822</v>
      </c>
      <c r="I8" s="11">
        <f t="shared" ref="I8:I16" ca="1" si="1">IF(ISBLANK(H8),"",H8-DATE(YEAR(NOW()),MONTH(NOW()),DAY(NOW())))</f>
        <v>113</v>
      </c>
      <c r="J8" s="9" t="str">
        <f t="shared" ref="J8:J16" ca="1" si="2">IF(I8="","",IF(I8&lt;0,"OVERDUE","NOT DUE"))</f>
        <v>NOT DUE</v>
      </c>
      <c r="K8" s="28"/>
      <c r="L8" s="28"/>
    </row>
    <row r="9" spans="1:12" ht="24" x14ac:dyDescent="0.15">
      <c r="A9" s="9" t="s">
        <v>2544</v>
      </c>
      <c r="B9" s="28" t="s">
        <v>1996</v>
      </c>
      <c r="C9" s="28" t="s">
        <v>1997</v>
      </c>
      <c r="D9" s="19" t="s">
        <v>1984</v>
      </c>
      <c r="E9" s="7">
        <v>42348</v>
      </c>
      <c r="F9" s="7">
        <v>44639</v>
      </c>
      <c r="G9" s="12"/>
      <c r="H9" s="8">
        <f t="shared" si="0"/>
        <v>44822</v>
      </c>
      <c r="I9" s="11">
        <f t="shared" ca="1" si="1"/>
        <v>113</v>
      </c>
      <c r="J9" s="9" t="str">
        <f t="shared" ca="1" si="2"/>
        <v>NOT DUE</v>
      </c>
      <c r="K9" s="28"/>
      <c r="L9" s="28"/>
    </row>
    <row r="10" spans="1:12" ht="24" x14ac:dyDescent="0.15">
      <c r="A10" s="9" t="s">
        <v>2545</v>
      </c>
      <c r="B10" s="28" t="s">
        <v>1998</v>
      </c>
      <c r="C10" s="28" t="s">
        <v>1997</v>
      </c>
      <c r="D10" s="19" t="s">
        <v>1984</v>
      </c>
      <c r="E10" s="7">
        <v>42348</v>
      </c>
      <c r="F10" s="7">
        <v>44639</v>
      </c>
      <c r="G10" s="12"/>
      <c r="H10" s="8">
        <f t="shared" si="0"/>
        <v>44822</v>
      </c>
      <c r="I10" s="11">
        <f t="shared" ca="1" si="1"/>
        <v>113</v>
      </c>
      <c r="J10" s="9" t="str">
        <f t="shared" ca="1" si="2"/>
        <v>NOT DUE</v>
      </c>
      <c r="K10" s="28"/>
      <c r="L10" s="28"/>
    </row>
    <row r="11" spans="1:12" ht="24" x14ac:dyDescent="0.15">
      <c r="A11" s="9" t="s">
        <v>2546</v>
      </c>
      <c r="B11" s="28" t="s">
        <v>1999</v>
      </c>
      <c r="C11" s="28" t="s">
        <v>1997</v>
      </c>
      <c r="D11" s="19" t="s">
        <v>1984</v>
      </c>
      <c r="E11" s="7">
        <v>42348</v>
      </c>
      <c r="F11" s="7">
        <v>44639</v>
      </c>
      <c r="G11" s="12"/>
      <c r="H11" s="8">
        <f t="shared" si="0"/>
        <v>44822</v>
      </c>
      <c r="I11" s="11">
        <f t="shared" ca="1" si="1"/>
        <v>113</v>
      </c>
      <c r="J11" s="9" t="str">
        <f t="shared" ca="1" si="2"/>
        <v>NOT DUE</v>
      </c>
      <c r="K11" s="28"/>
      <c r="L11" s="28"/>
    </row>
    <row r="12" spans="1:12" ht="24" x14ac:dyDescent="0.15">
      <c r="A12" s="9" t="s">
        <v>2547</v>
      </c>
      <c r="B12" s="28" t="s">
        <v>2000</v>
      </c>
      <c r="C12" s="28" t="s">
        <v>1997</v>
      </c>
      <c r="D12" s="19" t="s">
        <v>1984</v>
      </c>
      <c r="E12" s="7">
        <v>42348</v>
      </c>
      <c r="F12" s="7">
        <v>44639</v>
      </c>
      <c r="G12" s="12"/>
      <c r="H12" s="8">
        <f t="shared" si="0"/>
        <v>44822</v>
      </c>
      <c r="I12" s="11">
        <f t="shared" ca="1" si="1"/>
        <v>113</v>
      </c>
      <c r="J12" s="9" t="str">
        <f t="shared" ca="1" si="2"/>
        <v>NOT DUE</v>
      </c>
      <c r="K12" s="28"/>
      <c r="L12" s="28"/>
    </row>
    <row r="13" spans="1:12" ht="24" x14ac:dyDescent="0.15">
      <c r="A13" s="9" t="s">
        <v>2548</v>
      </c>
      <c r="B13" s="28" t="s">
        <v>2001</v>
      </c>
      <c r="C13" s="28" t="s">
        <v>1997</v>
      </c>
      <c r="D13" s="19" t="s">
        <v>1984</v>
      </c>
      <c r="E13" s="7">
        <v>42348</v>
      </c>
      <c r="F13" s="7">
        <v>44639</v>
      </c>
      <c r="G13" s="12"/>
      <c r="H13" s="8">
        <f t="shared" si="0"/>
        <v>44822</v>
      </c>
      <c r="I13" s="11">
        <f t="shared" ca="1" si="1"/>
        <v>113</v>
      </c>
      <c r="J13" s="9" t="str">
        <f t="shared" ca="1" si="2"/>
        <v>NOT DUE</v>
      </c>
      <c r="K13" s="28"/>
      <c r="L13" s="28"/>
    </row>
    <row r="14" spans="1:12" ht="24" x14ac:dyDescent="0.15">
      <c r="A14" s="9" t="s">
        <v>2549</v>
      </c>
      <c r="B14" s="28" t="s">
        <v>1449</v>
      </c>
      <c r="C14" s="28" t="s">
        <v>2002</v>
      </c>
      <c r="D14" s="19" t="s">
        <v>1984</v>
      </c>
      <c r="E14" s="7">
        <v>42348</v>
      </c>
      <c r="F14" s="7">
        <v>44639</v>
      </c>
      <c r="G14" s="12"/>
      <c r="H14" s="8">
        <f t="shared" si="0"/>
        <v>44822</v>
      </c>
      <c r="I14" s="11">
        <f t="shared" ca="1" si="1"/>
        <v>113</v>
      </c>
      <c r="J14" s="9" t="str">
        <f t="shared" ca="1" si="2"/>
        <v>NOT DUE</v>
      </c>
      <c r="K14" s="28"/>
      <c r="L14" s="28"/>
    </row>
    <row r="15" spans="1:12" ht="24" x14ac:dyDescent="0.15">
      <c r="A15" s="9" t="s">
        <v>2550</v>
      </c>
      <c r="B15" s="28" t="s">
        <v>2003</v>
      </c>
      <c r="C15" s="28" t="s">
        <v>2004</v>
      </c>
      <c r="D15" s="19" t="s">
        <v>1984</v>
      </c>
      <c r="E15" s="7">
        <v>42348</v>
      </c>
      <c r="F15" s="7">
        <v>44639</v>
      </c>
      <c r="G15" s="12"/>
      <c r="H15" s="8">
        <f t="shared" si="0"/>
        <v>44822</v>
      </c>
      <c r="I15" s="11">
        <f t="shared" ca="1" si="1"/>
        <v>113</v>
      </c>
      <c r="J15" s="9" t="str">
        <f t="shared" ca="1" si="2"/>
        <v>NOT DUE</v>
      </c>
      <c r="K15" s="28"/>
      <c r="L15" s="28"/>
    </row>
    <row r="16" spans="1:12" ht="132" x14ac:dyDescent="0.15">
      <c r="A16" s="9" t="s">
        <v>2551</v>
      </c>
      <c r="B16" s="28" t="s">
        <v>2005</v>
      </c>
      <c r="C16" s="28" t="s">
        <v>2006</v>
      </c>
      <c r="D16" s="19" t="s">
        <v>1984</v>
      </c>
      <c r="E16" s="7">
        <v>42348</v>
      </c>
      <c r="F16" s="7">
        <v>44639</v>
      </c>
      <c r="G16" s="12"/>
      <c r="H16" s="8">
        <f t="shared" si="0"/>
        <v>44822</v>
      </c>
      <c r="I16" s="11">
        <f t="shared" ca="1" si="1"/>
        <v>113</v>
      </c>
      <c r="J16" s="9" t="str">
        <f t="shared" ca="1" si="2"/>
        <v>NOT DUE</v>
      </c>
      <c r="K16" s="28"/>
      <c r="L16" s="28"/>
    </row>
    <row r="17" spans="1:12" x14ac:dyDescent="0.15">
      <c r="A17" s="9" t="s">
        <v>2552</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6" priority="1" operator="equal">
      <formula>"overdue"</formula>
    </cfRule>
  </conditionalFormatting>
  <pageMargins left="0.7" right="0.7" top="0.75" bottom="0.75" header="0.3" footer="0.3"/>
  <pageSetup paperSize="9" scale="66" orientation="landscape" r:id="rId1"/>
  <drawing r:id="rId2"/>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A4" zoomScaleNormal="100" workbookViewId="0">
      <selection activeCell="F8" sqref="F8"/>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3145</v>
      </c>
      <c r="D3" s="147" t="s">
        <v>9</v>
      </c>
      <c r="E3" s="147"/>
      <c r="F3" s="3" t="s">
        <v>2459</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 5 Ballast Tank SS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2460</v>
      </c>
      <c r="B8" s="28" t="s">
        <v>1994</v>
      </c>
      <c r="C8" s="28" t="s">
        <v>1995</v>
      </c>
      <c r="D8" s="19" t="s">
        <v>1984</v>
      </c>
      <c r="E8" s="7">
        <v>42348</v>
      </c>
      <c r="F8" s="7">
        <v>44630</v>
      </c>
      <c r="G8" s="12"/>
      <c r="H8" s="8">
        <f t="shared" ref="H8:H16" si="0">DATE(YEAR(F8),MONTH(F8)+6,DAY(F8)-1)</f>
        <v>44813</v>
      </c>
      <c r="I8" s="11">
        <f t="shared" ref="I8:I16" ca="1" si="1">IF(ISBLANK(H8),"",H8-DATE(YEAR(NOW()),MONTH(NOW()),DAY(NOW())))</f>
        <v>104</v>
      </c>
      <c r="J8" s="9" t="str">
        <f t="shared" ref="J8:J16" ca="1" si="2">IF(I8="","",IF(I8&lt;0,"OVERDUE","NOT DUE"))</f>
        <v>NOT DUE</v>
      </c>
      <c r="K8" s="28"/>
      <c r="L8" s="28"/>
    </row>
    <row r="9" spans="1:12" ht="24" x14ac:dyDescent="0.15">
      <c r="A9" s="9" t="s">
        <v>2461</v>
      </c>
      <c r="B9" s="28" t="s">
        <v>1996</v>
      </c>
      <c r="C9" s="28" t="s">
        <v>1997</v>
      </c>
      <c r="D9" s="19" t="s">
        <v>1984</v>
      </c>
      <c r="E9" s="7">
        <v>42348</v>
      </c>
      <c r="F9" s="7">
        <v>44630</v>
      </c>
      <c r="G9" s="12"/>
      <c r="H9" s="8">
        <f t="shared" si="0"/>
        <v>44813</v>
      </c>
      <c r="I9" s="11">
        <f t="shared" ca="1" si="1"/>
        <v>104</v>
      </c>
      <c r="J9" s="9" t="str">
        <f t="shared" ca="1" si="2"/>
        <v>NOT DUE</v>
      </c>
      <c r="K9" s="28"/>
      <c r="L9" s="28"/>
    </row>
    <row r="10" spans="1:12" ht="24" x14ac:dyDescent="0.15">
      <c r="A10" s="9" t="s">
        <v>2462</v>
      </c>
      <c r="B10" s="28" t="s">
        <v>1998</v>
      </c>
      <c r="C10" s="28" t="s">
        <v>1997</v>
      </c>
      <c r="D10" s="19" t="s">
        <v>1984</v>
      </c>
      <c r="E10" s="7">
        <v>42348</v>
      </c>
      <c r="F10" s="7">
        <v>44630</v>
      </c>
      <c r="G10" s="12"/>
      <c r="H10" s="8">
        <f t="shared" si="0"/>
        <v>44813</v>
      </c>
      <c r="I10" s="11">
        <f t="shared" ca="1" si="1"/>
        <v>104</v>
      </c>
      <c r="J10" s="9" t="str">
        <f t="shared" ca="1" si="2"/>
        <v>NOT DUE</v>
      </c>
      <c r="K10" s="28"/>
      <c r="L10" s="28"/>
    </row>
    <row r="11" spans="1:12" ht="24" x14ac:dyDescent="0.15">
      <c r="A11" s="9" t="s">
        <v>2463</v>
      </c>
      <c r="B11" s="28" t="s">
        <v>1999</v>
      </c>
      <c r="C11" s="28" t="s">
        <v>1997</v>
      </c>
      <c r="D11" s="19" t="s">
        <v>1984</v>
      </c>
      <c r="E11" s="7">
        <v>42348</v>
      </c>
      <c r="F11" s="7">
        <v>44630</v>
      </c>
      <c r="G11" s="12"/>
      <c r="H11" s="8">
        <f t="shared" si="0"/>
        <v>44813</v>
      </c>
      <c r="I11" s="11">
        <f t="shared" ca="1" si="1"/>
        <v>104</v>
      </c>
      <c r="J11" s="9" t="str">
        <f t="shared" ca="1" si="2"/>
        <v>NOT DUE</v>
      </c>
      <c r="K11" s="28"/>
      <c r="L11" s="28"/>
    </row>
    <row r="12" spans="1:12" ht="24" x14ac:dyDescent="0.15">
      <c r="A12" s="9" t="s">
        <v>2464</v>
      </c>
      <c r="B12" s="28" t="s">
        <v>2000</v>
      </c>
      <c r="C12" s="28" t="s">
        <v>1997</v>
      </c>
      <c r="D12" s="19" t="s">
        <v>1984</v>
      </c>
      <c r="E12" s="7">
        <v>42348</v>
      </c>
      <c r="F12" s="7">
        <v>44630</v>
      </c>
      <c r="G12" s="12"/>
      <c r="H12" s="8">
        <f t="shared" si="0"/>
        <v>44813</v>
      </c>
      <c r="I12" s="11">
        <f t="shared" ca="1" si="1"/>
        <v>104</v>
      </c>
      <c r="J12" s="9" t="str">
        <f t="shared" ca="1" si="2"/>
        <v>NOT DUE</v>
      </c>
      <c r="K12" s="28"/>
      <c r="L12" s="28"/>
    </row>
    <row r="13" spans="1:12" ht="24" x14ac:dyDescent="0.15">
      <c r="A13" s="9" t="s">
        <v>2465</v>
      </c>
      <c r="B13" s="28" t="s">
        <v>2001</v>
      </c>
      <c r="C13" s="28" t="s">
        <v>1997</v>
      </c>
      <c r="D13" s="19" t="s">
        <v>1984</v>
      </c>
      <c r="E13" s="7">
        <v>42348</v>
      </c>
      <c r="F13" s="7">
        <v>44630</v>
      </c>
      <c r="G13" s="12"/>
      <c r="H13" s="8">
        <f t="shared" si="0"/>
        <v>44813</v>
      </c>
      <c r="I13" s="11">
        <f t="shared" ca="1" si="1"/>
        <v>104</v>
      </c>
      <c r="J13" s="9" t="str">
        <f t="shared" ca="1" si="2"/>
        <v>NOT DUE</v>
      </c>
      <c r="K13" s="28"/>
      <c r="L13" s="28"/>
    </row>
    <row r="14" spans="1:12" ht="24" x14ac:dyDescent="0.15">
      <c r="A14" s="9" t="s">
        <v>2466</v>
      </c>
      <c r="B14" s="28" t="s">
        <v>1449</v>
      </c>
      <c r="C14" s="28" t="s">
        <v>2002</v>
      </c>
      <c r="D14" s="19" t="s">
        <v>1984</v>
      </c>
      <c r="E14" s="7">
        <v>42348</v>
      </c>
      <c r="F14" s="7">
        <v>44630</v>
      </c>
      <c r="G14" s="12"/>
      <c r="H14" s="8">
        <f t="shared" si="0"/>
        <v>44813</v>
      </c>
      <c r="I14" s="11">
        <f t="shared" ca="1" si="1"/>
        <v>104</v>
      </c>
      <c r="J14" s="9" t="str">
        <f t="shared" ca="1" si="2"/>
        <v>NOT DUE</v>
      </c>
      <c r="K14" s="28"/>
      <c r="L14" s="28"/>
    </row>
    <row r="15" spans="1:12" ht="24" x14ac:dyDescent="0.15">
      <c r="A15" s="9" t="s">
        <v>2467</v>
      </c>
      <c r="B15" s="28" t="s">
        <v>2003</v>
      </c>
      <c r="C15" s="28" t="s">
        <v>2004</v>
      </c>
      <c r="D15" s="19" t="s">
        <v>1984</v>
      </c>
      <c r="E15" s="7">
        <v>42348</v>
      </c>
      <c r="F15" s="7">
        <v>44630</v>
      </c>
      <c r="G15" s="12"/>
      <c r="H15" s="8">
        <f t="shared" si="0"/>
        <v>44813</v>
      </c>
      <c r="I15" s="11">
        <f t="shared" ca="1" si="1"/>
        <v>104</v>
      </c>
      <c r="J15" s="9" t="str">
        <f t="shared" ca="1" si="2"/>
        <v>NOT DUE</v>
      </c>
      <c r="K15" s="28"/>
      <c r="L15" s="28"/>
    </row>
    <row r="16" spans="1:12" ht="132" x14ac:dyDescent="0.15">
      <c r="A16" s="9" t="s">
        <v>2468</v>
      </c>
      <c r="B16" s="28" t="s">
        <v>2005</v>
      </c>
      <c r="C16" s="28" t="s">
        <v>2006</v>
      </c>
      <c r="D16" s="19" t="s">
        <v>1984</v>
      </c>
      <c r="E16" s="7">
        <v>42348</v>
      </c>
      <c r="F16" s="7">
        <v>44630</v>
      </c>
      <c r="G16" s="12"/>
      <c r="H16" s="8">
        <f t="shared" si="0"/>
        <v>44813</v>
      </c>
      <c r="I16" s="11">
        <f t="shared" ca="1" si="1"/>
        <v>104</v>
      </c>
      <c r="J16" s="9" t="str">
        <f t="shared" ca="1" si="2"/>
        <v>NOT DUE</v>
      </c>
      <c r="K16" s="28"/>
      <c r="L16" s="28"/>
    </row>
    <row r="17" spans="1:12" x14ac:dyDescent="0.15">
      <c r="A17" s="9" t="s">
        <v>2469</v>
      </c>
      <c r="B17" s="28" t="s">
        <v>2007</v>
      </c>
      <c r="C17" s="28" t="s">
        <v>2008</v>
      </c>
      <c r="D17" s="19"/>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5" priority="1" operator="equal">
      <formula>"overdue"</formula>
    </cfRule>
  </conditionalFormatting>
  <pageMargins left="0.7" right="0.7" top="0.75" bottom="0.75" header="0.3" footer="0.3"/>
  <pageSetup paperSize="9" scale="66" orientation="landscape" r:id="rId1"/>
  <drawing r:id="rId2"/>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3"/>
  <sheetViews>
    <sheetView topLeftCell="B1" zoomScaleNormal="100" workbookViewId="0">
      <selection activeCell="F6" sqref="F6"/>
    </sheetView>
  </sheetViews>
  <sheetFormatPr defaultRowHeight="13.5" x14ac:dyDescent="0.15"/>
  <cols>
    <col min="1" max="1" width="10.75" style="7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3146</v>
      </c>
      <c r="D3" s="147" t="s">
        <v>9</v>
      </c>
      <c r="E3" s="147"/>
      <c r="F3" s="3" t="s">
        <v>2470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'Forepeak Tank'!F5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2471</v>
      </c>
      <c r="B8" s="28" t="s">
        <v>1994</v>
      </c>
      <c r="C8" s="28" t="s">
        <v>1995</v>
      </c>
      <c r="D8" s="19" t="s">
        <v>1984</v>
      </c>
      <c r="E8" s="7">
        <v>42348</v>
      </c>
      <c r="F8" s="7">
        <v>44632</v>
      </c>
      <c r="G8" s="12"/>
      <c r="H8" s="8">
        <f t="shared" ref="H8:H16" si="0">DATE(YEAR(F8),MONTH(F8)+6,DAY(F8)-1)</f>
        <v>44815</v>
      </c>
      <c r="I8" s="11">
        <f t="shared" ref="I8:I16" ca="1" si="1">IF(ISBLANK(H8),"",H8-DATE(YEAR(NOW()),MONTH(NOW()),DAY(NOW())))</f>
        <v>106</v>
      </c>
      <c r="J8" s="9" t="str">
        <f t="shared" ref="J8:J16" ca="1" si="2">IF(I8="","",IF(I8&lt;0,"OVERDUE","NOT DUE"))</f>
        <v>NOT DUE</v>
      </c>
      <c r="K8" s="28"/>
      <c r="L8" s="28"/>
    </row>
    <row r="9" spans="1:12" ht="24" x14ac:dyDescent="0.15">
      <c r="A9" s="9" t="s">
        <v>2472</v>
      </c>
      <c r="B9" s="28" t="s">
        <v>1996</v>
      </c>
      <c r="C9" s="28" t="s">
        <v>1997</v>
      </c>
      <c r="D9" s="19" t="s">
        <v>1984</v>
      </c>
      <c r="E9" s="7">
        <v>42348</v>
      </c>
      <c r="F9" s="7">
        <v>44632</v>
      </c>
      <c r="G9" s="12"/>
      <c r="H9" s="8">
        <f t="shared" si="0"/>
        <v>44815</v>
      </c>
      <c r="I9" s="11">
        <f t="shared" ca="1" si="1"/>
        <v>106</v>
      </c>
      <c r="J9" s="9" t="str">
        <f t="shared" ca="1" si="2"/>
        <v>NOT DUE</v>
      </c>
      <c r="K9" s="28"/>
      <c r="L9" s="28"/>
    </row>
    <row r="10" spans="1:12" ht="24" x14ac:dyDescent="0.15">
      <c r="A10" s="9" t="s">
        <v>2473</v>
      </c>
      <c r="B10" s="28" t="s">
        <v>1998</v>
      </c>
      <c r="C10" s="28" t="s">
        <v>1997</v>
      </c>
      <c r="D10" s="19" t="s">
        <v>1984</v>
      </c>
      <c r="E10" s="7">
        <v>42348</v>
      </c>
      <c r="F10" s="7">
        <v>44632</v>
      </c>
      <c r="G10" s="12"/>
      <c r="H10" s="8">
        <f t="shared" si="0"/>
        <v>44815</v>
      </c>
      <c r="I10" s="11">
        <f t="shared" ca="1" si="1"/>
        <v>106</v>
      </c>
      <c r="J10" s="9" t="str">
        <f t="shared" ca="1" si="2"/>
        <v>NOT DUE</v>
      </c>
      <c r="K10" s="28"/>
      <c r="L10" s="28"/>
    </row>
    <row r="11" spans="1:12" ht="24" x14ac:dyDescent="0.15">
      <c r="A11" s="9" t="s">
        <v>2474</v>
      </c>
      <c r="B11" s="28" t="s">
        <v>1999</v>
      </c>
      <c r="C11" s="28" t="s">
        <v>1997</v>
      </c>
      <c r="D11" s="19" t="s">
        <v>1984</v>
      </c>
      <c r="E11" s="7">
        <v>42348</v>
      </c>
      <c r="F11" s="7">
        <v>44632</v>
      </c>
      <c r="G11" s="12"/>
      <c r="H11" s="8">
        <f t="shared" si="0"/>
        <v>44815</v>
      </c>
      <c r="I11" s="11">
        <f t="shared" ca="1" si="1"/>
        <v>106</v>
      </c>
      <c r="J11" s="9" t="str">
        <f t="shared" ca="1" si="2"/>
        <v>NOT DUE</v>
      </c>
      <c r="K11" s="28"/>
      <c r="L11" s="28"/>
    </row>
    <row r="12" spans="1:12" ht="24" x14ac:dyDescent="0.15">
      <c r="A12" s="9" t="s">
        <v>2475</v>
      </c>
      <c r="B12" s="28" t="s">
        <v>2000</v>
      </c>
      <c r="C12" s="28" t="s">
        <v>1997</v>
      </c>
      <c r="D12" s="19" t="s">
        <v>1984</v>
      </c>
      <c r="E12" s="7">
        <v>42348</v>
      </c>
      <c r="F12" s="7">
        <v>44632</v>
      </c>
      <c r="G12" s="12"/>
      <c r="H12" s="8">
        <f t="shared" si="0"/>
        <v>44815</v>
      </c>
      <c r="I12" s="11">
        <f t="shared" ca="1" si="1"/>
        <v>106</v>
      </c>
      <c r="J12" s="9" t="str">
        <f t="shared" ca="1" si="2"/>
        <v>NOT DUE</v>
      </c>
      <c r="K12" s="28"/>
      <c r="L12" s="28"/>
    </row>
    <row r="13" spans="1:12" ht="24" x14ac:dyDescent="0.15">
      <c r="A13" s="9" t="s">
        <v>2476</v>
      </c>
      <c r="B13" s="28" t="s">
        <v>2001</v>
      </c>
      <c r="C13" s="28" t="s">
        <v>1997</v>
      </c>
      <c r="D13" s="19" t="s">
        <v>1984</v>
      </c>
      <c r="E13" s="7">
        <v>42348</v>
      </c>
      <c r="F13" s="7">
        <v>44632</v>
      </c>
      <c r="G13" s="12"/>
      <c r="H13" s="8">
        <f t="shared" si="0"/>
        <v>44815</v>
      </c>
      <c r="I13" s="11">
        <f t="shared" ca="1" si="1"/>
        <v>106</v>
      </c>
      <c r="J13" s="9" t="str">
        <f t="shared" ca="1" si="2"/>
        <v>NOT DUE</v>
      </c>
      <c r="K13" s="28"/>
      <c r="L13" s="28"/>
    </row>
    <row r="14" spans="1:12" ht="24" x14ac:dyDescent="0.15">
      <c r="A14" s="9" t="s">
        <v>2477</v>
      </c>
      <c r="B14" s="28" t="s">
        <v>1449</v>
      </c>
      <c r="C14" s="28" t="s">
        <v>2002</v>
      </c>
      <c r="D14" s="19" t="s">
        <v>1984</v>
      </c>
      <c r="E14" s="7">
        <v>42348</v>
      </c>
      <c r="F14" s="7">
        <v>44632</v>
      </c>
      <c r="G14" s="12"/>
      <c r="H14" s="8">
        <f t="shared" si="0"/>
        <v>44815</v>
      </c>
      <c r="I14" s="11">
        <f t="shared" ca="1" si="1"/>
        <v>106</v>
      </c>
      <c r="J14" s="9" t="str">
        <f t="shared" ca="1" si="2"/>
        <v>NOT DUE</v>
      </c>
      <c r="K14" s="28"/>
      <c r="L14" s="28"/>
    </row>
    <row r="15" spans="1:12" ht="24" x14ac:dyDescent="0.15">
      <c r="A15" s="9" t="s">
        <v>2478</v>
      </c>
      <c r="B15" s="28" t="s">
        <v>2003</v>
      </c>
      <c r="C15" s="28" t="s">
        <v>2004</v>
      </c>
      <c r="D15" s="19" t="s">
        <v>1984</v>
      </c>
      <c r="E15" s="7">
        <v>42348</v>
      </c>
      <c r="F15" s="7">
        <v>44632</v>
      </c>
      <c r="G15" s="12"/>
      <c r="H15" s="8">
        <f t="shared" si="0"/>
        <v>44815</v>
      </c>
      <c r="I15" s="11">
        <f t="shared" ca="1" si="1"/>
        <v>106</v>
      </c>
      <c r="J15" s="9" t="str">
        <f t="shared" ca="1" si="2"/>
        <v>NOT DUE</v>
      </c>
      <c r="K15" s="28"/>
      <c r="L15" s="28"/>
    </row>
    <row r="16" spans="1:12" ht="132" x14ac:dyDescent="0.15">
      <c r="A16" s="9" t="s">
        <v>2479</v>
      </c>
      <c r="B16" s="28" t="s">
        <v>2005</v>
      </c>
      <c r="C16" s="28" t="s">
        <v>2006</v>
      </c>
      <c r="D16" s="19" t="s">
        <v>1984</v>
      </c>
      <c r="E16" s="7">
        <v>42348</v>
      </c>
      <c r="F16" s="7">
        <v>44632</v>
      </c>
      <c r="G16" s="12"/>
      <c r="H16" s="8">
        <f t="shared" si="0"/>
        <v>44815</v>
      </c>
      <c r="I16" s="11">
        <f t="shared" ca="1" si="1"/>
        <v>106</v>
      </c>
      <c r="J16" s="9" t="str">
        <f t="shared" ca="1" si="2"/>
        <v>NOT DUE</v>
      </c>
      <c r="K16" s="28"/>
      <c r="L16" s="28"/>
    </row>
    <row r="17" spans="1:12" x14ac:dyDescent="0.15">
      <c r="A17" s="9" t="s">
        <v>2480</v>
      </c>
      <c r="B17" s="28" t="s">
        <v>2007</v>
      </c>
      <c r="C17" s="28" t="s">
        <v>2008</v>
      </c>
      <c r="D17" s="19" t="s">
        <v>1984</v>
      </c>
      <c r="E17" s="7"/>
      <c r="F17" s="7"/>
      <c r="G17" s="12"/>
      <c r="H17" s="8"/>
      <c r="I17" s="11"/>
      <c r="J17" s="9"/>
      <c r="K17" s="28"/>
      <c r="L17" s="10" t="s">
        <v>3053</v>
      </c>
    </row>
    <row r="21" spans="1:12" x14ac:dyDescent="0.15">
      <c r="B21" s="66" t="s">
        <v>1418</v>
      </c>
      <c r="C21" s="62"/>
      <c r="D21" s="25" t="s">
        <v>1419</v>
      </c>
      <c r="F21" s="66" t="s">
        <v>1420</v>
      </c>
      <c r="G21" s="63"/>
      <c r="H21" s="63"/>
    </row>
    <row r="22" spans="1:12" x14ac:dyDescent="0.15">
      <c r="C22" s="18" t="str">
        <f>'Main Menu'!C124</f>
        <v>C/O Arn C. Montiague</v>
      </c>
      <c r="E22" s="64"/>
      <c r="F22" s="64"/>
      <c r="G22" s="64" t="str">
        <f>'Main Menu'!C123</f>
        <v>Capt. Wendell B. Judaya</v>
      </c>
      <c r="H22" s="64"/>
    </row>
    <row r="23" spans="1:12" x14ac:dyDescent="0.15">
      <c r="E23" s="64"/>
      <c r="F23" s="64"/>
      <c r="G23" s="64"/>
      <c r="H23" s="64"/>
    </row>
  </sheetData>
  <mergeCells count="9">
    <mergeCell ref="A4:B4"/>
    <mergeCell ref="D4:E4"/>
    <mergeCell ref="A5:B5"/>
    <mergeCell ref="A1:B1"/>
    <mergeCell ref="D1:E1"/>
    <mergeCell ref="A2:B2"/>
    <mergeCell ref="D2:E2"/>
    <mergeCell ref="A3:B3"/>
    <mergeCell ref="D3:E3"/>
  </mergeCells>
  <phoneticPr fontId="15" type="noConversion"/>
  <conditionalFormatting sqref="J8:J17">
    <cfRule type="cellIs" dxfId="94" priority="1" operator="equal">
      <formula>"overdue"</formula>
    </cfRule>
  </conditionalFormatting>
  <pageMargins left="0.7" right="0.7" top="0.75" bottom="0.75" header="0.3" footer="0.3"/>
  <pageSetup paperSize="9" scale="66" orientation="landscape" r:id="rId1"/>
  <drawing r:id="rId2"/>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2560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'Aft peak Tank'!F5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2561</v>
      </c>
      <c r="B8" s="28" t="s">
        <v>1994</v>
      </c>
      <c r="C8" s="28" t="s">
        <v>1995</v>
      </c>
      <c r="D8" s="19" t="s">
        <v>3014</v>
      </c>
      <c r="E8" s="7">
        <v>42348</v>
      </c>
      <c r="F8" s="7">
        <v>44241</v>
      </c>
      <c r="G8" s="12"/>
      <c r="H8" s="8">
        <f t="shared" ref="H8:H16" si="0">DATE(YEAR(F8)+2,MONTH(F8)+6,DAY(F8)-1)</f>
        <v>45151</v>
      </c>
      <c r="I8" s="11">
        <f t="shared" ref="I8" ca="1" si="1">IF(ISBLANK(H8),"",H8-DATE(YEAR(NOW()),MONTH(NOW()),DAY(NOW())))</f>
        <v>442</v>
      </c>
      <c r="J8" s="9" t="str">
        <f t="shared" ref="J8" ca="1" si="2">IF(I8="","",IF(I8&lt;0,"OVERDUE","NOT DUE"))</f>
        <v>NOT DUE</v>
      </c>
      <c r="K8" s="28"/>
      <c r="L8" s="10"/>
    </row>
    <row r="9" spans="1:12" ht="24" x14ac:dyDescent="0.15">
      <c r="A9" s="9" t="s">
        <v>2562</v>
      </c>
      <c r="B9" s="28" t="s">
        <v>1996</v>
      </c>
      <c r="C9" s="28" t="s">
        <v>1997</v>
      </c>
      <c r="D9" s="19" t="s">
        <v>3014</v>
      </c>
      <c r="E9" s="7">
        <v>42348</v>
      </c>
      <c r="F9" s="7">
        <v>44241</v>
      </c>
      <c r="G9" s="12"/>
      <c r="H9" s="8">
        <f t="shared" si="0"/>
        <v>45151</v>
      </c>
      <c r="I9" s="11">
        <f t="shared" ref="I9:I16" ca="1" si="3">IF(ISBLANK(H9),"",H9-DATE(YEAR(NOW()),MONTH(NOW()),DAY(NOW())))</f>
        <v>442</v>
      </c>
      <c r="J9" s="9" t="str">
        <f t="shared" ref="J9:J16" ca="1" si="4">IF(I9="","",IF(I9&lt;0,"OVERDUE","NOT DUE"))</f>
        <v>NOT DUE</v>
      </c>
      <c r="K9" s="28"/>
      <c r="L9" s="10"/>
    </row>
    <row r="10" spans="1:12" ht="24" x14ac:dyDescent="0.15">
      <c r="A10" s="9" t="s">
        <v>2563</v>
      </c>
      <c r="B10" s="28" t="s">
        <v>1998</v>
      </c>
      <c r="C10" s="28" t="s">
        <v>1997</v>
      </c>
      <c r="D10" s="19" t="s">
        <v>3014</v>
      </c>
      <c r="E10" s="7">
        <v>42348</v>
      </c>
      <c r="F10" s="7">
        <v>44241</v>
      </c>
      <c r="G10" s="12"/>
      <c r="H10" s="8">
        <f t="shared" si="0"/>
        <v>45151</v>
      </c>
      <c r="I10" s="11">
        <f t="shared" ca="1" si="3"/>
        <v>442</v>
      </c>
      <c r="J10" s="9" t="str">
        <f t="shared" ca="1" si="4"/>
        <v>NOT DUE</v>
      </c>
      <c r="K10" s="28"/>
      <c r="L10" s="10"/>
    </row>
    <row r="11" spans="1:12" ht="24" x14ac:dyDescent="0.15">
      <c r="A11" s="9" t="s">
        <v>2564</v>
      </c>
      <c r="B11" s="28" t="s">
        <v>1999</v>
      </c>
      <c r="C11" s="28" t="s">
        <v>1997</v>
      </c>
      <c r="D11" s="19" t="s">
        <v>3014</v>
      </c>
      <c r="E11" s="7">
        <v>42348</v>
      </c>
      <c r="F11" s="7">
        <v>44241</v>
      </c>
      <c r="G11" s="12"/>
      <c r="H11" s="8">
        <f t="shared" si="0"/>
        <v>45151</v>
      </c>
      <c r="I11" s="11">
        <f t="shared" ca="1" si="3"/>
        <v>442</v>
      </c>
      <c r="J11" s="9" t="str">
        <f t="shared" ca="1" si="4"/>
        <v>NOT DUE</v>
      </c>
      <c r="K11" s="28"/>
      <c r="L11" s="10"/>
    </row>
    <row r="12" spans="1:12" ht="24" x14ac:dyDescent="0.15">
      <c r="A12" s="9" t="s">
        <v>2565</v>
      </c>
      <c r="B12" s="28" t="s">
        <v>2000</v>
      </c>
      <c r="C12" s="28" t="s">
        <v>1997</v>
      </c>
      <c r="D12" s="19" t="s">
        <v>3014</v>
      </c>
      <c r="E12" s="7">
        <v>42348</v>
      </c>
      <c r="F12" s="7">
        <v>44241</v>
      </c>
      <c r="G12" s="12"/>
      <c r="H12" s="8">
        <f t="shared" si="0"/>
        <v>45151</v>
      </c>
      <c r="I12" s="11">
        <f t="shared" ca="1" si="3"/>
        <v>442</v>
      </c>
      <c r="J12" s="9" t="str">
        <f t="shared" ca="1" si="4"/>
        <v>NOT DUE</v>
      </c>
      <c r="K12" s="28"/>
      <c r="L12" s="10"/>
    </row>
    <row r="13" spans="1:12" ht="24" x14ac:dyDescent="0.15">
      <c r="A13" s="9" t="s">
        <v>2566</v>
      </c>
      <c r="B13" s="28" t="s">
        <v>2001</v>
      </c>
      <c r="C13" s="28" t="s">
        <v>1997</v>
      </c>
      <c r="D13" s="19" t="s">
        <v>3014</v>
      </c>
      <c r="E13" s="7">
        <v>42348</v>
      </c>
      <c r="F13" s="7">
        <v>44241</v>
      </c>
      <c r="G13" s="12"/>
      <c r="H13" s="8">
        <f t="shared" si="0"/>
        <v>45151</v>
      </c>
      <c r="I13" s="11">
        <f t="shared" ca="1" si="3"/>
        <v>442</v>
      </c>
      <c r="J13" s="9" t="str">
        <f t="shared" ca="1" si="4"/>
        <v>NOT DUE</v>
      </c>
      <c r="K13" s="28"/>
      <c r="L13" s="10"/>
    </row>
    <row r="14" spans="1:12" ht="24" x14ac:dyDescent="0.15">
      <c r="A14" s="9" t="s">
        <v>2567</v>
      </c>
      <c r="B14" s="28" t="s">
        <v>1449</v>
      </c>
      <c r="C14" s="28" t="s">
        <v>2002</v>
      </c>
      <c r="D14" s="19" t="s">
        <v>3014</v>
      </c>
      <c r="E14" s="7">
        <v>42348</v>
      </c>
      <c r="F14" s="7">
        <v>44241</v>
      </c>
      <c r="G14" s="12"/>
      <c r="H14" s="8">
        <f t="shared" si="0"/>
        <v>45151</v>
      </c>
      <c r="I14" s="11">
        <f t="shared" ca="1" si="3"/>
        <v>442</v>
      </c>
      <c r="J14" s="9" t="str">
        <f t="shared" ca="1" si="4"/>
        <v>NOT DUE</v>
      </c>
      <c r="K14" s="28"/>
      <c r="L14" s="10"/>
    </row>
    <row r="15" spans="1:12" ht="24" x14ac:dyDescent="0.15">
      <c r="A15" s="9" t="s">
        <v>2568</v>
      </c>
      <c r="B15" s="28" t="s">
        <v>2003</v>
      </c>
      <c r="C15" s="28" t="s">
        <v>2004</v>
      </c>
      <c r="D15" s="19" t="s">
        <v>3014</v>
      </c>
      <c r="E15" s="7">
        <v>42348</v>
      </c>
      <c r="F15" s="7">
        <v>44241</v>
      </c>
      <c r="G15" s="12"/>
      <c r="H15" s="8">
        <f t="shared" si="0"/>
        <v>45151</v>
      </c>
      <c r="I15" s="11">
        <f t="shared" ca="1" si="3"/>
        <v>442</v>
      </c>
      <c r="J15" s="9" t="str">
        <f t="shared" ca="1" si="4"/>
        <v>NOT DUE</v>
      </c>
      <c r="K15" s="28"/>
      <c r="L15" s="10"/>
    </row>
    <row r="16" spans="1:12" ht="132" x14ac:dyDescent="0.15">
      <c r="A16" s="9" t="s">
        <v>2569</v>
      </c>
      <c r="B16" s="28" t="s">
        <v>2005</v>
      </c>
      <c r="C16" s="28" t="s">
        <v>2570</v>
      </c>
      <c r="D16" s="19" t="s">
        <v>3014</v>
      </c>
      <c r="E16" s="7">
        <v>42348</v>
      </c>
      <c r="F16" s="7">
        <v>44241</v>
      </c>
      <c r="G16" s="12"/>
      <c r="H16" s="8">
        <f t="shared" si="0"/>
        <v>45151</v>
      </c>
      <c r="I16" s="11">
        <f t="shared" ca="1" si="3"/>
        <v>442</v>
      </c>
      <c r="J16" s="9" t="str">
        <f t="shared" ca="1" si="4"/>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8">
    <cfRule type="cellIs" dxfId="93" priority="2" operator="equal">
      <formula>"overdue"</formula>
    </cfRule>
  </conditionalFormatting>
  <conditionalFormatting sqref="J9:J16">
    <cfRule type="cellIs" dxfId="92" priority="1" operator="equal">
      <formula>"overdue"</formula>
    </cfRule>
  </conditionalFormatting>
  <pageMargins left="0.7" right="0.7" top="0.75" bottom="0.75" header="0.3" footer="0.3"/>
  <pageSetup paperSize="9" scale="66" orientation="landscape"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167</v>
      </c>
      <c r="D3" s="147" t="s">
        <v>9</v>
      </c>
      <c r="E3" s="147"/>
      <c r="F3" s="3" t="s">
        <v>168</v>
      </c>
    </row>
    <row r="4" spans="1:12" ht="18" customHeight="1" x14ac:dyDescent="0.15">
      <c r="A4" s="146" t="s">
        <v>22</v>
      </c>
      <c r="B4" s="146"/>
      <c r="C4" s="16" t="s">
        <v>25</v>
      </c>
      <c r="D4" s="147" t="s">
        <v>10</v>
      </c>
      <c r="E4" s="147"/>
      <c r="F4" s="31"/>
    </row>
    <row r="5" spans="1:12" ht="18" customHeight="1" x14ac:dyDescent="0.15">
      <c r="A5" s="146" t="s">
        <v>23</v>
      </c>
      <c r="B5" s="146"/>
      <c r="C5" s="17" t="s">
        <v>1415</v>
      </c>
      <c r="D5" s="138"/>
      <c r="E5" s="138" t="str">
        <f>'[2]Running Hours'!$C5</f>
        <v>Date updated:</v>
      </c>
      <c r="F5" s="139">
        <f>'No.2 Hatch Cover'!F5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169</v>
      </c>
      <c r="B8" s="28" t="s">
        <v>30</v>
      </c>
      <c r="C8" s="28" t="s">
        <v>31</v>
      </c>
      <c r="D8" s="19" t="s">
        <v>88</v>
      </c>
      <c r="E8" s="7">
        <v>42348</v>
      </c>
      <c r="F8" s="7">
        <v>43308</v>
      </c>
      <c r="G8" s="31"/>
      <c r="H8" s="8">
        <f>DATE(YEAR(F8)+4,MONTH(F8),DAY(F8)-1)</f>
        <v>44768</v>
      </c>
      <c r="I8" s="11">
        <f t="shared" ref="I8:I44" ca="1" si="0">IF(ISBLANK(H8),"",H8-DATE(YEAR(NOW()),MONTH(NOW()),DAY(NOW())))</f>
        <v>59</v>
      </c>
      <c r="J8" s="9" t="str">
        <f t="shared" ref="J8:J44" ca="1" si="1">IF(I8="","",IF(I8&lt;0,"OVERDUE","NOT DUE"))</f>
        <v>NOT DUE</v>
      </c>
      <c r="K8" s="27" t="s">
        <v>126</v>
      </c>
      <c r="L8" s="10"/>
    </row>
    <row r="9" spans="1:12" x14ac:dyDescent="0.15">
      <c r="A9" s="9" t="s">
        <v>170</v>
      </c>
      <c r="B9" s="28" t="s">
        <v>32</v>
      </c>
      <c r="C9" s="28" t="s">
        <v>33</v>
      </c>
      <c r="D9" s="19" t="s">
        <v>89</v>
      </c>
      <c r="E9" s="7">
        <v>42348</v>
      </c>
      <c r="F9" s="7">
        <v>44534</v>
      </c>
      <c r="G9" s="31"/>
      <c r="H9" s="8">
        <f>DATE(YEAR(F9)+1,MONTH(F9),DAY(F9)-1)</f>
        <v>44898</v>
      </c>
      <c r="I9" s="11">
        <f t="shared" ca="1" si="0"/>
        <v>189</v>
      </c>
      <c r="J9" s="9" t="str">
        <f t="shared" ca="1" si="1"/>
        <v>NOT DUE</v>
      </c>
      <c r="K9" s="13"/>
      <c r="L9" s="10"/>
    </row>
    <row r="10" spans="1:12" ht="24" x14ac:dyDescent="0.15">
      <c r="A10" s="9" t="s">
        <v>171</v>
      </c>
      <c r="B10" s="28" t="s">
        <v>34</v>
      </c>
      <c r="C10" s="28" t="s">
        <v>35</v>
      </c>
      <c r="D10" s="19" t="s">
        <v>2</v>
      </c>
      <c r="E10" s="7">
        <v>42348</v>
      </c>
      <c r="F10" s="7">
        <v>44702</v>
      </c>
      <c r="G10" s="31"/>
      <c r="H10" s="8">
        <f>EDATE(F10-1,1)</f>
        <v>44732</v>
      </c>
      <c r="I10" s="11">
        <f t="shared" ca="1" si="0"/>
        <v>23</v>
      </c>
      <c r="J10" s="9" t="str">
        <f t="shared" ca="1" si="1"/>
        <v>NOT DUE</v>
      </c>
      <c r="K10" s="13"/>
      <c r="L10" s="69"/>
    </row>
    <row r="11" spans="1:12" ht="24" x14ac:dyDescent="0.15">
      <c r="A11" s="9" t="s">
        <v>172</v>
      </c>
      <c r="B11" s="28" t="s">
        <v>36</v>
      </c>
      <c r="C11" s="28" t="s">
        <v>37</v>
      </c>
      <c r="D11" s="19" t="s">
        <v>89</v>
      </c>
      <c r="E11" s="7">
        <v>42348</v>
      </c>
      <c r="F11" s="7">
        <v>44534</v>
      </c>
      <c r="G11" s="31"/>
      <c r="H11" s="8">
        <f t="shared" ref="H11:H30" si="2">DATE(YEAR(F11)+1,MONTH(F11),DAY(F11)-1)</f>
        <v>44898</v>
      </c>
      <c r="I11" s="11">
        <f t="shared" ca="1" si="0"/>
        <v>189</v>
      </c>
      <c r="J11" s="9" t="str">
        <f t="shared" ca="1" si="1"/>
        <v>NOT DUE</v>
      </c>
      <c r="K11" s="13"/>
      <c r="L11" s="10"/>
    </row>
    <row r="12" spans="1:12" ht="24" x14ac:dyDescent="0.15">
      <c r="A12" s="9" t="s">
        <v>173</v>
      </c>
      <c r="B12" s="28" t="s">
        <v>36</v>
      </c>
      <c r="C12" s="28" t="s">
        <v>38</v>
      </c>
      <c r="D12" s="19" t="s">
        <v>89</v>
      </c>
      <c r="E12" s="7">
        <v>42348</v>
      </c>
      <c r="F12" s="7">
        <v>44534</v>
      </c>
      <c r="G12" s="31"/>
      <c r="H12" s="8">
        <f t="shared" si="2"/>
        <v>44898</v>
      </c>
      <c r="I12" s="11">
        <f t="shared" ca="1" si="0"/>
        <v>189</v>
      </c>
      <c r="J12" s="9" t="str">
        <f t="shared" ca="1" si="1"/>
        <v>NOT DUE</v>
      </c>
      <c r="K12" s="13"/>
      <c r="L12" s="10"/>
    </row>
    <row r="13" spans="1:12" ht="24" x14ac:dyDescent="0.15">
      <c r="A13" s="9" t="s">
        <v>174</v>
      </c>
      <c r="B13" s="28" t="s">
        <v>39</v>
      </c>
      <c r="C13" s="28" t="s">
        <v>40</v>
      </c>
      <c r="D13" s="19" t="s">
        <v>89</v>
      </c>
      <c r="E13" s="7">
        <v>42348</v>
      </c>
      <c r="F13" s="7">
        <v>44534</v>
      </c>
      <c r="G13" s="31"/>
      <c r="H13" s="8">
        <f t="shared" si="2"/>
        <v>44898</v>
      </c>
      <c r="I13" s="11">
        <f t="shared" ca="1" si="0"/>
        <v>189</v>
      </c>
      <c r="J13" s="9" t="str">
        <f t="shared" ca="1" si="1"/>
        <v>NOT DUE</v>
      </c>
      <c r="K13" s="13"/>
      <c r="L13" s="10"/>
    </row>
    <row r="14" spans="1:12" ht="24" x14ac:dyDescent="0.15">
      <c r="A14" s="9" t="s">
        <v>175</v>
      </c>
      <c r="B14" s="28" t="s">
        <v>39</v>
      </c>
      <c r="C14" s="28" t="s">
        <v>41</v>
      </c>
      <c r="D14" s="19" t="s">
        <v>89</v>
      </c>
      <c r="E14" s="7">
        <v>42348</v>
      </c>
      <c r="F14" s="7">
        <v>44534</v>
      </c>
      <c r="G14" s="31"/>
      <c r="H14" s="8">
        <f t="shared" si="2"/>
        <v>44898</v>
      </c>
      <c r="I14" s="11">
        <f t="shared" ca="1" si="0"/>
        <v>189</v>
      </c>
      <c r="J14" s="9" t="str">
        <f t="shared" ca="1" si="1"/>
        <v>NOT DUE</v>
      </c>
      <c r="K14" s="13"/>
      <c r="L14" s="10"/>
    </row>
    <row r="15" spans="1:12" ht="36" x14ac:dyDescent="0.15">
      <c r="A15" s="9" t="s">
        <v>176</v>
      </c>
      <c r="B15" s="28" t="s">
        <v>42</v>
      </c>
      <c r="C15" s="28" t="s">
        <v>43</v>
      </c>
      <c r="D15" s="19" t="s">
        <v>89</v>
      </c>
      <c r="E15" s="7">
        <v>42348</v>
      </c>
      <c r="F15" s="7">
        <v>44534</v>
      </c>
      <c r="G15" s="31"/>
      <c r="H15" s="8">
        <f t="shared" si="2"/>
        <v>44898</v>
      </c>
      <c r="I15" s="11">
        <f t="shared" ca="1" si="0"/>
        <v>189</v>
      </c>
      <c r="J15" s="9" t="str">
        <f t="shared" ca="1" si="1"/>
        <v>NOT DUE</v>
      </c>
      <c r="K15" s="13"/>
      <c r="L15" s="10"/>
    </row>
    <row r="16" spans="1:12" ht="36" x14ac:dyDescent="0.15">
      <c r="A16" s="9" t="s">
        <v>177</v>
      </c>
      <c r="B16" s="28" t="s">
        <v>42</v>
      </c>
      <c r="C16" s="28" t="s">
        <v>41</v>
      </c>
      <c r="D16" s="19" t="s">
        <v>89</v>
      </c>
      <c r="E16" s="7">
        <v>42348</v>
      </c>
      <c r="F16" s="7">
        <v>44534</v>
      </c>
      <c r="G16" s="31"/>
      <c r="H16" s="8">
        <f t="shared" si="2"/>
        <v>44898</v>
      </c>
      <c r="I16" s="11">
        <f t="shared" ca="1" si="0"/>
        <v>189</v>
      </c>
      <c r="J16" s="9" t="str">
        <f t="shared" ca="1" si="1"/>
        <v>NOT DUE</v>
      </c>
      <c r="K16" s="13"/>
      <c r="L16" s="10"/>
    </row>
    <row r="17" spans="1:12" ht="15" customHeight="1" x14ac:dyDescent="0.15">
      <c r="A17" s="9" t="s">
        <v>178</v>
      </c>
      <c r="B17" s="28" t="s">
        <v>44</v>
      </c>
      <c r="C17" s="28" t="s">
        <v>45</v>
      </c>
      <c r="D17" s="19" t="s">
        <v>89</v>
      </c>
      <c r="E17" s="7">
        <v>42348</v>
      </c>
      <c r="F17" s="7">
        <v>44534</v>
      </c>
      <c r="G17" s="31"/>
      <c r="H17" s="8">
        <f t="shared" si="2"/>
        <v>44898</v>
      </c>
      <c r="I17" s="11">
        <f t="shared" ca="1" si="0"/>
        <v>189</v>
      </c>
      <c r="J17" s="9" t="str">
        <f t="shared" ca="1" si="1"/>
        <v>NOT DUE</v>
      </c>
      <c r="K17" s="13"/>
      <c r="L17" s="10"/>
    </row>
    <row r="18" spans="1:12" ht="24" x14ac:dyDescent="0.15">
      <c r="A18" s="9" t="s">
        <v>179</v>
      </c>
      <c r="B18" s="28" t="s">
        <v>46</v>
      </c>
      <c r="C18" s="28" t="s">
        <v>47</v>
      </c>
      <c r="D18" s="19" t="s">
        <v>89</v>
      </c>
      <c r="E18" s="7">
        <v>42348</v>
      </c>
      <c r="F18" s="7">
        <v>44534</v>
      </c>
      <c r="G18" s="31"/>
      <c r="H18" s="8">
        <f t="shared" si="2"/>
        <v>44898</v>
      </c>
      <c r="I18" s="11">
        <f t="shared" ca="1" si="0"/>
        <v>189</v>
      </c>
      <c r="J18" s="9" t="str">
        <f t="shared" ca="1" si="1"/>
        <v>NOT DUE</v>
      </c>
      <c r="K18" s="13"/>
      <c r="L18" s="10"/>
    </row>
    <row r="19" spans="1:12" ht="24" x14ac:dyDescent="0.15">
      <c r="A19" s="9" t="s">
        <v>180</v>
      </c>
      <c r="B19" s="28" t="s">
        <v>48</v>
      </c>
      <c r="C19" s="28" t="s">
        <v>49</v>
      </c>
      <c r="D19" s="19" t="s">
        <v>89</v>
      </c>
      <c r="E19" s="7">
        <v>42348</v>
      </c>
      <c r="F19" s="7">
        <v>44534</v>
      </c>
      <c r="G19" s="31"/>
      <c r="H19" s="8">
        <f t="shared" si="2"/>
        <v>44898</v>
      </c>
      <c r="I19" s="11">
        <f t="shared" ca="1" si="0"/>
        <v>189</v>
      </c>
      <c r="J19" s="9" t="str">
        <f t="shared" ca="1" si="1"/>
        <v>NOT DUE</v>
      </c>
      <c r="K19" s="13"/>
      <c r="L19" s="10"/>
    </row>
    <row r="20" spans="1:12" x14ac:dyDescent="0.15">
      <c r="A20" s="9" t="s">
        <v>181</v>
      </c>
      <c r="B20" s="28" t="s">
        <v>50</v>
      </c>
      <c r="C20" s="28" t="s">
        <v>51</v>
      </c>
      <c r="D20" s="19" t="s">
        <v>89</v>
      </c>
      <c r="E20" s="7">
        <v>42348</v>
      </c>
      <c r="F20" s="7">
        <v>44534</v>
      </c>
      <c r="G20" s="31"/>
      <c r="H20" s="8">
        <f t="shared" si="2"/>
        <v>44898</v>
      </c>
      <c r="I20" s="11">
        <f t="shared" ca="1" si="0"/>
        <v>189</v>
      </c>
      <c r="J20" s="9" t="str">
        <f t="shared" ca="1" si="1"/>
        <v>NOT DUE</v>
      </c>
      <c r="K20" s="13"/>
      <c r="L20" s="10"/>
    </row>
    <row r="21" spans="1:12" x14ac:dyDescent="0.15">
      <c r="A21" s="9" t="s">
        <v>182</v>
      </c>
      <c r="B21" s="28" t="s">
        <v>52</v>
      </c>
      <c r="C21" s="28" t="s">
        <v>53</v>
      </c>
      <c r="D21" s="19" t="s">
        <v>89</v>
      </c>
      <c r="E21" s="7">
        <v>42348</v>
      </c>
      <c r="F21" s="7">
        <v>44534</v>
      </c>
      <c r="G21" s="31"/>
      <c r="H21" s="8">
        <f t="shared" si="2"/>
        <v>44898</v>
      </c>
      <c r="I21" s="11">
        <f t="shared" ca="1" si="0"/>
        <v>189</v>
      </c>
      <c r="J21" s="9" t="str">
        <f t="shared" ca="1" si="1"/>
        <v>NOT DUE</v>
      </c>
      <c r="K21" s="13"/>
      <c r="L21" s="10"/>
    </row>
    <row r="22" spans="1:12" ht="24" x14ac:dyDescent="0.15">
      <c r="A22" s="9" t="s">
        <v>183</v>
      </c>
      <c r="B22" s="28" t="s">
        <v>54</v>
      </c>
      <c r="C22" s="28" t="s">
        <v>55</v>
      </c>
      <c r="D22" s="19" t="s">
        <v>89</v>
      </c>
      <c r="E22" s="7">
        <v>42348</v>
      </c>
      <c r="F22" s="7">
        <v>44534</v>
      </c>
      <c r="G22" s="31"/>
      <c r="H22" s="8">
        <f t="shared" si="2"/>
        <v>44898</v>
      </c>
      <c r="I22" s="11">
        <f t="shared" ca="1" si="0"/>
        <v>189</v>
      </c>
      <c r="J22" s="9" t="str">
        <f t="shared" ca="1" si="1"/>
        <v>NOT DUE</v>
      </c>
      <c r="K22" s="13"/>
      <c r="L22" s="10"/>
    </row>
    <row r="23" spans="1:12" ht="15" customHeight="1" x14ac:dyDescent="0.15">
      <c r="A23" s="9" t="s">
        <v>184</v>
      </c>
      <c r="B23" s="28" t="s">
        <v>56</v>
      </c>
      <c r="C23" s="28" t="s">
        <v>57</v>
      </c>
      <c r="D23" s="19" t="s">
        <v>89</v>
      </c>
      <c r="E23" s="7">
        <v>42348</v>
      </c>
      <c r="F23" s="7">
        <v>44534</v>
      </c>
      <c r="G23" s="31"/>
      <c r="H23" s="8">
        <f t="shared" si="2"/>
        <v>44898</v>
      </c>
      <c r="I23" s="11">
        <f t="shared" ca="1" si="0"/>
        <v>189</v>
      </c>
      <c r="J23" s="9" t="str">
        <f t="shared" ca="1" si="1"/>
        <v>NOT DUE</v>
      </c>
      <c r="K23" s="13"/>
      <c r="L23" s="10"/>
    </row>
    <row r="24" spans="1:12" x14ac:dyDescent="0.15">
      <c r="A24" s="9" t="s">
        <v>185</v>
      </c>
      <c r="B24" s="28" t="s">
        <v>52</v>
      </c>
      <c r="C24" s="28" t="s">
        <v>58</v>
      </c>
      <c r="D24" s="19" t="s">
        <v>89</v>
      </c>
      <c r="E24" s="7">
        <v>42348</v>
      </c>
      <c r="F24" s="7">
        <v>44534</v>
      </c>
      <c r="G24" s="31"/>
      <c r="H24" s="8">
        <f t="shared" si="2"/>
        <v>44898</v>
      </c>
      <c r="I24" s="11">
        <f t="shared" ca="1" si="0"/>
        <v>189</v>
      </c>
      <c r="J24" s="9" t="str">
        <f t="shared" ca="1" si="1"/>
        <v>NOT DUE</v>
      </c>
      <c r="K24" s="13"/>
      <c r="L24" s="10"/>
    </row>
    <row r="25" spans="1:12" x14ac:dyDescent="0.15">
      <c r="A25" s="9" t="s">
        <v>186</v>
      </c>
      <c r="B25" s="28" t="s">
        <v>59</v>
      </c>
      <c r="C25" s="28" t="s">
        <v>60</v>
      </c>
      <c r="D25" s="19" t="s">
        <v>89</v>
      </c>
      <c r="E25" s="7">
        <v>42348</v>
      </c>
      <c r="F25" s="7">
        <v>44534</v>
      </c>
      <c r="G25" s="31"/>
      <c r="H25" s="8">
        <f t="shared" si="2"/>
        <v>44898</v>
      </c>
      <c r="I25" s="11">
        <f t="shared" ca="1" si="0"/>
        <v>189</v>
      </c>
      <c r="J25" s="9" t="str">
        <f t="shared" ca="1" si="1"/>
        <v>NOT DUE</v>
      </c>
      <c r="K25" s="13"/>
      <c r="L25" s="10"/>
    </row>
    <row r="26" spans="1:12" ht="24" x14ac:dyDescent="0.15">
      <c r="A26" s="9" t="s">
        <v>187</v>
      </c>
      <c r="B26" s="28" t="s">
        <v>61</v>
      </c>
      <c r="C26" s="28" t="s">
        <v>62</v>
      </c>
      <c r="D26" s="19" t="s">
        <v>89</v>
      </c>
      <c r="E26" s="7">
        <v>42348</v>
      </c>
      <c r="F26" s="7">
        <v>44534</v>
      </c>
      <c r="G26" s="31"/>
      <c r="H26" s="8">
        <f t="shared" si="2"/>
        <v>44898</v>
      </c>
      <c r="I26" s="11">
        <f t="shared" ca="1" si="0"/>
        <v>189</v>
      </c>
      <c r="J26" s="9" t="str">
        <f t="shared" ca="1" si="1"/>
        <v>NOT DUE</v>
      </c>
      <c r="K26" s="13"/>
      <c r="L26" s="10"/>
    </row>
    <row r="27" spans="1:12" ht="24" x14ac:dyDescent="0.15">
      <c r="A27" s="9" t="s">
        <v>188</v>
      </c>
      <c r="B27" s="28" t="s">
        <v>63</v>
      </c>
      <c r="C27" s="28" t="s">
        <v>38</v>
      </c>
      <c r="D27" s="19" t="s">
        <v>89</v>
      </c>
      <c r="E27" s="7">
        <v>42348</v>
      </c>
      <c r="F27" s="7">
        <v>44534</v>
      </c>
      <c r="G27" s="31"/>
      <c r="H27" s="8">
        <f t="shared" si="2"/>
        <v>44898</v>
      </c>
      <c r="I27" s="11">
        <f t="shared" ca="1" si="0"/>
        <v>189</v>
      </c>
      <c r="J27" s="9" t="str">
        <f t="shared" ca="1" si="1"/>
        <v>NOT DUE</v>
      </c>
      <c r="K27" s="13"/>
      <c r="L27" s="10"/>
    </row>
    <row r="28" spans="1:12" ht="24" x14ac:dyDescent="0.15">
      <c r="A28" s="9" t="s">
        <v>189</v>
      </c>
      <c r="B28" s="28" t="s">
        <v>63</v>
      </c>
      <c r="C28" s="28" t="s">
        <v>64</v>
      </c>
      <c r="D28" s="19" t="s">
        <v>89</v>
      </c>
      <c r="E28" s="7">
        <v>42348</v>
      </c>
      <c r="F28" s="7">
        <v>44534</v>
      </c>
      <c r="G28" s="31"/>
      <c r="H28" s="8">
        <f t="shared" si="2"/>
        <v>44898</v>
      </c>
      <c r="I28" s="11">
        <f t="shared" ca="1" si="0"/>
        <v>189</v>
      </c>
      <c r="J28" s="9" t="str">
        <f t="shared" ca="1" si="1"/>
        <v>NOT DUE</v>
      </c>
      <c r="K28" s="13"/>
      <c r="L28" s="10"/>
    </row>
    <row r="29" spans="1:12" x14ac:dyDescent="0.15">
      <c r="A29" s="9" t="s">
        <v>190</v>
      </c>
      <c r="B29" s="28" t="s">
        <v>65</v>
      </c>
      <c r="C29" s="28" t="s">
        <v>66</v>
      </c>
      <c r="D29" s="19" t="s">
        <v>89</v>
      </c>
      <c r="E29" s="7">
        <v>42348</v>
      </c>
      <c r="F29" s="7">
        <v>44534</v>
      </c>
      <c r="G29" s="31"/>
      <c r="H29" s="8">
        <f t="shared" si="2"/>
        <v>44898</v>
      </c>
      <c r="I29" s="11">
        <f t="shared" ca="1" si="0"/>
        <v>189</v>
      </c>
      <c r="J29" s="9" t="str">
        <f t="shared" ca="1" si="1"/>
        <v>NOT DUE</v>
      </c>
      <c r="K29" s="13"/>
      <c r="L29" s="10"/>
    </row>
    <row r="30" spans="1:12" ht="24" x14ac:dyDescent="0.15">
      <c r="A30" s="9" t="s">
        <v>191</v>
      </c>
      <c r="B30" s="28" t="s">
        <v>65</v>
      </c>
      <c r="C30" s="28" t="s">
        <v>67</v>
      </c>
      <c r="D30" s="19" t="s">
        <v>89</v>
      </c>
      <c r="E30" s="7">
        <v>42348</v>
      </c>
      <c r="F30" s="7">
        <v>44534</v>
      </c>
      <c r="G30" s="31"/>
      <c r="H30" s="8">
        <f t="shared" si="2"/>
        <v>44898</v>
      </c>
      <c r="I30" s="11">
        <f t="shared" ca="1" si="0"/>
        <v>189</v>
      </c>
      <c r="J30" s="9" t="str">
        <f t="shared" ca="1" si="1"/>
        <v>NOT DUE</v>
      </c>
      <c r="K30" s="13"/>
      <c r="L30" s="10"/>
    </row>
    <row r="31" spans="1:12" ht="24" x14ac:dyDescent="0.15">
      <c r="A31" s="9" t="s">
        <v>192</v>
      </c>
      <c r="B31" s="28" t="s">
        <v>65</v>
      </c>
      <c r="C31" s="28" t="s">
        <v>3039</v>
      </c>
      <c r="D31" s="19" t="s">
        <v>1</v>
      </c>
      <c r="E31" s="7">
        <v>42348</v>
      </c>
      <c r="F31" s="7">
        <v>44569</v>
      </c>
      <c r="G31" s="31"/>
      <c r="H31" s="8">
        <f>DATE(YEAR(F31),MONTH(F31)+6,DAY(F31)-1)</f>
        <v>44749</v>
      </c>
      <c r="I31" s="11">
        <f t="shared" ca="1" si="0"/>
        <v>40</v>
      </c>
      <c r="J31" s="9" t="str">
        <f t="shared" ca="1" si="1"/>
        <v>NOT DUE</v>
      </c>
      <c r="K31" s="13"/>
      <c r="L31" s="10"/>
    </row>
    <row r="32" spans="1:12" x14ac:dyDescent="0.15">
      <c r="A32" s="9" t="s">
        <v>193</v>
      </c>
      <c r="B32" s="28" t="s">
        <v>32</v>
      </c>
      <c r="C32" s="28" t="s">
        <v>68</v>
      </c>
      <c r="D32" s="19" t="s">
        <v>89</v>
      </c>
      <c r="E32" s="7">
        <v>42348</v>
      </c>
      <c r="F32" s="7">
        <v>44534</v>
      </c>
      <c r="G32" s="31"/>
      <c r="H32" s="8">
        <f t="shared" ref="H32:H44" si="3">DATE(YEAR(F32)+1,MONTH(F32),DAY(F32)-1)</f>
        <v>44898</v>
      </c>
      <c r="I32" s="11">
        <f t="shared" ca="1" si="0"/>
        <v>189</v>
      </c>
      <c r="J32" s="9" t="str">
        <f t="shared" ca="1" si="1"/>
        <v>NOT DUE</v>
      </c>
      <c r="K32" s="13"/>
      <c r="L32" s="10"/>
    </row>
    <row r="33" spans="1:12" x14ac:dyDescent="0.15">
      <c r="A33" s="9" t="s">
        <v>194</v>
      </c>
      <c r="B33" s="28" t="s">
        <v>32</v>
      </c>
      <c r="C33" s="28" t="s">
        <v>69</v>
      </c>
      <c r="D33" s="19" t="s">
        <v>89</v>
      </c>
      <c r="E33" s="7">
        <v>42348</v>
      </c>
      <c r="F33" s="7">
        <v>44534</v>
      </c>
      <c r="G33" s="31"/>
      <c r="H33" s="8">
        <f t="shared" si="3"/>
        <v>44898</v>
      </c>
      <c r="I33" s="11">
        <f t="shared" ca="1" si="0"/>
        <v>189</v>
      </c>
      <c r="J33" s="9" t="str">
        <f t="shared" ca="1" si="1"/>
        <v>NOT DUE</v>
      </c>
      <c r="K33" s="13"/>
      <c r="L33" s="10"/>
    </row>
    <row r="34" spans="1:12" ht="24" x14ac:dyDescent="0.15">
      <c r="A34" s="9" t="s">
        <v>195</v>
      </c>
      <c r="B34" s="28" t="s">
        <v>70</v>
      </c>
      <c r="C34" s="28" t="s">
        <v>71</v>
      </c>
      <c r="D34" s="19" t="s">
        <v>89</v>
      </c>
      <c r="E34" s="7">
        <v>42348</v>
      </c>
      <c r="F34" s="7">
        <v>44534</v>
      </c>
      <c r="G34" s="31"/>
      <c r="H34" s="8">
        <f t="shared" si="3"/>
        <v>44898</v>
      </c>
      <c r="I34" s="11">
        <f t="shared" ca="1" si="0"/>
        <v>189</v>
      </c>
      <c r="J34" s="9" t="str">
        <f t="shared" ca="1" si="1"/>
        <v>NOT DUE</v>
      </c>
      <c r="K34" s="13"/>
      <c r="L34" s="10"/>
    </row>
    <row r="35" spans="1:12" x14ac:dyDescent="0.15">
      <c r="A35" s="9" t="s">
        <v>196</v>
      </c>
      <c r="B35" s="28" t="s">
        <v>70</v>
      </c>
      <c r="C35" s="28" t="s">
        <v>72</v>
      </c>
      <c r="D35" s="19" t="s">
        <v>89</v>
      </c>
      <c r="E35" s="7">
        <v>42348</v>
      </c>
      <c r="F35" s="7">
        <v>44534</v>
      </c>
      <c r="G35" s="31"/>
      <c r="H35" s="8">
        <f t="shared" si="3"/>
        <v>44898</v>
      </c>
      <c r="I35" s="11">
        <f t="shared" ca="1" si="0"/>
        <v>189</v>
      </c>
      <c r="J35" s="9" t="str">
        <f t="shared" ca="1" si="1"/>
        <v>NOT DUE</v>
      </c>
      <c r="K35" s="13"/>
      <c r="L35" s="10"/>
    </row>
    <row r="36" spans="1:12" x14ac:dyDescent="0.15">
      <c r="A36" s="9" t="s">
        <v>197</v>
      </c>
      <c r="B36" s="28" t="s">
        <v>73</v>
      </c>
      <c r="C36" s="28" t="s">
        <v>74</v>
      </c>
      <c r="D36" s="19" t="s">
        <v>89</v>
      </c>
      <c r="E36" s="7">
        <v>42348</v>
      </c>
      <c r="F36" s="7">
        <v>44534</v>
      </c>
      <c r="G36" s="31"/>
      <c r="H36" s="8">
        <f t="shared" si="3"/>
        <v>44898</v>
      </c>
      <c r="I36" s="11">
        <f t="shared" ca="1" si="0"/>
        <v>189</v>
      </c>
      <c r="J36" s="9" t="str">
        <f t="shared" ca="1" si="1"/>
        <v>NOT DUE</v>
      </c>
      <c r="K36" s="13"/>
      <c r="L36" s="10"/>
    </row>
    <row r="37" spans="1:12" x14ac:dyDescent="0.15">
      <c r="A37" s="9" t="s">
        <v>198</v>
      </c>
      <c r="B37" s="28" t="s">
        <v>73</v>
      </c>
      <c r="C37" s="28" t="s">
        <v>75</v>
      </c>
      <c r="D37" s="19" t="s">
        <v>89</v>
      </c>
      <c r="E37" s="7">
        <v>42348</v>
      </c>
      <c r="F37" s="7">
        <v>44534</v>
      </c>
      <c r="G37" s="31"/>
      <c r="H37" s="8">
        <f t="shared" si="3"/>
        <v>44898</v>
      </c>
      <c r="I37" s="11">
        <f t="shared" ca="1" si="0"/>
        <v>189</v>
      </c>
      <c r="J37" s="9" t="str">
        <f t="shared" ca="1" si="1"/>
        <v>NOT DUE</v>
      </c>
      <c r="K37" s="13"/>
      <c r="L37" s="10"/>
    </row>
    <row r="38" spans="1:12" ht="36" x14ac:dyDescent="0.15">
      <c r="A38" s="9" t="s">
        <v>199</v>
      </c>
      <c r="B38" s="28" t="s">
        <v>76</v>
      </c>
      <c r="C38" s="28" t="s">
        <v>77</v>
      </c>
      <c r="D38" s="19" t="s">
        <v>89</v>
      </c>
      <c r="E38" s="7">
        <v>42348</v>
      </c>
      <c r="F38" s="7">
        <v>44534</v>
      </c>
      <c r="G38" s="31"/>
      <c r="H38" s="8">
        <f t="shared" si="3"/>
        <v>44898</v>
      </c>
      <c r="I38" s="11">
        <f t="shared" ca="1" si="0"/>
        <v>189</v>
      </c>
      <c r="J38" s="9" t="str">
        <f t="shared" ca="1" si="1"/>
        <v>NOT DUE</v>
      </c>
      <c r="K38" s="13"/>
      <c r="L38" s="10"/>
    </row>
    <row r="39" spans="1:12" ht="24" x14ac:dyDescent="0.15">
      <c r="A39" s="9" t="s">
        <v>200</v>
      </c>
      <c r="B39" s="28" t="s">
        <v>78</v>
      </c>
      <c r="C39" s="28" t="s">
        <v>79</v>
      </c>
      <c r="D39" s="19" t="s">
        <v>89</v>
      </c>
      <c r="E39" s="7">
        <v>42348</v>
      </c>
      <c r="F39" s="7">
        <v>44534</v>
      </c>
      <c r="G39" s="31"/>
      <c r="H39" s="8">
        <f t="shared" si="3"/>
        <v>44898</v>
      </c>
      <c r="I39" s="11">
        <f t="shared" ca="1" si="0"/>
        <v>189</v>
      </c>
      <c r="J39" s="9" t="str">
        <f t="shared" ca="1" si="1"/>
        <v>NOT DUE</v>
      </c>
      <c r="K39" s="13"/>
      <c r="L39" s="10"/>
    </row>
    <row r="40" spans="1:12" ht="36" x14ac:dyDescent="0.15">
      <c r="A40" s="9" t="s">
        <v>201</v>
      </c>
      <c r="B40" s="28" t="s">
        <v>80</v>
      </c>
      <c r="C40" s="28" t="s">
        <v>81</v>
      </c>
      <c r="D40" s="19" t="s">
        <v>89</v>
      </c>
      <c r="E40" s="7">
        <v>42348</v>
      </c>
      <c r="F40" s="7">
        <v>44534</v>
      </c>
      <c r="G40" s="31"/>
      <c r="H40" s="8">
        <f t="shared" si="3"/>
        <v>44898</v>
      </c>
      <c r="I40" s="11">
        <f t="shared" ca="1" si="0"/>
        <v>189</v>
      </c>
      <c r="J40" s="9" t="str">
        <f t="shared" ca="1" si="1"/>
        <v>NOT DUE</v>
      </c>
      <c r="K40" s="13"/>
      <c r="L40" s="10"/>
    </row>
    <row r="41" spans="1:12" ht="36" x14ac:dyDescent="0.15">
      <c r="A41" s="9" t="s">
        <v>202</v>
      </c>
      <c r="B41" s="28" t="s">
        <v>80</v>
      </c>
      <c r="C41" s="28" t="s">
        <v>82</v>
      </c>
      <c r="D41" s="19" t="s">
        <v>89</v>
      </c>
      <c r="E41" s="7">
        <v>42348</v>
      </c>
      <c r="F41" s="7">
        <v>44534</v>
      </c>
      <c r="G41" s="31"/>
      <c r="H41" s="8">
        <f t="shared" si="3"/>
        <v>44898</v>
      </c>
      <c r="I41" s="11">
        <f t="shared" ca="1" si="0"/>
        <v>189</v>
      </c>
      <c r="J41" s="9" t="str">
        <f t="shared" ca="1" si="1"/>
        <v>NOT DUE</v>
      </c>
      <c r="K41" s="13"/>
      <c r="L41" s="10"/>
    </row>
    <row r="42" spans="1:12" ht="24" x14ac:dyDescent="0.15">
      <c r="A42" s="9" t="s">
        <v>203</v>
      </c>
      <c r="B42" s="28" t="s">
        <v>83</v>
      </c>
      <c r="C42" s="28" t="s">
        <v>81</v>
      </c>
      <c r="D42" s="19" t="s">
        <v>89</v>
      </c>
      <c r="E42" s="7">
        <v>42348</v>
      </c>
      <c r="F42" s="7">
        <v>44534</v>
      </c>
      <c r="G42" s="31"/>
      <c r="H42" s="8">
        <f t="shared" si="3"/>
        <v>44898</v>
      </c>
      <c r="I42" s="11">
        <f t="shared" ca="1" si="0"/>
        <v>189</v>
      </c>
      <c r="J42" s="9" t="str">
        <f t="shared" ca="1" si="1"/>
        <v>NOT DUE</v>
      </c>
      <c r="K42" s="13"/>
      <c r="L42" s="10"/>
    </row>
    <row r="43" spans="1:12" ht="24" x14ac:dyDescent="0.15">
      <c r="A43" s="9" t="s">
        <v>204</v>
      </c>
      <c r="B43" s="28" t="s">
        <v>84</v>
      </c>
      <c r="C43" s="28" t="s">
        <v>85</v>
      </c>
      <c r="D43" s="19" t="s">
        <v>89</v>
      </c>
      <c r="E43" s="7">
        <v>42348</v>
      </c>
      <c r="F43" s="7">
        <v>44534</v>
      </c>
      <c r="G43" s="31"/>
      <c r="H43" s="8">
        <f t="shared" si="3"/>
        <v>44898</v>
      </c>
      <c r="I43" s="11">
        <f t="shared" ca="1" si="0"/>
        <v>189</v>
      </c>
      <c r="J43" s="9" t="str">
        <f t="shared" ca="1" si="1"/>
        <v>NOT DUE</v>
      </c>
      <c r="K43" s="13"/>
      <c r="L43" s="10"/>
    </row>
    <row r="44" spans="1:12" ht="24" x14ac:dyDescent="0.15">
      <c r="A44" s="9" t="s">
        <v>3042</v>
      </c>
      <c r="B44" s="28" t="s">
        <v>86</v>
      </c>
      <c r="C44" s="28" t="s">
        <v>87</v>
      </c>
      <c r="D44" s="19" t="s">
        <v>89</v>
      </c>
      <c r="E44" s="7">
        <v>42348</v>
      </c>
      <c r="F44" s="7">
        <v>44534</v>
      </c>
      <c r="G44" s="31"/>
      <c r="H44" s="8">
        <f t="shared" si="3"/>
        <v>44898</v>
      </c>
      <c r="I44" s="11">
        <f t="shared" ca="1" si="0"/>
        <v>189</v>
      </c>
      <c r="J44" s="9" t="str">
        <f t="shared" ca="1" si="1"/>
        <v>NOT DUE</v>
      </c>
      <c r="K44" s="13"/>
      <c r="L44" s="10"/>
    </row>
    <row r="48" spans="1:12" x14ac:dyDescent="0.15">
      <c r="B48" s="66" t="s">
        <v>1418</v>
      </c>
      <c r="C48" s="62"/>
      <c r="D48" s="25" t="s">
        <v>1419</v>
      </c>
      <c r="F48" s="66" t="s">
        <v>1420</v>
      </c>
      <c r="G48" s="148"/>
      <c r="H48" s="148"/>
    </row>
    <row r="49" spans="3:9" x14ac:dyDescent="0.15">
      <c r="C49" s="18" t="str">
        <f>'Main Menu'!C124</f>
        <v>C/O Arn C. Montiague</v>
      </c>
      <c r="E49" s="64"/>
      <c r="F49" s="64"/>
      <c r="G49" s="149" t="str">
        <f>'Main Menu'!C123</f>
        <v>Capt. Wendell B. Judaya</v>
      </c>
      <c r="H49" s="149"/>
      <c r="I49" s="149"/>
    </row>
    <row r="50" spans="3:9" x14ac:dyDescent="0.15">
      <c r="C50" s="18" t="str">
        <f>'Main Menu'!C127</f>
        <v>2/E Alan A. Canama</v>
      </c>
    </row>
  </sheetData>
  <sheetProtection selectLockedCells="1"/>
  <mergeCells count="11">
    <mergeCell ref="G48:H48"/>
    <mergeCell ref="A4:B4"/>
    <mergeCell ref="D4:E4"/>
    <mergeCell ref="A5:B5"/>
    <mergeCell ref="G49:I49"/>
    <mergeCell ref="A1:B1"/>
    <mergeCell ref="D1:E1"/>
    <mergeCell ref="A2:B2"/>
    <mergeCell ref="D2:E2"/>
    <mergeCell ref="A3:B3"/>
    <mergeCell ref="D3:E3"/>
  </mergeCells>
  <phoneticPr fontId="10" type="noConversion"/>
  <conditionalFormatting sqref="J8:J30 J32:J44">
    <cfRule type="cellIs" dxfId="205" priority="3" operator="equal">
      <formula>"overdue"</formula>
    </cfRule>
  </conditionalFormatting>
  <conditionalFormatting sqref="J31">
    <cfRule type="cellIs" dxfId="204" priority="1" operator="equal">
      <formula>"overdue"</formula>
    </cfRule>
  </conditionalFormatting>
  <pageMargins left="0.7" right="0.7" top="0.75" bottom="0.75" header="0.3" footer="0.3"/>
  <pageSetup paperSize="9" scale="66" orientation="landscape" r:id="rId1"/>
  <drawing r:id="rId2"/>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2571</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'No.1 FO Storage Tank PS'!F5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2572</v>
      </c>
      <c r="B8" s="28" t="s">
        <v>1994</v>
      </c>
      <c r="C8" s="28" t="s">
        <v>1995</v>
      </c>
      <c r="D8" s="19" t="s">
        <v>3014</v>
      </c>
      <c r="E8" s="7">
        <v>42348</v>
      </c>
      <c r="F8" s="7">
        <v>44242</v>
      </c>
      <c r="G8" s="12"/>
      <c r="H8" s="8">
        <f t="shared" ref="H8:H16" si="0">DATE(YEAR(F8)+2,MONTH(F8)+6,DAY(F8)-1)</f>
        <v>45152</v>
      </c>
      <c r="I8" s="11">
        <f t="shared" ref="I8:I16" ca="1" si="1">IF(ISBLANK(H8),"",H8-DATE(YEAR(NOW()),MONTH(NOW()),DAY(NOW())))</f>
        <v>443</v>
      </c>
      <c r="J8" s="9" t="str">
        <f t="shared" ref="J8:J16" ca="1" si="2">IF(I8="","",IF(I8&lt;0,"OVERDUE","NOT DUE"))</f>
        <v>NOT DUE</v>
      </c>
      <c r="K8" s="28"/>
      <c r="L8" s="10"/>
    </row>
    <row r="9" spans="1:12" ht="24" x14ac:dyDescent="0.15">
      <c r="A9" s="9" t="s">
        <v>2573</v>
      </c>
      <c r="B9" s="28" t="s">
        <v>1996</v>
      </c>
      <c r="C9" s="28" t="s">
        <v>1997</v>
      </c>
      <c r="D9" s="19" t="s">
        <v>3014</v>
      </c>
      <c r="E9" s="7">
        <v>42348</v>
      </c>
      <c r="F9" s="7">
        <v>44242</v>
      </c>
      <c r="G9" s="12"/>
      <c r="H9" s="8">
        <f t="shared" si="0"/>
        <v>45152</v>
      </c>
      <c r="I9" s="11">
        <f t="shared" ca="1" si="1"/>
        <v>443</v>
      </c>
      <c r="J9" s="9" t="str">
        <f t="shared" ca="1" si="2"/>
        <v>NOT DUE</v>
      </c>
      <c r="K9" s="28"/>
      <c r="L9" s="10"/>
    </row>
    <row r="10" spans="1:12" ht="24" x14ac:dyDescent="0.15">
      <c r="A10" s="9" t="s">
        <v>2574</v>
      </c>
      <c r="B10" s="28" t="s">
        <v>1998</v>
      </c>
      <c r="C10" s="28" t="s">
        <v>1997</v>
      </c>
      <c r="D10" s="19" t="s">
        <v>3014</v>
      </c>
      <c r="E10" s="7">
        <v>42348</v>
      </c>
      <c r="F10" s="7">
        <v>44242</v>
      </c>
      <c r="G10" s="12"/>
      <c r="H10" s="8">
        <f t="shared" si="0"/>
        <v>45152</v>
      </c>
      <c r="I10" s="11">
        <f t="shared" ca="1" si="1"/>
        <v>443</v>
      </c>
      <c r="J10" s="9" t="str">
        <f t="shared" ca="1" si="2"/>
        <v>NOT DUE</v>
      </c>
      <c r="K10" s="28"/>
      <c r="L10" s="10"/>
    </row>
    <row r="11" spans="1:12" ht="24" x14ac:dyDescent="0.15">
      <c r="A11" s="9" t="s">
        <v>2575</v>
      </c>
      <c r="B11" s="28" t="s">
        <v>1999</v>
      </c>
      <c r="C11" s="28" t="s">
        <v>1997</v>
      </c>
      <c r="D11" s="19" t="s">
        <v>3014</v>
      </c>
      <c r="E11" s="7">
        <v>42348</v>
      </c>
      <c r="F11" s="7">
        <v>44242</v>
      </c>
      <c r="G11" s="12"/>
      <c r="H11" s="8">
        <f t="shared" si="0"/>
        <v>45152</v>
      </c>
      <c r="I11" s="11">
        <f t="shared" ca="1" si="1"/>
        <v>443</v>
      </c>
      <c r="J11" s="9" t="str">
        <f t="shared" ca="1" si="2"/>
        <v>NOT DUE</v>
      </c>
      <c r="K11" s="28"/>
      <c r="L11" s="10"/>
    </row>
    <row r="12" spans="1:12" ht="24" x14ac:dyDescent="0.15">
      <c r="A12" s="9" t="s">
        <v>2576</v>
      </c>
      <c r="B12" s="28" t="s">
        <v>2000</v>
      </c>
      <c r="C12" s="28" t="s">
        <v>1997</v>
      </c>
      <c r="D12" s="19" t="s">
        <v>3014</v>
      </c>
      <c r="E12" s="7">
        <v>42348</v>
      </c>
      <c r="F12" s="7">
        <v>44242</v>
      </c>
      <c r="G12" s="12"/>
      <c r="H12" s="8">
        <f t="shared" si="0"/>
        <v>45152</v>
      </c>
      <c r="I12" s="11">
        <f t="shared" ca="1" si="1"/>
        <v>443</v>
      </c>
      <c r="J12" s="9" t="str">
        <f t="shared" ca="1" si="2"/>
        <v>NOT DUE</v>
      </c>
      <c r="K12" s="28"/>
      <c r="L12" s="10"/>
    </row>
    <row r="13" spans="1:12" ht="24" x14ac:dyDescent="0.15">
      <c r="A13" s="9" t="s">
        <v>2577</v>
      </c>
      <c r="B13" s="28" t="s">
        <v>2001</v>
      </c>
      <c r="C13" s="28" t="s">
        <v>1997</v>
      </c>
      <c r="D13" s="19" t="s">
        <v>3014</v>
      </c>
      <c r="E13" s="7">
        <v>42348</v>
      </c>
      <c r="F13" s="7">
        <v>44242</v>
      </c>
      <c r="G13" s="12"/>
      <c r="H13" s="8">
        <f t="shared" si="0"/>
        <v>45152</v>
      </c>
      <c r="I13" s="11">
        <f t="shared" ca="1" si="1"/>
        <v>443</v>
      </c>
      <c r="J13" s="9" t="str">
        <f t="shared" ca="1" si="2"/>
        <v>NOT DUE</v>
      </c>
      <c r="K13" s="28"/>
      <c r="L13" s="10"/>
    </row>
    <row r="14" spans="1:12" ht="24" x14ac:dyDescent="0.15">
      <c r="A14" s="9" t="s">
        <v>2578</v>
      </c>
      <c r="B14" s="28" t="s">
        <v>1449</v>
      </c>
      <c r="C14" s="28" t="s">
        <v>2002</v>
      </c>
      <c r="D14" s="19" t="s">
        <v>3014</v>
      </c>
      <c r="E14" s="7">
        <v>42348</v>
      </c>
      <c r="F14" s="7">
        <v>44242</v>
      </c>
      <c r="G14" s="12"/>
      <c r="H14" s="8">
        <f t="shared" si="0"/>
        <v>45152</v>
      </c>
      <c r="I14" s="11">
        <f t="shared" ca="1" si="1"/>
        <v>443</v>
      </c>
      <c r="J14" s="9" t="str">
        <f t="shared" ca="1" si="2"/>
        <v>NOT DUE</v>
      </c>
      <c r="K14" s="28"/>
      <c r="L14" s="10"/>
    </row>
    <row r="15" spans="1:12" ht="24" x14ac:dyDescent="0.15">
      <c r="A15" s="9" t="s">
        <v>2579</v>
      </c>
      <c r="B15" s="28" t="s">
        <v>2003</v>
      </c>
      <c r="C15" s="28" t="s">
        <v>2004</v>
      </c>
      <c r="D15" s="19" t="s">
        <v>3014</v>
      </c>
      <c r="E15" s="7">
        <v>42348</v>
      </c>
      <c r="F15" s="7">
        <v>44242</v>
      </c>
      <c r="G15" s="12"/>
      <c r="H15" s="8">
        <f t="shared" si="0"/>
        <v>45152</v>
      </c>
      <c r="I15" s="11">
        <f t="shared" ca="1" si="1"/>
        <v>443</v>
      </c>
      <c r="J15" s="9" t="str">
        <f t="shared" ca="1" si="2"/>
        <v>NOT DUE</v>
      </c>
      <c r="K15" s="28"/>
      <c r="L15" s="10"/>
    </row>
    <row r="16" spans="1:12" ht="132" x14ac:dyDescent="0.15">
      <c r="A16" s="9" t="s">
        <v>2580</v>
      </c>
      <c r="B16" s="28" t="s">
        <v>2005</v>
      </c>
      <c r="C16" s="28" t="s">
        <v>2570</v>
      </c>
      <c r="D16" s="19" t="s">
        <v>3014</v>
      </c>
      <c r="E16" s="7">
        <v>42348</v>
      </c>
      <c r="F16" s="7">
        <v>44242</v>
      </c>
      <c r="G16" s="12"/>
      <c r="H16" s="8">
        <f t="shared" si="0"/>
        <v>45152</v>
      </c>
      <c r="I16" s="11">
        <f t="shared" ca="1" si="1"/>
        <v>443</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91" priority="1" operator="equal">
      <formula>"overdue"</formula>
    </cfRule>
  </conditionalFormatting>
  <conditionalFormatting sqref="J8">
    <cfRule type="cellIs" dxfId="90" priority="2" operator="equal">
      <formula>"overdue"</formula>
    </cfRule>
  </conditionalFormatting>
  <pageMargins left="0.7" right="0.7" top="0.75" bottom="0.75" header="0.3" footer="0.3"/>
  <pageSetup paperSize="9" scale="66" orientation="landscape" r:id="rId1"/>
  <drawing r:id="rId2"/>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2581</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'No.1 FO Storage Tank SS'!F5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2582</v>
      </c>
      <c r="B8" s="28" t="s">
        <v>1994</v>
      </c>
      <c r="C8" s="28" t="s">
        <v>1995</v>
      </c>
      <c r="D8" s="19" t="s">
        <v>3014</v>
      </c>
      <c r="E8" s="7">
        <v>42348</v>
      </c>
      <c r="F8" s="7">
        <v>44242</v>
      </c>
      <c r="G8" s="12"/>
      <c r="H8" s="8">
        <f t="shared" ref="H8:H16" si="0">DATE(YEAR(F8)+2,MONTH(F8)+6,DAY(F8)-1)</f>
        <v>45152</v>
      </c>
      <c r="I8" s="11">
        <f t="shared" ref="I8:I16" ca="1" si="1">IF(ISBLANK(H8),"",H8-DATE(YEAR(NOW()),MONTH(NOW()),DAY(NOW())))</f>
        <v>443</v>
      </c>
      <c r="J8" s="9" t="str">
        <f t="shared" ref="J8:J16" ca="1" si="2">IF(I8="","",IF(I8&lt;0,"OVERDUE","NOT DUE"))</f>
        <v>NOT DUE</v>
      </c>
      <c r="K8" s="28"/>
      <c r="L8" s="10"/>
    </row>
    <row r="9" spans="1:12" ht="24" x14ac:dyDescent="0.15">
      <c r="A9" s="9" t="s">
        <v>2583</v>
      </c>
      <c r="B9" s="28" t="s">
        <v>1996</v>
      </c>
      <c r="C9" s="28" t="s">
        <v>1997</v>
      </c>
      <c r="D9" s="19" t="s">
        <v>3014</v>
      </c>
      <c r="E9" s="7">
        <v>42348</v>
      </c>
      <c r="F9" s="7">
        <v>44242</v>
      </c>
      <c r="G9" s="12"/>
      <c r="H9" s="8">
        <f t="shared" si="0"/>
        <v>45152</v>
      </c>
      <c r="I9" s="11">
        <f t="shared" ca="1" si="1"/>
        <v>443</v>
      </c>
      <c r="J9" s="9" t="str">
        <f t="shared" ca="1" si="2"/>
        <v>NOT DUE</v>
      </c>
      <c r="K9" s="28"/>
      <c r="L9" s="10"/>
    </row>
    <row r="10" spans="1:12" ht="24" x14ac:dyDescent="0.15">
      <c r="A10" s="9" t="s">
        <v>2584</v>
      </c>
      <c r="B10" s="28" t="s">
        <v>1998</v>
      </c>
      <c r="C10" s="28" t="s">
        <v>1997</v>
      </c>
      <c r="D10" s="19" t="s">
        <v>3014</v>
      </c>
      <c r="E10" s="7">
        <v>42348</v>
      </c>
      <c r="F10" s="7">
        <v>44242</v>
      </c>
      <c r="G10" s="12"/>
      <c r="H10" s="8">
        <f t="shared" si="0"/>
        <v>45152</v>
      </c>
      <c r="I10" s="11">
        <f t="shared" ca="1" si="1"/>
        <v>443</v>
      </c>
      <c r="J10" s="9" t="str">
        <f t="shared" ca="1" si="2"/>
        <v>NOT DUE</v>
      </c>
      <c r="K10" s="28"/>
      <c r="L10" s="10"/>
    </row>
    <row r="11" spans="1:12" ht="24" x14ac:dyDescent="0.15">
      <c r="A11" s="9" t="s">
        <v>2585</v>
      </c>
      <c r="B11" s="28" t="s">
        <v>1999</v>
      </c>
      <c r="C11" s="28" t="s">
        <v>1997</v>
      </c>
      <c r="D11" s="19" t="s">
        <v>3014</v>
      </c>
      <c r="E11" s="7">
        <v>42348</v>
      </c>
      <c r="F11" s="7">
        <v>44242</v>
      </c>
      <c r="G11" s="12"/>
      <c r="H11" s="8">
        <f t="shared" si="0"/>
        <v>45152</v>
      </c>
      <c r="I11" s="11">
        <f t="shared" ca="1" si="1"/>
        <v>443</v>
      </c>
      <c r="J11" s="9" t="str">
        <f t="shared" ca="1" si="2"/>
        <v>NOT DUE</v>
      </c>
      <c r="K11" s="28"/>
      <c r="L11" s="10"/>
    </row>
    <row r="12" spans="1:12" ht="24" x14ac:dyDescent="0.15">
      <c r="A12" s="9" t="s">
        <v>2586</v>
      </c>
      <c r="B12" s="28" t="s">
        <v>2000</v>
      </c>
      <c r="C12" s="28" t="s">
        <v>1997</v>
      </c>
      <c r="D12" s="19" t="s">
        <v>3014</v>
      </c>
      <c r="E12" s="7">
        <v>42348</v>
      </c>
      <c r="F12" s="7">
        <v>44242</v>
      </c>
      <c r="G12" s="12"/>
      <c r="H12" s="8">
        <f t="shared" si="0"/>
        <v>45152</v>
      </c>
      <c r="I12" s="11">
        <f t="shared" ca="1" si="1"/>
        <v>443</v>
      </c>
      <c r="J12" s="9" t="str">
        <f t="shared" ca="1" si="2"/>
        <v>NOT DUE</v>
      </c>
      <c r="K12" s="28"/>
      <c r="L12" s="10"/>
    </row>
    <row r="13" spans="1:12" ht="24" x14ac:dyDescent="0.15">
      <c r="A13" s="9" t="s">
        <v>2587</v>
      </c>
      <c r="B13" s="28" t="s">
        <v>2001</v>
      </c>
      <c r="C13" s="28" t="s">
        <v>1997</v>
      </c>
      <c r="D13" s="19" t="s">
        <v>3014</v>
      </c>
      <c r="E13" s="7">
        <v>42348</v>
      </c>
      <c r="F13" s="7">
        <v>44242</v>
      </c>
      <c r="G13" s="12"/>
      <c r="H13" s="8">
        <f t="shared" si="0"/>
        <v>45152</v>
      </c>
      <c r="I13" s="11">
        <f t="shared" ca="1" si="1"/>
        <v>443</v>
      </c>
      <c r="J13" s="9" t="str">
        <f t="shared" ca="1" si="2"/>
        <v>NOT DUE</v>
      </c>
      <c r="K13" s="28"/>
      <c r="L13" s="10"/>
    </row>
    <row r="14" spans="1:12" ht="24" x14ac:dyDescent="0.15">
      <c r="A14" s="9" t="s">
        <v>2588</v>
      </c>
      <c r="B14" s="28" t="s">
        <v>1449</v>
      </c>
      <c r="C14" s="28" t="s">
        <v>2002</v>
      </c>
      <c r="D14" s="19" t="s">
        <v>3014</v>
      </c>
      <c r="E14" s="7">
        <v>42348</v>
      </c>
      <c r="F14" s="7">
        <v>44242</v>
      </c>
      <c r="G14" s="12"/>
      <c r="H14" s="8">
        <f t="shared" si="0"/>
        <v>45152</v>
      </c>
      <c r="I14" s="11">
        <f t="shared" ca="1" si="1"/>
        <v>443</v>
      </c>
      <c r="J14" s="9" t="str">
        <f t="shared" ca="1" si="2"/>
        <v>NOT DUE</v>
      </c>
      <c r="K14" s="28"/>
      <c r="L14" s="10"/>
    </row>
    <row r="15" spans="1:12" ht="24" x14ac:dyDescent="0.15">
      <c r="A15" s="9" t="s">
        <v>2589</v>
      </c>
      <c r="B15" s="28" t="s">
        <v>2003</v>
      </c>
      <c r="C15" s="28" t="s">
        <v>2004</v>
      </c>
      <c r="D15" s="19" t="s">
        <v>3014</v>
      </c>
      <c r="E15" s="7">
        <v>42348</v>
      </c>
      <c r="F15" s="7">
        <v>44242</v>
      </c>
      <c r="G15" s="12"/>
      <c r="H15" s="8">
        <f t="shared" si="0"/>
        <v>45152</v>
      </c>
      <c r="I15" s="11">
        <f t="shared" ca="1" si="1"/>
        <v>443</v>
      </c>
      <c r="J15" s="9" t="str">
        <f t="shared" ca="1" si="2"/>
        <v>NOT DUE</v>
      </c>
      <c r="K15" s="28"/>
      <c r="L15" s="10"/>
    </row>
    <row r="16" spans="1:12" ht="132" x14ac:dyDescent="0.15">
      <c r="A16" s="9" t="s">
        <v>2590</v>
      </c>
      <c r="B16" s="28" t="s">
        <v>2005</v>
      </c>
      <c r="C16" s="28" t="s">
        <v>2570</v>
      </c>
      <c r="D16" s="19" t="s">
        <v>3014</v>
      </c>
      <c r="E16" s="7">
        <v>42348</v>
      </c>
      <c r="F16" s="7">
        <v>44242</v>
      </c>
      <c r="G16" s="12"/>
      <c r="H16" s="8">
        <f t="shared" si="0"/>
        <v>45152</v>
      </c>
      <c r="I16" s="11">
        <f t="shared" ca="1" si="1"/>
        <v>443</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9" priority="1" operator="equal">
      <formula>"overdue"</formula>
    </cfRule>
  </conditionalFormatting>
  <conditionalFormatting sqref="J8">
    <cfRule type="cellIs" dxfId="88" priority="2" operator="equal">
      <formula>"overdue"</formula>
    </cfRule>
  </conditionalFormatting>
  <pageMargins left="0.7" right="0.7" top="0.75" bottom="0.75" header="0.3" footer="0.3"/>
  <pageSetup paperSize="9" scale="66" orientation="landscape" r:id="rId1"/>
  <drawing r:id="rId2"/>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2591</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'No.2 FO Storage Tank PS'!F5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2592</v>
      </c>
      <c r="B8" s="28" t="s">
        <v>1994</v>
      </c>
      <c r="C8" s="28" t="s">
        <v>1995</v>
      </c>
      <c r="D8" s="19" t="s">
        <v>3014</v>
      </c>
      <c r="E8" s="7">
        <v>42348</v>
      </c>
      <c r="F8" s="7">
        <v>44332</v>
      </c>
      <c r="G8" s="12"/>
      <c r="H8" s="8">
        <f t="shared" ref="H8:H16" si="0">DATE(YEAR(F8)+2,MONTH(F8)+6,DAY(F8)-1)</f>
        <v>45245</v>
      </c>
      <c r="I8" s="11">
        <f t="shared" ref="I8:I16" ca="1" si="1">IF(ISBLANK(H8),"",H8-DATE(YEAR(NOW()),MONTH(NOW()),DAY(NOW())))</f>
        <v>536</v>
      </c>
      <c r="J8" s="9" t="str">
        <f t="shared" ref="J8:J16" ca="1" si="2">IF(I8="","",IF(I8&lt;0,"OVERDUE","NOT DUE"))</f>
        <v>NOT DUE</v>
      </c>
      <c r="K8" s="28"/>
      <c r="L8" s="10"/>
    </row>
    <row r="9" spans="1:12" ht="24" x14ac:dyDescent="0.15">
      <c r="A9" s="9" t="s">
        <v>2593</v>
      </c>
      <c r="B9" s="28" t="s">
        <v>1996</v>
      </c>
      <c r="C9" s="28" t="s">
        <v>1997</v>
      </c>
      <c r="D9" s="19" t="s">
        <v>3014</v>
      </c>
      <c r="E9" s="7">
        <v>42348</v>
      </c>
      <c r="F9" s="7">
        <v>44332</v>
      </c>
      <c r="G9" s="12"/>
      <c r="H9" s="8">
        <f t="shared" si="0"/>
        <v>45245</v>
      </c>
      <c r="I9" s="11">
        <f t="shared" ca="1" si="1"/>
        <v>536</v>
      </c>
      <c r="J9" s="9" t="str">
        <f t="shared" ca="1" si="2"/>
        <v>NOT DUE</v>
      </c>
      <c r="K9" s="28"/>
      <c r="L9" s="10"/>
    </row>
    <row r="10" spans="1:12" ht="24" x14ac:dyDescent="0.15">
      <c r="A10" s="9" t="s">
        <v>2594</v>
      </c>
      <c r="B10" s="28" t="s">
        <v>1998</v>
      </c>
      <c r="C10" s="28" t="s">
        <v>1997</v>
      </c>
      <c r="D10" s="19" t="s">
        <v>3014</v>
      </c>
      <c r="E10" s="7">
        <v>42348</v>
      </c>
      <c r="F10" s="7">
        <v>44332</v>
      </c>
      <c r="G10" s="12"/>
      <c r="H10" s="8">
        <f t="shared" si="0"/>
        <v>45245</v>
      </c>
      <c r="I10" s="11">
        <f t="shared" ca="1" si="1"/>
        <v>536</v>
      </c>
      <c r="J10" s="9" t="str">
        <f t="shared" ca="1" si="2"/>
        <v>NOT DUE</v>
      </c>
      <c r="K10" s="28"/>
      <c r="L10" s="10"/>
    </row>
    <row r="11" spans="1:12" ht="24" x14ac:dyDescent="0.15">
      <c r="A11" s="9" t="s">
        <v>2595</v>
      </c>
      <c r="B11" s="28" t="s">
        <v>1999</v>
      </c>
      <c r="C11" s="28" t="s">
        <v>1997</v>
      </c>
      <c r="D11" s="19" t="s">
        <v>3014</v>
      </c>
      <c r="E11" s="7">
        <v>42348</v>
      </c>
      <c r="F11" s="7">
        <v>44332</v>
      </c>
      <c r="G11" s="12"/>
      <c r="H11" s="8">
        <f t="shared" si="0"/>
        <v>45245</v>
      </c>
      <c r="I11" s="11">
        <f t="shared" ca="1" si="1"/>
        <v>536</v>
      </c>
      <c r="J11" s="9" t="str">
        <f t="shared" ca="1" si="2"/>
        <v>NOT DUE</v>
      </c>
      <c r="K11" s="28"/>
      <c r="L11" s="10"/>
    </row>
    <row r="12" spans="1:12" ht="24" x14ac:dyDescent="0.15">
      <c r="A12" s="9" t="s">
        <v>2596</v>
      </c>
      <c r="B12" s="28" t="s">
        <v>2000</v>
      </c>
      <c r="C12" s="28" t="s">
        <v>1997</v>
      </c>
      <c r="D12" s="19" t="s">
        <v>3014</v>
      </c>
      <c r="E12" s="7">
        <v>42348</v>
      </c>
      <c r="F12" s="7">
        <v>44332</v>
      </c>
      <c r="G12" s="12"/>
      <c r="H12" s="8">
        <f t="shared" si="0"/>
        <v>45245</v>
      </c>
      <c r="I12" s="11">
        <f t="shared" ca="1" si="1"/>
        <v>536</v>
      </c>
      <c r="J12" s="9" t="str">
        <f t="shared" ca="1" si="2"/>
        <v>NOT DUE</v>
      </c>
      <c r="K12" s="28"/>
      <c r="L12" s="10"/>
    </row>
    <row r="13" spans="1:12" ht="24" x14ac:dyDescent="0.15">
      <c r="A13" s="9" t="s">
        <v>2597</v>
      </c>
      <c r="B13" s="28" t="s">
        <v>2001</v>
      </c>
      <c r="C13" s="28" t="s">
        <v>1997</v>
      </c>
      <c r="D13" s="19" t="s">
        <v>3014</v>
      </c>
      <c r="E13" s="7">
        <v>42348</v>
      </c>
      <c r="F13" s="7">
        <v>44332</v>
      </c>
      <c r="G13" s="12"/>
      <c r="H13" s="8">
        <f t="shared" si="0"/>
        <v>45245</v>
      </c>
      <c r="I13" s="11">
        <f t="shared" ca="1" si="1"/>
        <v>536</v>
      </c>
      <c r="J13" s="9" t="str">
        <f t="shared" ca="1" si="2"/>
        <v>NOT DUE</v>
      </c>
      <c r="K13" s="28"/>
      <c r="L13" s="10"/>
    </row>
    <row r="14" spans="1:12" ht="24" x14ac:dyDescent="0.15">
      <c r="A14" s="9" t="s">
        <v>2598</v>
      </c>
      <c r="B14" s="28" t="s">
        <v>1449</v>
      </c>
      <c r="C14" s="28" t="s">
        <v>2002</v>
      </c>
      <c r="D14" s="19" t="s">
        <v>3014</v>
      </c>
      <c r="E14" s="7">
        <v>42348</v>
      </c>
      <c r="F14" s="7">
        <v>44332</v>
      </c>
      <c r="G14" s="12"/>
      <c r="H14" s="8">
        <f t="shared" si="0"/>
        <v>45245</v>
      </c>
      <c r="I14" s="11">
        <f t="shared" ca="1" si="1"/>
        <v>536</v>
      </c>
      <c r="J14" s="9" t="str">
        <f t="shared" ca="1" si="2"/>
        <v>NOT DUE</v>
      </c>
      <c r="K14" s="28"/>
      <c r="L14" s="10"/>
    </row>
    <row r="15" spans="1:12" ht="24" x14ac:dyDescent="0.15">
      <c r="A15" s="9" t="s">
        <v>2599</v>
      </c>
      <c r="B15" s="28" t="s">
        <v>2003</v>
      </c>
      <c r="C15" s="28" t="s">
        <v>2004</v>
      </c>
      <c r="D15" s="19" t="s">
        <v>3014</v>
      </c>
      <c r="E15" s="7">
        <v>42348</v>
      </c>
      <c r="F15" s="7">
        <v>44332</v>
      </c>
      <c r="G15" s="12"/>
      <c r="H15" s="8">
        <f t="shared" si="0"/>
        <v>45245</v>
      </c>
      <c r="I15" s="11">
        <f t="shared" ca="1" si="1"/>
        <v>536</v>
      </c>
      <c r="J15" s="9" t="str">
        <f t="shared" ca="1" si="2"/>
        <v>NOT DUE</v>
      </c>
      <c r="K15" s="28"/>
      <c r="L15" s="10"/>
    </row>
    <row r="16" spans="1:12" ht="132" x14ac:dyDescent="0.15">
      <c r="A16" s="9" t="s">
        <v>2600</v>
      </c>
      <c r="B16" s="28" t="s">
        <v>2005</v>
      </c>
      <c r="C16" s="28" t="s">
        <v>2570</v>
      </c>
      <c r="D16" s="19" t="s">
        <v>3014</v>
      </c>
      <c r="E16" s="7">
        <v>42348</v>
      </c>
      <c r="F16" s="7">
        <v>44332</v>
      </c>
      <c r="G16" s="12"/>
      <c r="H16" s="8">
        <f t="shared" si="0"/>
        <v>45245</v>
      </c>
      <c r="I16" s="11">
        <f t="shared" ca="1" si="1"/>
        <v>536</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7" priority="1" operator="equal">
      <formula>"overdue"</formula>
    </cfRule>
  </conditionalFormatting>
  <conditionalFormatting sqref="J8">
    <cfRule type="cellIs" dxfId="86" priority="2" operator="equal">
      <formula>"overdue"</formula>
    </cfRule>
  </conditionalFormatting>
  <pageMargins left="0.7" right="0.7" top="0.75" bottom="0.75" header="0.3" footer="0.3"/>
  <pageSetup paperSize="9" scale="66" orientation="landscape" r:id="rId1"/>
  <drawing r:id="rId2"/>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E16" sqref="E1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2601</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'No.2 FO Storage Tank SS'!F5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2602</v>
      </c>
      <c r="B8" s="28" t="s">
        <v>1994</v>
      </c>
      <c r="C8" s="28" t="s">
        <v>1995</v>
      </c>
      <c r="D8" s="19" t="s">
        <v>3014</v>
      </c>
      <c r="E8" s="7">
        <v>42348</v>
      </c>
      <c r="F8" s="7">
        <v>44332</v>
      </c>
      <c r="G8" s="12"/>
      <c r="H8" s="8">
        <f t="shared" ref="H8:H16" si="0">DATE(YEAR(F8)+2,MONTH(F8)+6,DAY(F8)-1)</f>
        <v>45245</v>
      </c>
      <c r="I8" s="11">
        <f t="shared" ref="I8:I16" ca="1" si="1">IF(ISBLANK(H8),"",H8-DATE(YEAR(NOW()),MONTH(NOW()),DAY(NOW())))</f>
        <v>536</v>
      </c>
      <c r="J8" s="9" t="str">
        <f t="shared" ref="J8:J16" ca="1" si="2">IF(I8="","",IF(I8&lt;0,"OVERDUE","NOT DUE"))</f>
        <v>NOT DUE</v>
      </c>
      <c r="K8" s="28"/>
      <c r="L8" s="10"/>
    </row>
    <row r="9" spans="1:12" ht="24" x14ac:dyDescent="0.15">
      <c r="A9" s="9" t="s">
        <v>2603</v>
      </c>
      <c r="B9" s="28" t="s">
        <v>1996</v>
      </c>
      <c r="C9" s="28" t="s">
        <v>1997</v>
      </c>
      <c r="D9" s="19" t="s">
        <v>3014</v>
      </c>
      <c r="E9" s="7">
        <v>42348</v>
      </c>
      <c r="F9" s="7">
        <v>44332</v>
      </c>
      <c r="G9" s="12"/>
      <c r="H9" s="8">
        <f t="shared" si="0"/>
        <v>45245</v>
      </c>
      <c r="I9" s="11">
        <f t="shared" ca="1" si="1"/>
        <v>536</v>
      </c>
      <c r="J9" s="9" t="str">
        <f t="shared" ca="1" si="2"/>
        <v>NOT DUE</v>
      </c>
      <c r="K9" s="28"/>
      <c r="L9" s="10"/>
    </row>
    <row r="10" spans="1:12" ht="24" x14ac:dyDescent="0.15">
      <c r="A10" s="9" t="s">
        <v>2604</v>
      </c>
      <c r="B10" s="28" t="s">
        <v>1998</v>
      </c>
      <c r="C10" s="28" t="s">
        <v>1997</v>
      </c>
      <c r="D10" s="19" t="s">
        <v>3014</v>
      </c>
      <c r="E10" s="7">
        <v>42348</v>
      </c>
      <c r="F10" s="7">
        <v>44332</v>
      </c>
      <c r="G10" s="12"/>
      <c r="H10" s="8">
        <f t="shared" si="0"/>
        <v>45245</v>
      </c>
      <c r="I10" s="11">
        <f t="shared" ca="1" si="1"/>
        <v>536</v>
      </c>
      <c r="J10" s="9" t="str">
        <f t="shared" ca="1" si="2"/>
        <v>NOT DUE</v>
      </c>
      <c r="K10" s="28"/>
      <c r="L10" s="10"/>
    </row>
    <row r="11" spans="1:12" ht="24" x14ac:dyDescent="0.15">
      <c r="A11" s="9" t="s">
        <v>2605</v>
      </c>
      <c r="B11" s="28" t="s">
        <v>1999</v>
      </c>
      <c r="C11" s="28" t="s">
        <v>1997</v>
      </c>
      <c r="D11" s="19" t="s">
        <v>3014</v>
      </c>
      <c r="E11" s="7">
        <v>42348</v>
      </c>
      <c r="F11" s="7">
        <v>44332</v>
      </c>
      <c r="G11" s="12"/>
      <c r="H11" s="8">
        <f t="shared" si="0"/>
        <v>45245</v>
      </c>
      <c r="I11" s="11">
        <f t="shared" ca="1" si="1"/>
        <v>536</v>
      </c>
      <c r="J11" s="9" t="str">
        <f t="shared" ca="1" si="2"/>
        <v>NOT DUE</v>
      </c>
      <c r="K11" s="28"/>
      <c r="L11" s="10"/>
    </row>
    <row r="12" spans="1:12" ht="24" x14ac:dyDescent="0.15">
      <c r="A12" s="9" t="s">
        <v>2606</v>
      </c>
      <c r="B12" s="28" t="s">
        <v>2000</v>
      </c>
      <c r="C12" s="28" t="s">
        <v>1997</v>
      </c>
      <c r="D12" s="19" t="s">
        <v>3014</v>
      </c>
      <c r="E12" s="7">
        <v>42348</v>
      </c>
      <c r="F12" s="7">
        <v>44332</v>
      </c>
      <c r="G12" s="12"/>
      <c r="H12" s="8">
        <f t="shared" si="0"/>
        <v>45245</v>
      </c>
      <c r="I12" s="11">
        <f t="shared" ca="1" si="1"/>
        <v>536</v>
      </c>
      <c r="J12" s="9" t="str">
        <f t="shared" ca="1" si="2"/>
        <v>NOT DUE</v>
      </c>
      <c r="K12" s="28"/>
      <c r="L12" s="10"/>
    </row>
    <row r="13" spans="1:12" ht="24" x14ac:dyDescent="0.15">
      <c r="A13" s="9" t="s">
        <v>2607</v>
      </c>
      <c r="B13" s="28" t="s">
        <v>2001</v>
      </c>
      <c r="C13" s="28" t="s">
        <v>1997</v>
      </c>
      <c r="D13" s="19" t="s">
        <v>3014</v>
      </c>
      <c r="E13" s="7">
        <v>42348</v>
      </c>
      <c r="F13" s="7">
        <v>44332</v>
      </c>
      <c r="G13" s="12"/>
      <c r="H13" s="8">
        <f t="shared" si="0"/>
        <v>45245</v>
      </c>
      <c r="I13" s="11">
        <f t="shared" ca="1" si="1"/>
        <v>536</v>
      </c>
      <c r="J13" s="9" t="str">
        <f t="shared" ca="1" si="2"/>
        <v>NOT DUE</v>
      </c>
      <c r="K13" s="28"/>
      <c r="L13" s="10"/>
    </row>
    <row r="14" spans="1:12" ht="24" x14ac:dyDescent="0.15">
      <c r="A14" s="9" t="s">
        <v>2608</v>
      </c>
      <c r="B14" s="28" t="s">
        <v>1449</v>
      </c>
      <c r="C14" s="28" t="s">
        <v>2002</v>
      </c>
      <c r="D14" s="19" t="s">
        <v>3014</v>
      </c>
      <c r="E14" s="7">
        <v>42348</v>
      </c>
      <c r="F14" s="7">
        <v>44332</v>
      </c>
      <c r="G14" s="12"/>
      <c r="H14" s="8">
        <f t="shared" si="0"/>
        <v>45245</v>
      </c>
      <c r="I14" s="11">
        <f t="shared" ca="1" si="1"/>
        <v>536</v>
      </c>
      <c r="J14" s="9" t="str">
        <f t="shared" ca="1" si="2"/>
        <v>NOT DUE</v>
      </c>
      <c r="K14" s="28"/>
      <c r="L14" s="10"/>
    </row>
    <row r="15" spans="1:12" ht="24" x14ac:dyDescent="0.15">
      <c r="A15" s="9" t="s">
        <v>2609</v>
      </c>
      <c r="B15" s="28" t="s">
        <v>2003</v>
      </c>
      <c r="C15" s="28" t="s">
        <v>2004</v>
      </c>
      <c r="D15" s="19" t="s">
        <v>3014</v>
      </c>
      <c r="E15" s="7">
        <v>42348</v>
      </c>
      <c r="F15" s="7">
        <v>44332</v>
      </c>
      <c r="G15" s="12"/>
      <c r="H15" s="8">
        <f t="shared" si="0"/>
        <v>45245</v>
      </c>
      <c r="I15" s="11">
        <f t="shared" ca="1" si="1"/>
        <v>536</v>
      </c>
      <c r="J15" s="9" t="str">
        <f t="shared" ca="1" si="2"/>
        <v>NOT DUE</v>
      </c>
      <c r="K15" s="28"/>
      <c r="L15" s="10"/>
    </row>
    <row r="16" spans="1:12" ht="132" x14ac:dyDescent="0.15">
      <c r="A16" s="9" t="s">
        <v>2610</v>
      </c>
      <c r="B16" s="28" t="s">
        <v>2005</v>
      </c>
      <c r="C16" s="28" t="s">
        <v>2570</v>
      </c>
      <c r="D16" s="19" t="s">
        <v>3014</v>
      </c>
      <c r="E16" s="7">
        <v>42348</v>
      </c>
      <c r="F16" s="7">
        <v>44332</v>
      </c>
      <c r="G16" s="12"/>
      <c r="H16" s="8">
        <f t="shared" si="0"/>
        <v>45245</v>
      </c>
      <c r="I16" s="11">
        <f t="shared" ca="1" si="1"/>
        <v>536</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5" priority="1" operator="equal">
      <formula>"overdue"</formula>
    </cfRule>
  </conditionalFormatting>
  <conditionalFormatting sqref="J8">
    <cfRule type="cellIs" dxfId="84" priority="2" operator="equal">
      <formula>"overdue"</formula>
    </cfRule>
  </conditionalFormatting>
  <pageMargins left="0.7" right="0.7" top="0.75" bottom="0.75" header="0.3" footer="0.3"/>
  <pageSetup paperSize="9" scale="66" orientation="landscape" r:id="rId1"/>
  <drawing r:id="rId2"/>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L23"/>
  <sheetViews>
    <sheetView zoomScaleNormal="100" workbookViewId="0">
      <selection activeCell="F6" sqref="F6"/>
    </sheetView>
  </sheetViews>
  <sheetFormatPr defaultRowHeight="13.5" x14ac:dyDescent="0.15"/>
  <cols>
    <col min="1" max="1" width="10.75" style="79"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2559</v>
      </c>
      <c r="D3" s="147" t="s">
        <v>9</v>
      </c>
      <c r="E3" s="147"/>
      <c r="F3" s="3" t="s">
        <v>2611</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'No.3 FO Storage Tank PS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2612</v>
      </c>
      <c r="B8" s="28" t="s">
        <v>1994</v>
      </c>
      <c r="C8" s="28" t="s">
        <v>1995</v>
      </c>
      <c r="D8" s="19" t="s">
        <v>3014</v>
      </c>
      <c r="E8" s="7">
        <v>42348</v>
      </c>
      <c r="F8" s="7">
        <v>44332</v>
      </c>
      <c r="G8" s="12"/>
      <c r="H8" s="8">
        <f t="shared" ref="H8:H16" si="0">DATE(YEAR(F8)+2,MONTH(F8)+6,DAY(F8)-1)</f>
        <v>45245</v>
      </c>
      <c r="I8" s="11">
        <f t="shared" ref="I8:I16" ca="1" si="1">IF(ISBLANK(H8),"",H8-DATE(YEAR(NOW()),MONTH(NOW()),DAY(NOW())))</f>
        <v>536</v>
      </c>
      <c r="J8" s="9" t="str">
        <f t="shared" ref="J8:J16" ca="1" si="2">IF(I8="","",IF(I8&lt;0,"OVERDUE","NOT DUE"))</f>
        <v>NOT DUE</v>
      </c>
      <c r="K8" s="28"/>
      <c r="L8" s="10"/>
    </row>
    <row r="9" spans="1:12" ht="24" x14ac:dyDescent="0.15">
      <c r="A9" s="9" t="s">
        <v>2613</v>
      </c>
      <c r="B9" s="28" t="s">
        <v>1996</v>
      </c>
      <c r="C9" s="28" t="s">
        <v>1997</v>
      </c>
      <c r="D9" s="19" t="s">
        <v>3014</v>
      </c>
      <c r="E9" s="7">
        <v>42348</v>
      </c>
      <c r="F9" s="7">
        <v>44332</v>
      </c>
      <c r="G9" s="12"/>
      <c r="H9" s="8">
        <f t="shared" si="0"/>
        <v>45245</v>
      </c>
      <c r="I9" s="11">
        <f t="shared" ca="1" si="1"/>
        <v>536</v>
      </c>
      <c r="J9" s="9" t="str">
        <f t="shared" ca="1" si="2"/>
        <v>NOT DUE</v>
      </c>
      <c r="K9" s="28"/>
      <c r="L9" s="10"/>
    </row>
    <row r="10" spans="1:12" ht="24" x14ac:dyDescent="0.15">
      <c r="A10" s="9" t="s">
        <v>2614</v>
      </c>
      <c r="B10" s="28" t="s">
        <v>1998</v>
      </c>
      <c r="C10" s="28" t="s">
        <v>1997</v>
      </c>
      <c r="D10" s="19" t="s">
        <v>3014</v>
      </c>
      <c r="E10" s="7">
        <v>42348</v>
      </c>
      <c r="F10" s="7">
        <v>44332</v>
      </c>
      <c r="G10" s="12"/>
      <c r="H10" s="8">
        <f t="shared" si="0"/>
        <v>45245</v>
      </c>
      <c r="I10" s="11">
        <f t="shared" ca="1" si="1"/>
        <v>536</v>
      </c>
      <c r="J10" s="9" t="str">
        <f t="shared" ca="1" si="2"/>
        <v>NOT DUE</v>
      </c>
      <c r="K10" s="28"/>
      <c r="L10" s="10"/>
    </row>
    <row r="11" spans="1:12" ht="24" x14ac:dyDescent="0.15">
      <c r="A11" s="9" t="s">
        <v>2615</v>
      </c>
      <c r="B11" s="28" t="s">
        <v>1999</v>
      </c>
      <c r="C11" s="28" t="s">
        <v>1997</v>
      </c>
      <c r="D11" s="19" t="s">
        <v>3014</v>
      </c>
      <c r="E11" s="7">
        <v>42348</v>
      </c>
      <c r="F11" s="7">
        <v>44332</v>
      </c>
      <c r="G11" s="12"/>
      <c r="H11" s="8">
        <f t="shared" si="0"/>
        <v>45245</v>
      </c>
      <c r="I11" s="11">
        <f t="shared" ca="1" si="1"/>
        <v>536</v>
      </c>
      <c r="J11" s="9" t="str">
        <f t="shared" ca="1" si="2"/>
        <v>NOT DUE</v>
      </c>
      <c r="K11" s="28"/>
      <c r="L11" s="10"/>
    </row>
    <row r="12" spans="1:12" ht="24" x14ac:dyDescent="0.15">
      <c r="A12" s="9" t="s">
        <v>2616</v>
      </c>
      <c r="B12" s="28" t="s">
        <v>2000</v>
      </c>
      <c r="C12" s="28" t="s">
        <v>1997</v>
      </c>
      <c r="D12" s="19" t="s">
        <v>3014</v>
      </c>
      <c r="E12" s="7">
        <v>42348</v>
      </c>
      <c r="F12" s="7">
        <v>44332</v>
      </c>
      <c r="G12" s="12"/>
      <c r="H12" s="8">
        <f t="shared" si="0"/>
        <v>45245</v>
      </c>
      <c r="I12" s="11">
        <f t="shared" ca="1" si="1"/>
        <v>536</v>
      </c>
      <c r="J12" s="9" t="str">
        <f t="shared" ca="1" si="2"/>
        <v>NOT DUE</v>
      </c>
      <c r="K12" s="28"/>
      <c r="L12" s="10"/>
    </row>
    <row r="13" spans="1:12" ht="24" x14ac:dyDescent="0.15">
      <c r="A13" s="9" t="s">
        <v>2617</v>
      </c>
      <c r="B13" s="28" t="s">
        <v>2001</v>
      </c>
      <c r="C13" s="28" t="s">
        <v>1997</v>
      </c>
      <c r="D13" s="19" t="s">
        <v>3014</v>
      </c>
      <c r="E13" s="7">
        <v>42348</v>
      </c>
      <c r="F13" s="7">
        <v>44332</v>
      </c>
      <c r="G13" s="12"/>
      <c r="H13" s="8">
        <f t="shared" si="0"/>
        <v>45245</v>
      </c>
      <c r="I13" s="11">
        <f t="shared" ca="1" si="1"/>
        <v>536</v>
      </c>
      <c r="J13" s="9" t="str">
        <f t="shared" ca="1" si="2"/>
        <v>NOT DUE</v>
      </c>
      <c r="K13" s="28"/>
      <c r="L13" s="10"/>
    </row>
    <row r="14" spans="1:12" ht="24" x14ac:dyDescent="0.15">
      <c r="A14" s="9" t="s">
        <v>2618</v>
      </c>
      <c r="B14" s="28" t="s">
        <v>1449</v>
      </c>
      <c r="C14" s="28" t="s">
        <v>2002</v>
      </c>
      <c r="D14" s="19" t="s">
        <v>3014</v>
      </c>
      <c r="E14" s="7">
        <v>42348</v>
      </c>
      <c r="F14" s="7">
        <v>44332</v>
      </c>
      <c r="G14" s="12"/>
      <c r="H14" s="8">
        <f t="shared" si="0"/>
        <v>45245</v>
      </c>
      <c r="I14" s="11">
        <f t="shared" ca="1" si="1"/>
        <v>536</v>
      </c>
      <c r="J14" s="9" t="str">
        <f t="shared" ca="1" si="2"/>
        <v>NOT DUE</v>
      </c>
      <c r="K14" s="28"/>
      <c r="L14" s="10"/>
    </row>
    <row r="15" spans="1:12" ht="24" x14ac:dyDescent="0.15">
      <c r="A15" s="9" t="s">
        <v>2619</v>
      </c>
      <c r="B15" s="28" t="s">
        <v>2003</v>
      </c>
      <c r="C15" s="28" t="s">
        <v>2004</v>
      </c>
      <c r="D15" s="19" t="s">
        <v>3014</v>
      </c>
      <c r="E15" s="7">
        <v>42348</v>
      </c>
      <c r="F15" s="7">
        <v>44332</v>
      </c>
      <c r="G15" s="12"/>
      <c r="H15" s="8">
        <f t="shared" si="0"/>
        <v>45245</v>
      </c>
      <c r="I15" s="11">
        <f t="shared" ca="1" si="1"/>
        <v>536</v>
      </c>
      <c r="J15" s="9" t="str">
        <f t="shared" ca="1" si="2"/>
        <v>NOT DUE</v>
      </c>
      <c r="K15" s="28"/>
      <c r="L15" s="10"/>
    </row>
    <row r="16" spans="1:12" ht="132" x14ac:dyDescent="0.15">
      <c r="A16" s="9" t="s">
        <v>2620</v>
      </c>
      <c r="B16" s="28" t="s">
        <v>2005</v>
      </c>
      <c r="C16" s="28" t="s">
        <v>2570</v>
      </c>
      <c r="D16" s="19" t="s">
        <v>3014</v>
      </c>
      <c r="E16" s="7">
        <v>42348</v>
      </c>
      <c r="F16" s="7">
        <v>44332</v>
      </c>
      <c r="G16" s="12"/>
      <c r="H16" s="8">
        <f t="shared" si="0"/>
        <v>45245</v>
      </c>
      <c r="I16" s="11">
        <f t="shared" ca="1" si="1"/>
        <v>536</v>
      </c>
      <c r="J16" s="9" t="str">
        <f t="shared" ca="1" si="2"/>
        <v>NOT DUE</v>
      </c>
      <c r="K16" s="28"/>
      <c r="L16" s="10"/>
    </row>
    <row r="21" spans="2:8" x14ac:dyDescent="0.15">
      <c r="B21" s="66" t="s">
        <v>1418</v>
      </c>
      <c r="C21" s="62"/>
      <c r="D21" s="25" t="s">
        <v>1419</v>
      </c>
      <c r="F21" s="66" t="s">
        <v>1420</v>
      </c>
      <c r="G21" s="63"/>
      <c r="H21" s="63"/>
    </row>
    <row r="22" spans="2:8" x14ac:dyDescent="0.15">
      <c r="C22" s="18" t="str">
        <f>'Main Menu'!C129</f>
        <v>C/E Dennis D. Balbuena</v>
      </c>
      <c r="E22" s="64"/>
      <c r="F22" s="64"/>
      <c r="G22" s="64" t="str">
        <f>'Main Menu'!C123</f>
        <v>Capt. Wendell B. Judaya</v>
      </c>
      <c r="H22" s="64"/>
    </row>
    <row r="23" spans="2:8" x14ac:dyDescent="0.15">
      <c r="C23" s="18" t="str">
        <f>'Main Menu'!C127</f>
        <v>2/E Alan A. Canama</v>
      </c>
    </row>
  </sheetData>
  <mergeCells count="9">
    <mergeCell ref="A4:B4"/>
    <mergeCell ref="D4:E4"/>
    <mergeCell ref="A5:B5"/>
    <mergeCell ref="A1:B1"/>
    <mergeCell ref="D1:E1"/>
    <mergeCell ref="A2:B2"/>
    <mergeCell ref="D2:E2"/>
    <mergeCell ref="A3:B3"/>
    <mergeCell ref="D3:E3"/>
  </mergeCells>
  <phoneticPr fontId="15" type="noConversion"/>
  <conditionalFormatting sqref="J9:J16">
    <cfRule type="cellIs" dxfId="83" priority="1" operator="equal">
      <formula>"overdue"</formula>
    </cfRule>
  </conditionalFormatting>
  <conditionalFormatting sqref="J8">
    <cfRule type="cellIs" dxfId="82" priority="2" operator="equal">
      <formula>"overdue"</formula>
    </cfRule>
  </conditionalFormatting>
  <pageMargins left="0.7" right="0.7" top="0.75" bottom="0.75" header="0.3" footer="0.3"/>
  <pageSetup paperSize="9" scale="66" orientation="landscape" r:id="rId1"/>
  <drawing r:id="rId2"/>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16" t="s">
        <v>2009</v>
      </c>
      <c r="D3" s="147" t="s">
        <v>9</v>
      </c>
      <c r="E3" s="147"/>
      <c r="F3" s="3" t="s">
        <v>2010</v>
      </c>
    </row>
    <row r="4" spans="1:12" x14ac:dyDescent="0.15">
      <c r="A4" s="146" t="s">
        <v>22</v>
      </c>
      <c r="B4" s="146"/>
      <c r="C4" s="16"/>
      <c r="D4" s="147" t="s">
        <v>10</v>
      </c>
      <c r="E4" s="147"/>
      <c r="F4" s="12"/>
    </row>
    <row r="5" spans="1:12" x14ac:dyDescent="0.15">
      <c r="A5" s="146" t="s">
        <v>23</v>
      </c>
      <c r="B5" s="146"/>
      <c r="C5" s="17"/>
      <c r="D5" s="138"/>
      <c r="E5" s="138" t="str">
        <f>'[2]Running Hours'!$C5</f>
        <v>Date updated:</v>
      </c>
      <c r="F5" s="139">
        <f>'No.3 FO Storage Tank SS'!F5</f>
        <v>44709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2011</v>
      </c>
      <c r="B8" s="28" t="s">
        <v>2012</v>
      </c>
      <c r="C8" s="28" t="s">
        <v>2013</v>
      </c>
      <c r="D8" s="19" t="s">
        <v>2014</v>
      </c>
      <c r="E8" s="7">
        <v>42348</v>
      </c>
      <c r="F8" s="7">
        <v>44695</v>
      </c>
      <c r="G8" s="12"/>
      <c r="H8" s="8">
        <f>EDATE(F8-1,1)</f>
        <v>44725</v>
      </c>
      <c r="I8" s="11">
        <f t="shared" ref="I8" ca="1" si="0">IF(ISBLANK(H8),"",H8-DATE(YEAR(NOW()),MONTH(NOW()),DAY(NOW())))</f>
        <v>16</v>
      </c>
      <c r="J8" s="9" t="str">
        <f t="shared" ref="J8" ca="1" si="1">IF(I8="","",IF(I8&lt;0,"OVERDUE","NOT DUE"))</f>
        <v>NOT DUE</v>
      </c>
      <c r="K8" s="28"/>
      <c r="L8" s="10" t="s">
        <v>3059</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1" priority="1" operator="equal">
      <formula>"overdue"</formula>
    </cfRule>
  </conditionalFormatting>
  <pageMargins left="0.7" right="0.7" top="0.75" bottom="0.75" header="0.3" footer="0.3"/>
  <pageSetup paperSize="9" scale="66" orientation="landscape" r:id="rId1"/>
  <drawing r:id="rId2"/>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2015</v>
      </c>
      <c r="D3" s="147" t="s">
        <v>9</v>
      </c>
      <c r="E3" s="147"/>
      <c r="F3" s="3" t="s">
        <v>2016</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'Air vents Ballast tanks'!F5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2017</v>
      </c>
      <c r="B8" s="28" t="s">
        <v>2018</v>
      </c>
      <c r="C8" s="28" t="s">
        <v>2019</v>
      </c>
      <c r="D8" s="19" t="s">
        <v>2014</v>
      </c>
      <c r="E8" s="7">
        <v>42348</v>
      </c>
      <c r="F8" s="7">
        <v>44695</v>
      </c>
      <c r="G8" s="12"/>
      <c r="H8" s="8">
        <f>EDATE(F8-1,1)</f>
        <v>44725</v>
      </c>
      <c r="I8" s="11">
        <f t="shared" ref="I8" ca="1" si="0">IF(ISBLANK(H8),"",H8-DATE(YEAR(NOW()),MONTH(NOW()),DAY(NOW())))</f>
        <v>16</v>
      </c>
      <c r="J8" s="9" t="str">
        <f t="shared" ref="J8" ca="1" si="1">IF(I8="","",IF(I8&lt;0,"OVERDUE","NOT DUE"))</f>
        <v>NOT DUE</v>
      </c>
      <c r="K8" s="28"/>
      <c r="L8" s="10" t="s">
        <v>3060</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row r="14" spans="1:12" x14ac:dyDescent="0.15">
      <c r="C14" s="18" t="str">
        <f>'Main Menu'!C127</f>
        <v>2/E Alan A. Canama</v>
      </c>
      <c r="E14" s="64"/>
      <c r="F14" s="64"/>
      <c r="G14" s="64"/>
      <c r="H14"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80" priority="1" operator="equal">
      <formula>"overdue"</formula>
    </cfRule>
  </conditionalFormatting>
  <pageMargins left="0.7" right="0.7" top="0.75" bottom="0.75" header="0.3" footer="0.3"/>
  <pageSetup paperSize="9" scale="66" orientation="landscape" r:id="rId1"/>
  <drawing r:id="rId2"/>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1444</v>
      </c>
      <c r="D3" s="147" t="s">
        <v>9</v>
      </c>
      <c r="E3" s="147"/>
      <c r="F3" s="3" t="s">
        <v>2020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'Air Vents Fuel tanks'!F5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2021</v>
      </c>
      <c r="B8" s="28" t="s">
        <v>2012</v>
      </c>
      <c r="C8" s="28" t="s">
        <v>2013</v>
      </c>
      <c r="D8" s="19" t="s">
        <v>2014</v>
      </c>
      <c r="E8" s="7">
        <v>42348</v>
      </c>
      <c r="F8" s="7">
        <v>44695</v>
      </c>
      <c r="G8" s="12"/>
      <c r="H8" s="8">
        <f>EDATE(F8-1,1)</f>
        <v>44725</v>
      </c>
      <c r="I8" s="11">
        <f t="shared" ref="I8" ca="1" si="0">IF(ISBLANK(H8),"",H8-DATE(YEAR(NOW()),MONTH(NOW()),DAY(NOW())))</f>
        <v>16</v>
      </c>
      <c r="J8" s="9" t="str">
        <f t="shared" ref="J8" ca="1" si="1">IF(I8="","",IF(I8&lt;0,"OVERDUE","NOT DUE"))</f>
        <v>NOT DUE</v>
      </c>
      <c r="K8" s="28"/>
      <c r="L8" s="10" t="s">
        <v>3061</v>
      </c>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9" priority="1" operator="equal">
      <formula>"overdue"</formula>
    </cfRule>
  </conditionalFormatting>
  <pageMargins left="0.7" right="0.7" top="0.75" bottom="0.75" header="0.3" footer="0.3"/>
  <pageSetup paperSize="9" scale="66" orientation="landscape" r:id="rId1"/>
  <drawing r:id="rId2"/>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1445</v>
      </c>
      <c r="D3" s="147" t="s">
        <v>9</v>
      </c>
      <c r="E3" s="147"/>
      <c r="F3" s="3" t="s">
        <v>2022</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'Air Vents FW tanks'!F5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44695</v>
      </c>
      <c r="G8" s="12"/>
      <c r="H8" s="8">
        <f>EDATE(F8-1,1)</f>
        <v>44725</v>
      </c>
      <c r="I8" s="11">
        <f t="shared" ref="I8" ca="1" si="0">IF(ISBLANK(H8),"",H8-DATE(YEAR(NOW()),MONTH(NOW()),DAY(NOW())))</f>
        <v>16</v>
      </c>
      <c r="J8" s="9" t="str">
        <f t="shared" ref="J8" ca="1" si="1">IF(I8="","",IF(I8&lt;0,"OVERDUE","NOT DUE"))</f>
        <v>NOT DUE</v>
      </c>
      <c r="K8" s="28"/>
      <c r="L8" s="10"/>
    </row>
    <row r="10" spans="1:12" x14ac:dyDescent="0.15">
      <c r="A10" s="106"/>
    </row>
    <row r="11" spans="1:12" x14ac:dyDescent="0.15">
      <c r="A11" s="106"/>
    </row>
    <row r="12" spans="1:12" x14ac:dyDescent="0.15">
      <c r="A12" s="106"/>
      <c r="B12" s="66" t="s">
        <v>1418</v>
      </c>
      <c r="C12" s="62"/>
      <c r="D12" s="25" t="s">
        <v>1419</v>
      </c>
      <c r="F12" s="66" t="s">
        <v>1420</v>
      </c>
      <c r="G12" s="63"/>
      <c r="H12" s="63"/>
    </row>
    <row r="13" spans="1:12" x14ac:dyDescent="0.15">
      <c r="A13" s="106"/>
      <c r="C13" s="18" t="str">
        <f>'Main Menu'!C124</f>
        <v>C/O Arn C. Montiague</v>
      </c>
      <c r="E13" s="64"/>
      <c r="F13" s="64"/>
      <c r="G13" s="64" t="str">
        <f>'Main Menu'!C123</f>
        <v>Capt. Wendell B. Judaya</v>
      </c>
      <c r="H13" s="64"/>
    </row>
    <row r="14" spans="1:12" x14ac:dyDescent="0.15">
      <c r="A14" s="106"/>
    </row>
    <row r="15" spans="1:12" x14ac:dyDescent="0.15">
      <c r="A15" s="106"/>
    </row>
    <row r="16" spans="1:12" x14ac:dyDescent="0.15">
      <c r="A16" s="106"/>
    </row>
    <row r="17" spans="1:1" x14ac:dyDescent="0.15">
      <c r="A17" s="106"/>
    </row>
    <row r="18" spans="1:1" x14ac:dyDescent="0.15">
      <c r="A18" s="106"/>
    </row>
    <row r="19" spans="1:1" x14ac:dyDescent="0.15">
      <c r="A19" s="106"/>
    </row>
    <row r="20" spans="1:1" x14ac:dyDescent="0.15">
      <c r="A20" s="106"/>
    </row>
    <row r="21" spans="1:1" x14ac:dyDescent="0.15">
      <c r="A21" s="10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8" priority="1" operator="equal">
      <formula>"overdue"</formula>
    </cfRule>
  </conditionalFormatting>
  <pageMargins left="0.7" right="0.7" top="0.75" bottom="0.75" header="0.3" footer="0.3"/>
  <pageSetup paperSize="9" scale="66" orientation="landscape" r:id="rId1"/>
  <drawing r:id="rId2"/>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3"/>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2298</v>
      </c>
      <c r="D3" s="147" t="s">
        <v>9</v>
      </c>
      <c r="E3" s="147"/>
      <c r="F3" s="3" t="s">
        <v>2022</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'Ventilation System Cargo holds'!F5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2023</v>
      </c>
      <c r="B8" s="28" t="s">
        <v>2024</v>
      </c>
      <c r="C8" s="28" t="s">
        <v>2025</v>
      </c>
      <c r="D8" s="19" t="s">
        <v>2014</v>
      </c>
      <c r="E8" s="7">
        <v>42348</v>
      </c>
      <c r="F8" s="7">
        <v>44709</v>
      </c>
      <c r="G8" s="12"/>
      <c r="H8" s="8">
        <f>EDATE(F8-1,1)</f>
        <v>44739</v>
      </c>
      <c r="I8" s="11">
        <f t="shared" ref="I8" ca="1" si="0">IF(ISBLANK(H8),"",H8-DATE(YEAR(NOW()),MONTH(NOW()),DAY(NOW())))</f>
        <v>30</v>
      </c>
      <c r="J8" s="9" t="str">
        <f t="shared" ref="J8" ca="1" si="1">IF(I8="","",IF(I8&lt;0,"OVERDUE","NOT DUE"))</f>
        <v>NOT DUE</v>
      </c>
      <c r="K8" s="28"/>
      <c r="L8" s="10"/>
    </row>
    <row r="12" spans="1:12" x14ac:dyDescent="0.15">
      <c r="B12" s="66" t="s">
        <v>1418</v>
      </c>
      <c r="C12" s="62"/>
      <c r="D12" s="25" t="s">
        <v>1419</v>
      </c>
      <c r="F12" s="66" t="s">
        <v>1420</v>
      </c>
      <c r="G12" s="63"/>
      <c r="H12" s="63"/>
    </row>
    <row r="13" spans="1:12" x14ac:dyDescent="0.15">
      <c r="C13" s="18" t="str">
        <f>'Main Menu'!C124</f>
        <v>C/O Arn C. Montiague</v>
      </c>
      <c r="E13" s="64"/>
      <c r="F13" s="64"/>
      <c r="G13" s="64" t="str">
        <f>'Main Menu'!C123</f>
        <v>Capt. Wendell B. Judaya</v>
      </c>
      <c r="H13"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7" priority="1" operator="equal">
      <formula>"overdue"</formula>
    </cfRule>
  </conditionalFormatting>
  <pageMargins left="0.7" right="0.7" top="0.75" bottom="0.75" header="0.3" footer="0.3"/>
  <pageSetup paperSize="9" scale="66"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205</v>
      </c>
      <c r="D3" s="147" t="s">
        <v>9</v>
      </c>
      <c r="E3" s="147"/>
      <c r="F3" s="3" t="s">
        <v>206</v>
      </c>
    </row>
    <row r="4" spans="1:12" ht="18" customHeight="1" x14ac:dyDescent="0.15">
      <c r="A4" s="146" t="s">
        <v>22</v>
      </c>
      <c r="B4" s="146"/>
      <c r="C4" s="16" t="s">
        <v>25</v>
      </c>
      <c r="D4" s="147" t="s">
        <v>10</v>
      </c>
      <c r="E4" s="147"/>
      <c r="F4" s="31"/>
    </row>
    <row r="5" spans="1:12" ht="18" customHeight="1" x14ac:dyDescent="0.15">
      <c r="A5" s="146" t="s">
        <v>23</v>
      </c>
      <c r="B5" s="146"/>
      <c r="C5" s="17" t="s">
        <v>1415</v>
      </c>
      <c r="D5" s="138"/>
      <c r="E5" s="138" t="str">
        <f>'[2]Running Hours'!$C5</f>
        <v>Date updated:</v>
      </c>
      <c r="F5" s="139">
        <f>'No.3 Hatch Cover'!F5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207</v>
      </c>
      <c r="B8" s="28" t="s">
        <v>30</v>
      </c>
      <c r="C8" s="28" t="s">
        <v>31</v>
      </c>
      <c r="D8" s="19" t="s">
        <v>88</v>
      </c>
      <c r="E8" s="7">
        <v>42348</v>
      </c>
      <c r="F8" s="7">
        <v>43308</v>
      </c>
      <c r="G8" s="31"/>
      <c r="H8" s="8">
        <f>DATE(YEAR(F8)+4,MONTH(F8),DAY(F8)-1)</f>
        <v>44768</v>
      </c>
      <c r="I8" s="11">
        <f t="shared" ref="I8:I44" ca="1" si="0">IF(ISBLANK(H8),"",H8-DATE(YEAR(NOW()),MONTH(NOW()),DAY(NOW())))</f>
        <v>59</v>
      </c>
      <c r="J8" s="9" t="str">
        <f t="shared" ref="J8:J44" ca="1" si="1">IF(I8="","",IF(I8&lt;0,"OVERDUE","NOT DUE"))</f>
        <v>NOT DUE</v>
      </c>
      <c r="K8" s="27" t="s">
        <v>126</v>
      </c>
      <c r="L8" s="10"/>
    </row>
    <row r="9" spans="1:12" x14ac:dyDescent="0.15">
      <c r="A9" s="9" t="s">
        <v>208</v>
      </c>
      <c r="B9" s="28" t="s">
        <v>32</v>
      </c>
      <c r="C9" s="28" t="s">
        <v>33</v>
      </c>
      <c r="D9" s="19" t="s">
        <v>89</v>
      </c>
      <c r="E9" s="7">
        <v>42348</v>
      </c>
      <c r="F9" s="7">
        <v>44534</v>
      </c>
      <c r="G9" s="31"/>
      <c r="H9" s="8">
        <f>DATE(YEAR(F9)+1,MONTH(F9),DAY(F9)-1)</f>
        <v>44898</v>
      </c>
      <c r="I9" s="11">
        <f t="shared" ca="1" si="0"/>
        <v>189</v>
      </c>
      <c r="J9" s="9" t="str">
        <f t="shared" ca="1" si="1"/>
        <v>NOT DUE</v>
      </c>
      <c r="K9" s="13"/>
      <c r="L9" s="10"/>
    </row>
    <row r="10" spans="1:12" ht="24" x14ac:dyDescent="0.15">
      <c r="A10" s="9" t="s">
        <v>209</v>
      </c>
      <c r="B10" s="28" t="s">
        <v>34</v>
      </c>
      <c r="C10" s="28" t="s">
        <v>35</v>
      </c>
      <c r="D10" s="19" t="s">
        <v>2</v>
      </c>
      <c r="E10" s="7">
        <v>42348</v>
      </c>
      <c r="F10" s="7">
        <v>44702</v>
      </c>
      <c r="G10" s="31"/>
      <c r="H10" s="8">
        <f>EDATE(F10-1,1)</f>
        <v>44732</v>
      </c>
      <c r="I10" s="11">
        <f t="shared" ca="1" si="0"/>
        <v>23</v>
      </c>
      <c r="J10" s="9" t="str">
        <f t="shared" ca="1" si="1"/>
        <v>NOT DUE</v>
      </c>
      <c r="K10" s="13"/>
      <c r="L10" s="10"/>
    </row>
    <row r="11" spans="1:12" ht="24" x14ac:dyDescent="0.15">
      <c r="A11" s="9" t="s">
        <v>210</v>
      </c>
      <c r="B11" s="28" t="s">
        <v>36</v>
      </c>
      <c r="C11" s="28" t="s">
        <v>37</v>
      </c>
      <c r="D11" s="19" t="s">
        <v>89</v>
      </c>
      <c r="E11" s="7">
        <v>42348</v>
      </c>
      <c r="F11" s="7">
        <v>44534</v>
      </c>
      <c r="G11" s="31"/>
      <c r="H11" s="8">
        <f t="shared" ref="H11:H30" si="2">DATE(YEAR(F11)+1,MONTH(F11),DAY(F11)-1)</f>
        <v>44898</v>
      </c>
      <c r="I11" s="11">
        <f t="shared" ca="1" si="0"/>
        <v>189</v>
      </c>
      <c r="J11" s="9" t="str">
        <f t="shared" ca="1" si="1"/>
        <v>NOT DUE</v>
      </c>
      <c r="K11" s="13"/>
      <c r="L11" s="10"/>
    </row>
    <row r="12" spans="1:12" ht="24" x14ac:dyDescent="0.15">
      <c r="A12" s="9" t="s">
        <v>211</v>
      </c>
      <c r="B12" s="28" t="s">
        <v>36</v>
      </c>
      <c r="C12" s="28" t="s">
        <v>38</v>
      </c>
      <c r="D12" s="19" t="s">
        <v>89</v>
      </c>
      <c r="E12" s="7">
        <v>42348</v>
      </c>
      <c r="F12" s="7">
        <v>44534</v>
      </c>
      <c r="G12" s="31"/>
      <c r="H12" s="8">
        <f t="shared" si="2"/>
        <v>44898</v>
      </c>
      <c r="I12" s="11">
        <f t="shared" ca="1" si="0"/>
        <v>189</v>
      </c>
      <c r="J12" s="9" t="str">
        <f t="shared" ca="1" si="1"/>
        <v>NOT DUE</v>
      </c>
      <c r="K12" s="13"/>
      <c r="L12" s="10"/>
    </row>
    <row r="13" spans="1:12" ht="24" x14ac:dyDescent="0.15">
      <c r="A13" s="9" t="s">
        <v>212</v>
      </c>
      <c r="B13" s="28" t="s">
        <v>39</v>
      </c>
      <c r="C13" s="28" t="s">
        <v>40</v>
      </c>
      <c r="D13" s="19" t="s">
        <v>89</v>
      </c>
      <c r="E13" s="7">
        <v>42348</v>
      </c>
      <c r="F13" s="7">
        <v>44534</v>
      </c>
      <c r="G13" s="31"/>
      <c r="H13" s="8">
        <f t="shared" si="2"/>
        <v>44898</v>
      </c>
      <c r="I13" s="11">
        <f t="shared" ca="1" si="0"/>
        <v>189</v>
      </c>
      <c r="J13" s="9" t="str">
        <f t="shared" ca="1" si="1"/>
        <v>NOT DUE</v>
      </c>
      <c r="K13" s="13"/>
      <c r="L13" s="10"/>
    </row>
    <row r="14" spans="1:12" ht="24" x14ac:dyDescent="0.15">
      <c r="A14" s="9" t="s">
        <v>213</v>
      </c>
      <c r="B14" s="28" t="s">
        <v>39</v>
      </c>
      <c r="C14" s="28" t="s">
        <v>41</v>
      </c>
      <c r="D14" s="19" t="s">
        <v>89</v>
      </c>
      <c r="E14" s="7">
        <v>42348</v>
      </c>
      <c r="F14" s="7">
        <v>44534</v>
      </c>
      <c r="G14" s="31"/>
      <c r="H14" s="8">
        <f t="shared" si="2"/>
        <v>44898</v>
      </c>
      <c r="I14" s="11">
        <f t="shared" ca="1" si="0"/>
        <v>189</v>
      </c>
      <c r="J14" s="9" t="str">
        <f t="shared" ca="1" si="1"/>
        <v>NOT DUE</v>
      </c>
      <c r="K14" s="13"/>
      <c r="L14" s="10"/>
    </row>
    <row r="15" spans="1:12" ht="36" x14ac:dyDescent="0.15">
      <c r="A15" s="9" t="s">
        <v>214</v>
      </c>
      <c r="B15" s="28" t="s">
        <v>42</v>
      </c>
      <c r="C15" s="28" t="s">
        <v>43</v>
      </c>
      <c r="D15" s="19" t="s">
        <v>89</v>
      </c>
      <c r="E15" s="7">
        <v>42348</v>
      </c>
      <c r="F15" s="7">
        <v>44534</v>
      </c>
      <c r="G15" s="31"/>
      <c r="H15" s="8">
        <f t="shared" si="2"/>
        <v>44898</v>
      </c>
      <c r="I15" s="11">
        <f t="shared" ca="1" si="0"/>
        <v>189</v>
      </c>
      <c r="J15" s="9" t="str">
        <f t="shared" ca="1" si="1"/>
        <v>NOT DUE</v>
      </c>
      <c r="K15" s="13"/>
      <c r="L15" s="10"/>
    </row>
    <row r="16" spans="1:12" ht="36" x14ac:dyDescent="0.15">
      <c r="A16" s="9" t="s">
        <v>215</v>
      </c>
      <c r="B16" s="28" t="s">
        <v>42</v>
      </c>
      <c r="C16" s="28" t="s">
        <v>41</v>
      </c>
      <c r="D16" s="19" t="s">
        <v>89</v>
      </c>
      <c r="E16" s="7">
        <v>42348</v>
      </c>
      <c r="F16" s="7">
        <v>44534</v>
      </c>
      <c r="G16" s="31"/>
      <c r="H16" s="8">
        <f t="shared" si="2"/>
        <v>44898</v>
      </c>
      <c r="I16" s="11">
        <f t="shared" ca="1" si="0"/>
        <v>189</v>
      </c>
      <c r="J16" s="9" t="str">
        <f t="shared" ca="1" si="1"/>
        <v>NOT DUE</v>
      </c>
      <c r="K16" s="13"/>
      <c r="L16" s="10"/>
    </row>
    <row r="17" spans="1:12" ht="22.5" customHeight="1" x14ac:dyDescent="0.15">
      <c r="A17" s="9" t="s">
        <v>216</v>
      </c>
      <c r="B17" s="28" t="s">
        <v>44</v>
      </c>
      <c r="C17" s="28" t="s">
        <v>45</v>
      </c>
      <c r="D17" s="19" t="s">
        <v>89</v>
      </c>
      <c r="E17" s="7">
        <v>42348</v>
      </c>
      <c r="F17" s="7">
        <v>44534</v>
      </c>
      <c r="G17" s="31"/>
      <c r="H17" s="8">
        <f t="shared" si="2"/>
        <v>44898</v>
      </c>
      <c r="I17" s="11">
        <f t="shared" ca="1" si="0"/>
        <v>189</v>
      </c>
      <c r="J17" s="9" t="str">
        <f t="shared" ca="1" si="1"/>
        <v>NOT DUE</v>
      </c>
      <c r="K17" s="13"/>
      <c r="L17" s="10"/>
    </row>
    <row r="18" spans="1:12" ht="24" x14ac:dyDescent="0.15">
      <c r="A18" s="9" t="s">
        <v>217</v>
      </c>
      <c r="B18" s="28" t="s">
        <v>46</v>
      </c>
      <c r="C18" s="28" t="s">
        <v>47</v>
      </c>
      <c r="D18" s="19" t="s">
        <v>89</v>
      </c>
      <c r="E18" s="7">
        <v>42348</v>
      </c>
      <c r="F18" s="7">
        <v>44534</v>
      </c>
      <c r="G18" s="31"/>
      <c r="H18" s="8">
        <f t="shared" si="2"/>
        <v>44898</v>
      </c>
      <c r="I18" s="11">
        <f t="shared" ca="1" si="0"/>
        <v>189</v>
      </c>
      <c r="J18" s="9" t="str">
        <f t="shared" ca="1" si="1"/>
        <v>NOT DUE</v>
      </c>
      <c r="K18" s="13"/>
      <c r="L18" s="10"/>
    </row>
    <row r="19" spans="1:12" ht="24" x14ac:dyDescent="0.15">
      <c r="A19" s="9" t="s">
        <v>218</v>
      </c>
      <c r="B19" s="28" t="s">
        <v>48</v>
      </c>
      <c r="C19" s="28" t="s">
        <v>49</v>
      </c>
      <c r="D19" s="19" t="s">
        <v>89</v>
      </c>
      <c r="E19" s="7">
        <v>42348</v>
      </c>
      <c r="F19" s="7">
        <v>44534</v>
      </c>
      <c r="G19" s="31"/>
      <c r="H19" s="8">
        <f t="shared" si="2"/>
        <v>44898</v>
      </c>
      <c r="I19" s="11">
        <f t="shared" ca="1" si="0"/>
        <v>189</v>
      </c>
      <c r="J19" s="9" t="str">
        <f t="shared" ca="1" si="1"/>
        <v>NOT DUE</v>
      </c>
      <c r="K19" s="13"/>
      <c r="L19" s="10"/>
    </row>
    <row r="20" spans="1:12" x14ac:dyDescent="0.15">
      <c r="A20" s="9" t="s">
        <v>219</v>
      </c>
      <c r="B20" s="28" t="s">
        <v>50</v>
      </c>
      <c r="C20" s="28" t="s">
        <v>51</v>
      </c>
      <c r="D20" s="19" t="s">
        <v>89</v>
      </c>
      <c r="E20" s="7">
        <v>42348</v>
      </c>
      <c r="F20" s="7">
        <v>44534</v>
      </c>
      <c r="G20" s="31"/>
      <c r="H20" s="8">
        <f t="shared" si="2"/>
        <v>44898</v>
      </c>
      <c r="I20" s="11">
        <f t="shared" ca="1" si="0"/>
        <v>189</v>
      </c>
      <c r="J20" s="9" t="str">
        <f t="shared" ca="1" si="1"/>
        <v>NOT DUE</v>
      </c>
      <c r="K20" s="13"/>
      <c r="L20" s="10"/>
    </row>
    <row r="21" spans="1:12" x14ac:dyDescent="0.15">
      <c r="A21" s="9" t="s">
        <v>220</v>
      </c>
      <c r="B21" s="28" t="s">
        <v>52</v>
      </c>
      <c r="C21" s="28" t="s">
        <v>53</v>
      </c>
      <c r="D21" s="19" t="s">
        <v>89</v>
      </c>
      <c r="E21" s="7">
        <v>42348</v>
      </c>
      <c r="F21" s="7">
        <v>44534</v>
      </c>
      <c r="G21" s="31"/>
      <c r="H21" s="8">
        <f t="shared" si="2"/>
        <v>44898</v>
      </c>
      <c r="I21" s="11">
        <f t="shared" ca="1" si="0"/>
        <v>189</v>
      </c>
      <c r="J21" s="9" t="str">
        <f t="shared" ca="1" si="1"/>
        <v>NOT DUE</v>
      </c>
      <c r="K21" s="13"/>
      <c r="L21" s="10"/>
    </row>
    <row r="22" spans="1:12" ht="24" x14ac:dyDescent="0.15">
      <c r="A22" s="9" t="s">
        <v>221</v>
      </c>
      <c r="B22" s="28" t="s">
        <v>54</v>
      </c>
      <c r="C22" s="28" t="s">
        <v>55</v>
      </c>
      <c r="D22" s="19" t="s">
        <v>89</v>
      </c>
      <c r="E22" s="7">
        <v>42348</v>
      </c>
      <c r="F22" s="7">
        <v>44534</v>
      </c>
      <c r="G22" s="31"/>
      <c r="H22" s="8">
        <f t="shared" si="2"/>
        <v>44898</v>
      </c>
      <c r="I22" s="11">
        <f t="shared" ca="1" si="0"/>
        <v>189</v>
      </c>
      <c r="J22" s="9" t="str">
        <f t="shared" ca="1" si="1"/>
        <v>NOT DUE</v>
      </c>
      <c r="K22" s="13"/>
      <c r="L22" s="10"/>
    </row>
    <row r="23" spans="1:12" ht="15" customHeight="1" x14ac:dyDescent="0.15">
      <c r="A23" s="9" t="s">
        <v>222</v>
      </c>
      <c r="B23" s="28" t="s">
        <v>56</v>
      </c>
      <c r="C23" s="28" t="s">
        <v>57</v>
      </c>
      <c r="D23" s="19" t="s">
        <v>89</v>
      </c>
      <c r="E23" s="7">
        <v>42348</v>
      </c>
      <c r="F23" s="7">
        <v>44534</v>
      </c>
      <c r="G23" s="31"/>
      <c r="H23" s="8">
        <f t="shared" si="2"/>
        <v>44898</v>
      </c>
      <c r="I23" s="11">
        <f t="shared" ca="1" si="0"/>
        <v>189</v>
      </c>
      <c r="J23" s="9" t="str">
        <f t="shared" ca="1" si="1"/>
        <v>NOT DUE</v>
      </c>
      <c r="K23" s="13"/>
      <c r="L23" s="10"/>
    </row>
    <row r="24" spans="1:12" x14ac:dyDescent="0.15">
      <c r="A24" s="9" t="s">
        <v>223</v>
      </c>
      <c r="B24" s="28" t="s">
        <v>52</v>
      </c>
      <c r="C24" s="28" t="s">
        <v>58</v>
      </c>
      <c r="D24" s="19" t="s">
        <v>89</v>
      </c>
      <c r="E24" s="7">
        <v>42348</v>
      </c>
      <c r="F24" s="7">
        <v>44534</v>
      </c>
      <c r="G24" s="31"/>
      <c r="H24" s="8">
        <f t="shared" si="2"/>
        <v>44898</v>
      </c>
      <c r="I24" s="11">
        <f t="shared" ca="1" si="0"/>
        <v>189</v>
      </c>
      <c r="J24" s="9" t="str">
        <f t="shared" ca="1" si="1"/>
        <v>NOT DUE</v>
      </c>
      <c r="K24" s="13"/>
      <c r="L24" s="10"/>
    </row>
    <row r="25" spans="1:12" x14ac:dyDescent="0.15">
      <c r="A25" s="9" t="s">
        <v>224</v>
      </c>
      <c r="B25" s="28" t="s">
        <v>59</v>
      </c>
      <c r="C25" s="28" t="s">
        <v>60</v>
      </c>
      <c r="D25" s="19" t="s">
        <v>89</v>
      </c>
      <c r="E25" s="7">
        <v>42348</v>
      </c>
      <c r="F25" s="7">
        <v>44534</v>
      </c>
      <c r="G25" s="31"/>
      <c r="H25" s="8">
        <f t="shared" si="2"/>
        <v>44898</v>
      </c>
      <c r="I25" s="11">
        <f t="shared" ca="1" si="0"/>
        <v>189</v>
      </c>
      <c r="J25" s="9" t="str">
        <f t="shared" ca="1" si="1"/>
        <v>NOT DUE</v>
      </c>
      <c r="K25" s="13"/>
      <c r="L25" s="10"/>
    </row>
    <row r="26" spans="1:12" ht="24" x14ac:dyDescent="0.15">
      <c r="A26" s="9" t="s">
        <v>225</v>
      </c>
      <c r="B26" s="28" t="s">
        <v>61</v>
      </c>
      <c r="C26" s="28" t="s">
        <v>62</v>
      </c>
      <c r="D26" s="19" t="s">
        <v>89</v>
      </c>
      <c r="E26" s="7">
        <v>42348</v>
      </c>
      <c r="F26" s="7">
        <v>44534</v>
      </c>
      <c r="G26" s="31"/>
      <c r="H26" s="8">
        <f t="shared" si="2"/>
        <v>44898</v>
      </c>
      <c r="I26" s="11">
        <f t="shared" ca="1" si="0"/>
        <v>189</v>
      </c>
      <c r="J26" s="9" t="str">
        <f t="shared" ca="1" si="1"/>
        <v>NOT DUE</v>
      </c>
      <c r="K26" s="13"/>
      <c r="L26" s="10"/>
    </row>
    <row r="27" spans="1:12" ht="24" x14ac:dyDescent="0.15">
      <c r="A27" s="9" t="s">
        <v>226</v>
      </c>
      <c r="B27" s="28" t="s">
        <v>63</v>
      </c>
      <c r="C27" s="28" t="s">
        <v>38</v>
      </c>
      <c r="D27" s="19" t="s">
        <v>89</v>
      </c>
      <c r="E27" s="7">
        <v>42348</v>
      </c>
      <c r="F27" s="7">
        <v>44534</v>
      </c>
      <c r="G27" s="31"/>
      <c r="H27" s="8">
        <f t="shared" si="2"/>
        <v>44898</v>
      </c>
      <c r="I27" s="11">
        <f t="shared" ca="1" si="0"/>
        <v>189</v>
      </c>
      <c r="J27" s="9" t="str">
        <f t="shared" ca="1" si="1"/>
        <v>NOT DUE</v>
      </c>
      <c r="K27" s="13"/>
      <c r="L27" s="10"/>
    </row>
    <row r="28" spans="1:12" ht="24" x14ac:dyDescent="0.15">
      <c r="A28" s="9" t="s">
        <v>227</v>
      </c>
      <c r="B28" s="28" t="s">
        <v>63</v>
      </c>
      <c r="C28" s="28" t="s">
        <v>64</v>
      </c>
      <c r="D28" s="19" t="s">
        <v>89</v>
      </c>
      <c r="E28" s="7">
        <v>42348</v>
      </c>
      <c r="F28" s="7">
        <v>44534</v>
      </c>
      <c r="G28" s="31"/>
      <c r="H28" s="8">
        <f t="shared" si="2"/>
        <v>44898</v>
      </c>
      <c r="I28" s="11">
        <f t="shared" ca="1" si="0"/>
        <v>189</v>
      </c>
      <c r="J28" s="9" t="str">
        <f t="shared" ca="1" si="1"/>
        <v>NOT DUE</v>
      </c>
      <c r="K28" s="13"/>
      <c r="L28" s="10"/>
    </row>
    <row r="29" spans="1:12" x14ac:dyDescent="0.15">
      <c r="A29" s="9" t="s">
        <v>228</v>
      </c>
      <c r="B29" s="28" t="s">
        <v>65</v>
      </c>
      <c r="C29" s="28" t="s">
        <v>66</v>
      </c>
      <c r="D29" s="19" t="s">
        <v>89</v>
      </c>
      <c r="E29" s="7">
        <v>42348</v>
      </c>
      <c r="F29" s="7">
        <v>44534</v>
      </c>
      <c r="G29" s="31"/>
      <c r="H29" s="8">
        <f t="shared" si="2"/>
        <v>44898</v>
      </c>
      <c r="I29" s="11">
        <f t="shared" ca="1" si="0"/>
        <v>189</v>
      </c>
      <c r="J29" s="9" t="str">
        <f t="shared" ca="1" si="1"/>
        <v>NOT DUE</v>
      </c>
      <c r="K29" s="13"/>
      <c r="L29" s="10"/>
    </row>
    <row r="30" spans="1:12" ht="24" x14ac:dyDescent="0.15">
      <c r="A30" s="9" t="s">
        <v>229</v>
      </c>
      <c r="B30" s="28" t="s">
        <v>65</v>
      </c>
      <c r="C30" s="28" t="s">
        <v>67</v>
      </c>
      <c r="D30" s="19" t="s">
        <v>89</v>
      </c>
      <c r="E30" s="7">
        <v>42348</v>
      </c>
      <c r="F30" s="7">
        <v>44534</v>
      </c>
      <c r="G30" s="31"/>
      <c r="H30" s="8">
        <f t="shared" si="2"/>
        <v>44898</v>
      </c>
      <c r="I30" s="11">
        <f t="shared" ca="1" si="0"/>
        <v>189</v>
      </c>
      <c r="J30" s="9" t="str">
        <f t="shared" ca="1" si="1"/>
        <v>NOT DUE</v>
      </c>
      <c r="K30" s="13"/>
      <c r="L30" s="10"/>
    </row>
    <row r="31" spans="1:12" ht="24" x14ac:dyDescent="0.15">
      <c r="A31" s="9" t="s">
        <v>230</v>
      </c>
      <c r="B31" s="28" t="s">
        <v>65</v>
      </c>
      <c r="C31" s="28" t="s">
        <v>3039</v>
      </c>
      <c r="D31" s="19" t="s">
        <v>1</v>
      </c>
      <c r="E31" s="7">
        <v>42348</v>
      </c>
      <c r="F31" s="7">
        <v>44569</v>
      </c>
      <c r="G31" s="31"/>
      <c r="H31" s="8">
        <f>DATE(YEAR(F31),MONTH(F31)+6,DAY(F31)-1)</f>
        <v>44749</v>
      </c>
      <c r="I31" s="11">
        <f t="shared" ca="1" si="0"/>
        <v>40</v>
      </c>
      <c r="J31" s="9" t="str">
        <f t="shared" ca="1" si="1"/>
        <v>NOT DUE</v>
      </c>
      <c r="K31" s="13"/>
      <c r="L31" s="10"/>
    </row>
    <row r="32" spans="1:12" x14ac:dyDescent="0.15">
      <c r="A32" s="9" t="s">
        <v>231</v>
      </c>
      <c r="B32" s="28" t="s">
        <v>32</v>
      </c>
      <c r="C32" s="28" t="s">
        <v>68</v>
      </c>
      <c r="D32" s="19" t="s">
        <v>89</v>
      </c>
      <c r="E32" s="7">
        <v>42348</v>
      </c>
      <c r="F32" s="7">
        <v>44534</v>
      </c>
      <c r="G32" s="31"/>
      <c r="H32" s="8">
        <f t="shared" ref="H32:H44" si="3">DATE(YEAR(F32)+1,MONTH(F32),DAY(F32)-1)</f>
        <v>44898</v>
      </c>
      <c r="I32" s="11">
        <f t="shared" ca="1" si="0"/>
        <v>189</v>
      </c>
      <c r="J32" s="9" t="str">
        <f t="shared" ca="1" si="1"/>
        <v>NOT DUE</v>
      </c>
      <c r="K32" s="13"/>
      <c r="L32" s="10"/>
    </row>
    <row r="33" spans="1:12" x14ac:dyDescent="0.15">
      <c r="A33" s="9" t="s">
        <v>232</v>
      </c>
      <c r="B33" s="28" t="s">
        <v>32</v>
      </c>
      <c r="C33" s="28" t="s">
        <v>69</v>
      </c>
      <c r="D33" s="19" t="s">
        <v>89</v>
      </c>
      <c r="E33" s="7">
        <v>42348</v>
      </c>
      <c r="F33" s="7">
        <v>44534</v>
      </c>
      <c r="G33" s="31"/>
      <c r="H33" s="8">
        <f t="shared" si="3"/>
        <v>44898</v>
      </c>
      <c r="I33" s="11">
        <f t="shared" ca="1" si="0"/>
        <v>189</v>
      </c>
      <c r="J33" s="9" t="str">
        <f t="shared" ca="1" si="1"/>
        <v>NOT DUE</v>
      </c>
      <c r="K33" s="13"/>
      <c r="L33" s="10"/>
    </row>
    <row r="34" spans="1:12" ht="24" x14ac:dyDescent="0.15">
      <c r="A34" s="9" t="s">
        <v>233</v>
      </c>
      <c r="B34" s="28" t="s">
        <v>70</v>
      </c>
      <c r="C34" s="28" t="s">
        <v>71</v>
      </c>
      <c r="D34" s="19" t="s">
        <v>89</v>
      </c>
      <c r="E34" s="7">
        <v>42348</v>
      </c>
      <c r="F34" s="7">
        <v>44534</v>
      </c>
      <c r="G34" s="31"/>
      <c r="H34" s="8">
        <f t="shared" si="3"/>
        <v>44898</v>
      </c>
      <c r="I34" s="11">
        <f t="shared" ca="1" si="0"/>
        <v>189</v>
      </c>
      <c r="J34" s="9" t="str">
        <f t="shared" ca="1" si="1"/>
        <v>NOT DUE</v>
      </c>
      <c r="K34" s="13"/>
      <c r="L34" s="10"/>
    </row>
    <row r="35" spans="1:12" x14ac:dyDescent="0.15">
      <c r="A35" s="9" t="s">
        <v>234</v>
      </c>
      <c r="B35" s="28" t="s">
        <v>70</v>
      </c>
      <c r="C35" s="28" t="s">
        <v>72</v>
      </c>
      <c r="D35" s="19" t="s">
        <v>89</v>
      </c>
      <c r="E35" s="7">
        <v>42348</v>
      </c>
      <c r="F35" s="7">
        <v>44534</v>
      </c>
      <c r="G35" s="31"/>
      <c r="H35" s="8">
        <f t="shared" si="3"/>
        <v>44898</v>
      </c>
      <c r="I35" s="11">
        <f t="shared" ca="1" si="0"/>
        <v>189</v>
      </c>
      <c r="J35" s="9" t="str">
        <f t="shared" ca="1" si="1"/>
        <v>NOT DUE</v>
      </c>
      <c r="K35" s="13"/>
      <c r="L35" s="10"/>
    </row>
    <row r="36" spans="1:12" x14ac:dyDescent="0.15">
      <c r="A36" s="9" t="s">
        <v>235</v>
      </c>
      <c r="B36" s="28" t="s">
        <v>73</v>
      </c>
      <c r="C36" s="28" t="s">
        <v>74</v>
      </c>
      <c r="D36" s="19" t="s">
        <v>89</v>
      </c>
      <c r="E36" s="7">
        <v>42348</v>
      </c>
      <c r="F36" s="7">
        <v>44534</v>
      </c>
      <c r="G36" s="31"/>
      <c r="H36" s="8">
        <f t="shared" si="3"/>
        <v>44898</v>
      </c>
      <c r="I36" s="11">
        <f t="shared" ca="1" si="0"/>
        <v>189</v>
      </c>
      <c r="J36" s="9" t="str">
        <f t="shared" ca="1" si="1"/>
        <v>NOT DUE</v>
      </c>
      <c r="K36" s="13"/>
      <c r="L36" s="10"/>
    </row>
    <row r="37" spans="1:12" x14ac:dyDescent="0.15">
      <c r="A37" s="9" t="s">
        <v>236</v>
      </c>
      <c r="B37" s="28" t="s">
        <v>73</v>
      </c>
      <c r="C37" s="28" t="s">
        <v>75</v>
      </c>
      <c r="D37" s="19" t="s">
        <v>89</v>
      </c>
      <c r="E37" s="7">
        <v>42348</v>
      </c>
      <c r="F37" s="7">
        <v>44534</v>
      </c>
      <c r="G37" s="31"/>
      <c r="H37" s="8">
        <f t="shared" si="3"/>
        <v>44898</v>
      </c>
      <c r="I37" s="11">
        <f t="shared" ca="1" si="0"/>
        <v>189</v>
      </c>
      <c r="J37" s="9" t="str">
        <f t="shared" ca="1" si="1"/>
        <v>NOT DUE</v>
      </c>
      <c r="K37" s="13"/>
      <c r="L37" s="10"/>
    </row>
    <row r="38" spans="1:12" ht="36" x14ac:dyDescent="0.15">
      <c r="A38" s="9" t="s">
        <v>237</v>
      </c>
      <c r="B38" s="28" t="s">
        <v>76</v>
      </c>
      <c r="C38" s="28" t="s">
        <v>77</v>
      </c>
      <c r="D38" s="19" t="s">
        <v>89</v>
      </c>
      <c r="E38" s="7">
        <v>42348</v>
      </c>
      <c r="F38" s="7">
        <v>44534</v>
      </c>
      <c r="G38" s="31"/>
      <c r="H38" s="8">
        <f t="shared" si="3"/>
        <v>44898</v>
      </c>
      <c r="I38" s="11">
        <f t="shared" ca="1" si="0"/>
        <v>189</v>
      </c>
      <c r="J38" s="9" t="str">
        <f t="shared" ca="1" si="1"/>
        <v>NOT DUE</v>
      </c>
      <c r="K38" s="13"/>
      <c r="L38" s="10"/>
    </row>
    <row r="39" spans="1:12" ht="24" x14ac:dyDescent="0.15">
      <c r="A39" s="9" t="s">
        <v>238</v>
      </c>
      <c r="B39" s="28" t="s">
        <v>78</v>
      </c>
      <c r="C39" s="28" t="s">
        <v>79</v>
      </c>
      <c r="D39" s="19" t="s">
        <v>89</v>
      </c>
      <c r="E39" s="7">
        <v>42348</v>
      </c>
      <c r="F39" s="7">
        <v>44534</v>
      </c>
      <c r="G39" s="31"/>
      <c r="H39" s="8">
        <f t="shared" si="3"/>
        <v>44898</v>
      </c>
      <c r="I39" s="11">
        <f t="shared" ca="1" si="0"/>
        <v>189</v>
      </c>
      <c r="J39" s="9" t="str">
        <f t="shared" ca="1" si="1"/>
        <v>NOT DUE</v>
      </c>
      <c r="K39" s="13"/>
      <c r="L39" s="10"/>
    </row>
    <row r="40" spans="1:12" ht="36" x14ac:dyDescent="0.15">
      <c r="A40" s="9" t="s">
        <v>239</v>
      </c>
      <c r="B40" s="28" t="s">
        <v>80</v>
      </c>
      <c r="C40" s="28" t="s">
        <v>81</v>
      </c>
      <c r="D40" s="19" t="s">
        <v>89</v>
      </c>
      <c r="E40" s="7">
        <v>42348</v>
      </c>
      <c r="F40" s="7">
        <v>44534</v>
      </c>
      <c r="G40" s="31"/>
      <c r="H40" s="8">
        <f t="shared" si="3"/>
        <v>44898</v>
      </c>
      <c r="I40" s="11">
        <f t="shared" ca="1" si="0"/>
        <v>189</v>
      </c>
      <c r="J40" s="9" t="str">
        <f t="shared" ca="1" si="1"/>
        <v>NOT DUE</v>
      </c>
      <c r="K40" s="13"/>
      <c r="L40" s="10"/>
    </row>
    <row r="41" spans="1:12" ht="36" x14ac:dyDescent="0.15">
      <c r="A41" s="9" t="s">
        <v>240</v>
      </c>
      <c r="B41" s="28" t="s">
        <v>80</v>
      </c>
      <c r="C41" s="28" t="s">
        <v>82</v>
      </c>
      <c r="D41" s="19" t="s">
        <v>89</v>
      </c>
      <c r="E41" s="7">
        <v>42348</v>
      </c>
      <c r="F41" s="7">
        <v>44534</v>
      </c>
      <c r="G41" s="31"/>
      <c r="H41" s="8">
        <f t="shared" si="3"/>
        <v>44898</v>
      </c>
      <c r="I41" s="11">
        <f t="shared" ca="1" si="0"/>
        <v>189</v>
      </c>
      <c r="J41" s="9" t="str">
        <f t="shared" ca="1" si="1"/>
        <v>NOT DUE</v>
      </c>
      <c r="K41" s="13"/>
      <c r="L41" s="10"/>
    </row>
    <row r="42" spans="1:12" ht="24" x14ac:dyDescent="0.15">
      <c r="A42" s="9" t="s">
        <v>241</v>
      </c>
      <c r="B42" s="28" t="s">
        <v>83</v>
      </c>
      <c r="C42" s="28" t="s">
        <v>81</v>
      </c>
      <c r="D42" s="19" t="s">
        <v>89</v>
      </c>
      <c r="E42" s="7">
        <v>42348</v>
      </c>
      <c r="F42" s="7">
        <v>44534</v>
      </c>
      <c r="G42" s="31"/>
      <c r="H42" s="8">
        <f t="shared" si="3"/>
        <v>44898</v>
      </c>
      <c r="I42" s="11">
        <f t="shared" ca="1" si="0"/>
        <v>189</v>
      </c>
      <c r="J42" s="9" t="str">
        <f t="shared" ca="1" si="1"/>
        <v>NOT DUE</v>
      </c>
      <c r="K42" s="13"/>
      <c r="L42" s="10"/>
    </row>
    <row r="43" spans="1:12" ht="24" x14ac:dyDescent="0.15">
      <c r="A43" s="9" t="s">
        <v>242</v>
      </c>
      <c r="B43" s="28" t="s">
        <v>84</v>
      </c>
      <c r="C43" s="28" t="s">
        <v>85</v>
      </c>
      <c r="D43" s="19" t="s">
        <v>89</v>
      </c>
      <c r="E43" s="7">
        <v>42348</v>
      </c>
      <c r="F43" s="7">
        <v>44534</v>
      </c>
      <c r="G43" s="31"/>
      <c r="H43" s="8">
        <f t="shared" si="3"/>
        <v>44898</v>
      </c>
      <c r="I43" s="11">
        <f t="shared" ca="1" si="0"/>
        <v>189</v>
      </c>
      <c r="J43" s="9" t="str">
        <f t="shared" ca="1" si="1"/>
        <v>NOT DUE</v>
      </c>
      <c r="K43" s="13"/>
      <c r="L43" s="10"/>
    </row>
    <row r="44" spans="1:12" ht="24" x14ac:dyDescent="0.15">
      <c r="A44" s="9" t="s">
        <v>3043</v>
      </c>
      <c r="B44" s="28" t="s">
        <v>86</v>
      </c>
      <c r="C44" s="28" t="s">
        <v>87</v>
      </c>
      <c r="D44" s="19" t="s">
        <v>89</v>
      </c>
      <c r="E44" s="7">
        <v>42348</v>
      </c>
      <c r="F44" s="7">
        <v>44534</v>
      </c>
      <c r="G44" s="31"/>
      <c r="H44" s="8">
        <f t="shared" si="3"/>
        <v>44898</v>
      </c>
      <c r="I44" s="11">
        <f t="shared" ca="1" si="0"/>
        <v>189</v>
      </c>
      <c r="J44" s="9" t="str">
        <f t="shared" ca="1" si="1"/>
        <v>NOT DUE</v>
      </c>
      <c r="K44" s="13"/>
      <c r="L44" s="10"/>
    </row>
    <row r="48" spans="1:12" x14ac:dyDescent="0.15">
      <c r="B48" s="66" t="s">
        <v>1418</v>
      </c>
      <c r="C48" s="62"/>
      <c r="D48" s="25" t="s">
        <v>1419</v>
      </c>
      <c r="F48" s="66" t="s">
        <v>1420</v>
      </c>
      <c r="G48" s="148"/>
      <c r="H48" s="148"/>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3" priority="3" operator="equal">
      <formula>"overdue"</formula>
    </cfRule>
  </conditionalFormatting>
  <conditionalFormatting sqref="J31">
    <cfRule type="cellIs" dxfId="202" priority="1" operator="equal">
      <formula>"overdue"</formula>
    </cfRule>
  </conditionalFormatting>
  <pageMargins left="0.7" right="0.7" top="0.75" bottom="0.75" header="0.3" footer="0.3"/>
  <pageSetup paperSize="9" scale="66" orientation="landscape" r:id="rId1"/>
  <drawing r:id="rId2"/>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15" sqref="F1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3"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1447</v>
      </c>
      <c r="D3" s="147" t="s">
        <v>9</v>
      </c>
      <c r="E3" s="147"/>
      <c r="F3" s="3" t="s">
        <v>2026</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'Ventilation System Accomm..'!F5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2027</v>
      </c>
      <c r="B8" s="28" t="s">
        <v>2028</v>
      </c>
      <c r="C8" s="28" t="s">
        <v>2029</v>
      </c>
      <c r="D8" s="19" t="s">
        <v>2014</v>
      </c>
      <c r="E8" s="7">
        <v>42348</v>
      </c>
      <c r="F8" s="7">
        <v>44709</v>
      </c>
      <c r="G8" s="12"/>
      <c r="H8" s="8">
        <f>EDATE(F8-1,1)</f>
        <v>44739</v>
      </c>
      <c r="I8" s="11">
        <f t="shared" ref="I8:I16" ca="1" si="0">IF(ISBLANK(H8),"",H8-DATE(YEAR(NOW()),MONTH(NOW()),DAY(NOW())))</f>
        <v>30</v>
      </c>
      <c r="J8" s="9" t="str">
        <f t="shared" ref="J8:J16" ca="1" si="1">IF(I8="","",IF(I8&lt;0,"OVERDUE","NOT DUE"))</f>
        <v>NOT DUE</v>
      </c>
      <c r="K8" s="28"/>
      <c r="L8" s="10" t="s">
        <v>2297</v>
      </c>
    </row>
    <row r="9" spans="1:12" x14ac:dyDescent="0.15">
      <c r="A9" s="9" t="s">
        <v>2030</v>
      </c>
      <c r="B9" s="28" t="s">
        <v>2028</v>
      </c>
      <c r="C9" s="28" t="s">
        <v>2031</v>
      </c>
      <c r="D9" s="19" t="s">
        <v>2014</v>
      </c>
      <c r="E9" s="7">
        <v>42348</v>
      </c>
      <c r="F9" s="7">
        <f>F8</f>
        <v>44709</v>
      </c>
      <c r="G9" s="12"/>
      <c r="H9" s="8">
        <f>EDATE(F9-1,1)</f>
        <v>44739</v>
      </c>
      <c r="I9" s="11">
        <f t="shared" ca="1" si="0"/>
        <v>30</v>
      </c>
      <c r="J9" s="9" t="str">
        <f t="shared" ca="1" si="1"/>
        <v>NOT DUE</v>
      </c>
      <c r="K9" s="28"/>
      <c r="L9" s="10" t="s">
        <v>2297</v>
      </c>
    </row>
    <row r="10" spans="1:12" x14ac:dyDescent="0.15">
      <c r="A10" s="9" t="s">
        <v>2032</v>
      </c>
      <c r="B10" s="28" t="s">
        <v>2028</v>
      </c>
      <c r="C10" s="28" t="s">
        <v>2033</v>
      </c>
      <c r="D10" s="19" t="s">
        <v>2034</v>
      </c>
      <c r="E10" s="7">
        <v>42348</v>
      </c>
      <c r="F10" s="7">
        <v>44252</v>
      </c>
      <c r="G10" s="12"/>
      <c r="H10" s="8">
        <f>DATE(YEAR(F10)+5,MONTH(F10),DAY(F10)-1)</f>
        <v>46077</v>
      </c>
      <c r="I10" s="11">
        <f t="shared" ca="1" si="0"/>
        <v>1368</v>
      </c>
      <c r="J10" s="9" t="str">
        <f t="shared" ca="1" si="1"/>
        <v>NOT DUE</v>
      </c>
      <c r="K10" s="28"/>
      <c r="L10" s="10" t="s">
        <v>2296</v>
      </c>
    </row>
    <row r="11" spans="1:12" x14ac:dyDescent="0.15">
      <c r="A11" s="9" t="s">
        <v>2035</v>
      </c>
      <c r="B11" s="28" t="s">
        <v>2036</v>
      </c>
      <c r="C11" s="28" t="s">
        <v>2029</v>
      </c>
      <c r="D11" s="19" t="s">
        <v>2014</v>
      </c>
      <c r="E11" s="7">
        <v>42348</v>
      </c>
      <c r="F11" s="7">
        <f>F8</f>
        <v>44709</v>
      </c>
      <c r="G11" s="12"/>
      <c r="H11" s="8">
        <f>EDATE(F11-1,1)</f>
        <v>44739</v>
      </c>
      <c r="I11" s="11">
        <f t="shared" ca="1" si="0"/>
        <v>30</v>
      </c>
      <c r="J11" s="9" t="str">
        <f t="shared" ca="1" si="1"/>
        <v>NOT DUE</v>
      </c>
      <c r="K11" s="28"/>
      <c r="L11" s="60" t="s">
        <v>2297</v>
      </c>
    </row>
    <row r="12" spans="1:12" x14ac:dyDescent="0.15">
      <c r="A12" s="9" t="s">
        <v>2037</v>
      </c>
      <c r="B12" s="28" t="s">
        <v>2036</v>
      </c>
      <c r="C12" s="28" t="s">
        <v>2031</v>
      </c>
      <c r="D12" s="19" t="s">
        <v>2014</v>
      </c>
      <c r="E12" s="7">
        <v>42348</v>
      </c>
      <c r="F12" s="7">
        <f>F8</f>
        <v>44709</v>
      </c>
      <c r="G12" s="12"/>
      <c r="H12" s="8">
        <f>EDATE(F12-1,1)</f>
        <v>44739</v>
      </c>
      <c r="I12" s="11">
        <f t="shared" ca="1" si="0"/>
        <v>30</v>
      </c>
      <c r="J12" s="9" t="str">
        <f t="shared" ca="1" si="1"/>
        <v>NOT DUE</v>
      </c>
      <c r="K12" s="28"/>
      <c r="L12" s="10" t="s">
        <v>2297</v>
      </c>
    </row>
    <row r="13" spans="1:12" x14ac:dyDescent="0.15">
      <c r="A13" s="9" t="s">
        <v>2038</v>
      </c>
      <c r="B13" s="28" t="s">
        <v>2036</v>
      </c>
      <c r="C13" s="28" t="s">
        <v>2033</v>
      </c>
      <c r="D13" s="19" t="s">
        <v>2034</v>
      </c>
      <c r="E13" s="7">
        <v>42348</v>
      </c>
      <c r="F13" s="7">
        <v>44252</v>
      </c>
      <c r="G13" s="12"/>
      <c r="H13" s="8">
        <f>DATE(YEAR(F13)+5,MONTH(F13),DAY(F13)-1)</f>
        <v>46077</v>
      </c>
      <c r="I13" s="11">
        <f t="shared" ca="1" si="0"/>
        <v>1368</v>
      </c>
      <c r="J13" s="9" t="str">
        <f t="shared" ca="1" si="1"/>
        <v>NOT DUE</v>
      </c>
      <c r="K13" s="28"/>
      <c r="L13" s="10" t="s">
        <v>2296</v>
      </c>
    </row>
    <row r="14" spans="1:12" x14ac:dyDescent="0.15">
      <c r="A14" s="9" t="s">
        <v>2039</v>
      </c>
      <c r="B14" s="28" t="s">
        <v>2040</v>
      </c>
      <c r="C14" s="28" t="s">
        <v>2029</v>
      </c>
      <c r="D14" s="19" t="s">
        <v>2014</v>
      </c>
      <c r="E14" s="7">
        <v>42348</v>
      </c>
      <c r="F14" s="7">
        <f>F8</f>
        <v>44709</v>
      </c>
      <c r="G14" s="12"/>
      <c r="H14" s="8">
        <f>EDATE(F14-1,1)</f>
        <v>44739</v>
      </c>
      <c r="I14" s="11">
        <f t="shared" ca="1" si="0"/>
        <v>30</v>
      </c>
      <c r="J14" s="9" t="str">
        <f t="shared" ca="1" si="1"/>
        <v>NOT DUE</v>
      </c>
      <c r="K14" s="28"/>
      <c r="L14" s="10" t="s">
        <v>2297</v>
      </c>
    </row>
    <row r="15" spans="1:12" x14ac:dyDescent="0.15">
      <c r="A15" s="9" t="s">
        <v>2041</v>
      </c>
      <c r="B15" s="28" t="s">
        <v>2040</v>
      </c>
      <c r="C15" s="28" t="s">
        <v>2031</v>
      </c>
      <c r="D15" s="19" t="s">
        <v>2014</v>
      </c>
      <c r="E15" s="7">
        <v>42348</v>
      </c>
      <c r="F15" s="7">
        <f>F8</f>
        <v>44709</v>
      </c>
      <c r="G15" s="12"/>
      <c r="H15" s="8">
        <f>EDATE(F15-1,1)</f>
        <v>44739</v>
      </c>
      <c r="I15" s="11">
        <f t="shared" ca="1" si="0"/>
        <v>30</v>
      </c>
      <c r="J15" s="9" t="str">
        <f t="shared" ca="1" si="1"/>
        <v>NOT DUE</v>
      </c>
      <c r="K15" s="28"/>
      <c r="L15" s="10" t="s">
        <v>2297</v>
      </c>
    </row>
    <row r="16" spans="1:12" x14ac:dyDescent="0.15">
      <c r="A16" s="9" t="s">
        <v>2042</v>
      </c>
      <c r="B16" s="28" t="s">
        <v>2040</v>
      </c>
      <c r="C16" s="28" t="s">
        <v>2033</v>
      </c>
      <c r="D16" s="19" t="s">
        <v>2034</v>
      </c>
      <c r="E16" s="7">
        <v>42348</v>
      </c>
      <c r="F16" s="7">
        <v>44252</v>
      </c>
      <c r="G16" s="12"/>
      <c r="H16" s="8">
        <f>DATE(YEAR(F16)+5,MONTH(F16),DAY(F16)-1)</f>
        <v>46077</v>
      </c>
      <c r="I16" s="11">
        <f t="shared" ca="1" si="0"/>
        <v>1368</v>
      </c>
      <c r="J16" s="9" t="str">
        <f t="shared" ca="1" si="1"/>
        <v>NOT DUE</v>
      </c>
      <c r="K16" s="28"/>
      <c r="L16" s="10" t="s">
        <v>2296</v>
      </c>
    </row>
    <row r="20" spans="2:12" x14ac:dyDescent="0.15">
      <c r="B20" s="66" t="s">
        <v>1418</v>
      </c>
      <c r="C20" s="62"/>
      <c r="D20" s="25" t="s">
        <v>1419</v>
      </c>
      <c r="F20" s="66" t="s">
        <v>1420</v>
      </c>
      <c r="G20" s="63"/>
      <c r="H20" s="63"/>
      <c r="I20" s="67"/>
      <c r="K20" s="104"/>
    </row>
    <row r="21" spans="2:12" x14ac:dyDescent="0.15">
      <c r="C21" s="18" t="str">
        <f>'Main Menu'!C124</f>
        <v>C/O Arn C. Montiague</v>
      </c>
      <c r="E21" s="64"/>
      <c r="F21" s="64"/>
      <c r="G21" s="64" t="str">
        <f>'Main Menu'!C123</f>
        <v>Capt. Wendell B. Judaya</v>
      </c>
      <c r="H21" s="64"/>
      <c r="I21" s="64"/>
      <c r="J21" s="64"/>
      <c r="L21" s="64"/>
    </row>
    <row r="22" spans="2:12" x14ac:dyDescent="0.15">
      <c r="C22" s="18" t="str">
        <f>'Provision Crane'!C61</f>
        <v>4/E Ryan M. Cocjin</v>
      </c>
    </row>
  </sheetData>
  <mergeCells count="9">
    <mergeCell ref="A4:B4"/>
    <mergeCell ref="D4:E4"/>
    <mergeCell ref="A5:B5"/>
    <mergeCell ref="A1:B1"/>
    <mergeCell ref="D1:E1"/>
    <mergeCell ref="A2:B2"/>
    <mergeCell ref="D2:E2"/>
    <mergeCell ref="A3:B3"/>
    <mergeCell ref="D3:E3"/>
  </mergeCells>
  <phoneticPr fontId="10" type="noConversion"/>
  <conditionalFormatting sqref="J8 J11 J14">
    <cfRule type="cellIs" dxfId="76" priority="3" operator="equal">
      <formula>"overdue"</formula>
    </cfRule>
  </conditionalFormatting>
  <conditionalFormatting sqref="J9 J12 J15">
    <cfRule type="cellIs" dxfId="75" priority="2" operator="equal">
      <formula>"overdue"</formula>
    </cfRule>
  </conditionalFormatting>
  <conditionalFormatting sqref="J10 J13 J16">
    <cfRule type="cellIs" dxfId="74" priority="1" operator="equal">
      <formula>"overdue"</formula>
    </cfRule>
  </conditionalFormatting>
  <pageMargins left="0.7" right="0.7" top="0.75" bottom="0.75" header="0.3" footer="0.3"/>
  <pageSetup paperSize="9" scale="66" orientation="landscape" r:id="rId1"/>
  <ignoredErrors>
    <ignoredError sqref="H8" evalError="1"/>
  </ignoredErrors>
  <drawing r:id="rId2"/>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
        <v>2300</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1448</v>
      </c>
      <c r="D3" s="147" t="s">
        <v>9</v>
      </c>
      <c r="E3" s="147"/>
      <c r="F3" s="3" t="s">
        <v>2043</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'Ventilation System Engine Room'!F5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2044</v>
      </c>
      <c r="B8" s="28" t="s">
        <v>2045</v>
      </c>
      <c r="C8" s="28" t="s">
        <v>2046</v>
      </c>
      <c r="D8" s="19" t="s">
        <v>2014</v>
      </c>
      <c r="E8" s="7">
        <v>42348</v>
      </c>
      <c r="F8" s="7">
        <v>44709</v>
      </c>
      <c r="G8" s="12"/>
      <c r="H8" s="8">
        <f>EDATE(F8-1,1)</f>
        <v>44739</v>
      </c>
      <c r="I8" s="11">
        <f t="shared" ref="I8" ca="1" si="0">IF(ISBLANK(H8),"",H8-DATE(YEAR(NOW()),MONTH(NOW()),DAY(NOW())))</f>
        <v>30</v>
      </c>
      <c r="J8" s="9" t="str">
        <f t="shared" ref="J8" ca="1" si="1">IF(I8="","",IF(I8&lt;0,"OVERDUE","NOT DUE"))</f>
        <v>NOT DUE</v>
      </c>
      <c r="K8" s="28"/>
      <c r="L8" s="10"/>
    </row>
    <row r="12" spans="1:12" x14ac:dyDescent="0.15">
      <c r="B12" s="66" t="s">
        <v>1418</v>
      </c>
      <c r="C12" s="62"/>
      <c r="D12" s="25" t="s">
        <v>1419</v>
      </c>
      <c r="F12" s="66" t="s">
        <v>1420</v>
      </c>
      <c r="G12" s="63"/>
      <c r="H12" s="63"/>
      <c r="I12" s="104"/>
      <c r="J12" s="67"/>
    </row>
    <row r="13" spans="1:12" x14ac:dyDescent="0.15">
      <c r="C13" s="18" t="str">
        <f>'Main Menu'!C124</f>
        <v>C/O Arn C. Montiague</v>
      </c>
      <c r="E13" s="64"/>
      <c r="F13" s="64"/>
      <c r="G13" s="64" t="str">
        <f>'Main Menu'!C123</f>
        <v>Capt. Wendell B. Judaya</v>
      </c>
      <c r="H13" s="64"/>
      <c r="I13" s="154"/>
      <c r="J13" s="154"/>
    </row>
    <row r="14" spans="1:12" x14ac:dyDescent="0.15">
      <c r="I14" s="67"/>
      <c r="J14" s="67"/>
    </row>
  </sheetData>
  <mergeCells count="10">
    <mergeCell ref="I13:J13"/>
    <mergeCell ref="A4:B4"/>
    <mergeCell ref="D4:E4"/>
    <mergeCell ref="A5:B5"/>
    <mergeCell ref="A1:B1"/>
    <mergeCell ref="D1:E1"/>
    <mergeCell ref="A2:B2"/>
    <mergeCell ref="D2:E2"/>
    <mergeCell ref="A3:B3"/>
    <mergeCell ref="D3:E3"/>
  </mergeCells>
  <phoneticPr fontId="10" type="noConversion"/>
  <conditionalFormatting sqref="J8">
    <cfRule type="cellIs" dxfId="73" priority="1" operator="equal">
      <formula>"overdue"</formula>
    </cfRule>
  </conditionalFormatting>
  <pageMargins left="0.7" right="0.7" top="0.75" bottom="0.75" header="0.3" footer="0.3"/>
  <pageSetup paperSize="9" scale="66" orientation="landscape" r:id="rId1"/>
  <drawing r:id="rId2"/>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x14ac:dyDescent="0.15">
      <c r="A3" s="146" t="s">
        <v>8</v>
      </c>
      <c r="B3" s="146"/>
      <c r="C3" s="16" t="s">
        <v>1449</v>
      </c>
      <c r="D3" s="147" t="s">
        <v>9</v>
      </c>
      <c r="E3" s="147"/>
      <c r="F3" s="3" t="s">
        <v>2047</v>
      </c>
    </row>
    <row r="4" spans="1:12" x14ac:dyDescent="0.15">
      <c r="A4" s="146" t="s">
        <v>22</v>
      </c>
      <c r="B4" s="146"/>
      <c r="C4" s="16"/>
      <c r="D4" s="147" t="s">
        <v>10</v>
      </c>
      <c r="E4" s="147"/>
      <c r="F4" s="12"/>
    </row>
    <row r="5" spans="1:12" x14ac:dyDescent="0.15">
      <c r="A5" s="146" t="s">
        <v>23</v>
      </c>
      <c r="B5" s="146"/>
      <c r="C5" s="17"/>
      <c r="D5" s="138"/>
      <c r="E5" s="138" t="str">
        <f>'[2]Running Hours'!$C5</f>
        <v>Date updated:</v>
      </c>
      <c r="F5" s="139">
        <f>'Ventilation System Storerooms'!F5</f>
        <v>44709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2048</v>
      </c>
      <c r="B8" s="28" t="s">
        <v>1449</v>
      </c>
      <c r="C8" s="28" t="s">
        <v>1523</v>
      </c>
      <c r="D8" s="19" t="s">
        <v>2014</v>
      </c>
      <c r="E8" s="7">
        <v>42348</v>
      </c>
      <c r="F8" s="7">
        <v>44707</v>
      </c>
      <c r="G8" s="12"/>
      <c r="H8" s="8">
        <f>EDATE(F8-1,1)</f>
        <v>44737</v>
      </c>
      <c r="I8" s="11">
        <f t="shared" ref="I8" ca="1" si="0">IF(ISBLANK(H8),"",H8-DATE(YEAR(NOW()),MONTH(NOW()),DAY(NOW())))</f>
        <v>28</v>
      </c>
      <c r="J8" s="9" t="str">
        <f t="shared" ref="J8" ca="1" si="1">IF(I8="","",IF(I8&lt;0,"OVERDUE","NOT DUE"))</f>
        <v>NOT DUE</v>
      </c>
      <c r="K8" s="28"/>
      <c r="L8" s="10"/>
    </row>
    <row r="11" spans="1:12" x14ac:dyDescent="0.15">
      <c r="A11" s="106"/>
    </row>
    <row r="12" spans="1:12" x14ac:dyDescent="0.15">
      <c r="A12" s="106"/>
      <c r="B12" s="66" t="s">
        <v>1418</v>
      </c>
      <c r="C12" s="62"/>
      <c r="D12" s="25" t="s">
        <v>1419</v>
      </c>
      <c r="F12" s="66" t="s">
        <v>1420</v>
      </c>
      <c r="G12" s="63"/>
      <c r="H12" s="63"/>
      <c r="I12" s="67"/>
      <c r="J12" s="67"/>
    </row>
    <row r="13" spans="1:12" x14ac:dyDescent="0.15">
      <c r="A13" s="106"/>
      <c r="C13" s="18" t="str">
        <f>'Main Menu'!C124</f>
        <v>C/O Arn C. Montiague</v>
      </c>
      <c r="E13" s="64"/>
      <c r="F13" s="64"/>
      <c r="G13" s="64" t="str">
        <f>'Main Menu'!C123</f>
        <v>Capt. Wendell B. Judaya</v>
      </c>
      <c r="H13" s="64"/>
      <c r="I13" s="104"/>
      <c r="J13" s="67"/>
    </row>
    <row r="14" spans="1:12" x14ac:dyDescent="0.15">
      <c r="A14" s="106"/>
      <c r="E14" s="64"/>
      <c r="F14" s="64"/>
      <c r="G14" s="64"/>
      <c r="H14" s="64"/>
      <c r="I14" s="108"/>
      <c r="J14" s="108"/>
    </row>
    <row r="15" spans="1:12" x14ac:dyDescent="0.15">
      <c r="A15" s="106"/>
    </row>
    <row r="16" spans="1:12" x14ac:dyDescent="0.15">
      <c r="A16" s="106"/>
    </row>
    <row r="17" spans="1:1" x14ac:dyDescent="0.15">
      <c r="A17" s="106"/>
    </row>
    <row r="18" spans="1:1" x14ac:dyDescent="0.15">
      <c r="A18" s="106"/>
    </row>
    <row r="19" spans="1:1" x14ac:dyDescent="0.15">
      <c r="A19" s="106"/>
    </row>
    <row r="20" spans="1:1" x14ac:dyDescent="0.15">
      <c r="A20" s="106"/>
    </row>
    <row r="21" spans="1:1" x14ac:dyDescent="0.15">
      <c r="A21" s="106"/>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72" priority="1" operator="equal">
      <formula>"overdue"</formula>
    </cfRule>
  </conditionalFormatting>
  <pageMargins left="0.7" right="0.7" top="0.75" bottom="0.75" header="0.3" footer="0.3"/>
  <pageSetup paperSize="9" scale="66" orientation="landscape" r:id="rId1"/>
  <drawing r:id="rId2"/>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topLeftCell="A10" zoomScaleNormal="100" workbookViewId="0">
      <selection activeCell="F21" sqref="F2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2964</v>
      </c>
      <c r="D3" s="147" t="s">
        <v>9</v>
      </c>
      <c r="E3" s="147"/>
      <c r="F3" s="3" t="s">
        <v>2965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'Sounding Pipes'!F5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2966</v>
      </c>
      <c r="B8" s="28" t="s">
        <v>2049</v>
      </c>
      <c r="C8" s="28" t="s">
        <v>2050</v>
      </c>
      <c r="D8" s="19" t="s">
        <v>1467</v>
      </c>
      <c r="E8" s="7">
        <v>42348</v>
      </c>
      <c r="F8" s="7">
        <v>44702</v>
      </c>
      <c r="G8" s="12"/>
      <c r="H8" s="8">
        <f t="shared" ref="H8:H19" si="0">EDATE(F8-1,1)</f>
        <v>44732</v>
      </c>
      <c r="I8" s="11">
        <f t="shared" ref="I8:I19" ca="1" si="1">IF(ISBLANK(H8),"",H8-DATE(YEAR(NOW()),MONTH(NOW()),DAY(NOW())))</f>
        <v>23</v>
      </c>
      <c r="J8" s="9" t="str">
        <f t="shared" ref="J8:J19" ca="1" si="2">IF(I8="","",IF(I8&lt;0,"OVERDUE","NOT DUE"))</f>
        <v>NOT DUE</v>
      </c>
      <c r="K8" s="28"/>
      <c r="L8" s="10"/>
    </row>
    <row r="9" spans="1:12" x14ac:dyDescent="0.15">
      <c r="A9" s="9" t="s">
        <v>2967</v>
      </c>
      <c r="B9" s="28" t="s">
        <v>2051</v>
      </c>
      <c r="C9" s="28" t="s">
        <v>2052</v>
      </c>
      <c r="D9" s="19" t="s">
        <v>1467</v>
      </c>
      <c r="E9" s="7">
        <v>42348</v>
      </c>
      <c r="F9" s="7">
        <f>F8</f>
        <v>44702</v>
      </c>
      <c r="G9" s="12"/>
      <c r="H9" s="8">
        <f t="shared" si="0"/>
        <v>44732</v>
      </c>
      <c r="I9" s="11">
        <f t="shared" ca="1" si="1"/>
        <v>23</v>
      </c>
      <c r="J9" s="9" t="str">
        <f t="shared" ca="1" si="2"/>
        <v>NOT DUE</v>
      </c>
      <c r="K9" s="28"/>
      <c r="L9" s="10"/>
    </row>
    <row r="10" spans="1:12" x14ac:dyDescent="0.15">
      <c r="A10" s="9" t="s">
        <v>2968</v>
      </c>
      <c r="B10" s="28" t="s">
        <v>2053</v>
      </c>
      <c r="C10" s="28" t="s">
        <v>2050</v>
      </c>
      <c r="D10" s="19" t="s">
        <v>1467</v>
      </c>
      <c r="E10" s="7">
        <v>42348</v>
      </c>
      <c r="F10" s="7">
        <f>F8</f>
        <v>44702</v>
      </c>
      <c r="G10" s="12"/>
      <c r="H10" s="8">
        <f t="shared" si="0"/>
        <v>44732</v>
      </c>
      <c r="I10" s="11">
        <f t="shared" ca="1" si="1"/>
        <v>23</v>
      </c>
      <c r="J10" s="9" t="str">
        <f t="shared" ca="1" si="2"/>
        <v>NOT DUE</v>
      </c>
      <c r="K10" s="28"/>
      <c r="L10" s="10"/>
    </row>
    <row r="11" spans="1:12" ht="24" x14ac:dyDescent="0.15">
      <c r="A11" s="9" t="s">
        <v>2969</v>
      </c>
      <c r="B11" s="28" t="s">
        <v>2054</v>
      </c>
      <c r="C11" s="28" t="s">
        <v>2055</v>
      </c>
      <c r="D11" s="19" t="s">
        <v>1467</v>
      </c>
      <c r="E11" s="7">
        <v>42348</v>
      </c>
      <c r="F11" s="7">
        <f>F8</f>
        <v>44702</v>
      </c>
      <c r="G11" s="12"/>
      <c r="H11" s="8">
        <f t="shared" si="0"/>
        <v>44732</v>
      </c>
      <c r="I11" s="11">
        <f t="shared" ca="1" si="1"/>
        <v>23</v>
      </c>
      <c r="J11" s="9" t="str">
        <f t="shared" ca="1" si="2"/>
        <v>NOT DUE</v>
      </c>
      <c r="K11" s="28"/>
      <c r="L11" s="32"/>
    </row>
    <row r="12" spans="1:12" ht="24" x14ac:dyDescent="0.15">
      <c r="A12" s="9" t="s">
        <v>2970</v>
      </c>
      <c r="B12" s="28" t="s">
        <v>2056</v>
      </c>
      <c r="C12" s="28" t="s">
        <v>2057</v>
      </c>
      <c r="D12" s="19" t="s">
        <v>1467</v>
      </c>
      <c r="E12" s="7">
        <v>42348</v>
      </c>
      <c r="F12" s="7">
        <f>F8</f>
        <v>44702</v>
      </c>
      <c r="G12" s="12"/>
      <c r="H12" s="8">
        <f t="shared" si="0"/>
        <v>44732</v>
      </c>
      <c r="I12" s="11">
        <f t="shared" ca="1" si="1"/>
        <v>23</v>
      </c>
      <c r="J12" s="9" t="str">
        <f t="shared" ca="1" si="2"/>
        <v>NOT DUE</v>
      </c>
      <c r="K12" s="28"/>
      <c r="L12" s="10"/>
    </row>
    <row r="13" spans="1:12" ht="24" x14ac:dyDescent="0.15">
      <c r="A13" s="9" t="s">
        <v>2971</v>
      </c>
      <c r="B13" s="28" t="s">
        <v>2058</v>
      </c>
      <c r="C13" s="28" t="s">
        <v>2059</v>
      </c>
      <c r="D13" s="19" t="s">
        <v>1467</v>
      </c>
      <c r="E13" s="7">
        <v>42348</v>
      </c>
      <c r="F13" s="7">
        <f>F8</f>
        <v>44702</v>
      </c>
      <c r="G13" s="12"/>
      <c r="H13" s="8">
        <f t="shared" si="0"/>
        <v>44732</v>
      </c>
      <c r="I13" s="11">
        <f t="shared" ca="1" si="1"/>
        <v>23</v>
      </c>
      <c r="J13" s="9" t="str">
        <f t="shared" ca="1" si="2"/>
        <v>NOT DUE</v>
      </c>
      <c r="K13" s="28"/>
      <c r="L13" s="10"/>
    </row>
    <row r="14" spans="1:12" ht="24" x14ac:dyDescent="0.15">
      <c r="A14" s="9" t="s">
        <v>2972</v>
      </c>
      <c r="B14" s="28" t="s">
        <v>2060</v>
      </c>
      <c r="C14" s="28" t="s">
        <v>2061</v>
      </c>
      <c r="D14" s="19" t="s">
        <v>1467</v>
      </c>
      <c r="E14" s="7">
        <v>42348</v>
      </c>
      <c r="F14" s="7">
        <f>F8</f>
        <v>44702</v>
      </c>
      <c r="G14" s="12"/>
      <c r="H14" s="8">
        <f t="shared" si="0"/>
        <v>44732</v>
      </c>
      <c r="I14" s="11">
        <f t="shared" ca="1" si="1"/>
        <v>23</v>
      </c>
      <c r="J14" s="9" t="str">
        <f t="shared" ca="1" si="2"/>
        <v>NOT DUE</v>
      </c>
      <c r="K14" s="28"/>
      <c r="L14" s="10"/>
    </row>
    <row r="15" spans="1:12" ht="24" x14ac:dyDescent="0.15">
      <c r="A15" s="9" t="s">
        <v>2973</v>
      </c>
      <c r="B15" s="28" t="s">
        <v>2062</v>
      </c>
      <c r="C15" s="28" t="s">
        <v>2061</v>
      </c>
      <c r="D15" s="19" t="s">
        <v>1467</v>
      </c>
      <c r="E15" s="7">
        <v>42348</v>
      </c>
      <c r="F15" s="7">
        <f>F8</f>
        <v>44702</v>
      </c>
      <c r="G15" s="12"/>
      <c r="H15" s="8">
        <f t="shared" si="0"/>
        <v>44732</v>
      </c>
      <c r="I15" s="11">
        <f t="shared" ca="1" si="1"/>
        <v>23</v>
      </c>
      <c r="J15" s="9" t="str">
        <f t="shared" ca="1" si="2"/>
        <v>NOT DUE</v>
      </c>
      <c r="K15" s="28"/>
      <c r="L15" s="10"/>
    </row>
    <row r="16" spans="1:12" x14ac:dyDescent="0.15">
      <c r="A16" s="9" t="s">
        <v>2974</v>
      </c>
      <c r="B16" s="28" t="s">
        <v>1453</v>
      </c>
      <c r="C16" s="28" t="s">
        <v>2063</v>
      </c>
      <c r="D16" s="19" t="s">
        <v>1467</v>
      </c>
      <c r="E16" s="7">
        <v>42348</v>
      </c>
      <c r="F16" s="7">
        <f>F8</f>
        <v>44702</v>
      </c>
      <c r="G16" s="12"/>
      <c r="H16" s="8">
        <f t="shared" si="0"/>
        <v>44732</v>
      </c>
      <c r="I16" s="11">
        <f t="shared" ca="1" si="1"/>
        <v>23</v>
      </c>
      <c r="J16" s="9" t="str">
        <f t="shared" ca="1" si="2"/>
        <v>NOT DUE</v>
      </c>
      <c r="K16" s="28"/>
      <c r="L16" s="10"/>
    </row>
    <row r="17" spans="1:12" ht="24" x14ac:dyDescent="0.15">
      <c r="A17" s="9" t="s">
        <v>2975</v>
      </c>
      <c r="B17" s="28" t="s">
        <v>2064</v>
      </c>
      <c r="C17" s="28" t="s">
        <v>2061</v>
      </c>
      <c r="D17" s="19" t="s">
        <v>1467</v>
      </c>
      <c r="E17" s="7">
        <v>42348</v>
      </c>
      <c r="F17" s="7">
        <f>F8</f>
        <v>44702</v>
      </c>
      <c r="G17" s="12"/>
      <c r="H17" s="8">
        <f t="shared" si="0"/>
        <v>44732</v>
      </c>
      <c r="I17" s="11">
        <f t="shared" ca="1" si="1"/>
        <v>23</v>
      </c>
      <c r="J17" s="9" t="str">
        <f t="shared" ca="1" si="2"/>
        <v>NOT DUE</v>
      </c>
      <c r="K17" s="28"/>
      <c r="L17" s="10"/>
    </row>
    <row r="18" spans="1:12" ht="24" x14ac:dyDescent="0.15">
      <c r="A18" s="9" t="s">
        <v>2976</v>
      </c>
      <c r="B18" s="28" t="s">
        <v>2065</v>
      </c>
      <c r="C18" s="28" t="s">
        <v>2061</v>
      </c>
      <c r="D18" s="19" t="s">
        <v>1467</v>
      </c>
      <c r="E18" s="7">
        <v>42348</v>
      </c>
      <c r="F18" s="7">
        <f>F8</f>
        <v>44702</v>
      </c>
      <c r="G18" s="12"/>
      <c r="H18" s="8">
        <f t="shared" si="0"/>
        <v>44732</v>
      </c>
      <c r="I18" s="11">
        <f t="shared" ca="1" si="1"/>
        <v>23</v>
      </c>
      <c r="J18" s="9" t="str">
        <f t="shared" ca="1" si="2"/>
        <v>NOT DUE</v>
      </c>
      <c r="K18" s="28"/>
      <c r="L18" s="10"/>
    </row>
    <row r="19" spans="1:12" ht="24" x14ac:dyDescent="0.15">
      <c r="A19" s="9" t="s">
        <v>2977</v>
      </c>
      <c r="B19" s="28" t="s">
        <v>2066</v>
      </c>
      <c r="C19" s="28" t="s">
        <v>2067</v>
      </c>
      <c r="D19" s="19" t="s">
        <v>1467</v>
      </c>
      <c r="E19" s="7">
        <v>42348</v>
      </c>
      <c r="F19" s="7">
        <f>F8</f>
        <v>44702</v>
      </c>
      <c r="G19" s="12"/>
      <c r="H19" s="8">
        <f t="shared" si="0"/>
        <v>44732</v>
      </c>
      <c r="I19" s="11">
        <f t="shared" ca="1" si="1"/>
        <v>23</v>
      </c>
      <c r="J19" s="9" t="str">
        <f t="shared" ca="1" si="2"/>
        <v>NOT DUE</v>
      </c>
      <c r="K19" s="28"/>
      <c r="L19" s="10"/>
    </row>
    <row r="20" spans="1:12" x14ac:dyDescent="0.15">
      <c r="A20" s="9" t="s">
        <v>2999</v>
      </c>
      <c r="B20" s="94" t="s">
        <v>2626</v>
      </c>
      <c r="C20" s="94" t="s">
        <v>2627</v>
      </c>
      <c r="D20" s="95" t="s">
        <v>581</v>
      </c>
      <c r="E20" s="7">
        <v>42348</v>
      </c>
      <c r="F20" s="7">
        <v>44709</v>
      </c>
      <c r="G20" s="12"/>
      <c r="H20" s="96">
        <f>DATE(YEAR(F20),MONTH(F20),DAY(F20)+7)</f>
        <v>44716</v>
      </c>
      <c r="I20" s="97">
        <f ca="1">IF(ISBLANK(H20),"",H20-DATE(YEAR(NOW()),MONTH(NOW()),DAY(NOW())))</f>
        <v>7</v>
      </c>
      <c r="J20" s="9" t="str">
        <f t="shared" ref="J20:J21" ca="1" si="3">IF(I20="","",IF(I20&lt;0,"OVERDUE","NOT DUE"))</f>
        <v>NOT DUE</v>
      </c>
      <c r="K20" s="28"/>
      <c r="L20" s="10"/>
    </row>
    <row r="21" spans="1:12" x14ac:dyDescent="0.15">
      <c r="A21" s="9" t="s">
        <v>2978</v>
      </c>
      <c r="B21" s="94" t="s">
        <v>2641</v>
      </c>
      <c r="C21" s="94" t="s">
        <v>2688</v>
      </c>
      <c r="D21" s="95" t="s">
        <v>1467</v>
      </c>
      <c r="E21" s="7">
        <v>42348</v>
      </c>
      <c r="F21" s="7">
        <f>F8</f>
        <v>44702</v>
      </c>
      <c r="G21" s="12"/>
      <c r="H21" s="96">
        <f>EDATE(F21-1,1)</f>
        <v>44732</v>
      </c>
      <c r="I21" s="97">
        <f t="shared" ref="I21" ca="1" si="4">IF(ISBLANK(H21),"",H21-DATE(YEAR(NOW()),MONTH(NOW()),DAY(NOW())))</f>
        <v>23</v>
      </c>
      <c r="J21" s="9" t="str">
        <f t="shared" ca="1" si="3"/>
        <v>NOT DUE</v>
      </c>
      <c r="K21" s="28"/>
      <c r="L21" s="10"/>
    </row>
    <row r="25" spans="1:12" x14ac:dyDescent="0.15">
      <c r="B25" s="66" t="s">
        <v>1418</v>
      </c>
      <c r="C25" s="62"/>
      <c r="D25" s="25" t="s">
        <v>1419</v>
      </c>
      <c r="F25" s="66" t="s">
        <v>1420</v>
      </c>
      <c r="G25" s="63"/>
      <c r="H25" s="63"/>
      <c r="I25" s="104"/>
      <c r="J25" s="67"/>
    </row>
    <row r="26" spans="1:12" x14ac:dyDescent="0.15">
      <c r="C26" s="18" t="str">
        <f>'Main Menu'!C124</f>
        <v>C/O Arn C. Montiague</v>
      </c>
      <c r="E26" s="64"/>
      <c r="F26" s="64"/>
      <c r="G26" s="64" t="str">
        <f>'Main Menu'!C123</f>
        <v>Capt. Wendell B. Judaya</v>
      </c>
      <c r="H26" s="64"/>
      <c r="I26" s="154"/>
      <c r="J26" s="154"/>
    </row>
  </sheetData>
  <mergeCells count="10">
    <mergeCell ref="I26:J26"/>
    <mergeCell ref="A4:B4"/>
    <mergeCell ref="D4:E4"/>
    <mergeCell ref="A5:B5"/>
    <mergeCell ref="A1:B1"/>
    <mergeCell ref="D1:E1"/>
    <mergeCell ref="A2:B2"/>
    <mergeCell ref="D2:E2"/>
    <mergeCell ref="A3:B3"/>
    <mergeCell ref="D3:E3"/>
  </mergeCells>
  <phoneticPr fontId="10" type="noConversion"/>
  <conditionalFormatting sqref="J8:J21">
    <cfRule type="cellIs" dxfId="71" priority="1" operator="equal">
      <formula>"overdue"</formula>
    </cfRule>
  </conditionalFormatting>
  <pageMargins left="0.7" right="0.7" top="0.75" bottom="0.75" header="0.3" footer="0.3"/>
  <pageSetup paperSize="9" scale="66" orientation="landscape" r:id="rId1"/>
  <drawing r:id="rId2"/>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1451</v>
      </c>
      <c r="D3" s="147" t="s">
        <v>9</v>
      </c>
      <c r="E3" s="147"/>
      <c r="F3" s="3" t="s">
        <v>2068</v>
      </c>
    </row>
    <row r="4" spans="1:12" ht="18" customHeight="1" x14ac:dyDescent="0.15">
      <c r="A4" s="146" t="s">
        <v>22</v>
      </c>
      <c r="B4" s="146"/>
      <c r="C4" s="16"/>
      <c r="D4" s="147" t="s">
        <v>10</v>
      </c>
      <c r="E4" s="147"/>
      <c r="F4" s="31"/>
    </row>
    <row r="5" spans="1:12" ht="18" customHeight="1" x14ac:dyDescent="0.15">
      <c r="A5" s="146" t="s">
        <v>23</v>
      </c>
      <c r="B5" s="146"/>
      <c r="C5" s="17"/>
      <c r="D5" s="138"/>
      <c r="E5" s="138" t="str">
        <f>'[2]Running Hours'!$C5</f>
        <v>Date updated:</v>
      </c>
      <c r="F5" s="139">
        <f>Forecastle!F5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2069</v>
      </c>
      <c r="B8" s="28" t="s">
        <v>2070</v>
      </c>
      <c r="C8" s="28" t="s">
        <v>1523</v>
      </c>
      <c r="D8" s="19" t="s">
        <v>1467</v>
      </c>
      <c r="E8" s="7">
        <v>42348</v>
      </c>
      <c r="F8" s="7">
        <v>44686</v>
      </c>
      <c r="G8" s="31"/>
      <c r="H8" s="8">
        <f t="shared" ref="H8:H17" si="0">EDATE(F8-1,1)</f>
        <v>44716</v>
      </c>
      <c r="I8" s="11">
        <f t="shared" ref="I8:I17" ca="1" si="1">IF(ISBLANK(H8),"",H8-DATE(YEAR(NOW()),MONTH(NOW()),DAY(NOW())))</f>
        <v>7</v>
      </c>
      <c r="J8" s="9" t="str">
        <f t="shared" ref="J8:J17" ca="1" si="2">IF(I8="","",IF(I8&lt;0,"OVERDUE","NOT DUE"))</f>
        <v>NOT DUE</v>
      </c>
      <c r="K8" s="28"/>
      <c r="L8" s="56"/>
    </row>
    <row r="9" spans="1:12" x14ac:dyDescent="0.15">
      <c r="A9" s="9" t="s">
        <v>2071</v>
      </c>
      <c r="B9" s="28" t="s">
        <v>2072</v>
      </c>
      <c r="C9" s="28" t="s">
        <v>1523</v>
      </c>
      <c r="D9" s="19" t="s">
        <v>1467</v>
      </c>
      <c r="E9" s="7">
        <v>42348</v>
      </c>
      <c r="F9" s="7">
        <f>F8</f>
        <v>44686</v>
      </c>
      <c r="G9" s="31"/>
      <c r="H9" s="8">
        <f t="shared" si="0"/>
        <v>44716</v>
      </c>
      <c r="I9" s="11">
        <f t="shared" ca="1" si="1"/>
        <v>7</v>
      </c>
      <c r="J9" s="9" t="str">
        <f t="shared" ca="1" si="2"/>
        <v>NOT DUE</v>
      </c>
      <c r="K9" s="28"/>
      <c r="L9" s="56"/>
    </row>
    <row r="10" spans="1:12" ht="24" x14ac:dyDescent="0.15">
      <c r="A10" s="9" t="s">
        <v>2073</v>
      </c>
      <c r="B10" s="28" t="s">
        <v>2074</v>
      </c>
      <c r="C10" s="28" t="s">
        <v>1523</v>
      </c>
      <c r="D10" s="19" t="s">
        <v>1467</v>
      </c>
      <c r="E10" s="7">
        <v>42348</v>
      </c>
      <c r="F10" s="7">
        <f>F8</f>
        <v>44686</v>
      </c>
      <c r="G10" s="31"/>
      <c r="H10" s="8">
        <f t="shared" si="0"/>
        <v>44716</v>
      </c>
      <c r="I10" s="11">
        <f t="shared" ca="1" si="1"/>
        <v>7</v>
      </c>
      <c r="J10" s="9" t="str">
        <f t="shared" ca="1" si="2"/>
        <v>NOT DUE</v>
      </c>
      <c r="K10" s="28"/>
      <c r="L10" s="56"/>
    </row>
    <row r="11" spans="1:12" ht="24" x14ac:dyDescent="0.15">
      <c r="A11" s="9" t="s">
        <v>2075</v>
      </c>
      <c r="B11" s="28" t="s">
        <v>2076</v>
      </c>
      <c r="C11" s="28" t="s">
        <v>1523</v>
      </c>
      <c r="D11" s="19" t="s">
        <v>1467</v>
      </c>
      <c r="E11" s="7">
        <v>42348</v>
      </c>
      <c r="F11" s="7">
        <f>F8</f>
        <v>44686</v>
      </c>
      <c r="G11" s="31"/>
      <c r="H11" s="8">
        <f t="shared" si="0"/>
        <v>44716</v>
      </c>
      <c r="I11" s="11">
        <f t="shared" ca="1" si="1"/>
        <v>7</v>
      </c>
      <c r="J11" s="9" t="str">
        <f t="shared" ca="1" si="2"/>
        <v>NOT DUE</v>
      </c>
      <c r="K11" s="28"/>
      <c r="L11" s="56"/>
    </row>
    <row r="12" spans="1:12" x14ac:dyDescent="0.15">
      <c r="A12" s="9" t="s">
        <v>2077</v>
      </c>
      <c r="B12" s="28" t="s">
        <v>2078</v>
      </c>
      <c r="C12" s="28" t="s">
        <v>1523</v>
      </c>
      <c r="D12" s="19" t="s">
        <v>1467</v>
      </c>
      <c r="E12" s="7">
        <v>42348</v>
      </c>
      <c r="F12" s="7">
        <f>F8</f>
        <v>44686</v>
      </c>
      <c r="G12" s="31"/>
      <c r="H12" s="8">
        <f t="shared" si="0"/>
        <v>44716</v>
      </c>
      <c r="I12" s="11">
        <f t="shared" ca="1" si="1"/>
        <v>7</v>
      </c>
      <c r="J12" s="9" t="str">
        <f t="shared" ca="1" si="2"/>
        <v>NOT DUE</v>
      </c>
      <c r="K12" s="28"/>
      <c r="L12" s="56"/>
    </row>
    <row r="13" spans="1:12" ht="24" x14ac:dyDescent="0.15">
      <c r="A13" s="9" t="s">
        <v>2079</v>
      </c>
      <c r="B13" s="28" t="s">
        <v>2080</v>
      </c>
      <c r="C13" s="28" t="s">
        <v>1523</v>
      </c>
      <c r="D13" s="19" t="s">
        <v>1467</v>
      </c>
      <c r="E13" s="7">
        <v>42348</v>
      </c>
      <c r="F13" s="7">
        <f>F8</f>
        <v>44686</v>
      </c>
      <c r="G13" s="31"/>
      <c r="H13" s="8">
        <f t="shared" si="0"/>
        <v>44716</v>
      </c>
      <c r="I13" s="11">
        <f t="shared" ca="1" si="1"/>
        <v>7</v>
      </c>
      <c r="J13" s="9" t="str">
        <f t="shared" ca="1" si="2"/>
        <v>NOT DUE</v>
      </c>
      <c r="K13" s="28"/>
      <c r="L13" s="56"/>
    </row>
    <row r="14" spans="1:12" x14ac:dyDescent="0.15">
      <c r="A14" s="9" t="s">
        <v>2081</v>
      </c>
      <c r="B14" s="28" t="s">
        <v>2082</v>
      </c>
      <c r="C14" s="28" t="s">
        <v>1523</v>
      </c>
      <c r="D14" s="19" t="s">
        <v>1467</v>
      </c>
      <c r="E14" s="7">
        <v>42348</v>
      </c>
      <c r="F14" s="7">
        <f>F8</f>
        <v>44686</v>
      </c>
      <c r="G14" s="31"/>
      <c r="H14" s="8">
        <f t="shared" si="0"/>
        <v>44716</v>
      </c>
      <c r="I14" s="11">
        <f t="shared" ca="1" si="1"/>
        <v>7</v>
      </c>
      <c r="J14" s="9" t="str">
        <f t="shared" ca="1" si="2"/>
        <v>NOT DUE</v>
      </c>
      <c r="K14" s="28"/>
      <c r="L14" s="56"/>
    </row>
    <row r="15" spans="1:12" x14ac:dyDescent="0.15">
      <c r="A15" s="9" t="s">
        <v>2083</v>
      </c>
      <c r="B15" s="28" t="s">
        <v>2084</v>
      </c>
      <c r="C15" s="28" t="s">
        <v>1523</v>
      </c>
      <c r="D15" s="19" t="s">
        <v>1467</v>
      </c>
      <c r="E15" s="7">
        <v>42348</v>
      </c>
      <c r="F15" s="7">
        <f>F8</f>
        <v>44686</v>
      </c>
      <c r="G15" s="31"/>
      <c r="H15" s="8">
        <f t="shared" si="0"/>
        <v>44716</v>
      </c>
      <c r="I15" s="11">
        <f t="shared" ca="1" si="1"/>
        <v>7</v>
      </c>
      <c r="J15" s="9" t="str">
        <f t="shared" ca="1" si="2"/>
        <v>NOT DUE</v>
      </c>
      <c r="K15" s="28"/>
      <c r="L15" s="56"/>
    </row>
    <row r="16" spans="1:12" x14ac:dyDescent="0.15">
      <c r="A16" s="9" t="s">
        <v>2085</v>
      </c>
      <c r="B16" s="28" t="s">
        <v>2086</v>
      </c>
      <c r="C16" s="28" t="s">
        <v>1523</v>
      </c>
      <c r="D16" s="19" t="s">
        <v>1467</v>
      </c>
      <c r="E16" s="7">
        <v>42348</v>
      </c>
      <c r="F16" s="7">
        <f>F8</f>
        <v>44686</v>
      </c>
      <c r="G16" s="31"/>
      <c r="H16" s="8">
        <f t="shared" si="0"/>
        <v>44716</v>
      </c>
      <c r="I16" s="11">
        <f t="shared" ca="1" si="1"/>
        <v>7</v>
      </c>
      <c r="J16" s="9" t="str">
        <f t="shared" ca="1" si="2"/>
        <v>NOT DUE</v>
      </c>
      <c r="K16" s="28"/>
      <c r="L16" s="56"/>
    </row>
    <row r="17" spans="1:12" x14ac:dyDescent="0.15">
      <c r="A17" s="9" t="s">
        <v>2087</v>
      </c>
      <c r="B17" s="28" t="s">
        <v>2088</v>
      </c>
      <c r="C17" s="28" t="s">
        <v>1523</v>
      </c>
      <c r="D17" s="19" t="s">
        <v>1467</v>
      </c>
      <c r="E17" s="7">
        <v>42348</v>
      </c>
      <c r="F17" s="7">
        <f>F8</f>
        <v>44686</v>
      </c>
      <c r="G17" s="31"/>
      <c r="H17" s="8">
        <f t="shared" si="0"/>
        <v>44716</v>
      </c>
      <c r="I17" s="11">
        <f t="shared" ca="1" si="1"/>
        <v>7</v>
      </c>
      <c r="J17" s="9" t="str">
        <f t="shared" ca="1" si="2"/>
        <v>NOT DUE</v>
      </c>
      <c r="K17" s="28"/>
      <c r="L17" s="56"/>
    </row>
    <row r="20" spans="1:12" x14ac:dyDescent="0.15">
      <c r="I20" s="67"/>
    </row>
    <row r="21" spans="1:12" x14ac:dyDescent="0.15">
      <c r="B21" s="66" t="s">
        <v>1418</v>
      </c>
      <c r="C21" s="62"/>
      <c r="D21" s="25" t="s">
        <v>1419</v>
      </c>
      <c r="F21" s="66" t="s">
        <v>1420</v>
      </c>
      <c r="G21" s="63"/>
      <c r="H21" s="63"/>
      <c r="I21" s="67"/>
    </row>
    <row r="22" spans="1:12" x14ac:dyDescent="0.15">
      <c r="C22" s="18" t="str">
        <f>'Main Menu'!C124</f>
        <v>C/O Arn C. Montiague</v>
      </c>
      <c r="E22" s="64"/>
      <c r="F22" s="64"/>
      <c r="G22" s="64" t="str">
        <f>'Main Menu'!C123</f>
        <v>Capt. Wendell B. Judaya</v>
      </c>
      <c r="H22" s="64"/>
      <c r="I22" s="108"/>
    </row>
  </sheetData>
  <mergeCells count="9">
    <mergeCell ref="A4:B4"/>
    <mergeCell ref="D4:E4"/>
    <mergeCell ref="A5:B5"/>
    <mergeCell ref="A1:B1"/>
    <mergeCell ref="D1:E1"/>
    <mergeCell ref="A2:B2"/>
    <mergeCell ref="D2:E2"/>
    <mergeCell ref="A3:B3"/>
    <mergeCell ref="D3:E3"/>
  </mergeCells>
  <phoneticPr fontId="10" type="noConversion"/>
  <conditionalFormatting sqref="J8:J17">
    <cfRule type="cellIs" dxfId="70" priority="1" operator="equal">
      <formula>"overdue"</formula>
    </cfRule>
  </conditionalFormatting>
  <pageMargins left="0.7" right="0.7" top="0.75" bottom="0.75" header="0.3" footer="0.3"/>
  <pageSetup paperSize="9" scale="66" orientation="landscape" r:id="rId1"/>
  <drawing r:id="rId2"/>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7"/>
  <sheetViews>
    <sheetView topLeftCell="B1"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COLMENA",'[3]List of Vessels'!B2,IF(C1="GL IGUAZU",'[3]List of Vessels'!B3,IF(C1="GL LA PAZ",'[3]List of Vessels'!B4,IF(C1="GL PIRAPO",'[3]List of Vessels'!B5,IF(C1="VALIANT SPRING",'[3]List of Vessels'!B6,IF(C1="VALIANT SUMMER",'[3]List of Vessels'!B7,""))))))</f>
        <v>NK 154424</v>
      </c>
    </row>
    <row r="2" spans="1:12" ht="19.5" customHeight="1" x14ac:dyDescent="0.15">
      <c r="A2" s="146" t="s">
        <v>6</v>
      </c>
      <c r="B2" s="146"/>
      <c r="C2" s="15" t="str">
        <f>IF(C1="GL COLMENA",'[3]List of Vessels'!D2,IF(C1="GL IGUAZU",'[3]List of Vessels'!D3,IF(C1="GL LA PAZ",'[3]List of Vessels'!D4,IF(C1="GL PIRAPO",'[3]List of Vessels'!D5,IF(C1="VALIANT SPRING",'[3]List of Vessels'!D6,IF(C1="VALIANT SUMMER",'[3]List of Vessels'!D7,""))))))</f>
        <v>SINGAPORE</v>
      </c>
      <c r="D2" s="147" t="s">
        <v>7</v>
      </c>
      <c r="E2" s="147"/>
      <c r="F2" s="2">
        <f>IF(C1="GL COLMENA",'[3]List of Vessels'!C2,IF(C1="GL IGUAZU",'[3]List of Vessels'!C3,IF(C1="GL LA PAZ",'[3]List of Vessels'!C4,IF(C1="GL PIRAPO",'[3]List of Vessels'!C5,IF(C1="VALIANT SPRING",'[3]List of Vessels'!C6,IF(C1="VALIANT SUMMER",'[3]List of Vessels'!C7,""))))))</f>
        <v>9731183</v>
      </c>
    </row>
    <row r="3" spans="1:12" ht="19.5" customHeight="1" x14ac:dyDescent="0.15">
      <c r="A3" s="146" t="s">
        <v>8</v>
      </c>
      <c r="B3" s="146"/>
      <c r="C3" s="16" t="s">
        <v>2089</v>
      </c>
      <c r="D3" s="147" t="s">
        <v>9</v>
      </c>
      <c r="E3" s="147"/>
      <c r="F3" s="3" t="s">
        <v>2090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Anchor!F5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2091</v>
      </c>
      <c r="B8" s="28" t="s">
        <v>1453</v>
      </c>
      <c r="C8" s="28" t="s">
        <v>2063</v>
      </c>
      <c r="D8" s="19" t="s">
        <v>1467</v>
      </c>
      <c r="E8" s="7">
        <v>42348</v>
      </c>
      <c r="F8" s="7">
        <v>44701</v>
      </c>
      <c r="G8" s="12"/>
      <c r="H8" s="8">
        <f>EDATE(F8-1,1)</f>
        <v>44731</v>
      </c>
      <c r="I8" s="11">
        <f ca="1">IF(ISBLANK(H8),"",H8-DATE(YEAR(NOW()),MONTH(NOW()),DAY(NOW())))</f>
        <v>22</v>
      </c>
      <c r="J8" s="9" t="str">
        <f ca="1">IF(I8="","",IF(I8&lt;0,"OVERDUE","NOT DUE"))</f>
        <v>NOT DUE</v>
      </c>
      <c r="K8" s="28"/>
      <c r="L8" s="56"/>
    </row>
    <row r="9" spans="1:12" ht="56.25" x14ac:dyDescent="0.15">
      <c r="A9" s="9" t="s">
        <v>2092</v>
      </c>
      <c r="B9" s="35" t="s">
        <v>1453</v>
      </c>
      <c r="C9" s="28" t="s">
        <v>2093</v>
      </c>
      <c r="D9" s="59" t="s">
        <v>1467</v>
      </c>
      <c r="E9" s="7">
        <v>42348</v>
      </c>
      <c r="F9" s="7">
        <f>F8</f>
        <v>44701</v>
      </c>
      <c r="G9" s="12"/>
      <c r="H9" s="8">
        <f>EDATE(F9-1,1)</f>
        <v>44731</v>
      </c>
      <c r="I9" s="11">
        <f ca="1">IF(ISBLANK(H9),"",H9-DATE(YEAR(NOW()),MONTH(NOW()),DAY(NOW())))</f>
        <v>22</v>
      </c>
      <c r="J9" s="9" t="str">
        <f ca="1">IF(I9="","",IF(I9&lt;0,"OVERDUE","NOT DUE"))</f>
        <v>NOT DUE</v>
      </c>
      <c r="K9" s="26"/>
      <c r="L9" s="56" t="s">
        <v>3211</v>
      </c>
    </row>
    <row r="10" spans="1:12" ht="24" x14ac:dyDescent="0.15">
      <c r="A10" s="9" t="s">
        <v>3015</v>
      </c>
      <c r="B10" s="35" t="s">
        <v>1453</v>
      </c>
      <c r="C10" s="28" t="s">
        <v>3016</v>
      </c>
      <c r="D10" s="59" t="s">
        <v>1467</v>
      </c>
      <c r="E10" s="7">
        <v>41565</v>
      </c>
      <c r="F10" s="7">
        <f>F8</f>
        <v>44701</v>
      </c>
      <c r="G10" s="12"/>
      <c r="H10" s="8">
        <f>EDATE(F10-1,1)</f>
        <v>44731</v>
      </c>
      <c r="I10" s="11">
        <f ca="1">IF(ISBLANK(H10),"",H10-DATE(YEAR(NOW()),MONTH(NOW()),DAY(NOW())))</f>
        <v>22</v>
      </c>
      <c r="J10" s="9" t="str">
        <f ca="1">IF(I10="","",IF(I10&lt;0,"OVERDUE","NOT DUE"))</f>
        <v>NOT DUE</v>
      </c>
      <c r="K10" s="26"/>
      <c r="L10" s="56"/>
    </row>
    <row r="11" spans="1:12" ht="24" x14ac:dyDescent="0.15">
      <c r="A11" s="9" t="s">
        <v>3017</v>
      </c>
      <c r="B11" s="35" t="s">
        <v>1453</v>
      </c>
      <c r="C11" s="28" t="s">
        <v>3018</v>
      </c>
      <c r="D11" s="59" t="s">
        <v>1467</v>
      </c>
      <c r="E11" s="7">
        <v>41565</v>
      </c>
      <c r="F11" s="7">
        <f>F8</f>
        <v>44701</v>
      </c>
      <c r="G11" s="12"/>
      <c r="H11" s="8">
        <f>EDATE(F11-1,1)</f>
        <v>44731</v>
      </c>
      <c r="I11" s="11">
        <f ca="1">IF(ISBLANK(H11),"",H11-DATE(YEAR(NOW()),MONTH(NOW()),DAY(NOW())))</f>
        <v>22</v>
      </c>
      <c r="J11" s="9" t="str">
        <f ca="1">IF(I11="","",IF(I11&lt;0,"OVERDUE","NOT DUE"))</f>
        <v>NOT DUE</v>
      </c>
      <c r="K11" s="26"/>
      <c r="L11" s="56"/>
    </row>
    <row r="15" spans="1:12" x14ac:dyDescent="0.15">
      <c r="B15" s="66" t="s">
        <v>1418</v>
      </c>
      <c r="C15" s="62"/>
      <c r="D15" s="25" t="s">
        <v>1419</v>
      </c>
      <c r="F15" s="66" t="s">
        <v>1420</v>
      </c>
      <c r="G15" s="63"/>
      <c r="H15" s="63"/>
      <c r="I15" s="67"/>
      <c r="J15" s="104"/>
      <c r="K15" s="67"/>
    </row>
    <row r="16" spans="1:12" x14ac:dyDescent="0.15">
      <c r="C16" s="18" t="str">
        <f>'Main Menu'!C124</f>
        <v>C/O Arn C. Montiague</v>
      </c>
      <c r="E16" s="64"/>
      <c r="F16" s="64"/>
      <c r="G16" s="64" t="str">
        <f>'Main Menu'!C123</f>
        <v>Capt. Wendell B. Judaya</v>
      </c>
      <c r="H16" s="64"/>
      <c r="I16" s="108"/>
      <c r="J16" s="154"/>
      <c r="K16" s="154"/>
    </row>
    <row r="17" spans="3:11" x14ac:dyDescent="0.15">
      <c r="C17" s="25"/>
      <c r="D17"/>
      <c r="I17" s="67"/>
      <c r="J17" s="67"/>
      <c r="K17" s="67"/>
    </row>
  </sheetData>
  <mergeCells count="10">
    <mergeCell ref="J16:K16"/>
    <mergeCell ref="A4:B4"/>
    <mergeCell ref="D4:E4"/>
    <mergeCell ref="A5:B5"/>
    <mergeCell ref="A1:B1"/>
    <mergeCell ref="D1:E1"/>
    <mergeCell ref="A2:B2"/>
    <mergeCell ref="D2:E2"/>
    <mergeCell ref="A3:B3"/>
    <mergeCell ref="D3:E3"/>
  </mergeCells>
  <phoneticPr fontId="10" type="noConversion"/>
  <conditionalFormatting sqref="J8:J9">
    <cfRule type="cellIs" dxfId="69" priority="3" operator="equal">
      <formula>"overdue"</formula>
    </cfRule>
  </conditionalFormatting>
  <conditionalFormatting sqref="J10">
    <cfRule type="cellIs" dxfId="68" priority="2" operator="equal">
      <formula>"overdue"</formula>
    </cfRule>
  </conditionalFormatting>
  <conditionalFormatting sqref="J11">
    <cfRule type="cellIs" dxfId="67" priority="1" operator="equal">
      <formula>"overdue"</formula>
    </cfRule>
  </conditionalFormatting>
  <pageMargins left="0.7" right="0.7" top="0.75" bottom="0.75" header="0.3" footer="0.3"/>
  <pageSetup paperSize="9" scale="66" orientation="landscape" r:id="rId1"/>
  <drawing r:id="rId2"/>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2094</v>
      </c>
      <c r="D3" s="147" t="s">
        <v>9</v>
      </c>
      <c r="E3" s="147"/>
      <c r="F3" s="3" t="s">
        <v>2095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'Mooring ropes'!F5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2096</v>
      </c>
      <c r="B8" s="28" t="s">
        <v>2097</v>
      </c>
      <c r="C8" s="28" t="s">
        <v>2098</v>
      </c>
      <c r="D8" s="19" t="s">
        <v>1467</v>
      </c>
      <c r="E8" s="7">
        <v>42348</v>
      </c>
      <c r="F8" s="7">
        <v>44688</v>
      </c>
      <c r="G8" s="12"/>
      <c r="H8" s="8">
        <f t="shared" ref="H8:H14" si="0">EDATE(F8-1,1)</f>
        <v>44718</v>
      </c>
      <c r="I8" s="11">
        <f t="shared" ref="I8:I15" ca="1" si="1">IF(ISBLANK(H8),"",H8-DATE(YEAR(NOW()),MONTH(NOW()),DAY(NOW())))</f>
        <v>9</v>
      </c>
      <c r="J8" s="9" t="str">
        <f t="shared" ref="J8:J15" ca="1" si="2">IF(I8="","",IF(I8&lt;0,"OVERDUE","NOT DUE"))</f>
        <v>NOT DUE</v>
      </c>
      <c r="K8" s="28"/>
      <c r="L8" s="10"/>
    </row>
    <row r="9" spans="1:12" ht="36" x14ac:dyDescent="0.15">
      <c r="A9" s="9" t="s">
        <v>2099</v>
      </c>
      <c r="B9" s="28" t="s">
        <v>2100</v>
      </c>
      <c r="C9" s="28" t="s">
        <v>2098</v>
      </c>
      <c r="D9" s="19" t="s">
        <v>1467</v>
      </c>
      <c r="E9" s="7">
        <v>42348</v>
      </c>
      <c r="F9" s="7">
        <f>F8</f>
        <v>44688</v>
      </c>
      <c r="G9" s="12"/>
      <c r="H9" s="8">
        <f t="shared" si="0"/>
        <v>44718</v>
      </c>
      <c r="I9" s="11">
        <f t="shared" ca="1" si="1"/>
        <v>9</v>
      </c>
      <c r="J9" s="9" t="str">
        <f t="shared" ca="1" si="2"/>
        <v>NOT DUE</v>
      </c>
      <c r="K9" s="28"/>
      <c r="L9" s="10"/>
    </row>
    <row r="10" spans="1:12" ht="24" x14ac:dyDescent="0.15">
      <c r="A10" s="9" t="s">
        <v>2101</v>
      </c>
      <c r="B10" s="28" t="s">
        <v>2102</v>
      </c>
      <c r="C10" s="28" t="s">
        <v>2103</v>
      </c>
      <c r="D10" s="19" t="s">
        <v>1467</v>
      </c>
      <c r="E10" s="7">
        <v>42348</v>
      </c>
      <c r="F10" s="7">
        <f>F8</f>
        <v>44688</v>
      </c>
      <c r="G10" s="12"/>
      <c r="H10" s="8">
        <f t="shared" si="0"/>
        <v>44718</v>
      </c>
      <c r="I10" s="11">
        <f t="shared" ca="1" si="1"/>
        <v>9</v>
      </c>
      <c r="J10" s="9" t="str">
        <f t="shared" ca="1" si="2"/>
        <v>NOT DUE</v>
      </c>
      <c r="K10" s="28"/>
      <c r="L10" s="10"/>
    </row>
    <row r="11" spans="1:12" ht="24" x14ac:dyDescent="0.15">
      <c r="A11" s="9" t="s">
        <v>2104</v>
      </c>
      <c r="B11" s="28" t="s">
        <v>2105</v>
      </c>
      <c r="C11" s="28" t="s">
        <v>2106</v>
      </c>
      <c r="D11" s="19" t="s">
        <v>1467</v>
      </c>
      <c r="E11" s="7">
        <v>42348</v>
      </c>
      <c r="F11" s="7">
        <f>F8</f>
        <v>44688</v>
      </c>
      <c r="G11" s="12"/>
      <c r="H11" s="8">
        <f t="shared" si="0"/>
        <v>44718</v>
      </c>
      <c r="I11" s="11">
        <f t="shared" ca="1" si="1"/>
        <v>9</v>
      </c>
      <c r="J11" s="9" t="str">
        <f t="shared" ca="1" si="2"/>
        <v>NOT DUE</v>
      </c>
      <c r="K11" s="28"/>
      <c r="L11" s="10"/>
    </row>
    <row r="12" spans="1:12" x14ac:dyDescent="0.15">
      <c r="A12" s="9" t="s">
        <v>2107</v>
      </c>
      <c r="B12" s="28" t="s">
        <v>2108</v>
      </c>
      <c r="C12" s="28" t="s">
        <v>381</v>
      </c>
      <c r="D12" s="19" t="s">
        <v>1467</v>
      </c>
      <c r="E12" s="7">
        <v>42348</v>
      </c>
      <c r="F12" s="7">
        <f>F8</f>
        <v>44688</v>
      </c>
      <c r="G12" s="12"/>
      <c r="H12" s="8">
        <f t="shared" si="0"/>
        <v>44718</v>
      </c>
      <c r="I12" s="11">
        <f t="shared" ca="1" si="1"/>
        <v>9</v>
      </c>
      <c r="J12" s="9" t="str">
        <f t="shared" ca="1" si="2"/>
        <v>NOT DUE</v>
      </c>
      <c r="K12" s="28"/>
      <c r="L12" s="10"/>
    </row>
    <row r="13" spans="1:12" ht="24" x14ac:dyDescent="0.15">
      <c r="A13" s="9" t="s">
        <v>2109</v>
      </c>
      <c r="B13" s="28" t="s">
        <v>2110</v>
      </c>
      <c r="C13" s="28" t="s">
        <v>2106</v>
      </c>
      <c r="D13" s="19" t="s">
        <v>1467</v>
      </c>
      <c r="E13" s="7">
        <v>42348</v>
      </c>
      <c r="F13" s="7">
        <f>F8</f>
        <v>44688</v>
      </c>
      <c r="G13" s="12"/>
      <c r="H13" s="8">
        <f t="shared" si="0"/>
        <v>44718</v>
      </c>
      <c r="I13" s="11">
        <f t="shared" ca="1" si="1"/>
        <v>9</v>
      </c>
      <c r="J13" s="9" t="str">
        <f t="shared" ca="1" si="2"/>
        <v>NOT DUE</v>
      </c>
      <c r="K13" s="28"/>
      <c r="L13" s="56"/>
    </row>
    <row r="14" spans="1:12" ht="24" x14ac:dyDescent="0.15">
      <c r="A14" s="9" t="s">
        <v>2111</v>
      </c>
      <c r="B14" s="28" t="s">
        <v>2112</v>
      </c>
      <c r="C14" s="28" t="s">
        <v>2103</v>
      </c>
      <c r="D14" s="19" t="s">
        <v>1467</v>
      </c>
      <c r="E14" s="7">
        <v>42348</v>
      </c>
      <c r="F14" s="7">
        <f>F8</f>
        <v>44688</v>
      </c>
      <c r="G14" s="12"/>
      <c r="H14" s="8">
        <f t="shared" si="0"/>
        <v>44718</v>
      </c>
      <c r="I14" s="11">
        <f t="shared" ca="1" si="1"/>
        <v>9</v>
      </c>
      <c r="J14" s="9" t="str">
        <f t="shared" ca="1" si="2"/>
        <v>NOT DUE</v>
      </c>
      <c r="K14" s="28"/>
      <c r="L14" s="10"/>
    </row>
    <row r="15" spans="1:12" ht="45" x14ac:dyDescent="0.15">
      <c r="A15" s="114" t="s">
        <v>2113</v>
      </c>
      <c r="B15" s="28" t="s">
        <v>2110</v>
      </c>
      <c r="C15" s="28" t="s">
        <v>2114</v>
      </c>
      <c r="D15" s="59" t="s">
        <v>420</v>
      </c>
      <c r="E15" s="7">
        <v>42348</v>
      </c>
      <c r="F15" s="7">
        <v>44027</v>
      </c>
      <c r="G15" s="12"/>
      <c r="H15" s="8">
        <f>DATE(YEAR(F15)+5,MONTH(F15),DAY(F15)-1)</f>
        <v>45852</v>
      </c>
      <c r="I15" s="11">
        <f t="shared" ca="1" si="1"/>
        <v>1143</v>
      </c>
      <c r="J15" s="9" t="str">
        <f t="shared" ca="1" si="2"/>
        <v>NOT DUE</v>
      </c>
      <c r="K15" s="26"/>
      <c r="L15" s="56" t="s">
        <v>3092</v>
      </c>
    </row>
    <row r="19" spans="2:11" x14ac:dyDescent="0.15">
      <c r="B19" s="66" t="s">
        <v>1418</v>
      </c>
      <c r="C19" s="62"/>
      <c r="D19" s="25" t="s">
        <v>1419</v>
      </c>
      <c r="F19" s="66" t="s">
        <v>1420</v>
      </c>
      <c r="G19" s="63"/>
      <c r="H19" s="63"/>
      <c r="I19" s="67"/>
      <c r="J19" s="104"/>
      <c r="K19" s="67"/>
    </row>
    <row r="20" spans="2:11" x14ac:dyDescent="0.15">
      <c r="C20" s="18" t="str">
        <f>'Main Menu'!C124</f>
        <v>C/O Arn C. Montiague</v>
      </c>
      <c r="E20" s="64"/>
      <c r="F20" s="64"/>
      <c r="G20" s="64" t="str">
        <f>'Main Menu'!C123</f>
        <v>Capt. Wendell B. Judaya</v>
      </c>
      <c r="H20" s="64"/>
      <c r="I20" s="108"/>
      <c r="J20" s="154"/>
      <c r="K20" s="154"/>
    </row>
    <row r="21" spans="2:11" x14ac:dyDescent="0.15">
      <c r="I21" s="67"/>
      <c r="J21" s="67"/>
      <c r="K21" s="67"/>
    </row>
  </sheetData>
  <mergeCells count="10">
    <mergeCell ref="J20:K20"/>
    <mergeCell ref="A4:B4"/>
    <mergeCell ref="D4:E4"/>
    <mergeCell ref="A5:B5"/>
    <mergeCell ref="A1:B1"/>
    <mergeCell ref="D1:E1"/>
    <mergeCell ref="A2:B2"/>
    <mergeCell ref="D2:E2"/>
    <mergeCell ref="A3:B3"/>
    <mergeCell ref="D3:E3"/>
  </mergeCells>
  <phoneticPr fontId="10" type="noConversion"/>
  <conditionalFormatting sqref="J8">
    <cfRule type="cellIs" dxfId="66" priority="3" operator="equal">
      <formula>"overdue"</formula>
    </cfRule>
  </conditionalFormatting>
  <conditionalFormatting sqref="J9:J14">
    <cfRule type="cellIs" dxfId="65" priority="2" operator="equal">
      <formula>"overdue"</formula>
    </cfRule>
  </conditionalFormatting>
  <conditionalFormatting sqref="J15">
    <cfRule type="cellIs" dxfId="64" priority="1" operator="equal">
      <formula>"overdue"</formula>
    </cfRule>
  </conditionalFormatting>
  <pageMargins left="0.7" right="0.7" top="0.75" bottom="0.75" header="0.3" footer="0.3"/>
  <pageSetup paperSize="9" scale="66" orientation="landscape" r:id="rId1"/>
  <drawing r:id="rId2"/>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30"/>
  <sheetViews>
    <sheetView topLeftCell="A4" zoomScale="80" zoomScaleNormal="8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1455</v>
      </c>
      <c r="D3" s="147" t="s">
        <v>9</v>
      </c>
      <c r="E3" s="147"/>
      <c r="F3" s="3" t="s">
        <v>2115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'Boat Davits'!F5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2116</v>
      </c>
      <c r="B8" s="28" t="s">
        <v>2117</v>
      </c>
      <c r="C8" s="28" t="s">
        <v>2118</v>
      </c>
      <c r="D8" s="19" t="s">
        <v>1467</v>
      </c>
      <c r="E8" s="7">
        <v>42348</v>
      </c>
      <c r="F8" s="7">
        <v>44709</v>
      </c>
      <c r="G8" s="12"/>
      <c r="H8" s="8">
        <f t="shared" ref="H8:H23" si="0">EDATE(F8-1,1)</f>
        <v>44739</v>
      </c>
      <c r="I8" s="11">
        <f t="shared" ref="I8:I23" ca="1" si="1">IF(ISBLANK(H8),"",H8-DATE(YEAR(NOW()),MONTH(NOW()),DAY(NOW())))</f>
        <v>30</v>
      </c>
      <c r="J8" s="9" t="str">
        <f t="shared" ref="J8:J23" ca="1" si="2">IF(I8="","",IF(I8&lt;0,"OVERDUE","NOT DUE"))</f>
        <v>NOT DUE</v>
      </c>
      <c r="K8" s="28"/>
      <c r="L8" s="10"/>
    </row>
    <row r="9" spans="1:12" ht="24" x14ac:dyDescent="0.15">
      <c r="A9" s="9" t="s">
        <v>2119</v>
      </c>
      <c r="B9" s="28" t="s">
        <v>2120</v>
      </c>
      <c r="C9" s="28" t="s">
        <v>2121</v>
      </c>
      <c r="D9" s="19" t="s">
        <v>1467</v>
      </c>
      <c r="E9" s="7">
        <v>42348</v>
      </c>
      <c r="F9" s="7">
        <f>F8</f>
        <v>44709</v>
      </c>
      <c r="G9" s="12"/>
      <c r="H9" s="8">
        <f t="shared" si="0"/>
        <v>44739</v>
      </c>
      <c r="I9" s="11">
        <f t="shared" ca="1" si="1"/>
        <v>30</v>
      </c>
      <c r="J9" s="9" t="str">
        <f t="shared" ca="1" si="2"/>
        <v>NOT DUE</v>
      </c>
      <c r="K9" s="28"/>
      <c r="L9" s="10"/>
    </row>
    <row r="10" spans="1:12" ht="24" x14ac:dyDescent="0.15">
      <c r="A10" s="9" t="s">
        <v>2122</v>
      </c>
      <c r="B10" s="28" t="s">
        <v>2123</v>
      </c>
      <c r="C10" s="28" t="s">
        <v>2118</v>
      </c>
      <c r="D10" s="19" t="s">
        <v>1467</v>
      </c>
      <c r="E10" s="7">
        <v>42348</v>
      </c>
      <c r="F10" s="7">
        <f>F8</f>
        <v>44709</v>
      </c>
      <c r="G10" s="12"/>
      <c r="H10" s="8">
        <f t="shared" si="0"/>
        <v>44739</v>
      </c>
      <c r="I10" s="11">
        <f t="shared" ca="1" si="1"/>
        <v>30</v>
      </c>
      <c r="J10" s="9" t="str">
        <f t="shared" ca="1" si="2"/>
        <v>NOT DUE</v>
      </c>
      <c r="K10" s="28"/>
      <c r="L10" s="32"/>
    </row>
    <row r="11" spans="1:12" ht="24" x14ac:dyDescent="0.15">
      <c r="A11" s="9" t="s">
        <v>2124</v>
      </c>
      <c r="B11" s="28" t="s">
        <v>2125</v>
      </c>
      <c r="C11" s="28" t="s">
        <v>2118</v>
      </c>
      <c r="D11" s="19" t="s">
        <v>1467</v>
      </c>
      <c r="E11" s="7">
        <v>42348</v>
      </c>
      <c r="F11" s="7">
        <f>F8</f>
        <v>44709</v>
      </c>
      <c r="G11" s="12"/>
      <c r="H11" s="8">
        <f t="shared" si="0"/>
        <v>44739</v>
      </c>
      <c r="I11" s="11">
        <f t="shared" ca="1" si="1"/>
        <v>30</v>
      </c>
      <c r="J11" s="9" t="str">
        <f t="shared" ca="1" si="2"/>
        <v>NOT DUE</v>
      </c>
      <c r="K11" s="28"/>
      <c r="L11" s="10"/>
    </row>
    <row r="12" spans="1:12" ht="24" x14ac:dyDescent="0.15">
      <c r="A12" s="9" t="s">
        <v>2126</v>
      </c>
      <c r="B12" s="28" t="s">
        <v>2127</v>
      </c>
      <c r="C12" s="28" t="s">
        <v>2118</v>
      </c>
      <c r="D12" s="19" t="s">
        <v>1467</v>
      </c>
      <c r="E12" s="7">
        <v>42348</v>
      </c>
      <c r="F12" s="7">
        <f>F8</f>
        <v>44709</v>
      </c>
      <c r="G12" s="12"/>
      <c r="H12" s="8">
        <f t="shared" si="0"/>
        <v>44739</v>
      </c>
      <c r="I12" s="11">
        <f t="shared" ca="1" si="1"/>
        <v>30</v>
      </c>
      <c r="J12" s="9" t="str">
        <f t="shared" ca="1" si="2"/>
        <v>NOT DUE</v>
      </c>
      <c r="K12" s="28"/>
      <c r="L12" s="10"/>
    </row>
    <row r="13" spans="1:12" ht="24" x14ac:dyDescent="0.15">
      <c r="A13" s="9" t="s">
        <v>2128</v>
      </c>
      <c r="B13" s="28" t="s">
        <v>2129</v>
      </c>
      <c r="C13" s="28" t="s">
        <v>2118</v>
      </c>
      <c r="D13" s="19" t="s">
        <v>1467</v>
      </c>
      <c r="E13" s="7">
        <v>42348</v>
      </c>
      <c r="F13" s="7">
        <f>F8</f>
        <v>44709</v>
      </c>
      <c r="G13" s="12"/>
      <c r="H13" s="8">
        <f t="shared" si="0"/>
        <v>44739</v>
      </c>
      <c r="I13" s="11">
        <f t="shared" ca="1" si="1"/>
        <v>30</v>
      </c>
      <c r="J13" s="9" t="str">
        <f t="shared" ca="1" si="2"/>
        <v>NOT DUE</v>
      </c>
      <c r="K13" s="28"/>
      <c r="L13" s="10"/>
    </row>
    <row r="14" spans="1:12" x14ac:dyDescent="0.15">
      <c r="A14" s="9" t="s">
        <v>2130</v>
      </c>
      <c r="B14" s="28" t="s">
        <v>2131</v>
      </c>
      <c r="C14" s="28" t="s">
        <v>2132</v>
      </c>
      <c r="D14" s="19" t="s">
        <v>1467</v>
      </c>
      <c r="E14" s="7">
        <v>42348</v>
      </c>
      <c r="F14" s="7">
        <f>F8</f>
        <v>44709</v>
      </c>
      <c r="G14" s="12"/>
      <c r="H14" s="8">
        <f t="shared" si="0"/>
        <v>44739</v>
      </c>
      <c r="I14" s="11">
        <f t="shared" ca="1" si="1"/>
        <v>30</v>
      </c>
      <c r="J14" s="9" t="str">
        <f t="shared" ca="1" si="2"/>
        <v>NOT DUE</v>
      </c>
      <c r="K14" s="28"/>
      <c r="L14" s="10"/>
    </row>
    <row r="15" spans="1:12" ht="24" x14ac:dyDescent="0.15">
      <c r="A15" s="9" t="s">
        <v>2133</v>
      </c>
      <c r="B15" s="28" t="s">
        <v>2134</v>
      </c>
      <c r="C15" s="28" t="s">
        <v>2118</v>
      </c>
      <c r="D15" s="19" t="s">
        <v>1467</v>
      </c>
      <c r="E15" s="7">
        <v>42348</v>
      </c>
      <c r="F15" s="7">
        <f>F8</f>
        <v>44709</v>
      </c>
      <c r="G15" s="12"/>
      <c r="H15" s="8">
        <f t="shared" si="0"/>
        <v>44739</v>
      </c>
      <c r="I15" s="11">
        <f t="shared" ca="1" si="1"/>
        <v>30</v>
      </c>
      <c r="J15" s="9" t="str">
        <f t="shared" ca="1" si="2"/>
        <v>NOT DUE</v>
      </c>
      <c r="K15" s="28"/>
      <c r="L15" s="10"/>
    </row>
    <row r="16" spans="1:12" ht="24" x14ac:dyDescent="0.15">
      <c r="A16" s="9" t="s">
        <v>2135</v>
      </c>
      <c r="B16" s="28" t="s">
        <v>2136</v>
      </c>
      <c r="C16" s="28" t="s">
        <v>2137</v>
      </c>
      <c r="D16" s="19" t="s">
        <v>1467</v>
      </c>
      <c r="E16" s="7">
        <v>42348</v>
      </c>
      <c r="F16" s="7">
        <f>F8</f>
        <v>44709</v>
      </c>
      <c r="G16" s="12"/>
      <c r="H16" s="8">
        <f t="shared" si="0"/>
        <v>44739</v>
      </c>
      <c r="I16" s="11">
        <f t="shared" ca="1" si="1"/>
        <v>30</v>
      </c>
      <c r="J16" s="9" t="str">
        <f t="shared" ca="1" si="2"/>
        <v>NOT DUE</v>
      </c>
      <c r="K16" s="28"/>
      <c r="L16" s="10" t="s">
        <v>2138</v>
      </c>
    </row>
    <row r="17" spans="1:12" ht="24" x14ac:dyDescent="0.15">
      <c r="A17" s="9" t="s">
        <v>2139</v>
      </c>
      <c r="B17" s="28" t="s">
        <v>2140</v>
      </c>
      <c r="C17" s="28" t="s">
        <v>2118</v>
      </c>
      <c r="D17" s="19" t="s">
        <v>1467</v>
      </c>
      <c r="E17" s="7">
        <v>42348</v>
      </c>
      <c r="F17" s="7">
        <f>F8</f>
        <v>44709</v>
      </c>
      <c r="G17" s="12"/>
      <c r="H17" s="8">
        <f t="shared" si="0"/>
        <v>44739</v>
      </c>
      <c r="I17" s="11">
        <f t="shared" ca="1" si="1"/>
        <v>30</v>
      </c>
      <c r="J17" s="9" t="str">
        <f t="shared" ca="1" si="2"/>
        <v>NOT DUE</v>
      </c>
      <c r="K17" s="28"/>
      <c r="L17" s="10"/>
    </row>
    <row r="18" spans="1:12" ht="24" x14ac:dyDescent="0.15">
      <c r="A18" s="9" t="s">
        <v>2141</v>
      </c>
      <c r="B18" s="28" t="s">
        <v>2142</v>
      </c>
      <c r="C18" s="28" t="s">
        <v>2143</v>
      </c>
      <c r="D18" s="19" t="s">
        <v>1467</v>
      </c>
      <c r="E18" s="7">
        <v>42348</v>
      </c>
      <c r="F18" s="7">
        <f>F8</f>
        <v>44709</v>
      </c>
      <c r="G18" s="12"/>
      <c r="H18" s="8">
        <f t="shared" si="0"/>
        <v>44739</v>
      </c>
      <c r="I18" s="11">
        <f t="shared" ca="1" si="1"/>
        <v>30</v>
      </c>
      <c r="J18" s="9" t="str">
        <f t="shared" ca="1" si="2"/>
        <v>NOT DUE</v>
      </c>
      <c r="K18" s="28"/>
      <c r="L18" s="10"/>
    </row>
    <row r="19" spans="1:12" ht="24" x14ac:dyDescent="0.15">
      <c r="A19" s="9" t="s">
        <v>2144</v>
      </c>
      <c r="B19" s="28" t="s">
        <v>2145</v>
      </c>
      <c r="C19" s="28" t="s">
        <v>2118</v>
      </c>
      <c r="D19" s="19" t="s">
        <v>1467</v>
      </c>
      <c r="E19" s="7">
        <v>42348</v>
      </c>
      <c r="F19" s="7">
        <f>F8</f>
        <v>44709</v>
      </c>
      <c r="G19" s="12"/>
      <c r="H19" s="8">
        <f t="shared" si="0"/>
        <v>44739</v>
      </c>
      <c r="I19" s="11">
        <f t="shared" ca="1" si="1"/>
        <v>30</v>
      </c>
      <c r="J19" s="9" t="str">
        <f t="shared" ca="1" si="2"/>
        <v>NOT DUE</v>
      </c>
      <c r="K19" s="28"/>
      <c r="L19" s="10"/>
    </row>
    <row r="20" spans="1:12" ht="24" x14ac:dyDescent="0.15">
      <c r="A20" s="9" t="s">
        <v>2146</v>
      </c>
      <c r="B20" s="28" t="s">
        <v>2147</v>
      </c>
      <c r="C20" s="28" t="s">
        <v>2118</v>
      </c>
      <c r="D20" s="19" t="s">
        <v>1467</v>
      </c>
      <c r="E20" s="7">
        <v>42348</v>
      </c>
      <c r="F20" s="7">
        <f>F8</f>
        <v>44709</v>
      </c>
      <c r="G20" s="12"/>
      <c r="H20" s="8">
        <f t="shared" si="0"/>
        <v>44739</v>
      </c>
      <c r="I20" s="11">
        <f t="shared" ca="1" si="1"/>
        <v>30</v>
      </c>
      <c r="J20" s="9" t="str">
        <f t="shared" ca="1" si="2"/>
        <v>NOT DUE</v>
      </c>
      <c r="K20" s="28"/>
      <c r="L20" s="10"/>
    </row>
    <row r="21" spans="1:12" ht="24" x14ac:dyDescent="0.15">
      <c r="A21" s="9" t="s">
        <v>2148</v>
      </c>
      <c r="B21" s="28" t="s">
        <v>2149</v>
      </c>
      <c r="C21" s="28" t="s">
        <v>2118</v>
      </c>
      <c r="D21" s="19" t="s">
        <v>1467</v>
      </c>
      <c r="E21" s="7">
        <v>42348</v>
      </c>
      <c r="F21" s="7">
        <f>F8</f>
        <v>44709</v>
      </c>
      <c r="G21" s="12"/>
      <c r="H21" s="8">
        <f t="shared" si="0"/>
        <v>44739</v>
      </c>
      <c r="I21" s="11">
        <f t="shared" ca="1" si="1"/>
        <v>30</v>
      </c>
      <c r="J21" s="9" t="str">
        <f t="shared" ca="1" si="2"/>
        <v>NOT DUE</v>
      </c>
      <c r="K21" s="28"/>
      <c r="L21" s="10"/>
    </row>
    <row r="22" spans="1:12" ht="24" x14ac:dyDescent="0.15">
      <c r="A22" s="9" t="s">
        <v>2150</v>
      </c>
      <c r="B22" s="28" t="s">
        <v>2151</v>
      </c>
      <c r="C22" s="28" t="s">
        <v>2118</v>
      </c>
      <c r="D22" s="19" t="s">
        <v>1467</v>
      </c>
      <c r="E22" s="7">
        <v>42348</v>
      </c>
      <c r="F22" s="7">
        <f>F8</f>
        <v>44709</v>
      </c>
      <c r="G22" s="12"/>
      <c r="H22" s="8">
        <f t="shared" si="0"/>
        <v>44739</v>
      </c>
      <c r="I22" s="11">
        <f t="shared" ca="1" si="1"/>
        <v>30</v>
      </c>
      <c r="J22" s="9" t="str">
        <f t="shared" ca="1" si="2"/>
        <v>NOT DUE</v>
      </c>
      <c r="K22" s="28"/>
      <c r="L22" s="32"/>
    </row>
    <row r="23" spans="1:12" ht="36" x14ac:dyDescent="0.15">
      <c r="A23" s="9" t="s">
        <v>2152</v>
      </c>
      <c r="B23" s="28" t="s">
        <v>2153</v>
      </c>
      <c r="C23" s="28" t="s">
        <v>2154</v>
      </c>
      <c r="D23" s="19" t="s">
        <v>1467</v>
      </c>
      <c r="E23" s="7">
        <v>42348</v>
      </c>
      <c r="F23" s="7">
        <f>F8</f>
        <v>44709</v>
      </c>
      <c r="G23" s="12"/>
      <c r="H23" s="8">
        <f t="shared" si="0"/>
        <v>44739</v>
      </c>
      <c r="I23" s="11">
        <f t="shared" ca="1" si="1"/>
        <v>30</v>
      </c>
      <c r="J23" s="9" t="str">
        <f t="shared" ca="1" si="2"/>
        <v>NOT DUE</v>
      </c>
      <c r="K23" s="28"/>
      <c r="L23" s="32"/>
    </row>
    <row r="27" spans="1:12" x14ac:dyDescent="0.15">
      <c r="B27" s="66" t="s">
        <v>1418</v>
      </c>
      <c r="C27" s="62"/>
      <c r="D27" s="25" t="s">
        <v>1419</v>
      </c>
      <c r="F27" s="66" t="s">
        <v>1420</v>
      </c>
      <c r="G27" s="63"/>
      <c r="H27" s="63"/>
      <c r="I27" s="67"/>
      <c r="J27" s="67"/>
    </row>
    <row r="28" spans="1:12" x14ac:dyDescent="0.15">
      <c r="C28" s="18" t="str">
        <f>'Main Menu'!C124</f>
        <v>C/O Arn C. Montiague</v>
      </c>
      <c r="E28" s="64"/>
      <c r="F28" s="64"/>
      <c r="G28" s="64" t="str">
        <f>'Main Menu'!C123</f>
        <v>Capt. Wendell B. Judaya</v>
      </c>
      <c r="H28" s="64"/>
      <c r="I28" s="108"/>
      <c r="J28" s="67"/>
    </row>
    <row r="29" spans="1:12" x14ac:dyDescent="0.15">
      <c r="I29" s="67"/>
      <c r="J29" s="67"/>
    </row>
    <row r="30" spans="1:12" x14ac:dyDescent="0.15">
      <c r="I30" s="67"/>
      <c r="J30" s="67"/>
    </row>
  </sheetData>
  <mergeCells count="9">
    <mergeCell ref="A4:B4"/>
    <mergeCell ref="D4:E4"/>
    <mergeCell ref="A5:B5"/>
    <mergeCell ref="A1:B1"/>
    <mergeCell ref="D1:E1"/>
    <mergeCell ref="A2:B2"/>
    <mergeCell ref="D2:E2"/>
    <mergeCell ref="A3:B3"/>
    <mergeCell ref="D3:E3"/>
  </mergeCells>
  <phoneticPr fontId="10" type="noConversion"/>
  <conditionalFormatting sqref="J8:J22">
    <cfRule type="cellIs" dxfId="63" priority="2" operator="equal">
      <formula>"overdue"</formula>
    </cfRule>
  </conditionalFormatting>
  <conditionalFormatting sqref="J23">
    <cfRule type="cellIs" dxfId="62" priority="1" operator="equal">
      <formula>"overdue"</formula>
    </cfRule>
  </conditionalFormatting>
  <pageMargins left="0.7" right="0.7" top="0.75" bottom="0.75" header="0.3" footer="0.3"/>
  <pageSetup paperSize="9" scale="66" orientation="landscape" r:id="rId1"/>
  <drawing r:id="rId2"/>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8"/>
  <sheetViews>
    <sheetView zoomScaleNormal="100" workbookViewId="0">
      <selection activeCell="F5" sqref="F5"/>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2155</v>
      </c>
      <c r="D3" s="147" t="s">
        <v>9</v>
      </c>
      <c r="E3" s="147"/>
      <c r="F3" s="3" t="s">
        <v>2156</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Accommodation!F5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2157</v>
      </c>
      <c r="B8" s="28" t="s">
        <v>2158</v>
      </c>
      <c r="C8" s="28" t="s">
        <v>2159</v>
      </c>
      <c r="D8" s="19" t="s">
        <v>2160</v>
      </c>
      <c r="E8" s="7">
        <v>42348</v>
      </c>
      <c r="F8" s="7">
        <v>44631</v>
      </c>
      <c r="G8" s="12"/>
      <c r="H8" s="8">
        <f>DATE(YEAR(F8),MONTH(F8)+3,DAY(F8)-1)</f>
        <v>44722</v>
      </c>
      <c r="I8" s="11">
        <f t="shared" ref="I8:I12" ca="1" si="0">IF(ISBLANK(H8),"",H8-DATE(YEAR(NOW()),MONTH(NOW()),DAY(NOW())))</f>
        <v>13</v>
      </c>
      <c r="J8" s="9" t="str">
        <f t="shared" ref="J8:J12" ca="1" si="1">IF(I8="","",IF(I8&lt;0,"OVERDUE","NOT DUE"))</f>
        <v>NOT DUE</v>
      </c>
      <c r="K8" s="28"/>
      <c r="L8" s="10"/>
    </row>
    <row r="9" spans="1:12" ht="24" x14ac:dyDescent="0.15">
      <c r="A9" s="9" t="s">
        <v>2161</v>
      </c>
      <c r="B9" s="28" t="s">
        <v>2162</v>
      </c>
      <c r="C9" s="28" t="s">
        <v>2159</v>
      </c>
      <c r="D9" s="19" t="s">
        <v>2160</v>
      </c>
      <c r="E9" s="7">
        <v>42348</v>
      </c>
      <c r="F9" s="7">
        <v>44631</v>
      </c>
      <c r="G9" s="12"/>
      <c r="H9" s="8">
        <f>DATE(YEAR(F9),MONTH(F9)+3,DAY(F9)-1)</f>
        <v>44722</v>
      </c>
      <c r="I9" s="11">
        <f t="shared" ca="1" si="0"/>
        <v>13</v>
      </c>
      <c r="J9" s="9" t="str">
        <f t="shared" ca="1" si="1"/>
        <v>NOT DUE</v>
      </c>
      <c r="K9" s="28"/>
      <c r="L9" s="10"/>
    </row>
    <row r="10" spans="1:12" ht="24" x14ac:dyDescent="0.15">
      <c r="A10" s="9" t="s">
        <v>2163</v>
      </c>
      <c r="B10" s="28" t="s">
        <v>2164</v>
      </c>
      <c r="C10" s="28" t="s">
        <v>2159</v>
      </c>
      <c r="D10" s="19" t="s">
        <v>2160</v>
      </c>
      <c r="E10" s="7">
        <v>42348</v>
      </c>
      <c r="F10" s="7">
        <v>44631</v>
      </c>
      <c r="G10" s="12"/>
      <c r="H10" s="8">
        <f>DATE(YEAR(F10),MONTH(F10)+3,DAY(F10)-1)</f>
        <v>44722</v>
      </c>
      <c r="I10" s="11">
        <f t="shared" ca="1" si="0"/>
        <v>13</v>
      </c>
      <c r="J10" s="9" t="str">
        <f t="shared" ca="1" si="1"/>
        <v>NOT DUE</v>
      </c>
      <c r="K10" s="28"/>
      <c r="L10" s="10"/>
    </row>
    <row r="11" spans="1:12" ht="24" x14ac:dyDescent="0.15">
      <c r="A11" s="9" t="s">
        <v>2165</v>
      </c>
      <c r="B11" s="28" t="s">
        <v>2166</v>
      </c>
      <c r="C11" s="28" t="s">
        <v>2159</v>
      </c>
      <c r="D11" s="19" t="s">
        <v>2160</v>
      </c>
      <c r="E11" s="7">
        <v>42348</v>
      </c>
      <c r="F11" s="7">
        <v>44631</v>
      </c>
      <c r="G11" s="12"/>
      <c r="H11" s="8">
        <f>DATE(YEAR(F11),MONTH(F11)+3,DAY(F11)-1)</f>
        <v>44722</v>
      </c>
      <c r="I11" s="11">
        <f t="shared" ca="1" si="0"/>
        <v>13</v>
      </c>
      <c r="J11" s="9" t="str">
        <f t="shared" ca="1" si="1"/>
        <v>NOT DUE</v>
      </c>
      <c r="K11" s="28"/>
      <c r="L11" s="32"/>
    </row>
    <row r="12" spans="1:12" ht="24" x14ac:dyDescent="0.15">
      <c r="A12" s="9" t="s">
        <v>2167</v>
      </c>
      <c r="B12" s="28" t="s">
        <v>2168</v>
      </c>
      <c r="C12" s="28" t="s">
        <v>2159</v>
      </c>
      <c r="D12" s="19" t="s">
        <v>2160</v>
      </c>
      <c r="E12" s="7">
        <v>42348</v>
      </c>
      <c r="F12" s="7">
        <v>44631</v>
      </c>
      <c r="G12" s="12"/>
      <c r="H12" s="8">
        <f>DATE(YEAR(F12),MONTH(F12)+3,DAY(F12)-1)</f>
        <v>44722</v>
      </c>
      <c r="I12" s="11">
        <f t="shared" ca="1" si="0"/>
        <v>13</v>
      </c>
      <c r="J12" s="9" t="str">
        <f t="shared" ca="1" si="1"/>
        <v>NOT DUE</v>
      </c>
      <c r="K12" s="28"/>
      <c r="L12" s="10"/>
    </row>
    <row r="16" spans="1:12" x14ac:dyDescent="0.15">
      <c r="B16" s="66" t="s">
        <v>1418</v>
      </c>
      <c r="C16" s="62"/>
      <c r="D16" s="25" t="s">
        <v>1419</v>
      </c>
      <c r="F16" s="66" t="s">
        <v>1420</v>
      </c>
      <c r="G16" s="63"/>
      <c r="H16" s="63"/>
      <c r="I16" s="67"/>
    </row>
    <row r="17" spans="3:9" x14ac:dyDescent="0.15">
      <c r="C17" s="18" t="str">
        <f>'Main Menu'!C124</f>
        <v>C/O Arn C. Montiague</v>
      </c>
      <c r="E17" s="64"/>
      <c r="F17" s="64"/>
      <c r="G17" s="64" t="str">
        <f>'Main Menu'!C123</f>
        <v>Capt. Wendell B. Judaya</v>
      </c>
      <c r="H17" s="64"/>
      <c r="I17" s="108"/>
    </row>
    <row r="18" spans="3:9" x14ac:dyDescent="0.15">
      <c r="I18" s="67"/>
    </row>
  </sheetData>
  <mergeCells count="9">
    <mergeCell ref="A4:B4"/>
    <mergeCell ref="D4:E4"/>
    <mergeCell ref="A5:B5"/>
    <mergeCell ref="A1:B1"/>
    <mergeCell ref="D1:E1"/>
    <mergeCell ref="A2:B2"/>
    <mergeCell ref="D2:E2"/>
    <mergeCell ref="A3:B3"/>
    <mergeCell ref="D3:E3"/>
  </mergeCells>
  <phoneticPr fontId="10" type="noConversion"/>
  <conditionalFormatting sqref="J8:J12">
    <cfRule type="cellIs" dxfId="61" priority="1" operator="equal">
      <formula>"overdue"</formula>
    </cfRule>
  </conditionalFormatting>
  <pageMargins left="0.7" right="0.7" top="0.75" bottom="0.75" header="0.3" footer="0.3"/>
  <pageSetup paperSize="9" scale="66" orientation="landscape" r:id="rId1"/>
  <drawing r:id="rId2"/>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4"/>
  <sheetViews>
    <sheetView topLeftCell="B1" zoomScaleNormal="100" workbookViewId="0">
      <selection activeCell="K16" sqref="K16"/>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2169</v>
      </c>
      <c r="D3" s="147" t="s">
        <v>9</v>
      </c>
      <c r="E3" s="147"/>
      <c r="F3" s="3" t="s">
        <v>2170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Superstructure!F5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56.25" x14ac:dyDescent="0.15">
      <c r="A8" s="9" t="s">
        <v>2171</v>
      </c>
      <c r="B8" s="28" t="s">
        <v>2172</v>
      </c>
      <c r="C8" s="28" t="s">
        <v>2173</v>
      </c>
      <c r="D8" s="19" t="s">
        <v>1984</v>
      </c>
      <c r="E8" s="7">
        <v>42348</v>
      </c>
      <c r="F8" s="7">
        <v>44681</v>
      </c>
      <c r="G8" s="12"/>
      <c r="H8" s="8">
        <f>DATE(YEAR(F8),MONTH(F8)+6,DAY(F8)-1)</f>
        <v>44863</v>
      </c>
      <c r="I8" s="11">
        <f t="shared" ref="I8:I9" ca="1" si="0">IF(ISBLANK(H8),"",H8-DATE(YEAR(NOW()),MONTH(NOW()),DAY(NOW())))</f>
        <v>154</v>
      </c>
      <c r="J8" s="9" t="str">
        <f t="shared" ref="J8:J9" ca="1" si="1">IF(I8="","",IF(I8&lt;0,"OVERDUE","NOT DUE"))</f>
        <v>NOT DUE</v>
      </c>
      <c r="K8" s="28"/>
      <c r="L8" s="69" t="s">
        <v>3208</v>
      </c>
    </row>
    <row r="9" spans="1:12" ht="45" x14ac:dyDescent="0.15">
      <c r="A9" s="9" t="s">
        <v>2174</v>
      </c>
      <c r="B9" s="28" t="s">
        <v>2175</v>
      </c>
      <c r="C9" s="28" t="s">
        <v>2176</v>
      </c>
      <c r="D9" s="19" t="s">
        <v>1984</v>
      </c>
      <c r="E9" s="7">
        <v>42348</v>
      </c>
      <c r="F9" s="7">
        <v>44681</v>
      </c>
      <c r="G9" s="12"/>
      <c r="H9" s="8">
        <f>DATE(YEAR(F9),MONTH(F9)+6,DAY(F9)-1)</f>
        <v>44863</v>
      </c>
      <c r="I9" s="11">
        <f t="shared" ca="1" si="0"/>
        <v>154</v>
      </c>
      <c r="J9" s="9" t="str">
        <f t="shared" ca="1" si="1"/>
        <v>NOT DUE</v>
      </c>
      <c r="K9" s="28"/>
      <c r="L9" s="137" t="s">
        <v>3209</v>
      </c>
    </row>
    <row r="13" spans="1:12" x14ac:dyDescent="0.15">
      <c r="B13" s="66" t="s">
        <v>1418</v>
      </c>
      <c r="C13" s="62"/>
      <c r="D13" s="25" t="s">
        <v>1419</v>
      </c>
      <c r="F13" s="66" t="s">
        <v>1420</v>
      </c>
      <c r="G13" s="63"/>
      <c r="H13" s="63"/>
      <c r="I13" s="67"/>
    </row>
    <row r="14" spans="1:12" x14ac:dyDescent="0.15">
      <c r="C14" s="18" t="str">
        <f>'Main Menu'!C124</f>
        <v>C/O Arn C. Montiague</v>
      </c>
      <c r="E14" s="64"/>
      <c r="F14" s="64"/>
      <c r="G14" s="64" t="str">
        <f>'Main Menu'!C123</f>
        <v>Capt. Wendell B. Judaya</v>
      </c>
      <c r="H14" s="64"/>
      <c r="I14" s="108"/>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60" priority="2" operator="equal">
      <formula>"overdue"</formula>
    </cfRule>
  </conditionalFormatting>
  <conditionalFormatting sqref="J9">
    <cfRule type="cellIs" dxfId="59" priority="1" operator="equal">
      <formula>"overdue"</formula>
    </cfRule>
  </conditionalFormatting>
  <pageMargins left="0.7" right="0.7" top="0.75" bottom="0.75" header="0.3" footer="0.3"/>
  <pageSetup paperSize="9" scale="66" orientation="landscape"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243</v>
      </c>
      <c r="D3" s="147" t="s">
        <v>9</v>
      </c>
      <c r="E3" s="147"/>
      <c r="F3" s="3" t="s">
        <v>244</v>
      </c>
    </row>
    <row r="4" spans="1:12" ht="18" customHeight="1" x14ac:dyDescent="0.15">
      <c r="A4" s="146" t="s">
        <v>22</v>
      </c>
      <c r="B4" s="146"/>
      <c r="C4" s="16" t="s">
        <v>25</v>
      </c>
      <c r="D4" s="147" t="s">
        <v>10</v>
      </c>
      <c r="E4" s="147"/>
      <c r="F4" s="31"/>
    </row>
    <row r="5" spans="1:12" ht="18" customHeight="1" x14ac:dyDescent="0.15">
      <c r="A5" s="146" t="s">
        <v>23</v>
      </c>
      <c r="B5" s="146"/>
      <c r="C5" s="17" t="s">
        <v>1415</v>
      </c>
      <c r="D5" s="138"/>
      <c r="E5" s="138" t="str">
        <f>'[2]Running Hours'!$C5</f>
        <v>Date updated:</v>
      </c>
      <c r="F5" s="139">
        <f>'No.4 Hatch Cover'!F5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245</v>
      </c>
      <c r="B8" s="28" t="s">
        <v>30</v>
      </c>
      <c r="C8" s="28" t="s">
        <v>31</v>
      </c>
      <c r="D8" s="19" t="s">
        <v>88</v>
      </c>
      <c r="E8" s="7">
        <v>42348</v>
      </c>
      <c r="F8" s="7">
        <v>43308</v>
      </c>
      <c r="G8" s="31"/>
      <c r="H8" s="8">
        <f>DATE(YEAR(F8)+4,MONTH(F8),DAY(F8)-1)</f>
        <v>44768</v>
      </c>
      <c r="I8" s="11">
        <f t="shared" ref="I8:I44" ca="1" si="0">IF(ISBLANK(H8),"",H8-DATE(YEAR(NOW()),MONTH(NOW()),DAY(NOW())))</f>
        <v>59</v>
      </c>
      <c r="J8" s="9" t="str">
        <f t="shared" ref="J8:J44" ca="1" si="1">IF(I8="","",IF(I8&lt;0,"OVERDUE","NOT DUE"))</f>
        <v>NOT DUE</v>
      </c>
      <c r="K8" s="27" t="s">
        <v>126</v>
      </c>
      <c r="L8" s="10"/>
    </row>
    <row r="9" spans="1:12" x14ac:dyDescent="0.15">
      <c r="A9" s="9" t="s">
        <v>246</v>
      </c>
      <c r="B9" s="28" t="s">
        <v>32</v>
      </c>
      <c r="C9" s="28" t="s">
        <v>33</v>
      </c>
      <c r="D9" s="19" t="s">
        <v>89</v>
      </c>
      <c r="E9" s="7">
        <v>42348</v>
      </c>
      <c r="F9" s="7">
        <v>44534</v>
      </c>
      <c r="G9" s="31"/>
      <c r="H9" s="8">
        <f>DATE(YEAR(F9)+1,MONTH(F9),DAY(F9)-1)</f>
        <v>44898</v>
      </c>
      <c r="I9" s="11">
        <f t="shared" ca="1" si="0"/>
        <v>189</v>
      </c>
      <c r="J9" s="9" t="str">
        <f t="shared" ca="1" si="1"/>
        <v>NOT DUE</v>
      </c>
      <c r="K9" s="13"/>
      <c r="L9" s="10"/>
    </row>
    <row r="10" spans="1:12" ht="24" x14ac:dyDescent="0.15">
      <c r="A10" s="9" t="s">
        <v>247</v>
      </c>
      <c r="B10" s="28" t="s">
        <v>34</v>
      </c>
      <c r="C10" s="28" t="s">
        <v>35</v>
      </c>
      <c r="D10" s="19" t="s">
        <v>2</v>
      </c>
      <c r="E10" s="7">
        <v>42348</v>
      </c>
      <c r="F10" s="7">
        <v>44702</v>
      </c>
      <c r="G10" s="31"/>
      <c r="H10" s="8">
        <f>EDATE(F10-1,1)</f>
        <v>44732</v>
      </c>
      <c r="I10" s="11">
        <f t="shared" ca="1" si="0"/>
        <v>23</v>
      </c>
      <c r="J10" s="9" t="str">
        <f t="shared" ca="1" si="1"/>
        <v>NOT DUE</v>
      </c>
      <c r="K10" s="13"/>
      <c r="L10" s="10"/>
    </row>
    <row r="11" spans="1:12" ht="24" x14ac:dyDescent="0.15">
      <c r="A11" s="9" t="s">
        <v>248</v>
      </c>
      <c r="B11" s="28" t="s">
        <v>36</v>
      </c>
      <c r="C11" s="28" t="s">
        <v>37</v>
      </c>
      <c r="D11" s="19" t="s">
        <v>89</v>
      </c>
      <c r="E11" s="7">
        <v>42348</v>
      </c>
      <c r="F11" s="7">
        <v>44534</v>
      </c>
      <c r="G11" s="31"/>
      <c r="H11" s="8">
        <f t="shared" ref="H11:H30" si="2">DATE(YEAR(F11)+1,MONTH(F11),DAY(F11)-1)</f>
        <v>44898</v>
      </c>
      <c r="I11" s="11">
        <f t="shared" ca="1" si="0"/>
        <v>189</v>
      </c>
      <c r="J11" s="9" t="str">
        <f t="shared" ca="1" si="1"/>
        <v>NOT DUE</v>
      </c>
      <c r="K11" s="13"/>
      <c r="L11" s="10"/>
    </row>
    <row r="12" spans="1:12" ht="24" x14ac:dyDescent="0.15">
      <c r="A12" s="9" t="s">
        <v>249</v>
      </c>
      <c r="B12" s="28" t="s">
        <v>36</v>
      </c>
      <c r="C12" s="28" t="s">
        <v>38</v>
      </c>
      <c r="D12" s="19" t="s">
        <v>89</v>
      </c>
      <c r="E12" s="7">
        <v>42348</v>
      </c>
      <c r="F12" s="7">
        <v>44534</v>
      </c>
      <c r="G12" s="31"/>
      <c r="H12" s="8">
        <f t="shared" si="2"/>
        <v>44898</v>
      </c>
      <c r="I12" s="11">
        <f t="shared" ca="1" si="0"/>
        <v>189</v>
      </c>
      <c r="J12" s="9" t="str">
        <f t="shared" ca="1" si="1"/>
        <v>NOT DUE</v>
      </c>
      <c r="K12" s="13"/>
      <c r="L12" s="10"/>
    </row>
    <row r="13" spans="1:12" ht="24" x14ac:dyDescent="0.15">
      <c r="A13" s="9" t="s">
        <v>250</v>
      </c>
      <c r="B13" s="28" t="s">
        <v>39</v>
      </c>
      <c r="C13" s="28" t="s">
        <v>40</v>
      </c>
      <c r="D13" s="19" t="s">
        <v>89</v>
      </c>
      <c r="E13" s="7">
        <v>42348</v>
      </c>
      <c r="F13" s="7">
        <v>44534</v>
      </c>
      <c r="G13" s="31"/>
      <c r="H13" s="8">
        <f t="shared" si="2"/>
        <v>44898</v>
      </c>
      <c r="I13" s="11">
        <f t="shared" ca="1" si="0"/>
        <v>189</v>
      </c>
      <c r="J13" s="9" t="str">
        <f t="shared" ca="1" si="1"/>
        <v>NOT DUE</v>
      </c>
      <c r="K13" s="13"/>
      <c r="L13" s="10"/>
    </row>
    <row r="14" spans="1:12" ht="24" x14ac:dyDescent="0.15">
      <c r="A14" s="9" t="s">
        <v>251</v>
      </c>
      <c r="B14" s="28" t="s">
        <v>39</v>
      </c>
      <c r="C14" s="28" t="s">
        <v>41</v>
      </c>
      <c r="D14" s="19" t="s">
        <v>89</v>
      </c>
      <c r="E14" s="7">
        <v>42348</v>
      </c>
      <c r="F14" s="7">
        <v>44534</v>
      </c>
      <c r="G14" s="31"/>
      <c r="H14" s="8">
        <f t="shared" si="2"/>
        <v>44898</v>
      </c>
      <c r="I14" s="11">
        <f t="shared" ca="1" si="0"/>
        <v>189</v>
      </c>
      <c r="J14" s="9" t="str">
        <f t="shared" ca="1" si="1"/>
        <v>NOT DUE</v>
      </c>
      <c r="K14" s="13"/>
      <c r="L14" s="10"/>
    </row>
    <row r="15" spans="1:12" ht="36" x14ac:dyDescent="0.15">
      <c r="A15" s="9" t="s">
        <v>252</v>
      </c>
      <c r="B15" s="28" t="s">
        <v>42</v>
      </c>
      <c r="C15" s="28" t="s">
        <v>43</v>
      </c>
      <c r="D15" s="19" t="s">
        <v>89</v>
      </c>
      <c r="E15" s="7">
        <v>42348</v>
      </c>
      <c r="F15" s="7">
        <v>44534</v>
      </c>
      <c r="G15" s="31"/>
      <c r="H15" s="8">
        <f t="shared" si="2"/>
        <v>44898</v>
      </c>
      <c r="I15" s="11">
        <f t="shared" ca="1" si="0"/>
        <v>189</v>
      </c>
      <c r="J15" s="9" t="str">
        <f t="shared" ca="1" si="1"/>
        <v>NOT DUE</v>
      </c>
      <c r="K15" s="13"/>
      <c r="L15" s="10"/>
    </row>
    <row r="16" spans="1:12" ht="36" x14ac:dyDescent="0.15">
      <c r="A16" s="9" t="s">
        <v>253</v>
      </c>
      <c r="B16" s="28" t="s">
        <v>42</v>
      </c>
      <c r="C16" s="28" t="s">
        <v>41</v>
      </c>
      <c r="D16" s="19" t="s">
        <v>89</v>
      </c>
      <c r="E16" s="7">
        <v>42348</v>
      </c>
      <c r="F16" s="7">
        <v>44534</v>
      </c>
      <c r="G16" s="31"/>
      <c r="H16" s="8">
        <f t="shared" si="2"/>
        <v>44898</v>
      </c>
      <c r="I16" s="11">
        <f t="shared" ca="1" si="0"/>
        <v>189</v>
      </c>
      <c r="J16" s="9" t="str">
        <f t="shared" ca="1" si="1"/>
        <v>NOT DUE</v>
      </c>
      <c r="K16" s="13"/>
      <c r="L16" s="10"/>
    </row>
    <row r="17" spans="1:12" ht="23.25" customHeight="1" x14ac:dyDescent="0.15">
      <c r="A17" s="9" t="s">
        <v>254</v>
      </c>
      <c r="B17" s="28" t="s">
        <v>44</v>
      </c>
      <c r="C17" s="28" t="s">
        <v>45</v>
      </c>
      <c r="D17" s="19" t="s">
        <v>89</v>
      </c>
      <c r="E17" s="7">
        <v>42348</v>
      </c>
      <c r="F17" s="7">
        <v>44534</v>
      </c>
      <c r="G17" s="31"/>
      <c r="H17" s="8">
        <f t="shared" si="2"/>
        <v>44898</v>
      </c>
      <c r="I17" s="11">
        <f t="shared" ca="1" si="0"/>
        <v>189</v>
      </c>
      <c r="J17" s="9" t="str">
        <f t="shared" ca="1" si="1"/>
        <v>NOT DUE</v>
      </c>
      <c r="K17" s="13"/>
      <c r="L17" s="10"/>
    </row>
    <row r="18" spans="1:12" ht="24" x14ac:dyDescent="0.15">
      <c r="A18" s="9" t="s">
        <v>255</v>
      </c>
      <c r="B18" s="28" t="s">
        <v>46</v>
      </c>
      <c r="C18" s="28" t="s">
        <v>47</v>
      </c>
      <c r="D18" s="19" t="s">
        <v>89</v>
      </c>
      <c r="E18" s="7">
        <v>42348</v>
      </c>
      <c r="F18" s="7">
        <v>44534</v>
      </c>
      <c r="G18" s="31"/>
      <c r="H18" s="8">
        <f t="shared" si="2"/>
        <v>44898</v>
      </c>
      <c r="I18" s="11">
        <f t="shared" ca="1" si="0"/>
        <v>189</v>
      </c>
      <c r="J18" s="9" t="str">
        <f t="shared" ca="1" si="1"/>
        <v>NOT DUE</v>
      </c>
      <c r="K18" s="13"/>
      <c r="L18" s="10"/>
    </row>
    <row r="19" spans="1:12" ht="24" x14ac:dyDescent="0.15">
      <c r="A19" s="9" t="s">
        <v>256</v>
      </c>
      <c r="B19" s="28" t="s">
        <v>48</v>
      </c>
      <c r="C19" s="28" t="s">
        <v>49</v>
      </c>
      <c r="D19" s="19" t="s">
        <v>89</v>
      </c>
      <c r="E19" s="7">
        <v>42348</v>
      </c>
      <c r="F19" s="7">
        <v>44534</v>
      </c>
      <c r="G19" s="31"/>
      <c r="H19" s="8">
        <f t="shared" si="2"/>
        <v>44898</v>
      </c>
      <c r="I19" s="11">
        <f t="shared" ca="1" si="0"/>
        <v>189</v>
      </c>
      <c r="J19" s="9" t="str">
        <f t="shared" ca="1" si="1"/>
        <v>NOT DUE</v>
      </c>
      <c r="K19" s="13"/>
      <c r="L19" s="10"/>
    </row>
    <row r="20" spans="1:12" x14ac:dyDescent="0.15">
      <c r="A20" s="9" t="s">
        <v>257</v>
      </c>
      <c r="B20" s="28" t="s">
        <v>50</v>
      </c>
      <c r="C20" s="28" t="s">
        <v>51</v>
      </c>
      <c r="D20" s="19" t="s">
        <v>89</v>
      </c>
      <c r="E20" s="7">
        <v>42348</v>
      </c>
      <c r="F20" s="7">
        <v>44534</v>
      </c>
      <c r="G20" s="31"/>
      <c r="H20" s="8">
        <f t="shared" si="2"/>
        <v>44898</v>
      </c>
      <c r="I20" s="11">
        <f t="shared" ca="1" si="0"/>
        <v>189</v>
      </c>
      <c r="J20" s="9" t="str">
        <f t="shared" ca="1" si="1"/>
        <v>NOT DUE</v>
      </c>
      <c r="K20" s="13"/>
      <c r="L20" s="10"/>
    </row>
    <row r="21" spans="1:12" x14ac:dyDescent="0.15">
      <c r="A21" s="9" t="s">
        <v>258</v>
      </c>
      <c r="B21" s="28" t="s">
        <v>52</v>
      </c>
      <c r="C21" s="28" t="s">
        <v>53</v>
      </c>
      <c r="D21" s="19" t="s">
        <v>89</v>
      </c>
      <c r="E21" s="7">
        <v>42348</v>
      </c>
      <c r="F21" s="7">
        <v>44534</v>
      </c>
      <c r="G21" s="31"/>
      <c r="H21" s="8">
        <f t="shared" si="2"/>
        <v>44898</v>
      </c>
      <c r="I21" s="11">
        <f t="shared" ca="1" si="0"/>
        <v>189</v>
      </c>
      <c r="J21" s="9" t="str">
        <f t="shared" ca="1" si="1"/>
        <v>NOT DUE</v>
      </c>
      <c r="K21" s="13"/>
      <c r="L21" s="10"/>
    </row>
    <row r="22" spans="1:12" ht="24" x14ac:dyDescent="0.15">
      <c r="A22" s="9" t="s">
        <v>259</v>
      </c>
      <c r="B22" s="28" t="s">
        <v>54</v>
      </c>
      <c r="C22" s="28" t="s">
        <v>55</v>
      </c>
      <c r="D22" s="19" t="s">
        <v>89</v>
      </c>
      <c r="E22" s="7">
        <v>42348</v>
      </c>
      <c r="F22" s="7">
        <v>44534</v>
      </c>
      <c r="G22" s="31"/>
      <c r="H22" s="8">
        <f t="shared" si="2"/>
        <v>44898</v>
      </c>
      <c r="I22" s="11">
        <f t="shared" ca="1" si="0"/>
        <v>189</v>
      </c>
      <c r="J22" s="9" t="str">
        <f t="shared" ca="1" si="1"/>
        <v>NOT DUE</v>
      </c>
      <c r="K22" s="13"/>
      <c r="L22" s="10"/>
    </row>
    <row r="23" spans="1:12" ht="15" customHeight="1" x14ac:dyDescent="0.15">
      <c r="A23" s="9" t="s">
        <v>260</v>
      </c>
      <c r="B23" s="28" t="s">
        <v>56</v>
      </c>
      <c r="C23" s="28" t="s">
        <v>57</v>
      </c>
      <c r="D23" s="19" t="s">
        <v>89</v>
      </c>
      <c r="E23" s="7">
        <v>42348</v>
      </c>
      <c r="F23" s="7">
        <v>44534</v>
      </c>
      <c r="G23" s="31"/>
      <c r="H23" s="8">
        <f t="shared" si="2"/>
        <v>44898</v>
      </c>
      <c r="I23" s="11">
        <f t="shared" ca="1" si="0"/>
        <v>189</v>
      </c>
      <c r="J23" s="9" t="str">
        <f t="shared" ca="1" si="1"/>
        <v>NOT DUE</v>
      </c>
      <c r="K23" s="13"/>
      <c r="L23" s="10"/>
    </row>
    <row r="24" spans="1:12" x14ac:dyDescent="0.15">
      <c r="A24" s="9" t="s">
        <v>261</v>
      </c>
      <c r="B24" s="28" t="s">
        <v>52</v>
      </c>
      <c r="C24" s="28" t="s">
        <v>58</v>
      </c>
      <c r="D24" s="19" t="s">
        <v>89</v>
      </c>
      <c r="E24" s="7">
        <v>42348</v>
      </c>
      <c r="F24" s="7">
        <v>44534</v>
      </c>
      <c r="G24" s="31"/>
      <c r="H24" s="8">
        <f t="shared" si="2"/>
        <v>44898</v>
      </c>
      <c r="I24" s="11">
        <f t="shared" ca="1" si="0"/>
        <v>189</v>
      </c>
      <c r="J24" s="9" t="str">
        <f t="shared" ca="1" si="1"/>
        <v>NOT DUE</v>
      </c>
      <c r="K24" s="13"/>
      <c r="L24" s="10"/>
    </row>
    <row r="25" spans="1:12" x14ac:dyDescent="0.15">
      <c r="A25" s="9" t="s">
        <v>262</v>
      </c>
      <c r="B25" s="28" t="s">
        <v>59</v>
      </c>
      <c r="C25" s="28" t="s">
        <v>60</v>
      </c>
      <c r="D25" s="19" t="s">
        <v>89</v>
      </c>
      <c r="E25" s="7">
        <v>42348</v>
      </c>
      <c r="F25" s="7">
        <v>44534</v>
      </c>
      <c r="G25" s="31"/>
      <c r="H25" s="8">
        <f t="shared" si="2"/>
        <v>44898</v>
      </c>
      <c r="I25" s="11">
        <f t="shared" ca="1" si="0"/>
        <v>189</v>
      </c>
      <c r="J25" s="9" t="str">
        <f t="shared" ca="1" si="1"/>
        <v>NOT DUE</v>
      </c>
      <c r="K25" s="13"/>
      <c r="L25" s="10"/>
    </row>
    <row r="26" spans="1:12" ht="24" x14ac:dyDescent="0.15">
      <c r="A26" s="9" t="s">
        <v>263</v>
      </c>
      <c r="B26" s="28" t="s">
        <v>61</v>
      </c>
      <c r="C26" s="28" t="s">
        <v>62</v>
      </c>
      <c r="D26" s="19" t="s">
        <v>89</v>
      </c>
      <c r="E26" s="7">
        <v>42348</v>
      </c>
      <c r="F26" s="7">
        <v>44534</v>
      </c>
      <c r="G26" s="31"/>
      <c r="H26" s="8">
        <f t="shared" si="2"/>
        <v>44898</v>
      </c>
      <c r="I26" s="11">
        <f t="shared" ca="1" si="0"/>
        <v>189</v>
      </c>
      <c r="J26" s="9" t="str">
        <f t="shared" ca="1" si="1"/>
        <v>NOT DUE</v>
      </c>
      <c r="K26" s="13"/>
      <c r="L26" s="10"/>
    </row>
    <row r="27" spans="1:12" ht="24" x14ac:dyDescent="0.15">
      <c r="A27" s="9" t="s">
        <v>264</v>
      </c>
      <c r="B27" s="28" t="s">
        <v>63</v>
      </c>
      <c r="C27" s="28" t="s">
        <v>38</v>
      </c>
      <c r="D27" s="19" t="s">
        <v>89</v>
      </c>
      <c r="E27" s="7">
        <v>42348</v>
      </c>
      <c r="F27" s="7">
        <v>44534</v>
      </c>
      <c r="G27" s="31"/>
      <c r="H27" s="8">
        <f t="shared" si="2"/>
        <v>44898</v>
      </c>
      <c r="I27" s="11">
        <f t="shared" ca="1" si="0"/>
        <v>189</v>
      </c>
      <c r="J27" s="9" t="str">
        <f t="shared" ca="1" si="1"/>
        <v>NOT DUE</v>
      </c>
      <c r="K27" s="13"/>
      <c r="L27" s="10"/>
    </row>
    <row r="28" spans="1:12" ht="24" x14ac:dyDescent="0.15">
      <c r="A28" s="9" t="s">
        <v>265</v>
      </c>
      <c r="B28" s="28" t="s">
        <v>63</v>
      </c>
      <c r="C28" s="28" t="s">
        <v>64</v>
      </c>
      <c r="D28" s="19" t="s">
        <v>89</v>
      </c>
      <c r="E28" s="7">
        <v>42348</v>
      </c>
      <c r="F28" s="7">
        <v>44534</v>
      </c>
      <c r="G28" s="31"/>
      <c r="H28" s="8">
        <f t="shared" si="2"/>
        <v>44898</v>
      </c>
      <c r="I28" s="11">
        <f t="shared" ca="1" si="0"/>
        <v>189</v>
      </c>
      <c r="J28" s="9" t="str">
        <f t="shared" ca="1" si="1"/>
        <v>NOT DUE</v>
      </c>
      <c r="K28" s="13"/>
      <c r="L28" s="10"/>
    </row>
    <row r="29" spans="1:12" x14ac:dyDescent="0.15">
      <c r="A29" s="9" t="s">
        <v>266</v>
      </c>
      <c r="B29" s="28" t="s">
        <v>65</v>
      </c>
      <c r="C29" s="28" t="s">
        <v>66</v>
      </c>
      <c r="D29" s="19" t="s">
        <v>89</v>
      </c>
      <c r="E29" s="7">
        <v>42348</v>
      </c>
      <c r="F29" s="7">
        <v>44534</v>
      </c>
      <c r="G29" s="31"/>
      <c r="H29" s="8">
        <f t="shared" si="2"/>
        <v>44898</v>
      </c>
      <c r="I29" s="11">
        <f t="shared" ca="1" si="0"/>
        <v>189</v>
      </c>
      <c r="J29" s="9" t="str">
        <f t="shared" ca="1" si="1"/>
        <v>NOT DUE</v>
      </c>
      <c r="K29" s="13"/>
      <c r="L29" s="10"/>
    </row>
    <row r="30" spans="1:12" ht="24" x14ac:dyDescent="0.15">
      <c r="A30" s="9" t="s">
        <v>267</v>
      </c>
      <c r="B30" s="28" t="s">
        <v>65</v>
      </c>
      <c r="C30" s="28" t="s">
        <v>67</v>
      </c>
      <c r="D30" s="19" t="s">
        <v>89</v>
      </c>
      <c r="E30" s="7">
        <v>42348</v>
      </c>
      <c r="F30" s="7">
        <v>44534</v>
      </c>
      <c r="G30" s="31"/>
      <c r="H30" s="8">
        <f t="shared" si="2"/>
        <v>44898</v>
      </c>
      <c r="I30" s="11">
        <f t="shared" ca="1" si="0"/>
        <v>189</v>
      </c>
      <c r="J30" s="9" t="str">
        <f t="shared" ca="1" si="1"/>
        <v>NOT DUE</v>
      </c>
      <c r="K30" s="13"/>
      <c r="L30" s="10"/>
    </row>
    <row r="31" spans="1:12" ht="24" x14ac:dyDescent="0.15">
      <c r="A31" s="9" t="s">
        <v>268</v>
      </c>
      <c r="B31" s="28" t="s">
        <v>65</v>
      </c>
      <c r="C31" s="28" t="s">
        <v>3039</v>
      </c>
      <c r="D31" s="19" t="s">
        <v>1</v>
      </c>
      <c r="E31" s="7">
        <v>42348</v>
      </c>
      <c r="F31" s="7">
        <v>44569</v>
      </c>
      <c r="G31" s="31"/>
      <c r="H31" s="8">
        <f>DATE(YEAR(F31),MONTH(F31)+6,DAY(F31)-1)</f>
        <v>44749</v>
      </c>
      <c r="I31" s="11">
        <f t="shared" ca="1" si="0"/>
        <v>40</v>
      </c>
      <c r="J31" s="9" t="str">
        <f t="shared" ca="1" si="1"/>
        <v>NOT DUE</v>
      </c>
      <c r="K31" s="13"/>
      <c r="L31" s="10"/>
    </row>
    <row r="32" spans="1:12" x14ac:dyDescent="0.15">
      <c r="A32" s="9" t="s">
        <v>269</v>
      </c>
      <c r="B32" s="28" t="s">
        <v>32</v>
      </c>
      <c r="C32" s="28" t="s">
        <v>68</v>
      </c>
      <c r="D32" s="19" t="s">
        <v>89</v>
      </c>
      <c r="E32" s="7">
        <v>42348</v>
      </c>
      <c r="F32" s="7">
        <v>44534</v>
      </c>
      <c r="G32" s="31"/>
      <c r="H32" s="8">
        <f t="shared" ref="H32:H44" si="3">DATE(YEAR(F32)+1,MONTH(F32),DAY(F32)-1)</f>
        <v>44898</v>
      </c>
      <c r="I32" s="11">
        <f t="shared" ca="1" si="0"/>
        <v>189</v>
      </c>
      <c r="J32" s="9" t="str">
        <f t="shared" ca="1" si="1"/>
        <v>NOT DUE</v>
      </c>
      <c r="K32" s="13"/>
      <c r="L32" s="10"/>
    </row>
    <row r="33" spans="1:12" x14ac:dyDescent="0.15">
      <c r="A33" s="9" t="s">
        <v>270</v>
      </c>
      <c r="B33" s="28" t="s">
        <v>32</v>
      </c>
      <c r="C33" s="28" t="s">
        <v>69</v>
      </c>
      <c r="D33" s="19" t="s">
        <v>89</v>
      </c>
      <c r="E33" s="7">
        <v>42348</v>
      </c>
      <c r="F33" s="7">
        <v>44534</v>
      </c>
      <c r="G33" s="31"/>
      <c r="H33" s="8">
        <f t="shared" si="3"/>
        <v>44898</v>
      </c>
      <c r="I33" s="11">
        <f t="shared" ca="1" si="0"/>
        <v>189</v>
      </c>
      <c r="J33" s="9" t="str">
        <f t="shared" ca="1" si="1"/>
        <v>NOT DUE</v>
      </c>
      <c r="K33" s="13"/>
      <c r="L33" s="10"/>
    </row>
    <row r="34" spans="1:12" ht="24" x14ac:dyDescent="0.15">
      <c r="A34" s="9" t="s">
        <v>271</v>
      </c>
      <c r="B34" s="28" t="s">
        <v>70</v>
      </c>
      <c r="C34" s="28" t="s">
        <v>71</v>
      </c>
      <c r="D34" s="19" t="s">
        <v>89</v>
      </c>
      <c r="E34" s="7">
        <v>42348</v>
      </c>
      <c r="F34" s="7">
        <v>44534</v>
      </c>
      <c r="G34" s="31"/>
      <c r="H34" s="8">
        <f t="shared" si="3"/>
        <v>44898</v>
      </c>
      <c r="I34" s="11">
        <f t="shared" ca="1" si="0"/>
        <v>189</v>
      </c>
      <c r="J34" s="9" t="str">
        <f t="shared" ca="1" si="1"/>
        <v>NOT DUE</v>
      </c>
      <c r="K34" s="13"/>
      <c r="L34" s="10"/>
    </row>
    <row r="35" spans="1:12" x14ac:dyDescent="0.15">
      <c r="A35" s="9" t="s">
        <v>272</v>
      </c>
      <c r="B35" s="28" t="s">
        <v>70</v>
      </c>
      <c r="C35" s="28" t="s">
        <v>72</v>
      </c>
      <c r="D35" s="19" t="s">
        <v>89</v>
      </c>
      <c r="E35" s="7">
        <v>42348</v>
      </c>
      <c r="F35" s="7">
        <v>44534</v>
      </c>
      <c r="G35" s="31"/>
      <c r="H35" s="8">
        <f t="shared" si="3"/>
        <v>44898</v>
      </c>
      <c r="I35" s="11">
        <f t="shared" ca="1" si="0"/>
        <v>189</v>
      </c>
      <c r="J35" s="9" t="str">
        <f t="shared" ca="1" si="1"/>
        <v>NOT DUE</v>
      </c>
      <c r="K35" s="13"/>
      <c r="L35" s="10"/>
    </row>
    <row r="36" spans="1:12" x14ac:dyDescent="0.15">
      <c r="A36" s="9" t="s">
        <v>273</v>
      </c>
      <c r="B36" s="28" t="s">
        <v>73</v>
      </c>
      <c r="C36" s="28" t="s">
        <v>74</v>
      </c>
      <c r="D36" s="19" t="s">
        <v>89</v>
      </c>
      <c r="E36" s="7">
        <v>42348</v>
      </c>
      <c r="F36" s="7">
        <v>44534</v>
      </c>
      <c r="G36" s="31"/>
      <c r="H36" s="8">
        <f t="shared" si="3"/>
        <v>44898</v>
      </c>
      <c r="I36" s="11">
        <f t="shared" ca="1" si="0"/>
        <v>189</v>
      </c>
      <c r="J36" s="9" t="str">
        <f t="shared" ca="1" si="1"/>
        <v>NOT DUE</v>
      </c>
      <c r="K36" s="13"/>
      <c r="L36" s="10"/>
    </row>
    <row r="37" spans="1:12" x14ac:dyDescent="0.15">
      <c r="A37" s="9" t="s">
        <v>274</v>
      </c>
      <c r="B37" s="28" t="s">
        <v>73</v>
      </c>
      <c r="C37" s="28" t="s">
        <v>75</v>
      </c>
      <c r="D37" s="19" t="s">
        <v>89</v>
      </c>
      <c r="E37" s="7">
        <v>42348</v>
      </c>
      <c r="F37" s="7">
        <v>44534</v>
      </c>
      <c r="G37" s="31"/>
      <c r="H37" s="8">
        <f t="shared" si="3"/>
        <v>44898</v>
      </c>
      <c r="I37" s="11">
        <f t="shared" ca="1" si="0"/>
        <v>189</v>
      </c>
      <c r="J37" s="9" t="str">
        <f t="shared" ca="1" si="1"/>
        <v>NOT DUE</v>
      </c>
      <c r="K37" s="13"/>
      <c r="L37" s="10"/>
    </row>
    <row r="38" spans="1:12" ht="36" x14ac:dyDescent="0.15">
      <c r="A38" s="9" t="s">
        <v>275</v>
      </c>
      <c r="B38" s="28" t="s">
        <v>76</v>
      </c>
      <c r="C38" s="28" t="s">
        <v>77</v>
      </c>
      <c r="D38" s="19" t="s">
        <v>89</v>
      </c>
      <c r="E38" s="7">
        <v>42348</v>
      </c>
      <c r="F38" s="7">
        <v>44534</v>
      </c>
      <c r="G38" s="31"/>
      <c r="H38" s="8">
        <f t="shared" si="3"/>
        <v>44898</v>
      </c>
      <c r="I38" s="11">
        <f t="shared" ca="1" si="0"/>
        <v>189</v>
      </c>
      <c r="J38" s="9" t="str">
        <f t="shared" ca="1" si="1"/>
        <v>NOT DUE</v>
      </c>
      <c r="K38" s="13"/>
      <c r="L38" s="10"/>
    </row>
    <row r="39" spans="1:12" ht="24" x14ac:dyDescent="0.15">
      <c r="A39" s="9" t="s">
        <v>276</v>
      </c>
      <c r="B39" s="28" t="s">
        <v>78</v>
      </c>
      <c r="C39" s="28" t="s">
        <v>79</v>
      </c>
      <c r="D39" s="19" t="s">
        <v>89</v>
      </c>
      <c r="E39" s="7">
        <v>42348</v>
      </c>
      <c r="F39" s="7">
        <v>44534</v>
      </c>
      <c r="G39" s="31"/>
      <c r="H39" s="8">
        <f t="shared" si="3"/>
        <v>44898</v>
      </c>
      <c r="I39" s="11">
        <f t="shared" ca="1" si="0"/>
        <v>189</v>
      </c>
      <c r="J39" s="9" t="str">
        <f t="shared" ca="1" si="1"/>
        <v>NOT DUE</v>
      </c>
      <c r="K39" s="13"/>
      <c r="L39" s="10"/>
    </row>
    <row r="40" spans="1:12" ht="36" x14ac:dyDescent="0.15">
      <c r="A40" s="9" t="s">
        <v>277</v>
      </c>
      <c r="B40" s="28" t="s">
        <v>80</v>
      </c>
      <c r="C40" s="28" t="s">
        <v>81</v>
      </c>
      <c r="D40" s="19" t="s">
        <v>89</v>
      </c>
      <c r="E40" s="7">
        <v>42348</v>
      </c>
      <c r="F40" s="7">
        <v>44534</v>
      </c>
      <c r="G40" s="31"/>
      <c r="H40" s="8">
        <f t="shared" si="3"/>
        <v>44898</v>
      </c>
      <c r="I40" s="11">
        <f t="shared" ca="1" si="0"/>
        <v>189</v>
      </c>
      <c r="J40" s="9" t="str">
        <f t="shared" ca="1" si="1"/>
        <v>NOT DUE</v>
      </c>
      <c r="K40" s="13"/>
      <c r="L40" s="10"/>
    </row>
    <row r="41" spans="1:12" ht="36" x14ac:dyDescent="0.15">
      <c r="A41" s="9" t="s">
        <v>278</v>
      </c>
      <c r="B41" s="28" t="s">
        <v>80</v>
      </c>
      <c r="C41" s="28" t="s">
        <v>82</v>
      </c>
      <c r="D41" s="19" t="s">
        <v>89</v>
      </c>
      <c r="E41" s="7">
        <v>42348</v>
      </c>
      <c r="F41" s="7">
        <v>44534</v>
      </c>
      <c r="G41" s="31"/>
      <c r="H41" s="8">
        <f t="shared" si="3"/>
        <v>44898</v>
      </c>
      <c r="I41" s="11">
        <f t="shared" ca="1" si="0"/>
        <v>189</v>
      </c>
      <c r="J41" s="9" t="str">
        <f t="shared" ca="1" si="1"/>
        <v>NOT DUE</v>
      </c>
      <c r="K41" s="13"/>
      <c r="L41" s="10"/>
    </row>
    <row r="42" spans="1:12" ht="24" x14ac:dyDescent="0.15">
      <c r="A42" s="9" t="s">
        <v>279</v>
      </c>
      <c r="B42" s="28" t="s">
        <v>83</v>
      </c>
      <c r="C42" s="28" t="s">
        <v>81</v>
      </c>
      <c r="D42" s="19" t="s">
        <v>89</v>
      </c>
      <c r="E42" s="7">
        <v>42348</v>
      </c>
      <c r="F42" s="7">
        <v>44534</v>
      </c>
      <c r="G42" s="31"/>
      <c r="H42" s="8">
        <f t="shared" si="3"/>
        <v>44898</v>
      </c>
      <c r="I42" s="11">
        <f t="shared" ca="1" si="0"/>
        <v>189</v>
      </c>
      <c r="J42" s="9" t="str">
        <f t="shared" ca="1" si="1"/>
        <v>NOT DUE</v>
      </c>
      <c r="K42" s="13"/>
      <c r="L42" s="10"/>
    </row>
    <row r="43" spans="1:12" ht="24" x14ac:dyDescent="0.15">
      <c r="A43" s="9" t="s">
        <v>280</v>
      </c>
      <c r="B43" s="28" t="s">
        <v>84</v>
      </c>
      <c r="C43" s="28" t="s">
        <v>85</v>
      </c>
      <c r="D43" s="19" t="s">
        <v>89</v>
      </c>
      <c r="E43" s="7">
        <v>42348</v>
      </c>
      <c r="F43" s="7">
        <v>44534</v>
      </c>
      <c r="G43" s="31"/>
      <c r="H43" s="8">
        <f t="shared" si="3"/>
        <v>44898</v>
      </c>
      <c r="I43" s="11">
        <f t="shared" ca="1" si="0"/>
        <v>189</v>
      </c>
      <c r="J43" s="9" t="str">
        <f t="shared" ca="1" si="1"/>
        <v>NOT DUE</v>
      </c>
      <c r="K43" s="13"/>
      <c r="L43" s="10"/>
    </row>
    <row r="44" spans="1:12" ht="24" x14ac:dyDescent="0.15">
      <c r="A44" s="9" t="s">
        <v>3044</v>
      </c>
      <c r="B44" s="28" t="s">
        <v>86</v>
      </c>
      <c r="C44" s="28" t="s">
        <v>87</v>
      </c>
      <c r="D44" s="19" t="s">
        <v>89</v>
      </c>
      <c r="E44" s="7">
        <v>42348</v>
      </c>
      <c r="F44" s="7">
        <v>44534</v>
      </c>
      <c r="G44" s="31"/>
      <c r="H44" s="8">
        <f t="shared" si="3"/>
        <v>44898</v>
      </c>
      <c r="I44" s="11">
        <f t="shared" ca="1" si="0"/>
        <v>189</v>
      </c>
      <c r="J44" s="9" t="str">
        <f t="shared" ca="1" si="1"/>
        <v>NOT DUE</v>
      </c>
      <c r="K44" s="13"/>
      <c r="L44" s="10"/>
    </row>
    <row r="47" spans="1:12" x14ac:dyDescent="0.15">
      <c r="K47" s="112"/>
    </row>
    <row r="48" spans="1:12" x14ac:dyDescent="0.15">
      <c r="B48" s="66" t="s">
        <v>1418</v>
      </c>
      <c r="C48" s="62"/>
      <c r="D48" s="25" t="s">
        <v>1419</v>
      </c>
      <c r="F48" s="66" t="s">
        <v>1420</v>
      </c>
      <c r="G48" s="148"/>
      <c r="H48" s="148"/>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201" priority="3" operator="equal">
      <formula>"overdue"</formula>
    </cfRule>
  </conditionalFormatting>
  <conditionalFormatting sqref="J31">
    <cfRule type="cellIs" dxfId="200" priority="1" operator="equal">
      <formula>"overdue"</formula>
    </cfRule>
  </conditionalFormatting>
  <pageMargins left="0.7" right="0.7" top="0.75" bottom="0.75" header="0.3" footer="0.3"/>
  <pageSetup paperSize="9" scale="66" orientation="landscape" r:id="rId1"/>
  <drawing r:id="rId2"/>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5"/>
  <sheetViews>
    <sheetView topLeftCell="B1" zoomScaleNormal="100" workbookViewId="0">
      <selection activeCell="I9" sqref="I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2177</v>
      </c>
      <c r="D3" s="147" t="s">
        <v>9</v>
      </c>
      <c r="E3" s="147"/>
      <c r="F3" s="3" t="s">
        <v>2178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'Fresh Water tank'!F5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2179</v>
      </c>
      <c r="B8" s="28" t="s">
        <v>2172</v>
      </c>
      <c r="C8" s="28" t="s">
        <v>2173</v>
      </c>
      <c r="D8" s="19" t="s">
        <v>1984</v>
      </c>
      <c r="E8" s="7">
        <v>42348</v>
      </c>
      <c r="F8" s="7">
        <v>44443</v>
      </c>
      <c r="G8" s="12"/>
      <c r="H8" s="8">
        <f>F8+180</f>
        <v>44623</v>
      </c>
      <c r="I8" s="11">
        <f>DATE(YEAR(G8),MONTH(G8)+6,DAY(G8)-1)</f>
        <v>181</v>
      </c>
      <c r="J8" s="9" t="str">
        <f t="shared" ref="J8:J10" si="0">IF(I8="","",IF(I8&lt;0,"OVERDUE","NOT DUE"))</f>
        <v>NOT DUE</v>
      </c>
      <c r="K8" s="28"/>
      <c r="L8" s="69" t="s">
        <v>3161</v>
      </c>
    </row>
    <row r="9" spans="1:12" ht="22.5" x14ac:dyDescent="0.15">
      <c r="A9" s="9" t="s">
        <v>2180</v>
      </c>
      <c r="B9" s="28" t="s">
        <v>2175</v>
      </c>
      <c r="C9" s="28" t="s">
        <v>2176</v>
      </c>
      <c r="D9" s="19" t="s">
        <v>1984</v>
      </c>
      <c r="E9" s="7">
        <v>42348</v>
      </c>
      <c r="F9" s="7">
        <v>44443</v>
      </c>
      <c r="G9" s="12"/>
      <c r="H9" s="8">
        <f>F9+180</f>
        <v>44623</v>
      </c>
      <c r="I9" s="11">
        <f>DATE(YEAR(G9),MONTH(G9)+6,DAY(G9)-1)</f>
        <v>181</v>
      </c>
      <c r="J9" s="9" t="str">
        <f t="shared" si="0"/>
        <v>NOT DUE</v>
      </c>
      <c r="K9" s="28"/>
      <c r="L9" s="111" t="s">
        <v>3160</v>
      </c>
    </row>
    <row r="10" spans="1:12" x14ac:dyDescent="0.15">
      <c r="A10" s="9" t="s">
        <v>2181</v>
      </c>
      <c r="B10" s="28" t="s">
        <v>2175</v>
      </c>
      <c r="C10" s="28" t="s">
        <v>2182</v>
      </c>
      <c r="D10" s="19" t="s">
        <v>89</v>
      </c>
      <c r="E10" s="7">
        <v>42348</v>
      </c>
      <c r="F10" s="7">
        <v>44275</v>
      </c>
      <c r="G10" s="12"/>
      <c r="H10" s="8">
        <f>F10+365</f>
        <v>44640</v>
      </c>
      <c r="I10" s="11">
        <f>DATE(YEAR(G10)+1,MONTH(G10),DAY(G10)-1)</f>
        <v>365</v>
      </c>
      <c r="J10" s="9" t="str">
        <f t="shared" si="0"/>
        <v>NOT DUE</v>
      </c>
      <c r="K10" s="28"/>
      <c r="L10" s="10"/>
    </row>
    <row r="14" spans="1:12" x14ac:dyDescent="0.15">
      <c r="B14" s="66" t="s">
        <v>1418</v>
      </c>
      <c r="C14" s="62"/>
      <c r="D14" s="25" t="s">
        <v>1419</v>
      </c>
      <c r="F14" s="66" t="s">
        <v>1420</v>
      </c>
      <c r="G14" s="63"/>
      <c r="H14" s="63"/>
    </row>
    <row r="15" spans="1:12" x14ac:dyDescent="0.15">
      <c r="C15" s="18" t="str">
        <f>'Main Menu'!C124</f>
        <v>C/O Arn C. Montiague</v>
      </c>
      <c r="E15" s="64"/>
      <c r="F15" s="64"/>
      <c r="G15" s="64" t="str">
        <f>'Main Menu'!C123</f>
        <v>Capt. Wendell B. Judaya</v>
      </c>
      <c r="H15" s="64"/>
    </row>
  </sheetData>
  <mergeCells count="9">
    <mergeCell ref="A4:B4"/>
    <mergeCell ref="D4:E4"/>
    <mergeCell ref="A5:B5"/>
    <mergeCell ref="A1:B1"/>
    <mergeCell ref="D1:E1"/>
    <mergeCell ref="A2:B2"/>
    <mergeCell ref="D2:E2"/>
    <mergeCell ref="A3:B3"/>
    <mergeCell ref="D3:E3"/>
  </mergeCells>
  <phoneticPr fontId="10" type="noConversion"/>
  <conditionalFormatting sqref="J8">
    <cfRule type="cellIs" dxfId="58" priority="2" operator="equal">
      <formula>"overdue"</formula>
    </cfRule>
  </conditionalFormatting>
  <conditionalFormatting sqref="J9:J10">
    <cfRule type="cellIs" dxfId="57" priority="1" operator="equal">
      <formula>"overdue"</formula>
    </cfRule>
  </conditionalFormatting>
  <pageMargins left="0.7" right="0.7" top="0.75" bottom="0.75" header="0.3" footer="0.3"/>
  <pageSetup paperSize="9" scale="66" orientation="landscape" r:id="rId1"/>
  <drawing r:id="rId2"/>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2"/>
  <sheetViews>
    <sheetView zoomScaleNormal="100" workbookViewId="0">
      <selection activeCell="F12" sqref="F12:F14"/>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x14ac:dyDescent="0.15">
      <c r="A1" s="146" t="s">
        <v>3</v>
      </c>
      <c r="B1" s="146"/>
      <c r="C1" s="14" t="s">
        <v>1410</v>
      </c>
      <c r="D1" s="147" t="s">
        <v>5</v>
      </c>
      <c r="E1" s="147"/>
      <c r="F1" s="1" t="str">
        <f>IF(C1="GL COLMENA",'[3]List of Vessels'!B2,IF(C1="GL IGUAZU",'[3]List of Vessels'!B3,IF(C1="GL LA PAZ",'[3]List of Vessels'!B4,IF(C1="GL PIRAPO",'[3]List of Vessels'!B5,IF(C1="VALIANT SPRING",'[3]List of Vessels'!B6,IF(C1="VALIANT SUMMER",'[3]List of Vessels'!B7,""))))))</f>
        <v>NK 154424</v>
      </c>
    </row>
    <row r="2" spans="1:12" x14ac:dyDescent="0.15">
      <c r="A2" s="146" t="s">
        <v>6</v>
      </c>
      <c r="B2" s="146"/>
      <c r="C2" s="15" t="str">
        <f>IF(C1="GL COLMENA",'[3]List of Vessels'!D2,IF(C1="GL IGUAZU",'[3]List of Vessels'!D3,IF(C1="GL LA PAZ",'[3]List of Vessels'!D4,IF(C1="GL PIRAPO",'[3]List of Vessels'!D5,IF(C1="VALIANT SPRING",'[3]List of Vessels'!D6,IF(C1="VALIANT SUMMER",'[3]List of Vessels'!D7,""))))))</f>
        <v>SINGAPORE</v>
      </c>
      <c r="D2" s="147" t="s">
        <v>7</v>
      </c>
      <c r="E2" s="147"/>
      <c r="F2" s="2">
        <f>IF(C1="GL COLMENA",'[3]List of Vessels'!C2,IF(C1="GL IGUAZU",'[3]List of Vessels'!C3,IF(C1="GL LA PAZ",'[3]List of Vessels'!C4,IF(C1="GL PIRAPO",'[3]List of Vessels'!C5,IF(C1="VALIANT SPRING",'[3]List of Vessels'!C6,IF(C1="VALIANT SUMMER",'[3]List of Vessels'!C7,""))))))</f>
        <v>9731183</v>
      </c>
    </row>
    <row r="3" spans="1:12" x14ac:dyDescent="0.15">
      <c r="A3" s="146" t="s">
        <v>8</v>
      </c>
      <c r="B3" s="146"/>
      <c r="C3" s="16" t="s">
        <v>3074</v>
      </c>
      <c r="D3" s="147" t="s">
        <v>9</v>
      </c>
      <c r="E3" s="147"/>
      <c r="F3" s="3" t="s">
        <v>2183</v>
      </c>
    </row>
    <row r="4" spans="1:12" x14ac:dyDescent="0.15">
      <c r="A4" s="146" t="s">
        <v>22</v>
      </c>
      <c r="B4" s="146"/>
      <c r="C4" s="16" t="s">
        <v>2184</v>
      </c>
      <c r="D4" s="147" t="s">
        <v>10</v>
      </c>
      <c r="E4" s="147"/>
      <c r="F4" s="12"/>
    </row>
    <row r="5" spans="1:12" x14ac:dyDescent="0.15">
      <c r="A5" s="146" t="s">
        <v>23</v>
      </c>
      <c r="B5" s="146"/>
      <c r="C5" s="17" t="s">
        <v>2185</v>
      </c>
      <c r="D5" s="138"/>
      <c r="E5" s="138" t="str">
        <f>'[2]Running Hours'!$C5</f>
        <v>Date updated:</v>
      </c>
      <c r="F5" s="139">
        <f>'Drinking Water Tank'!F5</f>
        <v>44709</v>
      </c>
    </row>
    <row r="6" spans="1:12"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2186</v>
      </c>
      <c r="B8" s="28" t="s">
        <v>2187</v>
      </c>
      <c r="C8" s="28" t="s">
        <v>2188</v>
      </c>
      <c r="D8" s="19" t="s">
        <v>2014</v>
      </c>
      <c r="E8" s="7">
        <v>42348</v>
      </c>
      <c r="F8" s="7">
        <v>44709</v>
      </c>
      <c r="G8" s="12"/>
      <c r="H8" s="8">
        <f>EDATE(F8-1,1)</f>
        <v>44739</v>
      </c>
      <c r="I8" s="11">
        <f t="shared" ref="I8:I16" ca="1" si="0">IF(ISBLANK(H8),"",H8-DATE(YEAR(NOW()),MONTH(NOW()),DAY(NOW())))</f>
        <v>30</v>
      </c>
      <c r="J8" s="9" t="str">
        <f t="shared" ref="J8:J16" ca="1" si="1">IF(I8="","",IF(I8&lt;0,"OVERDUE","NOT DUE"))</f>
        <v>NOT DUE</v>
      </c>
      <c r="K8" s="28"/>
      <c r="L8" s="10"/>
    </row>
    <row r="9" spans="1:12" x14ac:dyDescent="0.15">
      <c r="A9" s="9" t="s">
        <v>2189</v>
      </c>
      <c r="B9" s="28" t="s">
        <v>2190</v>
      </c>
      <c r="C9" s="28" t="s">
        <v>2191</v>
      </c>
      <c r="D9" s="19" t="s">
        <v>2014</v>
      </c>
      <c r="E9" s="7">
        <v>42348</v>
      </c>
      <c r="F9" s="7">
        <v>44709</v>
      </c>
      <c r="G9" s="12"/>
      <c r="H9" s="8">
        <f>EDATE(F9-1,1)</f>
        <v>44739</v>
      </c>
      <c r="I9" s="11">
        <f t="shared" ca="1" si="0"/>
        <v>30</v>
      </c>
      <c r="J9" s="9" t="str">
        <f t="shared" ca="1" si="1"/>
        <v>NOT DUE</v>
      </c>
      <c r="K9" s="28"/>
      <c r="L9" s="10"/>
    </row>
    <row r="10" spans="1:12" ht="24" x14ac:dyDescent="0.15">
      <c r="A10" s="9" t="s">
        <v>2192</v>
      </c>
      <c r="B10" s="28" t="s">
        <v>2193</v>
      </c>
      <c r="C10" s="28" t="s">
        <v>2194</v>
      </c>
      <c r="D10" s="19" t="s">
        <v>2014</v>
      </c>
      <c r="E10" s="7">
        <v>42348</v>
      </c>
      <c r="F10" s="7">
        <v>44709</v>
      </c>
      <c r="G10" s="12"/>
      <c r="H10" s="8">
        <f>EDATE(F10-1,1)</f>
        <v>44739</v>
      </c>
      <c r="I10" s="11">
        <f t="shared" ca="1" si="0"/>
        <v>30</v>
      </c>
      <c r="J10" s="9" t="str">
        <f t="shared" ca="1" si="1"/>
        <v>NOT DUE</v>
      </c>
      <c r="K10" s="28"/>
      <c r="L10" s="10"/>
    </row>
    <row r="11" spans="1:12" ht="36" x14ac:dyDescent="0.15">
      <c r="A11" s="9" t="s">
        <v>2195</v>
      </c>
      <c r="B11" s="28" t="s">
        <v>2196</v>
      </c>
      <c r="C11" s="28" t="s">
        <v>2197</v>
      </c>
      <c r="D11" s="19" t="s">
        <v>3070</v>
      </c>
      <c r="E11" s="7">
        <v>42348</v>
      </c>
      <c r="F11" s="7">
        <v>44702</v>
      </c>
      <c r="G11" s="12"/>
      <c r="H11" s="8">
        <f>DATE(YEAR(F11),MONTH(F11),DAY(F11)+7)</f>
        <v>44709</v>
      </c>
      <c r="I11" s="11">
        <f t="shared" ca="1" si="0"/>
        <v>0</v>
      </c>
      <c r="J11" s="9" t="str">
        <f t="shared" ca="1" si="1"/>
        <v>NOT DUE</v>
      </c>
      <c r="K11" s="28"/>
      <c r="L11" s="10"/>
    </row>
    <row r="12" spans="1:12" ht="24" x14ac:dyDescent="0.15">
      <c r="A12" s="9" t="s">
        <v>2198</v>
      </c>
      <c r="B12" s="28" t="s">
        <v>2199</v>
      </c>
      <c r="C12" s="28" t="s">
        <v>2200</v>
      </c>
      <c r="D12" s="19" t="s">
        <v>2014</v>
      </c>
      <c r="E12" s="7">
        <v>42348</v>
      </c>
      <c r="F12" s="7">
        <v>44709</v>
      </c>
      <c r="G12" s="12"/>
      <c r="H12" s="8">
        <f>EDATE(F12-1,1)</f>
        <v>44739</v>
      </c>
      <c r="I12" s="11">
        <f t="shared" ca="1" si="0"/>
        <v>30</v>
      </c>
      <c r="J12" s="9" t="str">
        <f t="shared" ca="1" si="1"/>
        <v>NOT DUE</v>
      </c>
      <c r="K12" s="28"/>
      <c r="L12" s="10"/>
    </row>
    <row r="13" spans="1:12" ht="24" x14ac:dyDescent="0.15">
      <c r="A13" s="9" t="s">
        <v>2201</v>
      </c>
      <c r="B13" s="28" t="s">
        <v>2202</v>
      </c>
      <c r="C13" s="28" t="s">
        <v>2200</v>
      </c>
      <c r="D13" s="19" t="s">
        <v>2014</v>
      </c>
      <c r="E13" s="7">
        <v>42348</v>
      </c>
      <c r="F13" s="7">
        <v>44709</v>
      </c>
      <c r="G13" s="12"/>
      <c r="H13" s="8">
        <f>EDATE(F13-1,1)</f>
        <v>44739</v>
      </c>
      <c r="I13" s="11">
        <f t="shared" ca="1" si="0"/>
        <v>30</v>
      </c>
      <c r="J13" s="9" t="str">
        <f t="shared" ca="1" si="1"/>
        <v>NOT DUE</v>
      </c>
      <c r="K13" s="28"/>
      <c r="L13" s="10"/>
    </row>
    <row r="14" spans="1:12" x14ac:dyDescent="0.15">
      <c r="A14" s="9" t="s">
        <v>2203</v>
      </c>
      <c r="B14" s="28" t="s">
        <v>2204</v>
      </c>
      <c r="C14" s="28" t="s">
        <v>2205</v>
      </c>
      <c r="D14" s="19" t="s">
        <v>2014</v>
      </c>
      <c r="E14" s="7">
        <v>42348</v>
      </c>
      <c r="F14" s="7">
        <v>44709</v>
      </c>
      <c r="G14" s="12"/>
      <c r="H14" s="8">
        <f>EDATE(F14-1,1)</f>
        <v>44739</v>
      </c>
      <c r="I14" s="11">
        <f t="shared" ca="1" si="0"/>
        <v>30</v>
      </c>
      <c r="J14" s="9" t="str">
        <f t="shared" ca="1" si="1"/>
        <v>NOT DUE</v>
      </c>
      <c r="K14" s="28"/>
      <c r="L14" s="10"/>
    </row>
    <row r="15" spans="1:12" ht="24" x14ac:dyDescent="0.15">
      <c r="A15" s="9" t="s">
        <v>2206</v>
      </c>
      <c r="B15" s="28" t="s">
        <v>2207</v>
      </c>
      <c r="C15" s="28" t="s">
        <v>2208</v>
      </c>
      <c r="D15" s="19" t="s">
        <v>581</v>
      </c>
      <c r="E15" s="7">
        <v>42348</v>
      </c>
      <c r="F15" s="7">
        <v>44702</v>
      </c>
      <c r="G15" s="12"/>
      <c r="H15" s="8">
        <f>DATE(YEAR(F15),MONTH(F15),DAY(F15)+7)</f>
        <v>44709</v>
      </c>
      <c r="I15" s="11">
        <f t="shared" ca="1" si="0"/>
        <v>0</v>
      </c>
      <c r="J15" s="9" t="str">
        <f t="shared" ca="1" si="1"/>
        <v>NOT DUE</v>
      </c>
      <c r="K15" s="28"/>
      <c r="L15" s="132" t="s">
        <v>3164</v>
      </c>
    </row>
    <row r="16" spans="1:12" x14ac:dyDescent="0.15">
      <c r="A16" s="9" t="s">
        <v>2209</v>
      </c>
      <c r="B16" s="28" t="s">
        <v>2172</v>
      </c>
      <c r="C16" s="28" t="s">
        <v>1615</v>
      </c>
      <c r="D16" s="19" t="s">
        <v>89</v>
      </c>
      <c r="E16" s="7">
        <v>42348</v>
      </c>
      <c r="F16" s="7">
        <v>44581</v>
      </c>
      <c r="G16" s="12"/>
      <c r="H16" s="8">
        <f>DATE(YEAR(F16)+1,MONTH(F16),DAY(F16)-1)</f>
        <v>44945</v>
      </c>
      <c r="I16" s="11">
        <f t="shared" ca="1" si="0"/>
        <v>236</v>
      </c>
      <c r="J16" s="9" t="str">
        <f t="shared" ca="1" si="1"/>
        <v>NOT DUE</v>
      </c>
      <c r="K16" s="28"/>
      <c r="L16" s="134"/>
    </row>
    <row r="20" spans="2:8" x14ac:dyDescent="0.15">
      <c r="B20" s="66" t="s">
        <v>1418</v>
      </c>
      <c r="C20" s="62"/>
      <c r="D20" s="25" t="s">
        <v>1419</v>
      </c>
      <c r="F20" s="66" t="s">
        <v>1420</v>
      </c>
      <c r="G20" s="65"/>
      <c r="H20" s="65"/>
    </row>
    <row r="21" spans="2:8" x14ac:dyDescent="0.15">
      <c r="C21" s="18" t="str">
        <f>'Main Menu'!C124</f>
        <v>C/O Arn C. Montiague</v>
      </c>
      <c r="G21" t="str">
        <f>'Main Menu'!C123</f>
        <v>Capt. Wendell B. Judaya</v>
      </c>
    </row>
    <row r="22" spans="2:8" x14ac:dyDescent="0.15">
      <c r="C22" s="25" t="str">
        <f>'Main Menu'!C126</f>
        <v>3/O Mario G. Honor Jr.</v>
      </c>
    </row>
  </sheetData>
  <mergeCells count="9">
    <mergeCell ref="A4:B4"/>
    <mergeCell ref="D4:E4"/>
    <mergeCell ref="A5:B5"/>
    <mergeCell ref="D1:E1"/>
    <mergeCell ref="A2:B2"/>
    <mergeCell ref="D2:E2"/>
    <mergeCell ref="A3:B3"/>
    <mergeCell ref="D3:E3"/>
    <mergeCell ref="A1:B1"/>
  </mergeCells>
  <phoneticPr fontId="10" type="noConversion"/>
  <conditionalFormatting sqref="J8:J16">
    <cfRule type="cellIs" dxfId="56" priority="1" operator="equal">
      <formula>"overdue"</formula>
    </cfRule>
  </conditionalFormatting>
  <pageMargins left="0.7" right="0.7" top="0.75" bottom="0.75" header="0.3" footer="0.3"/>
  <pageSetup paperSize="9" scale="66" orientation="landscape" r:id="rId1"/>
  <drawing r:id="rId2"/>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9"/>
  <sheetViews>
    <sheetView zoomScaleNormal="100" workbookViewId="0">
      <selection activeCell="F8" sqref="F8"/>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1411</v>
      </c>
      <c r="D1" s="147" t="s">
        <v>5</v>
      </c>
      <c r="E1" s="147"/>
      <c r="F1" s="1" t="str">
        <f>IF(C1="GL COLMENA",'[4]List of Vessels'!B2,IF(C1="GL IGUAZU",'[4]List of Vessels'!B3,IF(C1="GL LA PAZ",'[4]List of Vessels'!B4,IF(C1="GL PIRAPO",'[4]List of Vessels'!B5,IF(C1="VALIANT SPRING",'[4]List of Vessels'!B6,IF(C1="VALIANT SUMMER",'[4]List of Vessels'!B7,""))))))</f>
        <v>NK 160240</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9731195</v>
      </c>
    </row>
    <row r="3" spans="1:12" ht="19.5" customHeight="1" x14ac:dyDescent="0.15">
      <c r="A3" s="146" t="s">
        <v>8</v>
      </c>
      <c r="B3" s="146"/>
      <c r="C3" s="16" t="s">
        <v>1460</v>
      </c>
      <c r="D3" s="147" t="s">
        <v>9</v>
      </c>
      <c r="E3" s="147"/>
      <c r="F3" s="3" t="s">
        <v>2210</v>
      </c>
    </row>
    <row r="4" spans="1:12" ht="18" customHeight="1" x14ac:dyDescent="0.15">
      <c r="A4" s="146" t="s">
        <v>22</v>
      </c>
      <c r="B4" s="146"/>
      <c r="C4" s="16" t="s">
        <v>2211</v>
      </c>
      <c r="D4" s="147" t="s">
        <v>10</v>
      </c>
      <c r="E4" s="147"/>
      <c r="F4" s="12"/>
    </row>
    <row r="5" spans="1:12" ht="18" customHeight="1" x14ac:dyDescent="0.15">
      <c r="A5" s="146" t="s">
        <v>23</v>
      </c>
      <c r="B5" s="146"/>
      <c r="C5" s="17" t="s">
        <v>2212</v>
      </c>
      <c r="D5" s="138"/>
      <c r="E5" s="138" t="str">
        <f>'[2]Running Hours'!$C5</f>
        <v>Date updated:</v>
      </c>
      <c r="F5" s="139">
        <f>'Rescueboat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2213</v>
      </c>
      <c r="B8" s="28" t="s">
        <v>2214</v>
      </c>
      <c r="C8" s="28" t="s">
        <v>2215</v>
      </c>
      <c r="D8" s="19" t="s">
        <v>2014</v>
      </c>
      <c r="E8" s="7">
        <v>42348</v>
      </c>
      <c r="F8" s="7">
        <v>44709</v>
      </c>
      <c r="G8" s="12"/>
      <c r="H8" s="8">
        <f t="shared" ref="H8:H22" si="0">EDATE(F8-1,1)</f>
        <v>44739</v>
      </c>
      <c r="I8" s="11">
        <f t="shared" ref="I8:I23" ca="1" si="1">IF(ISBLANK(H8),"",H8-DATE(YEAR(NOW()),MONTH(NOW()),DAY(NOW())))</f>
        <v>30</v>
      </c>
      <c r="J8" s="9" t="str">
        <f t="shared" ref="J8:J23" ca="1" si="2">IF(I8="","",IF(I8&lt;0,"OVERDUE","NOT DUE"))</f>
        <v>NOT DUE</v>
      </c>
      <c r="K8" s="28"/>
      <c r="L8" s="57"/>
    </row>
    <row r="9" spans="1:12" x14ac:dyDescent="0.15">
      <c r="A9" s="9" t="s">
        <v>2216</v>
      </c>
      <c r="B9" s="28" t="s">
        <v>2217</v>
      </c>
      <c r="C9" s="28" t="s">
        <v>2218</v>
      </c>
      <c r="D9" s="19" t="s">
        <v>2014</v>
      </c>
      <c r="E9" s="7">
        <v>42348</v>
      </c>
      <c r="F9" s="7">
        <v>44709</v>
      </c>
      <c r="G9" s="12"/>
      <c r="H9" s="8">
        <f t="shared" si="0"/>
        <v>44739</v>
      </c>
      <c r="I9" s="11">
        <f t="shared" ca="1" si="1"/>
        <v>30</v>
      </c>
      <c r="J9" s="9" t="str">
        <f t="shared" ca="1" si="2"/>
        <v>NOT DUE</v>
      </c>
      <c r="K9" s="28"/>
      <c r="L9" s="57" t="s">
        <v>3128</v>
      </c>
    </row>
    <row r="10" spans="1:12" x14ac:dyDescent="0.15">
      <c r="A10" s="9" t="s">
        <v>2219</v>
      </c>
      <c r="B10" s="28" t="s">
        <v>2220</v>
      </c>
      <c r="C10" s="28" t="s">
        <v>2218</v>
      </c>
      <c r="D10" s="19" t="s">
        <v>2014</v>
      </c>
      <c r="E10" s="7">
        <v>42348</v>
      </c>
      <c r="F10" s="7">
        <v>44709</v>
      </c>
      <c r="G10" s="12"/>
      <c r="H10" s="8">
        <f t="shared" si="0"/>
        <v>44739</v>
      </c>
      <c r="I10" s="11">
        <f t="shared" ca="1" si="1"/>
        <v>30</v>
      </c>
      <c r="J10" s="9" t="str">
        <f t="shared" ca="1" si="2"/>
        <v>NOT DUE</v>
      </c>
      <c r="K10" s="28"/>
      <c r="L10" s="57" t="s">
        <v>3129</v>
      </c>
    </row>
    <row r="11" spans="1:12" x14ac:dyDescent="0.15">
      <c r="A11" s="9" t="s">
        <v>2221</v>
      </c>
      <c r="B11" s="28" t="s">
        <v>2190</v>
      </c>
      <c r="C11" s="28" t="s">
        <v>2019</v>
      </c>
      <c r="D11" s="19" t="s">
        <v>2014</v>
      </c>
      <c r="E11" s="7">
        <v>42348</v>
      </c>
      <c r="F11" s="7">
        <v>44709</v>
      </c>
      <c r="G11" s="12"/>
      <c r="H11" s="8">
        <f t="shared" si="0"/>
        <v>44739</v>
      </c>
      <c r="I11" s="11">
        <f t="shared" ca="1" si="1"/>
        <v>30</v>
      </c>
      <c r="J11" s="9" t="str">
        <f t="shared" ca="1" si="2"/>
        <v>NOT DUE</v>
      </c>
      <c r="K11" s="28"/>
      <c r="L11" s="57"/>
    </row>
    <row r="12" spans="1:12" ht="56.25" x14ac:dyDescent="0.15">
      <c r="A12" s="9" t="s">
        <v>2222</v>
      </c>
      <c r="B12" s="28" t="s">
        <v>1661</v>
      </c>
      <c r="C12" s="28" t="s">
        <v>2218</v>
      </c>
      <c r="D12" s="19" t="s">
        <v>2014</v>
      </c>
      <c r="E12" s="7">
        <v>42348</v>
      </c>
      <c r="F12" s="7">
        <v>44709</v>
      </c>
      <c r="G12" s="12"/>
      <c r="H12" s="8">
        <f t="shared" si="0"/>
        <v>44739</v>
      </c>
      <c r="I12" s="11">
        <f t="shared" ca="1" si="1"/>
        <v>30</v>
      </c>
      <c r="J12" s="9" t="str">
        <f t="shared" ca="1" si="2"/>
        <v>NOT DUE</v>
      </c>
      <c r="K12" s="28"/>
      <c r="L12" s="130" t="s">
        <v>3206</v>
      </c>
    </row>
    <row r="13" spans="1:12" x14ac:dyDescent="0.15">
      <c r="A13" s="9" t="s">
        <v>2223</v>
      </c>
      <c r="B13" s="28" t="s">
        <v>2224</v>
      </c>
      <c r="C13" s="28" t="s">
        <v>2019</v>
      </c>
      <c r="D13" s="19" t="s">
        <v>2014</v>
      </c>
      <c r="E13" s="7">
        <v>42348</v>
      </c>
      <c r="F13" s="7">
        <v>44709</v>
      </c>
      <c r="G13" s="12"/>
      <c r="H13" s="8">
        <f t="shared" si="0"/>
        <v>44739</v>
      </c>
      <c r="I13" s="11">
        <f t="shared" ca="1" si="1"/>
        <v>30</v>
      </c>
      <c r="J13" s="9" t="str">
        <f t="shared" ca="1" si="2"/>
        <v>NOT DUE</v>
      </c>
      <c r="K13" s="28"/>
      <c r="L13" s="57"/>
    </row>
    <row r="14" spans="1:12" ht="24" x14ac:dyDescent="0.15">
      <c r="A14" s="9" t="s">
        <v>2225</v>
      </c>
      <c r="B14" s="28" t="s">
        <v>2193</v>
      </c>
      <c r="C14" s="28" t="s">
        <v>2226</v>
      </c>
      <c r="D14" s="19" t="s">
        <v>2014</v>
      </c>
      <c r="E14" s="7">
        <v>42348</v>
      </c>
      <c r="F14" s="7">
        <v>44709</v>
      </c>
      <c r="G14" s="12"/>
      <c r="H14" s="8">
        <f t="shared" si="0"/>
        <v>44739</v>
      </c>
      <c r="I14" s="11">
        <f t="shared" ca="1" si="1"/>
        <v>30</v>
      </c>
      <c r="J14" s="9" t="str">
        <f t="shared" ca="1" si="2"/>
        <v>NOT DUE</v>
      </c>
      <c r="K14" s="28"/>
      <c r="L14" s="57"/>
    </row>
    <row r="15" spans="1:12" ht="36" x14ac:dyDescent="0.15">
      <c r="A15" s="9" t="s">
        <v>2227</v>
      </c>
      <c r="B15" s="28" t="s">
        <v>2228</v>
      </c>
      <c r="C15" s="28" t="s">
        <v>2229</v>
      </c>
      <c r="D15" s="19" t="s">
        <v>2014</v>
      </c>
      <c r="E15" s="7">
        <v>42348</v>
      </c>
      <c r="F15" s="7">
        <v>44709</v>
      </c>
      <c r="G15" s="12"/>
      <c r="H15" s="8">
        <f t="shared" si="0"/>
        <v>44739</v>
      </c>
      <c r="I15" s="11">
        <f t="shared" ca="1" si="1"/>
        <v>30</v>
      </c>
      <c r="J15" s="9" t="str">
        <f t="shared" ca="1" si="2"/>
        <v>NOT DUE</v>
      </c>
      <c r="K15" s="28"/>
      <c r="L15" s="57"/>
    </row>
    <row r="16" spans="1:12" ht="24" x14ac:dyDescent="0.15">
      <c r="A16" s="9" t="s">
        <v>2230</v>
      </c>
      <c r="B16" s="28" t="s">
        <v>2231</v>
      </c>
      <c r="C16" s="28" t="s">
        <v>2232</v>
      </c>
      <c r="D16" s="19" t="s">
        <v>2014</v>
      </c>
      <c r="E16" s="7">
        <v>42348</v>
      </c>
      <c r="F16" s="7">
        <v>44709</v>
      </c>
      <c r="G16" s="12"/>
      <c r="H16" s="8">
        <f t="shared" si="0"/>
        <v>44739</v>
      </c>
      <c r="I16" s="11">
        <f t="shared" ca="1" si="1"/>
        <v>30</v>
      </c>
      <c r="J16" s="9" t="str">
        <f t="shared" ca="1" si="2"/>
        <v>NOT DUE</v>
      </c>
      <c r="K16" s="28"/>
      <c r="L16" s="57"/>
    </row>
    <row r="17" spans="1:12" ht="24" x14ac:dyDescent="0.15">
      <c r="A17" s="9" t="s">
        <v>2233</v>
      </c>
      <c r="B17" s="28" t="s">
        <v>2234</v>
      </c>
      <c r="C17" s="28" t="s">
        <v>2232</v>
      </c>
      <c r="D17" s="19" t="s">
        <v>2014</v>
      </c>
      <c r="E17" s="7">
        <v>42348</v>
      </c>
      <c r="F17" s="7">
        <v>44709</v>
      </c>
      <c r="G17" s="12"/>
      <c r="H17" s="8">
        <f t="shared" si="0"/>
        <v>44739</v>
      </c>
      <c r="I17" s="11">
        <f t="shared" ca="1" si="1"/>
        <v>30</v>
      </c>
      <c r="J17" s="9" t="str">
        <f t="shared" ca="1" si="2"/>
        <v>NOT DUE</v>
      </c>
      <c r="K17" s="28"/>
      <c r="L17" s="57"/>
    </row>
    <row r="18" spans="1:12" ht="24" x14ac:dyDescent="0.15">
      <c r="A18" s="9" t="s">
        <v>2235</v>
      </c>
      <c r="B18" s="28" t="s">
        <v>2236</v>
      </c>
      <c r="C18" s="28" t="s">
        <v>2237</v>
      </c>
      <c r="D18" s="19" t="s">
        <v>2014</v>
      </c>
      <c r="E18" s="7">
        <v>42348</v>
      </c>
      <c r="F18" s="7">
        <v>44709</v>
      </c>
      <c r="G18" s="12"/>
      <c r="H18" s="8">
        <f t="shared" si="0"/>
        <v>44739</v>
      </c>
      <c r="I18" s="11">
        <f t="shared" ca="1" si="1"/>
        <v>30</v>
      </c>
      <c r="J18" s="9" t="str">
        <f t="shared" ca="1" si="2"/>
        <v>NOT DUE</v>
      </c>
      <c r="K18" s="28"/>
      <c r="L18" s="126" t="s">
        <v>3165</v>
      </c>
    </row>
    <row r="19" spans="1:12" x14ac:dyDescent="0.15">
      <c r="A19" s="9" t="s">
        <v>2238</v>
      </c>
      <c r="B19" s="28" t="s">
        <v>2239</v>
      </c>
      <c r="C19" s="28" t="s">
        <v>2019</v>
      </c>
      <c r="D19" s="19" t="s">
        <v>2014</v>
      </c>
      <c r="E19" s="7">
        <v>42348</v>
      </c>
      <c r="F19" s="7">
        <v>44709</v>
      </c>
      <c r="G19" s="12"/>
      <c r="H19" s="8">
        <f t="shared" si="0"/>
        <v>44739</v>
      </c>
      <c r="I19" s="11">
        <f t="shared" ca="1" si="1"/>
        <v>30</v>
      </c>
      <c r="J19" s="9" t="str">
        <f t="shared" ca="1" si="2"/>
        <v>NOT DUE</v>
      </c>
      <c r="K19" s="28"/>
      <c r="L19" s="57"/>
    </row>
    <row r="20" spans="1:12" ht="24" x14ac:dyDescent="0.15">
      <c r="A20" s="9" t="s">
        <v>2240</v>
      </c>
      <c r="B20" s="28" t="s">
        <v>2241</v>
      </c>
      <c r="C20" s="28" t="s">
        <v>2242</v>
      </c>
      <c r="D20" s="19" t="s">
        <v>2014</v>
      </c>
      <c r="E20" s="7">
        <v>42348</v>
      </c>
      <c r="F20" s="7">
        <v>44709</v>
      </c>
      <c r="G20" s="12"/>
      <c r="H20" s="8">
        <f t="shared" si="0"/>
        <v>44739</v>
      </c>
      <c r="I20" s="11">
        <f t="shared" ca="1" si="1"/>
        <v>30</v>
      </c>
      <c r="J20" s="9" t="str">
        <f t="shared" ca="1" si="2"/>
        <v>NOT DUE</v>
      </c>
      <c r="K20" s="28"/>
      <c r="L20" s="120" t="s">
        <v>3093</v>
      </c>
    </row>
    <row r="21" spans="1:12" ht="24" x14ac:dyDescent="0.15">
      <c r="A21" s="9" t="s">
        <v>2243</v>
      </c>
      <c r="B21" s="28" t="s">
        <v>2244</v>
      </c>
      <c r="C21" s="28" t="s">
        <v>2245</v>
      </c>
      <c r="D21" s="19" t="s">
        <v>2014</v>
      </c>
      <c r="E21" s="7">
        <v>42348</v>
      </c>
      <c r="F21" s="7">
        <v>44709</v>
      </c>
      <c r="G21" s="12"/>
      <c r="H21" s="8">
        <f t="shared" si="0"/>
        <v>44739</v>
      </c>
      <c r="I21" s="11">
        <f t="shared" ca="1" si="1"/>
        <v>30</v>
      </c>
      <c r="J21" s="9" t="str">
        <f t="shared" ca="1" si="2"/>
        <v>NOT DUE</v>
      </c>
      <c r="K21" s="28"/>
      <c r="L21" s="57"/>
    </row>
    <row r="22" spans="1:12" ht="24" x14ac:dyDescent="0.15">
      <c r="A22" s="9" t="s">
        <v>2246</v>
      </c>
      <c r="B22" s="28" t="s">
        <v>2112</v>
      </c>
      <c r="C22" s="28" t="s">
        <v>2103</v>
      </c>
      <c r="D22" s="19" t="s">
        <v>2014</v>
      </c>
      <c r="E22" s="7">
        <v>42348</v>
      </c>
      <c r="F22" s="7">
        <v>44709</v>
      </c>
      <c r="G22" s="12"/>
      <c r="H22" s="8">
        <f t="shared" si="0"/>
        <v>44739</v>
      </c>
      <c r="I22" s="11">
        <f t="shared" ca="1" si="1"/>
        <v>30</v>
      </c>
      <c r="J22" s="9" t="str">
        <f t="shared" ca="1" si="2"/>
        <v>NOT DUE</v>
      </c>
      <c r="K22" s="28"/>
      <c r="L22" s="57"/>
    </row>
    <row r="23" spans="1:12" x14ac:dyDescent="0.15">
      <c r="A23" s="9" t="s">
        <v>2247</v>
      </c>
      <c r="B23" s="28" t="s">
        <v>2172</v>
      </c>
      <c r="C23" s="28" t="s">
        <v>1615</v>
      </c>
      <c r="D23" s="19" t="s">
        <v>89</v>
      </c>
      <c r="E23" s="7">
        <v>42348</v>
      </c>
      <c r="F23" s="7">
        <v>44581</v>
      </c>
      <c r="G23" s="12"/>
      <c r="H23" s="8">
        <f>DATE(YEAR(F23)+1,MONTH(F23),DAY(F23)-1)</f>
        <v>44945</v>
      </c>
      <c r="I23" s="11">
        <f t="shared" ca="1" si="1"/>
        <v>236</v>
      </c>
      <c r="J23" s="9" t="str">
        <f t="shared" ca="1" si="2"/>
        <v>NOT DUE</v>
      </c>
      <c r="K23" s="28"/>
      <c r="L23" s="57"/>
    </row>
    <row r="27" spans="1:12" x14ac:dyDescent="0.15">
      <c r="B27" s="66" t="s">
        <v>1418</v>
      </c>
      <c r="C27" s="62"/>
      <c r="D27" s="25" t="s">
        <v>1419</v>
      </c>
      <c r="F27" s="66" t="s">
        <v>1420</v>
      </c>
      <c r="G27" s="65"/>
      <c r="H27" s="65"/>
      <c r="I27" s="67"/>
    </row>
    <row r="28" spans="1:12" x14ac:dyDescent="0.15">
      <c r="C28" s="18" t="str">
        <f>'Main Menu'!C126</f>
        <v>3/O Mario G. Honor Jr.</v>
      </c>
      <c r="G28" t="str">
        <f>'Main Menu'!C123</f>
        <v>Capt. Wendell B. Judaya</v>
      </c>
      <c r="I28" s="64"/>
    </row>
    <row r="29" spans="1:12" x14ac:dyDescent="0.15">
      <c r="C29" s="25" t="str">
        <f>'Main Menu'!C124</f>
        <v>C/O Arn C. Montiague</v>
      </c>
    </row>
  </sheetData>
  <mergeCells count="9">
    <mergeCell ref="A4:B4"/>
    <mergeCell ref="D4:E4"/>
    <mergeCell ref="A5:B5"/>
    <mergeCell ref="A1:B1"/>
    <mergeCell ref="D1:E1"/>
    <mergeCell ref="A2:B2"/>
    <mergeCell ref="D2:E2"/>
    <mergeCell ref="A3:B3"/>
    <mergeCell ref="D3:E3"/>
  </mergeCells>
  <phoneticPr fontId="10" type="noConversion"/>
  <conditionalFormatting sqref="J8:J23">
    <cfRule type="cellIs" dxfId="55" priority="1" operator="equal">
      <formula>"overdue"</formula>
    </cfRule>
  </conditionalFormatting>
  <pageMargins left="0.7" right="0.7" top="0.75" bottom="0.75" header="0.3" footer="0.3"/>
  <pageSetup paperSize="9" scale="62" orientation="landscape" r:id="rId1"/>
  <drawing r:id="rId2"/>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5"/>
  <sheetViews>
    <sheetView zoomScaleNormal="100" workbookViewId="0">
      <selection activeCell="F9" sqref="F9"/>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1461</v>
      </c>
      <c r="D3" s="147" t="s">
        <v>9</v>
      </c>
      <c r="E3" s="147"/>
      <c r="F3" s="3" t="s">
        <v>2248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'Freefall Lifeboat'!F5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2249</v>
      </c>
      <c r="B8" s="28" t="s">
        <v>1546</v>
      </c>
      <c r="C8" s="28" t="s">
        <v>3091</v>
      </c>
      <c r="D8" s="19" t="s">
        <v>2014</v>
      </c>
      <c r="E8" s="7">
        <v>42348</v>
      </c>
      <c r="F8" s="7">
        <v>44681</v>
      </c>
      <c r="G8" s="12"/>
      <c r="H8" s="119">
        <f>EDATE(F8-1,1)</f>
        <v>44710</v>
      </c>
      <c r="I8" s="11">
        <f t="shared" ref="I8:I9" ca="1" si="0">IF(ISBLANK(H8),"",H8-DATE(YEAR(NOW()),MONTH(NOW()),DAY(NOW())))</f>
        <v>1</v>
      </c>
      <c r="J8" s="9" t="str">
        <f t="shared" ref="J8:J9" ca="1" si="1">IF(I8="","",IF(I8&lt;0,"OVERDUE","NOT DUE"))</f>
        <v>NOT DUE</v>
      </c>
      <c r="K8" s="28"/>
      <c r="L8" s="57"/>
    </row>
    <row r="9" spans="1:12" x14ac:dyDescent="0.15">
      <c r="A9" s="9" t="s">
        <v>2250</v>
      </c>
      <c r="B9" s="28" t="s">
        <v>2251</v>
      </c>
      <c r="C9" s="28" t="s">
        <v>3090</v>
      </c>
      <c r="D9" s="19" t="s">
        <v>2014</v>
      </c>
      <c r="E9" s="7">
        <v>42348</v>
      </c>
      <c r="F9" s="7">
        <v>44681</v>
      </c>
      <c r="G9" s="12"/>
      <c r="H9" s="119">
        <f>EDATE(F9-1,1)</f>
        <v>44710</v>
      </c>
      <c r="I9" s="11">
        <f t="shared" ca="1" si="0"/>
        <v>1</v>
      </c>
      <c r="J9" s="9" t="str">
        <f t="shared" ca="1" si="1"/>
        <v>NOT DUE</v>
      </c>
      <c r="K9" s="28"/>
      <c r="L9" s="57"/>
    </row>
    <row r="13" spans="1:12" x14ac:dyDescent="0.15">
      <c r="B13" s="66" t="s">
        <v>1418</v>
      </c>
      <c r="C13" s="62"/>
      <c r="D13" s="25" t="s">
        <v>1419</v>
      </c>
      <c r="F13" t="s">
        <v>1420</v>
      </c>
      <c r="G13" s="65"/>
      <c r="H13" s="63"/>
      <c r="I13" s="67"/>
      <c r="J13" s="67"/>
    </row>
    <row r="14" spans="1:12" x14ac:dyDescent="0.15">
      <c r="C14" s="68" t="str">
        <f>'Main Menu'!C125</f>
        <v>2/O John Kyle S. igloria</v>
      </c>
      <c r="D14" s="83" t="str">
        <f>'Main Menu'!C124</f>
        <v>C/O Arn C. Montiague</v>
      </c>
      <c r="E14" s="64"/>
      <c r="F14" s="64"/>
      <c r="G14" s="83" t="str">
        <f>'Main Menu'!C123</f>
        <v>Capt. Wendell B. Judaya</v>
      </c>
      <c r="H14" s="64"/>
      <c r="I14" s="108"/>
      <c r="J14" s="67"/>
    </row>
    <row r="15" spans="1:12" x14ac:dyDescent="0.15">
      <c r="I15" s="67"/>
      <c r="J15" s="67"/>
    </row>
  </sheetData>
  <mergeCells count="9">
    <mergeCell ref="A4:B4"/>
    <mergeCell ref="D4:E4"/>
    <mergeCell ref="A5:B5"/>
    <mergeCell ref="A1:B1"/>
    <mergeCell ref="D1:E1"/>
    <mergeCell ref="A2:B2"/>
    <mergeCell ref="D2:E2"/>
    <mergeCell ref="A3:B3"/>
    <mergeCell ref="D3:E3"/>
  </mergeCells>
  <phoneticPr fontId="10" type="noConversion"/>
  <conditionalFormatting sqref="J8:J9">
    <cfRule type="cellIs" dxfId="54" priority="1" operator="equal">
      <formula>"overdue"</formula>
    </cfRule>
  </conditionalFormatting>
  <pageMargins left="0.7" right="0.7" top="0.75" bottom="0.75" header="0.3" footer="0.3"/>
  <pageSetup paperSize="9" scale="66" orientation="landscape" r:id="rId1"/>
  <drawing r:id="rId2"/>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32"/>
  <sheetViews>
    <sheetView zoomScale="90" zoomScaleNormal="90" workbookViewId="0">
      <selection activeCell="I24" sqref="I24"/>
    </sheetView>
  </sheetViews>
  <sheetFormatPr defaultRowHeight="13.5" x14ac:dyDescent="0.15"/>
  <cols>
    <col min="1" max="1" width="10.75" style="22" customWidth="1"/>
    <col min="2" max="2" width="23.125" customWidth="1"/>
    <col min="3" max="3" width="41.25" style="18" customWidth="1"/>
    <col min="4" max="4" width="12.75" style="25" customWidth="1"/>
    <col min="5" max="5" width="12.875" customWidth="1"/>
    <col min="6" max="6" width="14.375" customWidth="1"/>
    <col min="7" max="7" width="10.12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2252</v>
      </c>
      <c r="D3" s="147" t="s">
        <v>9</v>
      </c>
      <c r="E3" s="147"/>
      <c r="F3" s="3" t="s">
        <v>2253</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'Water test Kit'!F5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2254</v>
      </c>
      <c r="G7" s="6" t="s">
        <v>15</v>
      </c>
      <c r="H7" s="6" t="s">
        <v>0</v>
      </c>
      <c r="I7" s="6" t="s">
        <v>16</v>
      </c>
      <c r="J7" s="6" t="s">
        <v>17</v>
      </c>
      <c r="K7" s="6" t="s">
        <v>18</v>
      </c>
      <c r="L7" s="6" t="s">
        <v>19</v>
      </c>
    </row>
    <row r="8" spans="1:12" x14ac:dyDescent="0.15">
      <c r="A8" s="9" t="s">
        <v>2255</v>
      </c>
      <c r="B8" s="28" t="s">
        <v>2256</v>
      </c>
      <c r="C8" s="28" t="s">
        <v>2257</v>
      </c>
      <c r="D8" s="19" t="s">
        <v>2258</v>
      </c>
      <c r="E8" s="7">
        <v>42348</v>
      </c>
      <c r="F8" s="7">
        <v>44490</v>
      </c>
      <c r="G8" s="12"/>
      <c r="H8" s="8">
        <f>DATE(YEAR(F8)+7,MONTH(F8),DAY(F8)-1)</f>
        <v>47046</v>
      </c>
      <c r="I8" s="11">
        <f t="shared" ref="I8:I24" ca="1" si="0">IF(ISBLANK(H8),"",H8-DATE(YEAR(NOW()),MONTH(NOW()),DAY(NOW())))</f>
        <v>2337</v>
      </c>
      <c r="J8" s="9" t="str">
        <f t="shared" ref="J8:J24" ca="1" si="1">IF(I8="","",IF(I8&lt;0,"OVERDUE","NOT DUE"))</f>
        <v>NOT DUE</v>
      </c>
      <c r="K8" s="28"/>
      <c r="L8" s="57"/>
    </row>
    <row r="9" spans="1:12" x14ac:dyDescent="0.15">
      <c r="A9" s="9" t="s">
        <v>2259</v>
      </c>
      <c r="B9" s="28" t="s">
        <v>2260</v>
      </c>
      <c r="C9" s="28" t="s">
        <v>2257</v>
      </c>
      <c r="D9" s="19" t="s">
        <v>2258</v>
      </c>
      <c r="E9" s="7">
        <v>42348</v>
      </c>
      <c r="F9" s="7">
        <v>44236</v>
      </c>
      <c r="G9" s="12"/>
      <c r="H9" s="8">
        <f>DATE(YEAR(F9)+7,MONTH(F9),DAY(F9)-1)</f>
        <v>46791</v>
      </c>
      <c r="I9" s="11">
        <f t="shared" ca="1" si="0"/>
        <v>2082</v>
      </c>
      <c r="J9" s="9" t="str">
        <f t="shared" ca="1" si="1"/>
        <v>NOT DUE</v>
      </c>
      <c r="K9" s="28"/>
      <c r="L9" s="57"/>
    </row>
    <row r="10" spans="1:12" ht="24" x14ac:dyDescent="0.15">
      <c r="A10" s="9" t="s">
        <v>2261</v>
      </c>
      <c r="B10" s="28" t="s">
        <v>2262</v>
      </c>
      <c r="C10" s="28" t="s">
        <v>2257</v>
      </c>
      <c r="D10" s="19" t="s">
        <v>3172</v>
      </c>
      <c r="E10" s="7">
        <v>42348</v>
      </c>
      <c r="F10" s="7">
        <v>43717</v>
      </c>
      <c r="G10" s="12"/>
      <c r="H10" s="8">
        <f>DATE(YEAR(F10)+4,MONTH(F10),DAY(F10)-1)</f>
        <v>45177</v>
      </c>
      <c r="I10" s="11">
        <f t="shared" ca="1" si="0"/>
        <v>468</v>
      </c>
      <c r="J10" s="9" t="str">
        <f t="shared" ca="1" si="1"/>
        <v>NOT DUE</v>
      </c>
      <c r="K10" s="28"/>
      <c r="L10" s="57" t="s">
        <v>3138</v>
      </c>
    </row>
    <row r="11" spans="1:12" ht="24" x14ac:dyDescent="0.15">
      <c r="A11" s="9" t="s">
        <v>2261</v>
      </c>
      <c r="B11" s="28" t="s">
        <v>2264</v>
      </c>
      <c r="C11" s="28" t="s">
        <v>2257</v>
      </c>
      <c r="D11" s="19" t="s">
        <v>2263</v>
      </c>
      <c r="E11" s="7">
        <v>42348</v>
      </c>
      <c r="F11" s="7">
        <v>44554</v>
      </c>
      <c r="G11" s="12"/>
      <c r="H11" s="8">
        <f>DATE(YEAR(F11)+5,MONTH(F11),DAY(F11)-1)</f>
        <v>46379</v>
      </c>
      <c r="I11" s="11">
        <f t="shared" ca="1" si="0"/>
        <v>1670</v>
      </c>
      <c r="J11" s="9" t="str">
        <f t="shared" ca="1" si="1"/>
        <v>NOT DUE</v>
      </c>
      <c r="K11" s="28"/>
      <c r="L11" s="57"/>
    </row>
    <row r="12" spans="1:12" x14ac:dyDescent="0.15">
      <c r="A12" s="9" t="s">
        <v>2265</v>
      </c>
      <c r="B12" s="28" t="s">
        <v>2266</v>
      </c>
      <c r="C12" s="28" t="s">
        <v>2257</v>
      </c>
      <c r="D12" s="19" t="s">
        <v>2263</v>
      </c>
      <c r="E12" s="7">
        <v>42348</v>
      </c>
      <c r="F12" s="7">
        <v>44236</v>
      </c>
      <c r="G12" s="12"/>
      <c r="H12" s="8">
        <f>DATE(YEAR(F12)+5,MONTH(F12),DAY(F12)-1)</f>
        <v>46061</v>
      </c>
      <c r="I12" s="11">
        <f t="shared" ca="1" si="0"/>
        <v>1352</v>
      </c>
      <c r="J12" s="9" t="str">
        <f t="shared" ca="1" si="1"/>
        <v>NOT DUE</v>
      </c>
      <c r="K12" s="28"/>
      <c r="L12" s="125" t="s">
        <v>3135</v>
      </c>
    </row>
    <row r="13" spans="1:12" ht="24.75" customHeight="1" x14ac:dyDescent="0.15">
      <c r="A13" s="9" t="s">
        <v>2267</v>
      </c>
      <c r="B13" s="28" t="s">
        <v>1586</v>
      </c>
      <c r="C13" s="28" t="s">
        <v>2257</v>
      </c>
      <c r="D13" s="19" t="s">
        <v>3172</v>
      </c>
      <c r="E13" s="7">
        <v>42348</v>
      </c>
      <c r="F13" s="7">
        <v>43717</v>
      </c>
      <c r="G13" s="12"/>
      <c r="H13" s="8">
        <f>DATE(YEAR(F13)+4,MONTH(F13),DAY(F13)-1)</f>
        <v>45177</v>
      </c>
      <c r="I13" s="11">
        <f t="shared" ca="1" si="0"/>
        <v>468</v>
      </c>
      <c r="J13" s="9" t="str">
        <f t="shared" ca="1" si="1"/>
        <v>NOT DUE</v>
      </c>
      <c r="K13" s="28"/>
      <c r="L13" s="57" t="s">
        <v>3149</v>
      </c>
    </row>
    <row r="14" spans="1:12" ht="45" x14ac:dyDescent="0.15">
      <c r="A14" s="9" t="s">
        <v>2268</v>
      </c>
      <c r="B14" s="28" t="s">
        <v>2269</v>
      </c>
      <c r="C14" s="42" t="s">
        <v>2257</v>
      </c>
      <c r="D14" s="19" t="s">
        <v>2270</v>
      </c>
      <c r="E14" s="7">
        <v>42348</v>
      </c>
      <c r="F14" s="7">
        <v>44537</v>
      </c>
      <c r="G14" s="12"/>
      <c r="H14" s="8">
        <f>DATE(YEAR(F14)+6,MONTH(F14),DAY(F14)-1)</f>
        <v>46727</v>
      </c>
      <c r="I14" s="11">
        <f t="shared" ca="1" si="0"/>
        <v>2018</v>
      </c>
      <c r="J14" s="9" t="str">
        <f t="shared" ca="1" si="1"/>
        <v>NOT DUE</v>
      </c>
      <c r="K14" s="28"/>
      <c r="L14" s="57" t="s">
        <v>3179</v>
      </c>
    </row>
    <row r="15" spans="1:12" x14ac:dyDescent="0.15">
      <c r="A15" s="9" t="s">
        <v>2271</v>
      </c>
      <c r="B15" s="28" t="s">
        <v>2272</v>
      </c>
      <c r="C15" s="28" t="s">
        <v>2257</v>
      </c>
      <c r="D15" s="19" t="s">
        <v>2263</v>
      </c>
      <c r="E15" s="7">
        <v>42348</v>
      </c>
      <c r="F15" s="7">
        <v>44236</v>
      </c>
      <c r="G15" s="12"/>
      <c r="H15" s="8">
        <f>DATE(YEAR(F15)+5,MONTH(F15),DAY(F15)-1)</f>
        <v>46061</v>
      </c>
      <c r="I15" s="11">
        <f t="shared" ca="1" si="0"/>
        <v>1352</v>
      </c>
      <c r="J15" s="9" t="str">
        <f t="shared" ca="1" si="1"/>
        <v>NOT DUE</v>
      </c>
      <c r="K15" s="28"/>
      <c r="L15" s="57"/>
    </row>
    <row r="16" spans="1:12" x14ac:dyDescent="0.15">
      <c r="A16" s="9" t="s">
        <v>2273</v>
      </c>
      <c r="B16" s="28" t="s">
        <v>2274</v>
      </c>
      <c r="C16" s="28" t="s">
        <v>2257</v>
      </c>
      <c r="D16" s="19" t="s">
        <v>3162</v>
      </c>
      <c r="E16" s="7">
        <v>42348</v>
      </c>
      <c r="F16" s="7">
        <v>43717</v>
      </c>
      <c r="G16" s="12"/>
      <c r="H16" s="8">
        <f>DATE(YEAR(F16)+3,MONTH(F16),DAY(F16)-1)</f>
        <v>44812</v>
      </c>
      <c r="I16" s="11">
        <f t="shared" ca="1" si="0"/>
        <v>103</v>
      </c>
      <c r="J16" s="9" t="str">
        <f t="shared" ca="1" si="1"/>
        <v>NOT DUE</v>
      </c>
      <c r="K16" s="28"/>
      <c r="L16" s="57"/>
    </row>
    <row r="17" spans="1:12" ht="33.75" x14ac:dyDescent="0.15">
      <c r="A17" s="9" t="s">
        <v>2275</v>
      </c>
      <c r="B17" s="28" t="s">
        <v>2276</v>
      </c>
      <c r="C17" s="28" t="s">
        <v>2257</v>
      </c>
      <c r="D17" s="19" t="s">
        <v>2295</v>
      </c>
      <c r="E17" s="7">
        <v>42348</v>
      </c>
      <c r="F17" s="7">
        <v>44236</v>
      </c>
      <c r="G17" s="12"/>
      <c r="H17" s="8">
        <f>DATE(YEAR(F17)+7,MONTH(F17),DAY(F17)-1)</f>
        <v>46791</v>
      </c>
      <c r="I17" s="11">
        <f t="shared" ca="1" si="0"/>
        <v>2082</v>
      </c>
      <c r="J17" s="9" t="str">
        <f t="shared" ca="1" si="1"/>
        <v>NOT DUE</v>
      </c>
      <c r="K17" s="28"/>
      <c r="L17" s="57" t="s">
        <v>3171</v>
      </c>
    </row>
    <row r="18" spans="1:12" x14ac:dyDescent="0.15">
      <c r="A18" s="9" t="s">
        <v>2277</v>
      </c>
      <c r="B18" s="28" t="s">
        <v>2278</v>
      </c>
      <c r="C18" s="28" t="s">
        <v>2257</v>
      </c>
      <c r="D18" s="19" t="s">
        <v>2279</v>
      </c>
      <c r="E18" s="7">
        <v>42348</v>
      </c>
      <c r="F18" s="7">
        <v>44317</v>
      </c>
      <c r="G18" s="12"/>
      <c r="H18" s="8">
        <f>DATE(YEAR(F18)+3,MONTH(F18),DAY(F18)-1)</f>
        <v>45412</v>
      </c>
      <c r="I18" s="11">
        <f t="shared" ca="1" si="0"/>
        <v>703</v>
      </c>
      <c r="J18" s="9" t="str">
        <f t="shared" ca="1" si="1"/>
        <v>NOT DUE</v>
      </c>
      <c r="K18" s="28"/>
      <c r="L18" s="57"/>
    </row>
    <row r="19" spans="1:12" x14ac:dyDescent="0.15">
      <c r="A19" s="9" t="s">
        <v>2280</v>
      </c>
      <c r="B19" s="28" t="s">
        <v>2281</v>
      </c>
      <c r="C19" s="28" t="s">
        <v>2257</v>
      </c>
      <c r="D19" s="19" t="s">
        <v>3173</v>
      </c>
      <c r="E19" s="7">
        <v>42348</v>
      </c>
      <c r="F19" s="7">
        <v>44469</v>
      </c>
      <c r="G19" s="12"/>
      <c r="H19" s="8">
        <f>DATE(YEAR(F19)+3,MONTH(F19),DAY(F19)-1)</f>
        <v>45564</v>
      </c>
      <c r="I19" s="11">
        <f t="shared" ca="1" si="0"/>
        <v>855</v>
      </c>
      <c r="J19" s="9" t="str">
        <f t="shared" ca="1" si="1"/>
        <v>NOT DUE</v>
      </c>
      <c r="K19" s="28"/>
      <c r="L19" s="57"/>
    </row>
    <row r="20" spans="1:12" x14ac:dyDescent="0.15">
      <c r="A20" s="9" t="s">
        <v>2282</v>
      </c>
      <c r="B20" s="28" t="s">
        <v>2283</v>
      </c>
      <c r="C20" s="28" t="s">
        <v>2257</v>
      </c>
      <c r="D20" s="19" t="s">
        <v>3173</v>
      </c>
      <c r="E20" s="7">
        <v>42348</v>
      </c>
      <c r="F20" s="7">
        <v>43992</v>
      </c>
      <c r="G20" s="12"/>
      <c r="H20" s="8">
        <f>DATE(YEAR(F20)+3,MONTH(F20),DAY(F20)-1)</f>
        <v>45086</v>
      </c>
      <c r="I20" s="11">
        <f t="shared" ca="1" si="0"/>
        <v>377</v>
      </c>
      <c r="J20" s="9" t="str">
        <f t="shared" ca="1" si="1"/>
        <v>NOT DUE</v>
      </c>
      <c r="K20" s="28"/>
      <c r="L20" s="57"/>
    </row>
    <row r="21" spans="1:12" x14ac:dyDescent="0.15">
      <c r="A21" s="9" t="s">
        <v>2284</v>
      </c>
      <c r="B21" s="28" t="s">
        <v>1459</v>
      </c>
      <c r="C21" s="28" t="s">
        <v>2257</v>
      </c>
      <c r="D21" s="19" t="s">
        <v>2285</v>
      </c>
      <c r="E21" s="7">
        <v>42348</v>
      </c>
      <c r="F21" s="7">
        <v>42348</v>
      </c>
      <c r="G21" s="12"/>
      <c r="H21" s="8">
        <f>DATE(YEAR(F21)+1,MONTH(F21),DAY(F21)-1)</f>
        <v>42713</v>
      </c>
      <c r="I21" s="11">
        <f t="shared" ca="1" si="0"/>
        <v>-1996</v>
      </c>
      <c r="J21" s="9" t="s">
        <v>3180</v>
      </c>
      <c r="K21" s="28"/>
      <c r="L21" s="57" t="s">
        <v>3192</v>
      </c>
    </row>
    <row r="22" spans="1:12" x14ac:dyDescent="0.15">
      <c r="A22" s="9" t="s">
        <v>2286</v>
      </c>
      <c r="B22" s="28" t="s">
        <v>2287</v>
      </c>
      <c r="C22" s="28" t="s">
        <v>2257</v>
      </c>
      <c r="D22" s="19" t="s">
        <v>2279</v>
      </c>
      <c r="E22" s="7">
        <v>42348</v>
      </c>
      <c r="F22" s="7">
        <v>44462</v>
      </c>
      <c r="G22" s="12"/>
      <c r="H22" s="8">
        <f>DATE(YEAR(F22)+3,MONTH(F22),DAY(F22)-1)</f>
        <v>45557</v>
      </c>
      <c r="I22" s="11">
        <f t="shared" ca="1" si="0"/>
        <v>848</v>
      </c>
      <c r="J22" s="9" t="str">
        <f t="shared" ca="1" si="1"/>
        <v>NOT DUE</v>
      </c>
      <c r="K22" s="28"/>
      <c r="L22" s="57"/>
    </row>
    <row r="23" spans="1:12" x14ac:dyDescent="0.15">
      <c r="A23" s="9" t="s">
        <v>2288</v>
      </c>
      <c r="B23" s="28" t="s">
        <v>2289</v>
      </c>
      <c r="C23" s="28" t="s">
        <v>2257</v>
      </c>
      <c r="D23" s="19" t="s">
        <v>3173</v>
      </c>
      <c r="E23" s="7">
        <v>42348</v>
      </c>
      <c r="F23" s="7">
        <v>44462</v>
      </c>
      <c r="G23" s="12"/>
      <c r="H23" s="8">
        <f>DATE(YEAR(F23)+3,MONTH(F23),DAY(F23)-1)</f>
        <v>45557</v>
      </c>
      <c r="I23" s="11">
        <f t="shared" ca="1" si="0"/>
        <v>848</v>
      </c>
      <c r="J23" s="9" t="str">
        <f t="shared" ca="1" si="1"/>
        <v>NOT DUE</v>
      </c>
      <c r="K23" s="28"/>
      <c r="L23" s="57"/>
    </row>
    <row r="24" spans="1:12" ht="22.5" x14ac:dyDescent="0.15">
      <c r="A24" s="9" t="s">
        <v>2290</v>
      </c>
      <c r="B24" s="28" t="s">
        <v>2291</v>
      </c>
      <c r="C24" s="28" t="s">
        <v>2257</v>
      </c>
      <c r="D24" s="19" t="s">
        <v>2258</v>
      </c>
      <c r="E24" s="7">
        <v>42348</v>
      </c>
      <c r="F24" s="7">
        <v>44490</v>
      </c>
      <c r="G24" s="12"/>
      <c r="H24" s="8">
        <f>DATE(YEAR(F24)+7,MONTH(F24),DAY(F24)-1)</f>
        <v>47046</v>
      </c>
      <c r="I24" s="11">
        <f t="shared" ca="1" si="0"/>
        <v>2337</v>
      </c>
      <c r="J24" s="9" t="str">
        <f t="shared" ca="1" si="1"/>
        <v>NOT DUE</v>
      </c>
      <c r="K24" s="28"/>
      <c r="L24" s="57" t="s">
        <v>3175</v>
      </c>
    </row>
    <row r="26" spans="1:12" x14ac:dyDescent="0.15">
      <c r="B26" s="58" t="s">
        <v>2292</v>
      </c>
      <c r="C26" s="128" t="s">
        <v>2293</v>
      </c>
      <c r="D26" s="129"/>
    </row>
    <row r="27" spans="1:12" x14ac:dyDescent="0.15">
      <c r="C27" s="128" t="s">
        <v>2294</v>
      </c>
      <c r="D27" s="129"/>
    </row>
    <row r="30" spans="1:12" x14ac:dyDescent="0.15">
      <c r="B30" s="66" t="s">
        <v>1418</v>
      </c>
      <c r="C30" s="62"/>
      <c r="D30" s="25" t="s">
        <v>1419</v>
      </c>
      <c r="E30" s="65"/>
      <c r="F30" s="65"/>
      <c r="G30" t="s">
        <v>1420</v>
      </c>
      <c r="H30" s="63"/>
      <c r="I30" s="65"/>
    </row>
    <row r="31" spans="1:12" x14ac:dyDescent="0.15">
      <c r="C31" s="18" t="str">
        <f>'Main Menu'!C125</f>
        <v>2/O John Kyle S. igloria</v>
      </c>
      <c r="D31" s="22"/>
      <c r="E31" s="18" t="str">
        <f>'Main Menu'!C124</f>
        <v>C/O Arn C. Montiague</v>
      </c>
      <c r="F31" s="64"/>
      <c r="G31" s="64"/>
      <c r="H31" s="155" t="str">
        <f>'Main Menu'!C123</f>
        <v>Capt. Wendell B. Judaya</v>
      </c>
      <c r="I31" s="155"/>
    </row>
    <row r="32" spans="1:12" x14ac:dyDescent="0.15">
      <c r="C32" s="18" t="str">
        <f>'Main Menu'!C128</f>
        <v>4/E Ryan M. Cocjin</v>
      </c>
    </row>
  </sheetData>
  <mergeCells count="10">
    <mergeCell ref="H31:I31"/>
    <mergeCell ref="A4:B4"/>
    <mergeCell ref="D4:E4"/>
    <mergeCell ref="A5:B5"/>
    <mergeCell ref="A1:B1"/>
    <mergeCell ref="D1:E1"/>
    <mergeCell ref="A2:B2"/>
    <mergeCell ref="D2:E2"/>
    <mergeCell ref="A3:B3"/>
    <mergeCell ref="D3:E3"/>
  </mergeCells>
  <phoneticPr fontId="10" type="noConversion"/>
  <conditionalFormatting sqref="J8:J24">
    <cfRule type="cellIs" dxfId="53" priority="1" operator="equal">
      <formula>"overdue"</formula>
    </cfRule>
  </conditionalFormatting>
  <pageMargins left="0.7" right="0.7" top="0.75" bottom="0.75" header="0.3" footer="0.3"/>
  <pageSetup paperSize="9" scale="65" orientation="landscape" r:id="rId1"/>
  <drawing r:id="rId2"/>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2696</v>
      </c>
      <c r="D3" s="147" t="s">
        <v>9</v>
      </c>
      <c r="E3" s="147"/>
      <c r="F3" s="3" t="s">
        <v>2695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'Battery Monitoring'!F5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2694</v>
      </c>
      <c r="B8" s="28" t="s">
        <v>1546</v>
      </c>
      <c r="C8" s="28" t="s">
        <v>2693</v>
      </c>
      <c r="D8" s="19" t="s">
        <v>2014</v>
      </c>
      <c r="E8" s="86">
        <v>42348</v>
      </c>
      <c r="F8" s="7">
        <v>44709</v>
      </c>
      <c r="G8" s="12"/>
      <c r="H8" s="8">
        <f>EDATE(F8-1,1)</f>
        <v>44739</v>
      </c>
      <c r="I8" s="11">
        <f ca="1">IF(ISBLANK(H8),"",H8-DATE(YEAR(NOW()),MONTH(NOW()),DAY(NOW())))</f>
        <v>30</v>
      </c>
      <c r="J8" s="9" t="str">
        <f ca="1">IF(I8="","",IF(I8&lt;0,"OVERDUE","NOT DUE"))</f>
        <v>NOT DUE</v>
      </c>
      <c r="K8" s="28"/>
      <c r="L8" s="57"/>
    </row>
    <row r="9" spans="1:12" x14ac:dyDescent="0.15">
      <c r="A9" s="9" t="s">
        <v>2692</v>
      </c>
      <c r="B9" s="28" t="s">
        <v>2691</v>
      </c>
      <c r="C9" s="28" t="s">
        <v>2690</v>
      </c>
      <c r="D9" s="19" t="s">
        <v>2014</v>
      </c>
      <c r="E9" s="86">
        <v>42348</v>
      </c>
      <c r="F9" s="7">
        <f>F8</f>
        <v>44709</v>
      </c>
      <c r="G9" s="12"/>
      <c r="H9" s="8">
        <f>EDATE(F9-1,1)</f>
        <v>44739</v>
      </c>
      <c r="I9" s="11">
        <f ca="1">IF(ISBLANK(H9),"",H9-DATE(YEAR(NOW()),MONTH(NOW()),DAY(NOW())))</f>
        <v>30</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2" priority="1" operator="equal">
      <formula>"overdue"</formula>
    </cfRule>
  </conditionalFormatting>
  <pageMargins left="0.7" right="0.7" top="0.75" bottom="0.75" header="0.3" footer="0.3"/>
  <pageSetup paperSize="9" orientation="portrait" r:id="rId1"/>
  <drawing r:id="rId2"/>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20"/>
  <sheetViews>
    <sheetView zoomScale="89" zoomScaleNormal="89" workbookViewId="0">
      <selection activeCell="H5" sqref="H5"/>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2701</v>
      </c>
      <c r="D3" s="147" t="s">
        <v>9</v>
      </c>
      <c r="E3" s="147"/>
      <c r="F3" s="3" t="s">
        <v>2700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'Garbage Compactor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2699</v>
      </c>
      <c r="B8" s="28" t="s">
        <v>2698</v>
      </c>
      <c r="C8" s="28" t="s">
        <v>3089</v>
      </c>
      <c r="D8" s="19" t="s">
        <v>2014</v>
      </c>
      <c r="E8" s="86">
        <v>42348</v>
      </c>
      <c r="F8" s="7">
        <v>44681</v>
      </c>
      <c r="G8" s="7"/>
      <c r="H8" s="7">
        <f>EDATE(F8-1,1)</f>
        <v>44710</v>
      </c>
      <c r="I8" s="11">
        <f ca="1">IF(ISBLANK(H8),"",H8-DATE(YEAR(NOW()),MONTH(NOW()),DAY(NOW())))</f>
        <v>1</v>
      </c>
      <c r="J8" s="9" t="str">
        <f ca="1">IF(I8="","",IF(I8&lt;0,"OVERDUE","NOT DUE"))</f>
        <v>NOT DUE</v>
      </c>
      <c r="K8" s="28"/>
      <c r="L8" s="57" t="s">
        <v>2697</v>
      </c>
    </row>
    <row r="9" spans="1:12" x14ac:dyDescent="0.15">
      <c r="A9" s="9"/>
      <c r="B9" s="28"/>
      <c r="C9" s="28"/>
      <c r="D9" s="19"/>
      <c r="E9" s="86"/>
      <c r="F9" s="7"/>
      <c r="G9" s="12"/>
      <c r="H9" s="8"/>
      <c r="I9" s="11"/>
      <c r="J9" s="9"/>
      <c r="K9" s="28"/>
      <c r="L9" s="57"/>
    </row>
    <row r="13" spans="1:12" x14ac:dyDescent="0.15">
      <c r="B13" s="66" t="s">
        <v>1418</v>
      </c>
      <c r="C13" s="62"/>
      <c r="D13" s="25" t="s">
        <v>1419</v>
      </c>
      <c r="F13" t="s">
        <v>1420</v>
      </c>
      <c r="G13" s="65"/>
      <c r="H13" s="63"/>
    </row>
    <row r="14" spans="1:12" x14ac:dyDescent="0.15">
      <c r="C14" s="68" t="str">
        <f>'Main Menu'!C125</f>
        <v>2/O John Kyle S. igloria</v>
      </c>
      <c r="D14" s="83" t="str">
        <f>'Main Menu'!C124</f>
        <v>C/O Arn C. Montiague</v>
      </c>
      <c r="E14" s="64"/>
      <c r="F14" s="64"/>
      <c r="G14" s="83" t="str">
        <f>'Main Menu'!C123</f>
        <v>Capt. Wendell B. Judaya</v>
      </c>
      <c r="H14" s="64"/>
    </row>
    <row r="17" spans="2:8" x14ac:dyDescent="0.15">
      <c r="C17" s="85"/>
      <c r="G17" s="84"/>
      <c r="H17" s="84"/>
    </row>
    <row r="18" spans="2:8" x14ac:dyDescent="0.15">
      <c r="B18" s="82"/>
      <c r="C18" s="83"/>
    </row>
    <row r="19" spans="2:8" x14ac:dyDescent="0.15">
      <c r="B19" s="87"/>
      <c r="D19" s="83"/>
      <c r="E19" s="85"/>
      <c r="H19" s="84"/>
    </row>
    <row r="20" spans="2:8" x14ac:dyDescent="0.15">
      <c r="B20" s="82"/>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J9">
    <cfRule type="cellIs" dxfId="51" priority="1" operator="equal">
      <formula>"overdue"</formula>
    </cfRule>
  </conditionalFormatting>
  <pageMargins left="0.7" right="0.7" top="0.75" bottom="0.75" header="0.3" footer="0.3"/>
  <pageSetup paperSize="9" orientation="portrait" r:id="rId1"/>
  <drawing r:id="rId2"/>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topLeftCell="B1"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2712</v>
      </c>
      <c r="D3" s="147" t="s">
        <v>9</v>
      </c>
      <c r="E3" s="147"/>
      <c r="F3" s="3" t="s">
        <v>2711</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'Antennas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2.5" x14ac:dyDescent="0.15">
      <c r="A8" s="9" t="s">
        <v>2710</v>
      </c>
      <c r="B8" s="28" t="s">
        <v>2709</v>
      </c>
      <c r="C8" s="28" t="s">
        <v>2708</v>
      </c>
      <c r="D8" s="19" t="s">
        <v>419</v>
      </c>
      <c r="E8" s="86">
        <v>42348</v>
      </c>
      <c r="F8" s="7">
        <v>44671</v>
      </c>
      <c r="G8" s="12"/>
      <c r="H8" s="8">
        <f>DATE(YEAR(F8),MONTH(F8)+2,DAY(F8)-1)</f>
        <v>44731</v>
      </c>
      <c r="I8" s="11">
        <f ca="1">IF(ISBLANK(H8),"",H8-DATE(YEAR(NOW()),MONTH(NOW()),DAY(NOW())))</f>
        <v>22</v>
      </c>
      <c r="J8" s="9" t="str">
        <f ca="1">IF(I8="","",IF(I8&lt;0,"OVERDUE","NOT DUE"))</f>
        <v>NOT DUE</v>
      </c>
      <c r="K8" s="28"/>
      <c r="L8" s="57" t="s">
        <v>3153</v>
      </c>
    </row>
    <row r="9" spans="1:12" ht="24" x14ac:dyDescent="0.15">
      <c r="A9" s="9" t="s">
        <v>2707</v>
      </c>
      <c r="B9" s="28" t="s">
        <v>2706</v>
      </c>
      <c r="C9" s="28" t="s">
        <v>2705</v>
      </c>
      <c r="D9" s="19" t="s">
        <v>419</v>
      </c>
      <c r="E9" s="86">
        <v>42348</v>
      </c>
      <c r="F9" s="7">
        <f>F8</f>
        <v>44671</v>
      </c>
      <c r="G9" s="12"/>
      <c r="H9" s="8">
        <f>DATE(YEAR(F9),MONTH(F9)+2,DAY(F9)-1)</f>
        <v>44731</v>
      </c>
      <c r="I9" s="11">
        <f ca="1">IF(ISBLANK(H9),"",H9-DATE(YEAR(NOW()),MONTH(NOW()),DAY(NOW())))</f>
        <v>22</v>
      </c>
      <c r="J9" s="9" t="str">
        <f ca="1">IF(I9="","",IF(I9&lt;0,"OVERDUE","NOT DUE"))</f>
        <v>NOT DUE</v>
      </c>
      <c r="K9" s="28"/>
      <c r="L9" s="57"/>
    </row>
    <row r="10" spans="1:12" ht="24" x14ac:dyDescent="0.15">
      <c r="A10" s="9" t="s">
        <v>2704</v>
      </c>
      <c r="B10" s="28" t="s">
        <v>2703</v>
      </c>
      <c r="C10" s="28" t="s">
        <v>2702</v>
      </c>
      <c r="D10" s="19" t="s">
        <v>419</v>
      </c>
      <c r="E10" s="86">
        <v>42348</v>
      </c>
      <c r="F10" s="7">
        <f>F8</f>
        <v>44671</v>
      </c>
      <c r="G10" s="12"/>
      <c r="H10" s="8">
        <f>DATE(YEAR(F10),MONTH(F10)+2,DAY(F10)-1)</f>
        <v>44731</v>
      </c>
      <c r="I10" s="11">
        <f ca="1">IF(ISBLANK(H10),"",H10-DATE(YEAR(NOW()),MONTH(NOW()),DAY(NOW())))</f>
        <v>22</v>
      </c>
      <c r="J10" s="9" t="str">
        <f ca="1">IF(I10="","",IF(I10&lt;0,"OVERDUE","NOT DUE"))</f>
        <v>NOT DUE</v>
      </c>
      <c r="K10" s="28"/>
      <c r="L10" s="57" t="s">
        <v>3154</v>
      </c>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5"/>
      <c r="H21" s="155"/>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 J10">
    <cfRule type="cellIs" dxfId="50" priority="2" operator="equal">
      <formula>"overdue"</formula>
    </cfRule>
  </conditionalFormatting>
  <conditionalFormatting sqref="J9">
    <cfRule type="cellIs" dxfId="49" priority="1" operator="equal">
      <formula>"overdue"</formula>
    </cfRule>
  </conditionalFormatting>
  <pageMargins left="0.7" right="0.7" top="0.75" bottom="0.75" header="0.3" footer="0.3"/>
  <pageSetup paperSize="9" orientation="portrait" r:id="rId1"/>
  <drawing r:id="rId2"/>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20"/>
  <sheetViews>
    <sheetView topLeftCell="B1" workbookViewId="0">
      <selection activeCell="F8" sqref="F8"/>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2719</v>
      </c>
      <c r="D3" s="147" t="s">
        <v>9</v>
      </c>
      <c r="E3" s="147"/>
      <c r="F3" s="3" t="s">
        <v>2718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'Hull Exterior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2717</v>
      </c>
      <c r="B8" s="28" t="s">
        <v>2709</v>
      </c>
      <c r="C8" s="28" t="s">
        <v>2716</v>
      </c>
      <c r="D8" s="19" t="s">
        <v>2014</v>
      </c>
      <c r="E8" s="7">
        <v>42348</v>
      </c>
      <c r="F8" s="7">
        <v>44681</v>
      </c>
      <c r="G8" s="12"/>
      <c r="H8" s="8">
        <f>EDATE(F8-1,1)</f>
        <v>44710</v>
      </c>
      <c r="I8" s="11">
        <f ca="1">IF(ISBLANK(H8),"",H8-DATE(YEAR(NOW()),MONTH(NOW()),DAY(NOW())))</f>
        <v>1</v>
      </c>
      <c r="J8" s="9" t="str">
        <f ca="1">IF(I8="","",IF(I8&lt;0,"OVERDUE","NOT DUE"))</f>
        <v>NOT DUE</v>
      </c>
      <c r="K8" s="28"/>
      <c r="L8" s="57" t="s">
        <v>3163</v>
      </c>
    </row>
    <row r="9" spans="1:12" x14ac:dyDescent="0.15">
      <c r="A9" s="9" t="s">
        <v>2715</v>
      </c>
      <c r="B9" s="28" t="s">
        <v>2714</v>
      </c>
      <c r="C9" s="28" t="s">
        <v>2713</v>
      </c>
      <c r="D9" s="19" t="s">
        <v>2014</v>
      </c>
      <c r="E9" s="7">
        <v>42348</v>
      </c>
      <c r="F9" s="7">
        <v>44681</v>
      </c>
      <c r="G9" s="12"/>
      <c r="H9" s="8">
        <f>EDATE(F9-1,1)</f>
        <v>44710</v>
      </c>
      <c r="I9" s="11">
        <f ca="1">IF(ISBLANK(H9),"",H9-DATE(YEAR(NOW()),MONTH(NOW()),DAY(NOW())))</f>
        <v>1</v>
      </c>
      <c r="J9" s="9" t="str">
        <f ca="1">IF(I9="","",IF(I9&lt;0,"OVERDUE","NOT DUE"))</f>
        <v>NOT DUE</v>
      </c>
      <c r="K9" s="28"/>
      <c r="L9" s="126"/>
    </row>
    <row r="13" spans="1:12" x14ac:dyDescent="0.15">
      <c r="B13" s="66" t="s">
        <v>1418</v>
      </c>
      <c r="C13" s="62"/>
      <c r="D13" s="25" t="s">
        <v>1419</v>
      </c>
      <c r="F13" s="66" t="s">
        <v>1420</v>
      </c>
      <c r="G13" s="65"/>
      <c r="H13" s="65"/>
    </row>
    <row r="14" spans="1:12" x14ac:dyDescent="0.15">
      <c r="C14" s="18" t="str">
        <f>'Main Menu'!C126</f>
        <v>3/O Mario G. Honor Jr.</v>
      </c>
      <c r="G14" t="str">
        <f>'Main Menu'!C123</f>
        <v>Capt. Wendell B. Judaya</v>
      </c>
    </row>
    <row r="15" spans="1:12" x14ac:dyDescent="0.15">
      <c r="C15" s="25" t="str">
        <f>'Main Menu'!C124</f>
        <v>C/O Arn C. Montiague</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8" priority="2" operator="equal">
      <formula>"overdue"</formula>
    </cfRule>
  </conditionalFormatting>
  <conditionalFormatting sqref="J9">
    <cfRule type="cellIs" dxfId="47" priority="1" operator="equal">
      <formula>"overdue"</formula>
    </cfRule>
  </conditionalFormatting>
  <pageMargins left="0.7" right="0.7" top="0.75" bottom="0.75" header="0.3" footer="0.3"/>
  <pageSetup paperSize="9" orientation="portrait" r:id="rId1"/>
  <drawing r:id="rId2"/>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2723</v>
      </c>
      <c r="D3" s="147" t="s">
        <v>9</v>
      </c>
      <c r="E3" s="147"/>
      <c r="F3" s="3" t="s">
        <v>2722</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'Water Sprinkler'!F5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2721</v>
      </c>
      <c r="B8" s="28" t="s">
        <v>2709</v>
      </c>
      <c r="C8" s="28" t="s">
        <v>2720</v>
      </c>
      <c r="D8" s="19" t="s">
        <v>366</v>
      </c>
      <c r="E8" s="86">
        <v>42348</v>
      </c>
      <c r="F8" s="7">
        <v>44698</v>
      </c>
      <c r="G8" s="12"/>
      <c r="H8" s="8">
        <f>DATE(YEAR(F8),MONTH(F8)+3,DAY(F8)-1)</f>
        <v>44789</v>
      </c>
      <c r="I8" s="11">
        <f ca="1">IF(ISBLANK(H8),"",H8-DATE(YEAR(NOW()),MONTH(NOW()),DAY(NOW())))</f>
        <v>80</v>
      </c>
      <c r="J8" s="9" t="str">
        <f ca="1">IF(I8="","",IF(I8&lt;0,"OVERDUE","NOT DUE"))</f>
        <v>NOT DUE</v>
      </c>
      <c r="K8" s="28"/>
      <c r="L8" s="57"/>
    </row>
    <row r="9" spans="1:12" x14ac:dyDescent="0.15">
      <c r="A9" s="9"/>
      <c r="B9" s="28"/>
      <c r="C9" s="28"/>
      <c r="D9" s="19"/>
      <c r="E9" s="86"/>
      <c r="F9" s="7"/>
      <c r="G9" s="12"/>
      <c r="H9" s="8"/>
      <c r="I9" s="11"/>
      <c r="J9" s="9"/>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6" priority="2" operator="equal">
      <formula>"overdue"</formula>
    </cfRule>
  </conditionalFormatting>
  <conditionalFormatting sqref="J9">
    <cfRule type="cellIs" dxfId="45" priority="1" operator="equal">
      <formula>"overdue"</formula>
    </cfRule>
  </conditionalFormatting>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0"/>
  <sheetViews>
    <sheetView zoomScaleNormal="100" workbookViewId="0">
      <selection activeCell="F11" sqref="F11"/>
    </sheetView>
  </sheetViews>
  <sheetFormatPr defaultRowHeight="13.5" x14ac:dyDescent="0.15"/>
  <cols>
    <col min="1" max="1" width="10.75" style="2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tr">
        <f>'HC Emergcy Equipment'!C1</f>
        <v>VALIANT SPRING</v>
      </c>
      <c r="D1" s="147" t="s">
        <v>5</v>
      </c>
      <c r="E1" s="147"/>
      <c r="F1" s="1" t="str">
        <f>IF(C1="GL COLMENA",'[1]List of Vessels'!B2,IF(C1="GL IGUAZU",'[1]List of Vessels'!B3,IF(C1="GL LA PAZ",'[1]List of Vessels'!B4,IF(C1="GL PIRAPO",'[1]List of Vessels'!B5,IF(C1="VALIANT SPRING",'[1]List of Vessels'!B6,IF(C1="VALIANT SUMMER",'[1]List of Vessels'!B7,""))))))</f>
        <v>NK 154424</v>
      </c>
    </row>
    <row r="2" spans="1:12" ht="19.5" customHeight="1" x14ac:dyDescent="0.15">
      <c r="A2" s="146" t="s">
        <v>6</v>
      </c>
      <c r="B2" s="146"/>
      <c r="C2" s="15" t="str">
        <f>IF(C1="GL COLMENA",'[1]List of Vessels'!D2,IF(C1="GL IGUAZU",'[1]List of Vessels'!D3,IF(C1="GL LA PAZ",'[1]List of Vessels'!D4,IF(C1="GL PIRAPO",'[1]List of Vessels'!D5,IF(C1="VALIANT SPRING",'[1]List of Vessels'!D6,IF(C1="VALIANT SUMMER",'[1]List of Vessels'!D7,""))))))</f>
        <v>SINGAPORE</v>
      </c>
      <c r="D2" s="147" t="s">
        <v>7</v>
      </c>
      <c r="E2" s="147"/>
      <c r="F2" s="2">
        <f>IF(C1="GL COLMENA",'[1]List of Vessels'!C2,IF(C1="GL IGUAZU",'[1]List of Vessels'!C3,IF(C1="GL LA PAZ",'[1]List of Vessels'!C4,IF(C1="GL PIRAPO",'[1]List of Vessels'!C5,IF(C1="VALIANT SPRING",'[1]List of Vessels'!C6,IF(C1="VALIANT SUMMER",'[1]List of Vessels'!C7,""))))))</f>
        <v>9731183</v>
      </c>
    </row>
    <row r="3" spans="1:12" ht="19.5" customHeight="1" x14ac:dyDescent="0.15">
      <c r="A3" s="146" t="s">
        <v>8</v>
      </c>
      <c r="B3" s="146"/>
      <c r="C3" s="16" t="s">
        <v>281</v>
      </c>
      <c r="D3" s="147" t="s">
        <v>9</v>
      </c>
      <c r="E3" s="147"/>
      <c r="F3" s="3" t="s">
        <v>282</v>
      </c>
    </row>
    <row r="4" spans="1:12" ht="18" customHeight="1" x14ac:dyDescent="0.15">
      <c r="A4" s="146" t="s">
        <v>22</v>
      </c>
      <c r="B4" s="146"/>
      <c r="C4" s="16" t="s">
        <v>25</v>
      </c>
      <c r="D4" s="147" t="s">
        <v>10</v>
      </c>
      <c r="E4" s="147"/>
      <c r="F4" s="31"/>
    </row>
    <row r="5" spans="1:12" ht="18" customHeight="1" x14ac:dyDescent="0.15">
      <c r="A5" s="146" t="s">
        <v>23</v>
      </c>
      <c r="B5" s="146"/>
      <c r="C5" s="17" t="s">
        <v>1415</v>
      </c>
      <c r="D5" s="138"/>
      <c r="E5" s="138" t="str">
        <f>'[2]Running Hours'!$C5</f>
        <v>Date updated:</v>
      </c>
      <c r="F5" s="139">
        <f>'No.5 Hatch Cover'!F5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5" customHeight="1" x14ac:dyDescent="0.15">
      <c r="A8" s="9" t="s">
        <v>283</v>
      </c>
      <c r="B8" s="28" t="s">
        <v>30</v>
      </c>
      <c r="C8" s="28" t="s">
        <v>31</v>
      </c>
      <c r="D8" s="19" t="s">
        <v>88</v>
      </c>
      <c r="E8" s="7">
        <v>42348</v>
      </c>
      <c r="F8" s="7">
        <v>43308</v>
      </c>
      <c r="G8" s="31"/>
      <c r="H8" s="8">
        <f>DATE(YEAR(F8)+4,MONTH(F8),DAY(F8)-1)</f>
        <v>44768</v>
      </c>
      <c r="I8" s="11">
        <f t="shared" ref="I8:I44" ca="1" si="0">IF(ISBLANK(H8),"",H8-DATE(YEAR(NOW()),MONTH(NOW()),DAY(NOW())))</f>
        <v>59</v>
      </c>
      <c r="J8" s="9" t="str">
        <f t="shared" ref="J8:J44" ca="1" si="1">IF(I8="","",IF(I8&lt;0,"OVERDUE","NOT DUE"))</f>
        <v>NOT DUE</v>
      </c>
      <c r="K8" s="27" t="s">
        <v>126</v>
      </c>
      <c r="L8" s="10"/>
    </row>
    <row r="9" spans="1:12" x14ac:dyDescent="0.15">
      <c r="A9" s="9" t="s">
        <v>284</v>
      </c>
      <c r="B9" s="28" t="s">
        <v>32</v>
      </c>
      <c r="C9" s="28" t="s">
        <v>33</v>
      </c>
      <c r="D9" s="19" t="s">
        <v>89</v>
      </c>
      <c r="E9" s="7">
        <v>42348</v>
      </c>
      <c r="F9" s="7">
        <v>44534</v>
      </c>
      <c r="G9" s="31"/>
      <c r="H9" s="8">
        <f>DATE(YEAR(F9)+1,MONTH(F9),DAY(F9)-1)</f>
        <v>44898</v>
      </c>
      <c r="I9" s="11">
        <f t="shared" ca="1" si="0"/>
        <v>189</v>
      </c>
      <c r="J9" s="9" t="str">
        <f t="shared" ca="1" si="1"/>
        <v>NOT DUE</v>
      </c>
      <c r="K9" s="13"/>
      <c r="L9" s="10"/>
    </row>
    <row r="10" spans="1:12" ht="24" x14ac:dyDescent="0.15">
      <c r="A10" s="9" t="s">
        <v>285</v>
      </c>
      <c r="B10" s="28" t="s">
        <v>34</v>
      </c>
      <c r="C10" s="28" t="s">
        <v>35</v>
      </c>
      <c r="D10" s="19" t="s">
        <v>2</v>
      </c>
      <c r="E10" s="7">
        <v>42348</v>
      </c>
      <c r="F10" s="7">
        <v>44702</v>
      </c>
      <c r="G10" s="31"/>
      <c r="H10" s="8">
        <f>EDATE(F10-1,1)</f>
        <v>44732</v>
      </c>
      <c r="I10" s="11">
        <f t="shared" ca="1" si="0"/>
        <v>23</v>
      </c>
      <c r="J10" s="9" t="str">
        <f t="shared" ca="1" si="1"/>
        <v>NOT DUE</v>
      </c>
      <c r="K10" s="13"/>
      <c r="L10" s="10"/>
    </row>
    <row r="11" spans="1:12" ht="24" x14ac:dyDescent="0.15">
      <c r="A11" s="9" t="s">
        <v>286</v>
      </c>
      <c r="B11" s="28" t="s">
        <v>36</v>
      </c>
      <c r="C11" s="28" t="s">
        <v>37</v>
      </c>
      <c r="D11" s="19" t="s">
        <v>89</v>
      </c>
      <c r="E11" s="7">
        <v>42348</v>
      </c>
      <c r="F11" s="7">
        <v>44534</v>
      </c>
      <c r="G11" s="31"/>
      <c r="H11" s="8">
        <f t="shared" ref="H11:H30" si="2">DATE(YEAR(F11)+1,MONTH(F11),DAY(F11)-1)</f>
        <v>44898</v>
      </c>
      <c r="I11" s="11">
        <f t="shared" ca="1" si="0"/>
        <v>189</v>
      </c>
      <c r="J11" s="9" t="str">
        <f t="shared" ca="1" si="1"/>
        <v>NOT DUE</v>
      </c>
      <c r="K11" s="13"/>
      <c r="L11" s="10"/>
    </row>
    <row r="12" spans="1:12" ht="24" x14ac:dyDescent="0.15">
      <c r="A12" s="9" t="s">
        <v>287</v>
      </c>
      <c r="B12" s="28" t="s">
        <v>36</v>
      </c>
      <c r="C12" s="28" t="s">
        <v>38</v>
      </c>
      <c r="D12" s="19" t="s">
        <v>89</v>
      </c>
      <c r="E12" s="7">
        <v>42348</v>
      </c>
      <c r="F12" s="7">
        <v>44534</v>
      </c>
      <c r="G12" s="31"/>
      <c r="H12" s="8">
        <f t="shared" si="2"/>
        <v>44898</v>
      </c>
      <c r="I12" s="11">
        <f t="shared" ca="1" si="0"/>
        <v>189</v>
      </c>
      <c r="J12" s="9" t="str">
        <f t="shared" ca="1" si="1"/>
        <v>NOT DUE</v>
      </c>
      <c r="K12" s="13"/>
      <c r="L12" s="10"/>
    </row>
    <row r="13" spans="1:12" ht="24" x14ac:dyDescent="0.15">
      <c r="A13" s="9" t="s">
        <v>288</v>
      </c>
      <c r="B13" s="28" t="s">
        <v>39</v>
      </c>
      <c r="C13" s="28" t="s">
        <v>40</v>
      </c>
      <c r="D13" s="19" t="s">
        <v>89</v>
      </c>
      <c r="E13" s="7">
        <v>42348</v>
      </c>
      <c r="F13" s="7">
        <v>44534</v>
      </c>
      <c r="G13" s="31"/>
      <c r="H13" s="8">
        <f t="shared" si="2"/>
        <v>44898</v>
      </c>
      <c r="I13" s="11">
        <f t="shared" ca="1" si="0"/>
        <v>189</v>
      </c>
      <c r="J13" s="9" t="str">
        <f t="shared" ca="1" si="1"/>
        <v>NOT DUE</v>
      </c>
      <c r="K13" s="13"/>
      <c r="L13" s="10"/>
    </row>
    <row r="14" spans="1:12" ht="24" x14ac:dyDescent="0.15">
      <c r="A14" s="9" t="s">
        <v>289</v>
      </c>
      <c r="B14" s="28" t="s">
        <v>39</v>
      </c>
      <c r="C14" s="28" t="s">
        <v>41</v>
      </c>
      <c r="D14" s="19" t="s">
        <v>89</v>
      </c>
      <c r="E14" s="7">
        <v>42348</v>
      </c>
      <c r="F14" s="7">
        <v>44534</v>
      </c>
      <c r="G14" s="31"/>
      <c r="H14" s="8">
        <f t="shared" si="2"/>
        <v>44898</v>
      </c>
      <c r="I14" s="11">
        <f t="shared" ca="1" si="0"/>
        <v>189</v>
      </c>
      <c r="J14" s="9" t="str">
        <f t="shared" ca="1" si="1"/>
        <v>NOT DUE</v>
      </c>
      <c r="K14" s="13"/>
      <c r="L14" s="10"/>
    </row>
    <row r="15" spans="1:12" ht="36" x14ac:dyDescent="0.15">
      <c r="A15" s="9" t="s">
        <v>290</v>
      </c>
      <c r="B15" s="28" t="s">
        <v>42</v>
      </c>
      <c r="C15" s="28" t="s">
        <v>43</v>
      </c>
      <c r="D15" s="19" t="s">
        <v>89</v>
      </c>
      <c r="E15" s="7">
        <v>42348</v>
      </c>
      <c r="F15" s="7">
        <v>44534</v>
      </c>
      <c r="G15" s="31"/>
      <c r="H15" s="8">
        <f t="shared" si="2"/>
        <v>44898</v>
      </c>
      <c r="I15" s="11">
        <f t="shared" ca="1" si="0"/>
        <v>189</v>
      </c>
      <c r="J15" s="9" t="str">
        <f t="shared" ca="1" si="1"/>
        <v>NOT DUE</v>
      </c>
      <c r="K15" s="13"/>
      <c r="L15" s="10"/>
    </row>
    <row r="16" spans="1:12" ht="36" x14ac:dyDescent="0.15">
      <c r="A16" s="9" t="s">
        <v>291</v>
      </c>
      <c r="B16" s="28" t="s">
        <v>42</v>
      </c>
      <c r="C16" s="28" t="s">
        <v>41</v>
      </c>
      <c r="D16" s="19" t="s">
        <v>89</v>
      </c>
      <c r="E16" s="7">
        <v>42348</v>
      </c>
      <c r="F16" s="7">
        <v>44534</v>
      </c>
      <c r="G16" s="31"/>
      <c r="H16" s="8">
        <f t="shared" si="2"/>
        <v>44898</v>
      </c>
      <c r="I16" s="11">
        <f t="shared" ca="1" si="0"/>
        <v>189</v>
      </c>
      <c r="J16" s="9" t="str">
        <f t="shared" ca="1" si="1"/>
        <v>NOT DUE</v>
      </c>
      <c r="K16" s="13"/>
      <c r="L16" s="10"/>
    </row>
    <row r="17" spans="1:12" ht="24.75" customHeight="1" x14ac:dyDescent="0.15">
      <c r="A17" s="9" t="s">
        <v>292</v>
      </c>
      <c r="B17" s="28" t="s">
        <v>44</v>
      </c>
      <c r="C17" s="28" t="s">
        <v>45</v>
      </c>
      <c r="D17" s="19" t="s">
        <v>89</v>
      </c>
      <c r="E17" s="7">
        <v>42348</v>
      </c>
      <c r="F17" s="7">
        <v>44534</v>
      </c>
      <c r="G17" s="31"/>
      <c r="H17" s="8">
        <f t="shared" si="2"/>
        <v>44898</v>
      </c>
      <c r="I17" s="11">
        <f t="shared" ca="1" si="0"/>
        <v>189</v>
      </c>
      <c r="J17" s="9" t="str">
        <f t="shared" ca="1" si="1"/>
        <v>NOT DUE</v>
      </c>
      <c r="K17" s="13"/>
      <c r="L17" s="10"/>
    </row>
    <row r="18" spans="1:12" ht="24" x14ac:dyDescent="0.15">
      <c r="A18" s="9" t="s">
        <v>293</v>
      </c>
      <c r="B18" s="28" t="s">
        <v>46</v>
      </c>
      <c r="C18" s="28" t="s">
        <v>47</v>
      </c>
      <c r="D18" s="19" t="s">
        <v>89</v>
      </c>
      <c r="E18" s="7">
        <v>42348</v>
      </c>
      <c r="F18" s="7">
        <v>44534</v>
      </c>
      <c r="G18" s="31"/>
      <c r="H18" s="8">
        <f t="shared" si="2"/>
        <v>44898</v>
      </c>
      <c r="I18" s="11">
        <f t="shared" ca="1" si="0"/>
        <v>189</v>
      </c>
      <c r="J18" s="9" t="str">
        <f t="shared" ca="1" si="1"/>
        <v>NOT DUE</v>
      </c>
      <c r="K18" s="13"/>
      <c r="L18" s="10"/>
    </row>
    <row r="19" spans="1:12" ht="24" x14ac:dyDescent="0.15">
      <c r="A19" s="9" t="s">
        <v>294</v>
      </c>
      <c r="B19" s="28" t="s">
        <v>48</v>
      </c>
      <c r="C19" s="28" t="s">
        <v>49</v>
      </c>
      <c r="D19" s="19" t="s">
        <v>89</v>
      </c>
      <c r="E19" s="7">
        <v>42348</v>
      </c>
      <c r="F19" s="7">
        <v>44534</v>
      </c>
      <c r="G19" s="31"/>
      <c r="H19" s="8">
        <f t="shared" si="2"/>
        <v>44898</v>
      </c>
      <c r="I19" s="11">
        <f t="shared" ca="1" si="0"/>
        <v>189</v>
      </c>
      <c r="J19" s="9" t="str">
        <f t="shared" ca="1" si="1"/>
        <v>NOT DUE</v>
      </c>
      <c r="K19" s="13"/>
      <c r="L19" s="10"/>
    </row>
    <row r="20" spans="1:12" x14ac:dyDescent="0.15">
      <c r="A20" s="9" t="s">
        <v>295</v>
      </c>
      <c r="B20" s="28" t="s">
        <v>50</v>
      </c>
      <c r="C20" s="28" t="s">
        <v>51</v>
      </c>
      <c r="D20" s="19" t="s">
        <v>89</v>
      </c>
      <c r="E20" s="7">
        <v>42348</v>
      </c>
      <c r="F20" s="7">
        <v>44534</v>
      </c>
      <c r="G20" s="31"/>
      <c r="H20" s="8">
        <f t="shared" si="2"/>
        <v>44898</v>
      </c>
      <c r="I20" s="11">
        <f t="shared" ca="1" si="0"/>
        <v>189</v>
      </c>
      <c r="J20" s="9" t="str">
        <f t="shared" ca="1" si="1"/>
        <v>NOT DUE</v>
      </c>
      <c r="K20" s="13"/>
      <c r="L20" s="10"/>
    </row>
    <row r="21" spans="1:12" x14ac:dyDescent="0.15">
      <c r="A21" s="9" t="s">
        <v>296</v>
      </c>
      <c r="B21" s="28" t="s">
        <v>52</v>
      </c>
      <c r="C21" s="28" t="s">
        <v>53</v>
      </c>
      <c r="D21" s="19" t="s">
        <v>89</v>
      </c>
      <c r="E21" s="7">
        <v>42348</v>
      </c>
      <c r="F21" s="7">
        <v>44534</v>
      </c>
      <c r="G21" s="31"/>
      <c r="H21" s="8">
        <f t="shared" si="2"/>
        <v>44898</v>
      </c>
      <c r="I21" s="11">
        <f t="shared" ca="1" si="0"/>
        <v>189</v>
      </c>
      <c r="J21" s="9" t="str">
        <f t="shared" ca="1" si="1"/>
        <v>NOT DUE</v>
      </c>
      <c r="K21" s="13"/>
      <c r="L21" s="10"/>
    </row>
    <row r="22" spans="1:12" ht="24" x14ac:dyDescent="0.15">
      <c r="A22" s="9" t="s">
        <v>297</v>
      </c>
      <c r="B22" s="28" t="s">
        <v>54</v>
      </c>
      <c r="C22" s="28" t="s">
        <v>55</v>
      </c>
      <c r="D22" s="19" t="s">
        <v>89</v>
      </c>
      <c r="E22" s="7">
        <v>42348</v>
      </c>
      <c r="F22" s="7">
        <v>44534</v>
      </c>
      <c r="G22" s="31"/>
      <c r="H22" s="8">
        <f t="shared" si="2"/>
        <v>44898</v>
      </c>
      <c r="I22" s="11">
        <f t="shared" ca="1" si="0"/>
        <v>189</v>
      </c>
      <c r="J22" s="9" t="str">
        <f t="shared" ca="1" si="1"/>
        <v>NOT DUE</v>
      </c>
      <c r="K22" s="13"/>
      <c r="L22" s="10"/>
    </row>
    <row r="23" spans="1:12" ht="15" customHeight="1" x14ac:dyDescent="0.15">
      <c r="A23" s="9" t="s">
        <v>298</v>
      </c>
      <c r="B23" s="28" t="s">
        <v>56</v>
      </c>
      <c r="C23" s="28" t="s">
        <v>57</v>
      </c>
      <c r="D23" s="19" t="s">
        <v>89</v>
      </c>
      <c r="E23" s="7">
        <v>42348</v>
      </c>
      <c r="F23" s="7">
        <v>44534</v>
      </c>
      <c r="G23" s="31"/>
      <c r="H23" s="8">
        <f t="shared" si="2"/>
        <v>44898</v>
      </c>
      <c r="I23" s="11">
        <f t="shared" ca="1" si="0"/>
        <v>189</v>
      </c>
      <c r="J23" s="9" t="str">
        <f t="shared" ca="1" si="1"/>
        <v>NOT DUE</v>
      </c>
      <c r="K23" s="13"/>
      <c r="L23" s="10"/>
    </row>
    <row r="24" spans="1:12" x14ac:dyDescent="0.15">
      <c r="A24" s="9" t="s">
        <v>299</v>
      </c>
      <c r="B24" s="28" t="s">
        <v>52</v>
      </c>
      <c r="C24" s="28" t="s">
        <v>58</v>
      </c>
      <c r="D24" s="19" t="s">
        <v>89</v>
      </c>
      <c r="E24" s="7">
        <v>42348</v>
      </c>
      <c r="F24" s="7">
        <v>44534</v>
      </c>
      <c r="G24" s="31"/>
      <c r="H24" s="8">
        <f t="shared" si="2"/>
        <v>44898</v>
      </c>
      <c r="I24" s="11">
        <f t="shared" ca="1" si="0"/>
        <v>189</v>
      </c>
      <c r="J24" s="9" t="str">
        <f t="shared" ca="1" si="1"/>
        <v>NOT DUE</v>
      </c>
      <c r="K24" s="13"/>
      <c r="L24" s="10"/>
    </row>
    <row r="25" spans="1:12" x14ac:dyDescent="0.15">
      <c r="A25" s="9" t="s">
        <v>300</v>
      </c>
      <c r="B25" s="28" t="s">
        <v>59</v>
      </c>
      <c r="C25" s="28" t="s">
        <v>60</v>
      </c>
      <c r="D25" s="19" t="s">
        <v>89</v>
      </c>
      <c r="E25" s="7">
        <v>42348</v>
      </c>
      <c r="F25" s="7">
        <v>44534</v>
      </c>
      <c r="G25" s="31"/>
      <c r="H25" s="8">
        <f t="shared" si="2"/>
        <v>44898</v>
      </c>
      <c r="I25" s="11">
        <f t="shared" ca="1" si="0"/>
        <v>189</v>
      </c>
      <c r="J25" s="9" t="str">
        <f t="shared" ca="1" si="1"/>
        <v>NOT DUE</v>
      </c>
      <c r="K25" s="13"/>
      <c r="L25" s="10"/>
    </row>
    <row r="26" spans="1:12" ht="24" x14ac:dyDescent="0.15">
      <c r="A26" s="9" t="s">
        <v>301</v>
      </c>
      <c r="B26" s="28" t="s">
        <v>61</v>
      </c>
      <c r="C26" s="28" t="s">
        <v>62</v>
      </c>
      <c r="D26" s="19" t="s">
        <v>89</v>
      </c>
      <c r="E26" s="7">
        <v>42348</v>
      </c>
      <c r="F26" s="7">
        <v>44534</v>
      </c>
      <c r="G26" s="31"/>
      <c r="H26" s="8">
        <f t="shared" si="2"/>
        <v>44898</v>
      </c>
      <c r="I26" s="11">
        <f t="shared" ca="1" si="0"/>
        <v>189</v>
      </c>
      <c r="J26" s="9" t="str">
        <f t="shared" ca="1" si="1"/>
        <v>NOT DUE</v>
      </c>
      <c r="K26" s="13"/>
      <c r="L26" s="10"/>
    </row>
    <row r="27" spans="1:12" ht="24" x14ac:dyDescent="0.15">
      <c r="A27" s="9" t="s">
        <v>302</v>
      </c>
      <c r="B27" s="28" t="s">
        <v>63</v>
      </c>
      <c r="C27" s="28" t="s">
        <v>38</v>
      </c>
      <c r="D27" s="19" t="s">
        <v>89</v>
      </c>
      <c r="E27" s="7">
        <v>42348</v>
      </c>
      <c r="F27" s="7">
        <v>44534</v>
      </c>
      <c r="G27" s="31"/>
      <c r="H27" s="8">
        <f t="shared" si="2"/>
        <v>44898</v>
      </c>
      <c r="I27" s="11">
        <f t="shared" ca="1" si="0"/>
        <v>189</v>
      </c>
      <c r="J27" s="9" t="str">
        <f t="shared" ca="1" si="1"/>
        <v>NOT DUE</v>
      </c>
      <c r="K27" s="13"/>
      <c r="L27" s="10"/>
    </row>
    <row r="28" spans="1:12" ht="24" x14ac:dyDescent="0.15">
      <c r="A28" s="9" t="s">
        <v>303</v>
      </c>
      <c r="B28" s="28" t="s">
        <v>63</v>
      </c>
      <c r="C28" s="28" t="s">
        <v>64</v>
      </c>
      <c r="D28" s="19" t="s">
        <v>89</v>
      </c>
      <c r="E28" s="7">
        <v>42348</v>
      </c>
      <c r="F28" s="7">
        <v>44534</v>
      </c>
      <c r="G28" s="31"/>
      <c r="H28" s="8">
        <f t="shared" si="2"/>
        <v>44898</v>
      </c>
      <c r="I28" s="11">
        <f t="shared" ca="1" si="0"/>
        <v>189</v>
      </c>
      <c r="J28" s="9" t="str">
        <f t="shared" ca="1" si="1"/>
        <v>NOT DUE</v>
      </c>
      <c r="K28" s="13"/>
      <c r="L28" s="10"/>
    </row>
    <row r="29" spans="1:12" x14ac:dyDescent="0.15">
      <c r="A29" s="9" t="s">
        <v>304</v>
      </c>
      <c r="B29" s="28" t="s">
        <v>65</v>
      </c>
      <c r="C29" s="28" t="s">
        <v>66</v>
      </c>
      <c r="D29" s="19" t="s">
        <v>89</v>
      </c>
      <c r="E29" s="7">
        <v>42348</v>
      </c>
      <c r="F29" s="7">
        <v>44534</v>
      </c>
      <c r="G29" s="31"/>
      <c r="H29" s="8">
        <f t="shared" si="2"/>
        <v>44898</v>
      </c>
      <c r="I29" s="11">
        <f t="shared" ca="1" si="0"/>
        <v>189</v>
      </c>
      <c r="J29" s="9" t="str">
        <f t="shared" ca="1" si="1"/>
        <v>NOT DUE</v>
      </c>
      <c r="K29" s="13"/>
      <c r="L29" s="10"/>
    </row>
    <row r="30" spans="1:12" ht="24" x14ac:dyDescent="0.15">
      <c r="A30" s="9" t="s">
        <v>305</v>
      </c>
      <c r="B30" s="28" t="s">
        <v>65</v>
      </c>
      <c r="C30" s="28" t="s">
        <v>67</v>
      </c>
      <c r="D30" s="19" t="s">
        <v>89</v>
      </c>
      <c r="E30" s="7">
        <v>42348</v>
      </c>
      <c r="F30" s="7">
        <v>44534</v>
      </c>
      <c r="G30" s="31"/>
      <c r="H30" s="8">
        <f t="shared" si="2"/>
        <v>44898</v>
      </c>
      <c r="I30" s="11">
        <f t="shared" ca="1" si="0"/>
        <v>189</v>
      </c>
      <c r="J30" s="9" t="str">
        <f t="shared" ca="1" si="1"/>
        <v>NOT DUE</v>
      </c>
      <c r="K30" s="13"/>
      <c r="L30" s="10"/>
    </row>
    <row r="31" spans="1:12" ht="24" x14ac:dyDescent="0.15">
      <c r="A31" s="9" t="s">
        <v>113</v>
      </c>
      <c r="B31" s="28" t="s">
        <v>65</v>
      </c>
      <c r="C31" s="28" t="s">
        <v>3039</v>
      </c>
      <c r="D31" s="19" t="s">
        <v>1</v>
      </c>
      <c r="E31" s="7">
        <v>42348</v>
      </c>
      <c r="F31" s="7">
        <v>44569</v>
      </c>
      <c r="G31" s="31"/>
      <c r="H31" s="8">
        <f>DATE(YEAR(F31),MONTH(F31)+6,DAY(F31)-1)</f>
        <v>44749</v>
      </c>
      <c r="I31" s="11">
        <f t="shared" ca="1" si="0"/>
        <v>40</v>
      </c>
      <c r="J31" s="9" t="str">
        <f t="shared" ca="1" si="1"/>
        <v>NOT DUE</v>
      </c>
      <c r="K31" s="13"/>
      <c r="L31" s="10"/>
    </row>
    <row r="32" spans="1:12" x14ac:dyDescent="0.15">
      <c r="A32" s="9" t="s">
        <v>114</v>
      </c>
      <c r="B32" s="28" t="s">
        <v>32</v>
      </c>
      <c r="C32" s="28" t="s">
        <v>68</v>
      </c>
      <c r="D32" s="19" t="s">
        <v>89</v>
      </c>
      <c r="E32" s="7">
        <v>42348</v>
      </c>
      <c r="F32" s="7">
        <v>44534</v>
      </c>
      <c r="G32" s="31"/>
      <c r="H32" s="8">
        <f t="shared" ref="H32:H44" si="3">DATE(YEAR(F32)+1,MONTH(F32),DAY(F32)-1)</f>
        <v>44898</v>
      </c>
      <c r="I32" s="11">
        <f t="shared" ca="1" si="0"/>
        <v>189</v>
      </c>
      <c r="J32" s="9" t="str">
        <f t="shared" ca="1" si="1"/>
        <v>NOT DUE</v>
      </c>
      <c r="K32" s="13"/>
      <c r="L32" s="10"/>
    </row>
    <row r="33" spans="1:12" x14ac:dyDescent="0.15">
      <c r="A33" s="9" t="s">
        <v>115</v>
      </c>
      <c r="B33" s="28" t="s">
        <v>32</v>
      </c>
      <c r="C33" s="28" t="s">
        <v>69</v>
      </c>
      <c r="D33" s="19" t="s">
        <v>89</v>
      </c>
      <c r="E33" s="7">
        <v>42348</v>
      </c>
      <c r="F33" s="7">
        <v>44534</v>
      </c>
      <c r="G33" s="31"/>
      <c r="H33" s="8">
        <f t="shared" si="3"/>
        <v>44898</v>
      </c>
      <c r="I33" s="11">
        <f t="shared" ca="1" si="0"/>
        <v>189</v>
      </c>
      <c r="J33" s="9" t="str">
        <f t="shared" ca="1" si="1"/>
        <v>NOT DUE</v>
      </c>
      <c r="K33" s="13"/>
      <c r="L33" s="10"/>
    </row>
    <row r="34" spans="1:12" ht="24" x14ac:dyDescent="0.15">
      <c r="A34" s="9" t="s">
        <v>116</v>
      </c>
      <c r="B34" s="28" t="s">
        <v>70</v>
      </c>
      <c r="C34" s="28" t="s">
        <v>71</v>
      </c>
      <c r="D34" s="19" t="s">
        <v>89</v>
      </c>
      <c r="E34" s="7">
        <v>42348</v>
      </c>
      <c r="F34" s="7">
        <v>44534</v>
      </c>
      <c r="G34" s="31"/>
      <c r="H34" s="8">
        <f t="shared" si="3"/>
        <v>44898</v>
      </c>
      <c r="I34" s="11">
        <f t="shared" ca="1" si="0"/>
        <v>189</v>
      </c>
      <c r="J34" s="9" t="str">
        <f t="shared" ca="1" si="1"/>
        <v>NOT DUE</v>
      </c>
      <c r="K34" s="13"/>
      <c r="L34" s="10"/>
    </row>
    <row r="35" spans="1:12" x14ac:dyDescent="0.15">
      <c r="A35" s="9" t="s">
        <v>117</v>
      </c>
      <c r="B35" s="28" t="s">
        <v>70</v>
      </c>
      <c r="C35" s="28" t="s">
        <v>72</v>
      </c>
      <c r="D35" s="19" t="s">
        <v>89</v>
      </c>
      <c r="E35" s="7">
        <v>42348</v>
      </c>
      <c r="F35" s="7">
        <v>44534</v>
      </c>
      <c r="G35" s="31"/>
      <c r="H35" s="8">
        <f t="shared" si="3"/>
        <v>44898</v>
      </c>
      <c r="I35" s="11">
        <f t="shared" ca="1" si="0"/>
        <v>189</v>
      </c>
      <c r="J35" s="9" t="str">
        <f t="shared" ca="1" si="1"/>
        <v>NOT DUE</v>
      </c>
      <c r="K35" s="13"/>
      <c r="L35" s="10"/>
    </row>
    <row r="36" spans="1:12" x14ac:dyDescent="0.15">
      <c r="A36" s="9" t="s">
        <v>118</v>
      </c>
      <c r="B36" s="28" t="s">
        <v>73</v>
      </c>
      <c r="C36" s="28" t="s">
        <v>74</v>
      </c>
      <c r="D36" s="19" t="s">
        <v>89</v>
      </c>
      <c r="E36" s="7">
        <v>42348</v>
      </c>
      <c r="F36" s="7">
        <v>44534</v>
      </c>
      <c r="G36" s="31"/>
      <c r="H36" s="8">
        <f t="shared" si="3"/>
        <v>44898</v>
      </c>
      <c r="I36" s="11">
        <f t="shared" ca="1" si="0"/>
        <v>189</v>
      </c>
      <c r="J36" s="9" t="str">
        <f t="shared" ca="1" si="1"/>
        <v>NOT DUE</v>
      </c>
      <c r="K36" s="13"/>
      <c r="L36" s="10"/>
    </row>
    <row r="37" spans="1:12" x14ac:dyDescent="0.15">
      <c r="A37" s="9" t="s">
        <v>119</v>
      </c>
      <c r="B37" s="28" t="s">
        <v>73</v>
      </c>
      <c r="C37" s="28" t="s">
        <v>75</v>
      </c>
      <c r="D37" s="19" t="s">
        <v>89</v>
      </c>
      <c r="E37" s="7">
        <v>42348</v>
      </c>
      <c r="F37" s="7">
        <v>44534</v>
      </c>
      <c r="G37" s="31"/>
      <c r="H37" s="8">
        <f t="shared" si="3"/>
        <v>44898</v>
      </c>
      <c r="I37" s="11">
        <f t="shared" ca="1" si="0"/>
        <v>189</v>
      </c>
      <c r="J37" s="9" t="str">
        <f t="shared" ca="1" si="1"/>
        <v>NOT DUE</v>
      </c>
      <c r="K37" s="13"/>
      <c r="L37" s="10"/>
    </row>
    <row r="38" spans="1:12" ht="36" x14ac:dyDescent="0.15">
      <c r="A38" s="9" t="s">
        <v>120</v>
      </c>
      <c r="B38" s="28" t="s">
        <v>76</v>
      </c>
      <c r="C38" s="28" t="s">
        <v>77</v>
      </c>
      <c r="D38" s="19" t="s">
        <v>89</v>
      </c>
      <c r="E38" s="7">
        <v>42348</v>
      </c>
      <c r="F38" s="7">
        <v>44534</v>
      </c>
      <c r="G38" s="31"/>
      <c r="H38" s="8">
        <f t="shared" si="3"/>
        <v>44898</v>
      </c>
      <c r="I38" s="11">
        <f t="shared" ca="1" si="0"/>
        <v>189</v>
      </c>
      <c r="J38" s="9" t="str">
        <f t="shared" ca="1" si="1"/>
        <v>NOT DUE</v>
      </c>
      <c r="K38" s="13"/>
      <c r="L38" s="10"/>
    </row>
    <row r="39" spans="1:12" ht="24" x14ac:dyDescent="0.15">
      <c r="A39" s="9" t="s">
        <v>121</v>
      </c>
      <c r="B39" s="28" t="s">
        <v>78</v>
      </c>
      <c r="C39" s="28" t="s">
        <v>79</v>
      </c>
      <c r="D39" s="19" t="s">
        <v>89</v>
      </c>
      <c r="E39" s="7">
        <v>42348</v>
      </c>
      <c r="F39" s="7">
        <v>44534</v>
      </c>
      <c r="G39" s="31"/>
      <c r="H39" s="8">
        <f t="shared" si="3"/>
        <v>44898</v>
      </c>
      <c r="I39" s="11">
        <f t="shared" ca="1" si="0"/>
        <v>189</v>
      </c>
      <c r="J39" s="9" t="str">
        <f t="shared" ca="1" si="1"/>
        <v>NOT DUE</v>
      </c>
      <c r="K39" s="13"/>
      <c r="L39" s="10"/>
    </row>
    <row r="40" spans="1:12" ht="36" x14ac:dyDescent="0.15">
      <c r="A40" s="9" t="s">
        <v>122</v>
      </c>
      <c r="B40" s="28" t="s">
        <v>80</v>
      </c>
      <c r="C40" s="28" t="s">
        <v>81</v>
      </c>
      <c r="D40" s="19" t="s">
        <v>89</v>
      </c>
      <c r="E40" s="7">
        <v>42348</v>
      </c>
      <c r="F40" s="7">
        <v>44534</v>
      </c>
      <c r="G40" s="31"/>
      <c r="H40" s="8">
        <f t="shared" si="3"/>
        <v>44898</v>
      </c>
      <c r="I40" s="11">
        <f t="shared" ca="1" si="0"/>
        <v>189</v>
      </c>
      <c r="J40" s="9" t="str">
        <f t="shared" ca="1" si="1"/>
        <v>NOT DUE</v>
      </c>
      <c r="K40" s="13"/>
      <c r="L40" s="10"/>
    </row>
    <row r="41" spans="1:12" ht="36" x14ac:dyDescent="0.15">
      <c r="A41" s="9" t="s">
        <v>123</v>
      </c>
      <c r="B41" s="28" t="s">
        <v>80</v>
      </c>
      <c r="C41" s="28" t="s">
        <v>82</v>
      </c>
      <c r="D41" s="19" t="s">
        <v>89</v>
      </c>
      <c r="E41" s="7">
        <v>42348</v>
      </c>
      <c r="F41" s="7">
        <v>44534</v>
      </c>
      <c r="G41" s="31"/>
      <c r="H41" s="8">
        <f t="shared" si="3"/>
        <v>44898</v>
      </c>
      <c r="I41" s="11">
        <f t="shared" ca="1" si="0"/>
        <v>189</v>
      </c>
      <c r="J41" s="9" t="str">
        <f t="shared" ca="1" si="1"/>
        <v>NOT DUE</v>
      </c>
      <c r="K41" s="13"/>
      <c r="L41" s="10"/>
    </row>
    <row r="42" spans="1:12" ht="24" x14ac:dyDescent="0.15">
      <c r="A42" s="9" t="s">
        <v>124</v>
      </c>
      <c r="B42" s="28" t="s">
        <v>83</v>
      </c>
      <c r="C42" s="28" t="s">
        <v>81</v>
      </c>
      <c r="D42" s="19" t="s">
        <v>89</v>
      </c>
      <c r="E42" s="7">
        <v>42348</v>
      </c>
      <c r="F42" s="7">
        <v>44534</v>
      </c>
      <c r="G42" s="31"/>
      <c r="H42" s="8">
        <f t="shared" si="3"/>
        <v>44898</v>
      </c>
      <c r="I42" s="11">
        <f t="shared" ca="1" si="0"/>
        <v>189</v>
      </c>
      <c r="J42" s="9" t="str">
        <f t="shared" ca="1" si="1"/>
        <v>NOT DUE</v>
      </c>
      <c r="K42" s="13"/>
      <c r="L42" s="10"/>
    </row>
    <row r="43" spans="1:12" ht="24" x14ac:dyDescent="0.15">
      <c r="A43" s="9" t="s">
        <v>125</v>
      </c>
      <c r="B43" s="28" t="s">
        <v>84</v>
      </c>
      <c r="C43" s="28" t="s">
        <v>85</v>
      </c>
      <c r="D43" s="19" t="s">
        <v>89</v>
      </c>
      <c r="E43" s="7">
        <v>42348</v>
      </c>
      <c r="F43" s="7">
        <v>44534</v>
      </c>
      <c r="G43" s="31"/>
      <c r="H43" s="8">
        <f t="shared" si="3"/>
        <v>44898</v>
      </c>
      <c r="I43" s="11">
        <f t="shared" ca="1" si="0"/>
        <v>189</v>
      </c>
      <c r="J43" s="9" t="str">
        <f t="shared" ca="1" si="1"/>
        <v>NOT DUE</v>
      </c>
      <c r="K43" s="13"/>
      <c r="L43" s="10"/>
    </row>
    <row r="44" spans="1:12" ht="24" x14ac:dyDescent="0.15">
      <c r="A44" s="9" t="s">
        <v>3040</v>
      </c>
      <c r="B44" s="28" t="s">
        <v>86</v>
      </c>
      <c r="C44" s="28" t="s">
        <v>87</v>
      </c>
      <c r="D44" s="19" t="s">
        <v>89</v>
      </c>
      <c r="E44" s="7">
        <v>42348</v>
      </c>
      <c r="F44" s="7">
        <v>44534</v>
      </c>
      <c r="G44" s="31"/>
      <c r="H44" s="8">
        <f t="shared" si="3"/>
        <v>44898</v>
      </c>
      <c r="I44" s="11">
        <f t="shared" ca="1" si="0"/>
        <v>189</v>
      </c>
      <c r="J44" s="9" t="str">
        <f t="shared" ca="1" si="1"/>
        <v>NOT DUE</v>
      </c>
      <c r="K44" s="13"/>
      <c r="L44" s="10"/>
    </row>
    <row r="48" spans="1:12" x14ac:dyDescent="0.15">
      <c r="B48" s="66" t="s">
        <v>1418</v>
      </c>
      <c r="C48" s="62"/>
      <c r="D48" s="25" t="s">
        <v>1419</v>
      </c>
      <c r="F48" s="66" t="s">
        <v>1420</v>
      </c>
      <c r="G48" s="148"/>
      <c r="H48" s="148"/>
    </row>
    <row r="49" spans="3:8" x14ac:dyDescent="0.15">
      <c r="C49" s="18" t="str">
        <f>'Main Menu'!C124</f>
        <v>C/O Arn C. Montiague</v>
      </c>
      <c r="E49" s="64"/>
      <c r="F49" s="64"/>
      <c r="G49" s="64" t="str">
        <f>'Main Menu'!C123</f>
        <v>Capt. Wendell B. Judaya</v>
      </c>
      <c r="H49" s="64"/>
    </row>
    <row r="50" spans="3:8" x14ac:dyDescent="0.15">
      <c r="C50" s="18" t="str">
        <f>'Main Menu'!C127</f>
        <v>2/E Alan A. Canama</v>
      </c>
    </row>
  </sheetData>
  <sheetProtection selectLockedCells="1"/>
  <mergeCells count="10">
    <mergeCell ref="G48:H48"/>
    <mergeCell ref="A4:B4"/>
    <mergeCell ref="D4:E4"/>
    <mergeCell ref="A5:B5"/>
    <mergeCell ref="A1:B1"/>
    <mergeCell ref="D1:E1"/>
    <mergeCell ref="A2:B2"/>
    <mergeCell ref="D2:E2"/>
    <mergeCell ref="A3:B3"/>
    <mergeCell ref="D3:E3"/>
  </mergeCells>
  <phoneticPr fontId="10" type="noConversion"/>
  <conditionalFormatting sqref="J8:J30 J32:J44">
    <cfRule type="cellIs" dxfId="199" priority="4" operator="equal">
      <formula>"overdue"</formula>
    </cfRule>
  </conditionalFormatting>
  <conditionalFormatting sqref="J31">
    <cfRule type="cellIs" dxfId="198" priority="1" operator="equal">
      <formula>"overdue"</formula>
    </cfRule>
  </conditionalFormatting>
  <pageMargins left="0.7" right="0.7" top="0.75" bottom="0.75" header="0.3" footer="0.3"/>
  <pageSetup paperSize="9" scale="66" orientation="landscape" r:id="rId1"/>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2729</v>
      </c>
      <c r="D3" s="147" t="s">
        <v>9</v>
      </c>
      <c r="E3" s="147"/>
      <c r="F3" s="3" t="s">
        <v>2728</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'Ship Markings'!F5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2727</v>
      </c>
      <c r="B8" s="28" t="s">
        <v>2709</v>
      </c>
      <c r="C8" s="28" t="s">
        <v>2726</v>
      </c>
      <c r="D8" s="19" t="s">
        <v>419</v>
      </c>
      <c r="E8" s="86">
        <v>42348</v>
      </c>
      <c r="F8" s="7">
        <v>44673</v>
      </c>
      <c r="G8" s="12"/>
      <c r="H8" s="8">
        <f>DATE(YEAR(F8),MONTH(F8)+2,DAY(F8)-1)</f>
        <v>44733</v>
      </c>
      <c r="I8" s="11">
        <f ca="1">IF(ISBLANK(H8),"",H8-DATE(YEAR(NOW()),MONTH(NOW()),DAY(NOW())))</f>
        <v>24</v>
      </c>
      <c r="J8" s="9" t="str">
        <f ca="1">IF(I8="","",IF(I8&lt;0,"OVERDUE","NOT DUE"))</f>
        <v>NOT DUE</v>
      </c>
      <c r="K8" s="28"/>
      <c r="L8" s="57"/>
    </row>
    <row r="9" spans="1:12" x14ac:dyDescent="0.15">
      <c r="A9" s="9" t="s">
        <v>2725</v>
      </c>
      <c r="B9" s="28" t="s">
        <v>2714</v>
      </c>
      <c r="C9" s="28" t="s">
        <v>2724</v>
      </c>
      <c r="D9" s="19" t="s">
        <v>419</v>
      </c>
      <c r="E9" s="86">
        <v>42348</v>
      </c>
      <c r="F9" s="7">
        <f>F8</f>
        <v>44673</v>
      </c>
      <c r="G9" s="12"/>
      <c r="H9" s="8">
        <f>DATE(YEAR(F9),MONTH(F9)+2,DAY(F9)-1)</f>
        <v>44733</v>
      </c>
      <c r="I9" s="11">
        <f ca="1">IF(ISBLANK(H9),"",H9-DATE(YEAR(NOW()),MONTH(NOW()),DAY(NOW())))</f>
        <v>24</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5" spans="1:12" x14ac:dyDescent="0.15">
      <c r="C15" s="18" t="str">
        <f>'Main Menu'!C128</f>
        <v>4/E Ryan M. Cocjin</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4" priority="2" operator="equal">
      <formula>"overdue"</formula>
    </cfRule>
  </conditionalFormatting>
  <conditionalFormatting sqref="J9">
    <cfRule type="cellIs" dxfId="43" priority="1" operator="equal">
      <formula>"overdue"</formula>
    </cfRule>
  </conditionalFormatting>
  <pageMargins left="0.7" right="0.7" top="0.75" bottom="0.75" header="0.3" footer="0.3"/>
  <pageSetup paperSize="9" orientation="portrait" r:id="rId1"/>
  <drawing r:id="rId2"/>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19FF81"/>
  </sheetPr>
  <dimension ref="A1:L18"/>
  <sheetViews>
    <sheetView workbookViewId="0">
      <selection activeCell="G20" sqref="G2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2740</v>
      </c>
      <c r="D3" s="147" t="s">
        <v>9</v>
      </c>
      <c r="E3" s="147"/>
      <c r="F3" s="3" t="s">
        <v>2739</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'Suez Light and Davit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2738</v>
      </c>
      <c r="B8" s="28" t="s">
        <v>2709</v>
      </c>
      <c r="C8" s="28" t="s">
        <v>2737</v>
      </c>
      <c r="D8" s="19" t="s">
        <v>2014</v>
      </c>
      <c r="E8" s="86">
        <v>42348</v>
      </c>
      <c r="F8" s="7">
        <v>44681</v>
      </c>
      <c r="G8" s="12"/>
      <c r="H8" s="7">
        <f>EDATE(F8-1,1)</f>
        <v>44710</v>
      </c>
      <c r="I8" s="11">
        <f ca="1">IF(ISBLANK(H8),"",H8-DATE(YEAR(NOW()),MONTH(NOW()),DAY(NOW())))</f>
        <v>1</v>
      </c>
      <c r="J8" s="9" t="str">
        <f ca="1">IF(I8="","",IF(I8&lt;0,"OVERDUE","NOT DUE"))</f>
        <v>NOT DUE</v>
      </c>
      <c r="K8" s="28"/>
      <c r="L8" s="57" t="s">
        <v>2697</v>
      </c>
    </row>
    <row r="9" spans="1:12" ht="24" x14ac:dyDescent="0.15">
      <c r="A9" s="9" t="s">
        <v>2736</v>
      </c>
      <c r="B9" s="28" t="s">
        <v>2735</v>
      </c>
      <c r="C9" s="28" t="s">
        <v>2734</v>
      </c>
      <c r="D9" s="19" t="s">
        <v>2014</v>
      </c>
      <c r="E9" s="86">
        <v>42348</v>
      </c>
      <c r="F9" s="7">
        <v>44681</v>
      </c>
      <c r="G9" s="12"/>
      <c r="H9" s="7">
        <f t="shared" ref="H9:H10" si="0">EDATE(F9-1,1)</f>
        <v>44710</v>
      </c>
      <c r="I9" s="11">
        <f ca="1">IF(ISBLANK(H9),"",H9-DATE(YEAR(NOW()),MONTH(NOW()),DAY(NOW())))</f>
        <v>1</v>
      </c>
      <c r="J9" s="9" t="str">
        <f ca="1">IF(I9="","",IF(I9&lt;0,"OVERDUE","NOT DUE"))</f>
        <v>NOT DUE</v>
      </c>
      <c r="K9" s="28"/>
      <c r="L9" s="57" t="s">
        <v>2733</v>
      </c>
    </row>
    <row r="10" spans="1:12" x14ac:dyDescent="0.15">
      <c r="A10" s="9" t="s">
        <v>2732</v>
      </c>
      <c r="B10" s="28" t="s">
        <v>2714</v>
      </c>
      <c r="C10" s="28" t="s">
        <v>2731</v>
      </c>
      <c r="D10" s="19" t="s">
        <v>2014</v>
      </c>
      <c r="E10" s="86">
        <v>42348</v>
      </c>
      <c r="F10" s="7">
        <v>44681</v>
      </c>
      <c r="G10" s="12"/>
      <c r="H10" s="7">
        <f t="shared" si="0"/>
        <v>44710</v>
      </c>
      <c r="I10" s="11">
        <f ca="1">IF(ISBLANK(H10),"",H10-DATE(YEAR(NOW()),MONTH(NOW()),DAY(NOW())))</f>
        <v>1</v>
      </c>
      <c r="J10" s="9" t="str">
        <f ca="1">IF(I10="","",IF(I10&lt;0,"OVERDUE","NOT DUE"))</f>
        <v>NOT DUE</v>
      </c>
      <c r="K10" s="28"/>
      <c r="L10" s="57" t="s">
        <v>2730</v>
      </c>
    </row>
    <row r="14" spans="1:12" x14ac:dyDescent="0.15">
      <c r="B14" s="66" t="s">
        <v>1418</v>
      </c>
      <c r="C14" s="62"/>
      <c r="D14" s="25" t="s">
        <v>1419</v>
      </c>
      <c r="F14" t="s">
        <v>1420</v>
      </c>
      <c r="G14" s="65"/>
      <c r="H14" s="63"/>
    </row>
    <row r="15" spans="1:12" x14ac:dyDescent="0.15">
      <c r="C15" s="68" t="str">
        <f>'Main Menu'!C125</f>
        <v>2/O John Kyle S. igloria</v>
      </c>
      <c r="D15" s="83" t="str">
        <f>'Main Menu'!C124</f>
        <v>C/O Arn C. Montiague</v>
      </c>
      <c r="E15" s="64"/>
      <c r="F15" s="64"/>
      <c r="G15" s="83" t="str">
        <f>'Main Menu'!C123</f>
        <v>Capt. Wendell B. Judaya</v>
      </c>
      <c r="H15" s="64"/>
    </row>
    <row r="17" spans="2:8" x14ac:dyDescent="0.15">
      <c r="B17" s="87"/>
      <c r="D17" s="83"/>
      <c r="E17" s="85"/>
      <c r="H17" s="84"/>
    </row>
    <row r="18" spans="2:8" x14ac:dyDescent="0.15">
      <c r="B18" s="82"/>
      <c r="D18" s="83"/>
      <c r="E18" s="83"/>
      <c r="G18" s="155"/>
      <c r="H18" s="155"/>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42" priority="2" operator="equal">
      <formula>"overdue"</formula>
    </cfRule>
  </conditionalFormatting>
  <conditionalFormatting sqref="J9:J10">
    <cfRule type="cellIs" dxfId="41" priority="1" operator="equal">
      <formula>"overdue"</formula>
    </cfRule>
  </conditionalFormatting>
  <pageMargins left="0.7" right="0.7" top="0.75" bottom="0.75" header="0.3" footer="0.3"/>
  <pageSetup paperSize="9" orientation="portrait" r:id="rId1"/>
  <drawing r:id="rId2"/>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2746</v>
      </c>
      <c r="D3" s="147" t="s">
        <v>9</v>
      </c>
      <c r="E3" s="147"/>
      <c r="F3" s="3" t="s">
        <v>2745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'Hospital Room'!F5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36" x14ac:dyDescent="0.15">
      <c r="A8" s="9" t="s">
        <v>2744</v>
      </c>
      <c r="B8" s="28" t="s">
        <v>2709</v>
      </c>
      <c r="C8" s="28" t="s">
        <v>2743</v>
      </c>
      <c r="D8" s="19" t="s">
        <v>366</v>
      </c>
      <c r="E8" s="86">
        <v>42348</v>
      </c>
      <c r="F8" s="7">
        <v>44702</v>
      </c>
      <c r="G8" s="12"/>
      <c r="H8" s="8">
        <f>DATE(YEAR(F8),MONTH(F8)+3,DAY(F8)-1)</f>
        <v>44793</v>
      </c>
      <c r="I8" s="11">
        <f ca="1">IF(ISBLANK(H8),"",H8-DATE(YEAR(NOW()),MONTH(NOW()),DAY(NOW())))</f>
        <v>84</v>
      </c>
      <c r="J8" s="9" t="str">
        <f ca="1">IF(I8="","",IF(I8&lt;0,"OVERDUE","NOT DUE"))</f>
        <v>NOT DUE</v>
      </c>
      <c r="K8" s="28"/>
      <c r="L8" s="57"/>
    </row>
    <row r="9" spans="1:12" x14ac:dyDescent="0.15">
      <c r="A9" s="9" t="s">
        <v>2742</v>
      </c>
      <c r="B9" s="28" t="s">
        <v>2714</v>
      </c>
      <c r="C9" s="28" t="s">
        <v>2741</v>
      </c>
      <c r="D9" s="19" t="s">
        <v>366</v>
      </c>
      <c r="E9" s="86">
        <v>42348</v>
      </c>
      <c r="F9" s="7">
        <f>F8</f>
        <v>44702</v>
      </c>
      <c r="G9" s="12"/>
      <c r="H9" s="8">
        <f>DATE(YEAR(F9),MONTH(F9)+3,DAY(F9)-1)</f>
        <v>44793</v>
      </c>
      <c r="I9" s="11">
        <f ca="1">IF(ISBLANK(H9),"",H9-DATE(YEAR(NOW()),MONTH(NOW()),DAY(NOW())))</f>
        <v>84</v>
      </c>
      <c r="J9" s="9" t="str">
        <f ca="1">IF(I9="","",IF(I9&lt;0,"OVERDUE","NOT DUE"))</f>
        <v>NOT DUE</v>
      </c>
      <c r="K9" s="28"/>
      <c r="L9" s="57"/>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40" priority="2" operator="equal">
      <formula>"overdue"</formula>
    </cfRule>
  </conditionalFormatting>
  <conditionalFormatting sqref="J9">
    <cfRule type="cellIs" dxfId="39" priority="1" operator="equal">
      <formula>"overdue"</formula>
    </cfRule>
  </conditionalFormatting>
  <pageMargins left="0.7" right="0.7" top="0.75" bottom="0.75" header="0.3" footer="0.3"/>
  <pageSetup paperSize="9" orientation="portrait" r:id="rId1"/>
  <drawing r:id="rId2"/>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L18"/>
  <sheetViews>
    <sheetView topLeftCell="B1" workbookViewId="0">
      <selection activeCell="F8" sqref="F8: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3142</v>
      </c>
      <c r="D3" s="147" t="s">
        <v>9</v>
      </c>
      <c r="E3" s="147"/>
      <c r="F3" s="3" t="s">
        <v>2755</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'Miscellaneous Davit'!F5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67.5" x14ac:dyDescent="0.15">
      <c r="A8" s="9" t="s">
        <v>2754</v>
      </c>
      <c r="B8" s="28" t="s">
        <v>2709</v>
      </c>
      <c r="C8" s="28" t="s">
        <v>2753</v>
      </c>
      <c r="D8" s="19" t="s">
        <v>2014</v>
      </c>
      <c r="E8" s="101">
        <v>42348</v>
      </c>
      <c r="F8" s="7">
        <v>44709</v>
      </c>
      <c r="G8" s="12"/>
      <c r="H8" s="8">
        <f>EDATE(F8-1,1)</f>
        <v>44739</v>
      </c>
      <c r="I8" s="11">
        <f ca="1">IF(ISBLANK(H8),"",H8-DATE(YEAR(NOW()),MONTH(NOW()),DAY(NOW())))</f>
        <v>30</v>
      </c>
      <c r="J8" s="9" t="str">
        <f ca="1">IF(I8="","",IF(I8&lt;0,"OVERDUE","NOT DUE"))</f>
        <v>NOT DUE</v>
      </c>
      <c r="K8" s="28"/>
      <c r="L8" s="57" t="s">
        <v>3147</v>
      </c>
    </row>
    <row r="9" spans="1:12" x14ac:dyDescent="0.15">
      <c r="A9" s="9" t="s">
        <v>2752</v>
      </c>
      <c r="B9" s="28" t="s">
        <v>2714</v>
      </c>
      <c r="C9" s="28" t="s">
        <v>2751</v>
      </c>
      <c r="D9" s="19" t="s">
        <v>2014</v>
      </c>
      <c r="E9" s="101">
        <v>42348</v>
      </c>
      <c r="F9" s="7">
        <v>44709</v>
      </c>
      <c r="G9" s="12"/>
      <c r="H9" s="8">
        <f>EDATE(F9-1,1)</f>
        <v>44739</v>
      </c>
      <c r="I9" s="11">
        <f ca="1">IF(ISBLANK(H9),"",H9-DATE(YEAR(NOW()),MONTH(NOW()),DAY(NOW())))</f>
        <v>30</v>
      </c>
      <c r="J9" s="9" t="str">
        <f ca="1">IF(I9="","",IF(I9&lt;0,"OVERDUE","NOT DUE"))</f>
        <v>NOT DUE</v>
      </c>
      <c r="K9" s="28"/>
      <c r="L9" s="57" t="s">
        <v>2750</v>
      </c>
    </row>
    <row r="10" spans="1:12" ht="24" x14ac:dyDescent="0.15">
      <c r="A10" s="9" t="s">
        <v>2749</v>
      </c>
      <c r="B10" s="28" t="s">
        <v>2748</v>
      </c>
      <c r="C10" s="28" t="s">
        <v>2747</v>
      </c>
      <c r="D10" s="19" t="s">
        <v>2014</v>
      </c>
      <c r="E10" s="101">
        <v>42348</v>
      </c>
      <c r="F10" s="7">
        <v>44709</v>
      </c>
      <c r="G10" s="12"/>
      <c r="H10" s="8">
        <f>EDATE(F10-1,1)</f>
        <v>44739</v>
      </c>
      <c r="I10" s="11">
        <f ca="1">IF(ISBLANK(H10),"",H10-DATE(YEAR(NOW()),MONTH(NOW()),DAY(NOW())))</f>
        <v>30</v>
      </c>
      <c r="J10" s="9" t="str">
        <f ca="1">IF(I10="","",IF(I10&lt;0,"OVERDUE","NOT DUE"))</f>
        <v>NOT DUE</v>
      </c>
      <c r="K10" s="28"/>
      <c r="L10" s="57" t="s">
        <v>3207</v>
      </c>
    </row>
    <row r="14" spans="1:12" x14ac:dyDescent="0.15">
      <c r="B14" s="66" t="s">
        <v>1418</v>
      </c>
      <c r="C14" s="62"/>
      <c r="D14" s="25" t="s">
        <v>1419</v>
      </c>
      <c r="F14" s="66" t="s">
        <v>1420</v>
      </c>
      <c r="G14" s="65"/>
      <c r="H14" s="65"/>
    </row>
    <row r="15" spans="1:12" x14ac:dyDescent="0.15">
      <c r="C15" s="18" t="str">
        <f>'Main Menu'!C126</f>
        <v>3/O Mario G. Honor Jr.</v>
      </c>
      <c r="G15" t="str">
        <f>'Main Menu'!C123</f>
        <v>Capt. Wendell B. Judaya</v>
      </c>
    </row>
    <row r="16" spans="1:12" x14ac:dyDescent="0.15">
      <c r="C16" s="25" t="str">
        <f>'Main Menu'!C124</f>
        <v>C/O Arn C. Montiague</v>
      </c>
    </row>
    <row r="17" spans="2:8" x14ac:dyDescent="0.15">
      <c r="B17" s="84"/>
      <c r="D17" s="83"/>
      <c r="E17" s="85"/>
      <c r="H17" s="84"/>
    </row>
    <row r="18" spans="2:8" x14ac:dyDescent="0.15">
      <c r="D18" s="83"/>
      <c r="E18" s="83"/>
      <c r="G18" s="155"/>
      <c r="H18" s="155"/>
    </row>
  </sheetData>
  <mergeCells count="10">
    <mergeCell ref="A4:B4"/>
    <mergeCell ref="D4:E4"/>
    <mergeCell ref="A5:B5"/>
    <mergeCell ref="G18:H18"/>
    <mergeCell ref="A1:B1"/>
    <mergeCell ref="D1:E1"/>
    <mergeCell ref="A2:B2"/>
    <mergeCell ref="D2:E2"/>
    <mergeCell ref="A3:B3"/>
    <mergeCell ref="D3:E3"/>
  </mergeCells>
  <phoneticPr fontId="10" type="noConversion"/>
  <conditionalFormatting sqref="J8">
    <cfRule type="cellIs" dxfId="38" priority="2" operator="equal">
      <formula>"overdue"</formula>
    </cfRule>
  </conditionalFormatting>
  <conditionalFormatting sqref="J9:J10">
    <cfRule type="cellIs" dxfId="37" priority="1" operator="equal">
      <formula>"overdue"</formula>
    </cfRule>
  </conditionalFormatting>
  <pageMargins left="0.7" right="0.7" top="0.75" bottom="0.75" header="0.3" footer="0.3"/>
  <pageSetup paperSize="9" orientation="portrait" r:id="rId1"/>
  <drawing r:id="rId2"/>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2764</v>
      </c>
      <c r="D3" s="147" t="s">
        <v>9</v>
      </c>
      <c r="E3" s="147"/>
      <c r="F3" s="3" t="s">
        <v>2763</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'Computers and Printers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2762</v>
      </c>
      <c r="B8" s="28" t="s">
        <v>2709</v>
      </c>
      <c r="C8" s="28" t="s">
        <v>2761</v>
      </c>
      <c r="D8" s="19" t="s">
        <v>2014</v>
      </c>
      <c r="E8" s="86">
        <v>42348</v>
      </c>
      <c r="F8" s="7">
        <v>44709</v>
      </c>
      <c r="G8" s="12"/>
      <c r="H8" s="8">
        <f>EDATE(F8-1,1)</f>
        <v>44739</v>
      </c>
      <c r="I8" s="11">
        <f ca="1">IF(ISBLANK(H8),"",H8-DATE(YEAR(NOW()),MONTH(NOW()),DAY(NOW())))</f>
        <v>30</v>
      </c>
      <c r="J8" s="9" t="str">
        <f ca="1">IF(I8="","",IF(I8&lt;0,"OVERDUE","NOT DUE"))</f>
        <v>NOT DUE</v>
      </c>
      <c r="K8" s="28"/>
      <c r="L8" s="57"/>
    </row>
    <row r="9" spans="1:12" x14ac:dyDescent="0.15">
      <c r="A9" s="9" t="s">
        <v>2760</v>
      </c>
      <c r="B9" s="28" t="s">
        <v>2714</v>
      </c>
      <c r="C9" s="28" t="s">
        <v>2759</v>
      </c>
      <c r="D9" s="19" t="s">
        <v>2014</v>
      </c>
      <c r="E9" s="86">
        <v>42348</v>
      </c>
      <c r="F9" s="7">
        <f>F8</f>
        <v>44709</v>
      </c>
      <c r="G9" s="12"/>
      <c r="H9" s="8">
        <f>EDATE(F9-1,1)</f>
        <v>44739</v>
      </c>
      <c r="I9" s="11">
        <f ca="1">IF(ISBLANK(H9),"",H9-DATE(YEAR(NOW()),MONTH(NOW()),DAY(NOW())))</f>
        <v>30</v>
      </c>
      <c r="J9" s="9" t="str">
        <f ca="1">IF(I9="","",IF(I9&lt;0,"OVERDUE","NOT DUE"))</f>
        <v>NOT DUE</v>
      </c>
      <c r="K9" s="28"/>
      <c r="L9" s="57"/>
    </row>
    <row r="10" spans="1:12" ht="24" x14ac:dyDescent="0.15">
      <c r="A10" s="9" t="s">
        <v>2758</v>
      </c>
      <c r="B10" s="28" t="s">
        <v>2757</v>
      </c>
      <c r="C10" s="28" t="s">
        <v>2756</v>
      </c>
      <c r="D10" s="19" t="s">
        <v>366</v>
      </c>
      <c r="E10" s="86">
        <v>42348</v>
      </c>
      <c r="F10" s="7">
        <v>44688</v>
      </c>
      <c r="G10" s="12"/>
      <c r="H10" s="8">
        <f>DATE(YEAR(F10),MONTH(F10)+3,DAY(F10)-1)</f>
        <v>44779</v>
      </c>
      <c r="I10" s="11">
        <f ca="1">IF(ISBLANK(H10),"",H10-DATE(YEAR(NOW()),MONTH(NOW()),DAY(NOW())))</f>
        <v>70</v>
      </c>
      <c r="J10" s="9" t="str">
        <f ca="1">IF(I10="","",IF(I10&lt;0,"OVERDUE","NOT DUE"))</f>
        <v>NOT DUE</v>
      </c>
      <c r="K10" s="28"/>
      <c r="L10" s="57"/>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6" priority="2" operator="equal">
      <formula>"overdue"</formula>
    </cfRule>
  </conditionalFormatting>
  <conditionalFormatting sqref="J9:J10">
    <cfRule type="cellIs" dxfId="35" priority="1" operator="equal">
      <formula>"overdue"</formula>
    </cfRule>
  </conditionalFormatting>
  <pageMargins left="0.7" right="0.7" top="0.75" bottom="0.75" header="0.3" footer="0.3"/>
  <pageSetup paperSize="9" orientation="portrait" r:id="rId1"/>
  <drawing r:id="rId2"/>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0"/>
  <sheetViews>
    <sheetView topLeftCell="B1"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2771</v>
      </c>
      <c r="D3" s="147" t="s">
        <v>9</v>
      </c>
      <c r="E3" s="147"/>
      <c r="F3" s="3" t="s">
        <v>2770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'Recreational Equipment'!F5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78.75" x14ac:dyDescent="0.15">
      <c r="A8" s="9" t="s">
        <v>2769</v>
      </c>
      <c r="B8" s="28" t="s">
        <v>2709</v>
      </c>
      <c r="C8" s="28" t="s">
        <v>2768</v>
      </c>
      <c r="D8" s="19" t="s">
        <v>2014</v>
      </c>
      <c r="E8" s="86">
        <v>42348</v>
      </c>
      <c r="F8" s="7">
        <v>44709</v>
      </c>
      <c r="G8" s="12"/>
      <c r="H8" s="8">
        <f>EDATE(F8-1,1)</f>
        <v>44739</v>
      </c>
      <c r="I8" s="11">
        <f ca="1">IF(ISBLANK(H8),"",H8-DATE(YEAR(NOW()),MONTH(NOW()),DAY(NOW())))</f>
        <v>30</v>
      </c>
      <c r="J8" s="9" t="str">
        <f ca="1">IF(I8="","",IF(I8&lt;0,"OVERDUE","NOT DUE"))</f>
        <v>NOT DUE</v>
      </c>
      <c r="K8" s="28"/>
      <c r="L8" s="57" t="s">
        <v>3119</v>
      </c>
    </row>
    <row r="9" spans="1:12" x14ac:dyDescent="0.15">
      <c r="A9" s="9" t="s">
        <v>2767</v>
      </c>
      <c r="B9" s="28" t="s">
        <v>2714</v>
      </c>
      <c r="C9" s="28" t="s">
        <v>2766</v>
      </c>
      <c r="D9" s="19" t="s">
        <v>2014</v>
      </c>
      <c r="E9" s="86">
        <v>42348</v>
      </c>
      <c r="F9" s="7">
        <f>F8</f>
        <v>44709</v>
      </c>
      <c r="G9" s="12"/>
      <c r="H9" s="8">
        <f>EDATE(F9-1,1)</f>
        <v>44739</v>
      </c>
      <c r="I9" s="11">
        <f ca="1">IF(ISBLANK(H9),"",H9-DATE(YEAR(NOW()),MONTH(NOW()),DAY(NOW())))</f>
        <v>30</v>
      </c>
      <c r="J9" s="9" t="str">
        <f ca="1">IF(I9="","",IF(I9&lt;0,"OVERDUE","NOT DUE"))</f>
        <v>NOT DUE</v>
      </c>
      <c r="K9" s="28"/>
      <c r="L9" s="57"/>
    </row>
    <row r="10" spans="1:12" ht="24" x14ac:dyDescent="0.15">
      <c r="A10" s="9" t="s">
        <v>2765</v>
      </c>
      <c r="B10" s="28" t="s">
        <v>2757</v>
      </c>
      <c r="C10" s="28" t="s">
        <v>2756</v>
      </c>
      <c r="D10" s="19" t="s">
        <v>366</v>
      </c>
      <c r="E10" s="86">
        <v>42348</v>
      </c>
      <c r="F10" s="7">
        <v>44688</v>
      </c>
      <c r="G10" s="12"/>
      <c r="H10" s="8">
        <f>DATE(YEAR(F10),MONTH(F10)+3,DAY(F10)-1)</f>
        <v>44779</v>
      </c>
      <c r="I10" s="11">
        <f ca="1">IF(ISBLANK(H10),"",H10-DATE(YEAR(NOW()),MONTH(NOW()),DAY(NOW())))</f>
        <v>70</v>
      </c>
      <c r="J10" s="9" t="str">
        <f ca="1">IF(I10="","",IF(I10&lt;0,"OVERDUE","NOT DUE"))</f>
        <v>NOT DUE</v>
      </c>
      <c r="K10" s="28"/>
      <c r="L10" s="57"/>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6" spans="1:12" x14ac:dyDescent="0.15">
      <c r="C16" s="18" t="str">
        <f>'Main Menu'!C128</f>
        <v>4/E Ryan M. Cocjin</v>
      </c>
    </row>
    <row r="17" spans="2:8" x14ac:dyDescent="0.15">
      <c r="C17" s="85"/>
      <c r="G17" s="84"/>
      <c r="H17" s="84"/>
    </row>
    <row r="18" spans="2:8" x14ac:dyDescent="0.15">
      <c r="B18" s="82"/>
      <c r="C18" s="83"/>
    </row>
    <row r="19" spans="2:8" x14ac:dyDescent="0.15">
      <c r="B19" s="85"/>
      <c r="D19" s="83"/>
      <c r="E19" s="85"/>
      <c r="H19" s="84"/>
    </row>
    <row r="20" spans="2:8" x14ac:dyDescent="0.15">
      <c r="B20" s="83"/>
      <c r="D20" s="83"/>
      <c r="E20" s="83"/>
      <c r="G20" s="155"/>
      <c r="H20" s="155"/>
    </row>
  </sheetData>
  <mergeCells count="10">
    <mergeCell ref="A4:B4"/>
    <mergeCell ref="D4:E4"/>
    <mergeCell ref="A5:B5"/>
    <mergeCell ref="G20:H20"/>
    <mergeCell ref="A1:B1"/>
    <mergeCell ref="D1:E1"/>
    <mergeCell ref="A2:B2"/>
    <mergeCell ref="D2:E2"/>
    <mergeCell ref="A3:B3"/>
    <mergeCell ref="D3:E3"/>
  </mergeCells>
  <phoneticPr fontId="10" type="noConversion"/>
  <conditionalFormatting sqref="J8">
    <cfRule type="cellIs" dxfId="34" priority="2" operator="equal">
      <formula>"overdue"</formula>
    </cfRule>
  </conditionalFormatting>
  <conditionalFormatting sqref="J9:J10">
    <cfRule type="cellIs" dxfId="33" priority="1" operator="equal">
      <formula>"overdue"</formula>
    </cfRule>
  </conditionalFormatting>
  <pageMargins left="0.7" right="0.7" top="0.75" bottom="0.75" header="0.3" footer="0.3"/>
  <pageSetup paperSize="9" orientation="portrait" r:id="rId1"/>
  <drawing r:id="rId2"/>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6"/>
  <sheetViews>
    <sheetView workbookViewId="0">
      <selection activeCell="F9" sqref="F9"/>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2784</v>
      </c>
      <c r="D3" s="147" t="s">
        <v>9</v>
      </c>
      <c r="E3" s="147"/>
      <c r="F3" s="3" t="s">
        <v>2783</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'Washing Machines and Dryers'!F5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x14ac:dyDescent="0.15">
      <c r="A8" s="9" t="s">
        <v>2782</v>
      </c>
      <c r="B8" s="28" t="s">
        <v>2781</v>
      </c>
      <c r="C8" s="28" t="s">
        <v>2780</v>
      </c>
      <c r="D8" s="19" t="s">
        <v>1467</v>
      </c>
      <c r="E8" s="7">
        <v>42348</v>
      </c>
      <c r="F8" s="7">
        <v>44709</v>
      </c>
      <c r="G8" s="12"/>
      <c r="H8" s="8">
        <f t="shared" ref="H8:H15" si="0">EDATE(F8-1,1)</f>
        <v>44739</v>
      </c>
      <c r="I8" s="11">
        <f t="shared" ref="I8:I15" ca="1" si="1">IF(ISBLANK(H8),"",H8-DATE(YEAR(NOW()),MONTH(NOW()),DAY(NOW())))</f>
        <v>30</v>
      </c>
      <c r="J8" s="9" t="str">
        <f t="shared" ref="J8:J15" ca="1" si="2">IF(I8="","",IF(I8&lt;0,"OVERDUE","NOT DUE"))</f>
        <v>NOT DUE</v>
      </c>
      <c r="K8" s="28"/>
      <c r="L8" s="10"/>
    </row>
    <row r="9" spans="1:12" ht="24" x14ac:dyDescent="0.15">
      <c r="A9" s="9" t="s">
        <v>2779</v>
      </c>
      <c r="B9" s="28" t="s">
        <v>2056</v>
      </c>
      <c r="C9" s="28" t="s">
        <v>2057</v>
      </c>
      <c r="D9" s="19" t="s">
        <v>1467</v>
      </c>
      <c r="E9" s="7">
        <v>42348</v>
      </c>
      <c r="F9" s="7">
        <f>F8</f>
        <v>44709</v>
      </c>
      <c r="G9" s="12"/>
      <c r="H9" s="8">
        <f t="shared" si="0"/>
        <v>44739</v>
      </c>
      <c r="I9" s="11">
        <f t="shared" ca="1" si="1"/>
        <v>30</v>
      </c>
      <c r="J9" s="9" t="str">
        <f t="shared" ca="1" si="2"/>
        <v>NOT DUE</v>
      </c>
      <c r="K9" s="28"/>
      <c r="L9" s="10"/>
    </row>
    <row r="10" spans="1:12" ht="24" x14ac:dyDescent="0.15">
      <c r="A10" s="9" t="s">
        <v>2778</v>
      </c>
      <c r="B10" s="28" t="s">
        <v>2058</v>
      </c>
      <c r="C10" s="28" t="s">
        <v>2059</v>
      </c>
      <c r="D10" s="19" t="s">
        <v>1467</v>
      </c>
      <c r="E10" s="7">
        <v>42348</v>
      </c>
      <c r="F10" s="7">
        <f>F8</f>
        <v>44709</v>
      </c>
      <c r="G10" s="12"/>
      <c r="H10" s="8">
        <f t="shared" si="0"/>
        <v>44739</v>
      </c>
      <c r="I10" s="11">
        <f t="shared" ca="1" si="1"/>
        <v>30</v>
      </c>
      <c r="J10" s="9" t="str">
        <f t="shared" ca="1" si="2"/>
        <v>NOT DUE</v>
      </c>
      <c r="K10" s="28"/>
      <c r="L10" s="10"/>
    </row>
    <row r="11" spans="1:12" ht="24" x14ac:dyDescent="0.15">
      <c r="A11" s="9" t="s">
        <v>2777</v>
      </c>
      <c r="B11" s="28" t="s">
        <v>2060</v>
      </c>
      <c r="C11" s="28" t="s">
        <v>2061</v>
      </c>
      <c r="D11" s="19" t="s">
        <v>1467</v>
      </c>
      <c r="E11" s="7">
        <v>42348</v>
      </c>
      <c r="F11" s="7">
        <f>F8</f>
        <v>44709</v>
      </c>
      <c r="G11" s="12"/>
      <c r="H11" s="8">
        <f t="shared" si="0"/>
        <v>44739</v>
      </c>
      <c r="I11" s="11">
        <f t="shared" ca="1" si="1"/>
        <v>30</v>
      </c>
      <c r="J11" s="9" t="str">
        <f t="shared" ca="1" si="2"/>
        <v>NOT DUE</v>
      </c>
      <c r="K11" s="28"/>
      <c r="L11" s="10"/>
    </row>
    <row r="12" spans="1:12" ht="24" x14ac:dyDescent="0.15">
      <c r="A12" s="9" t="s">
        <v>2776</v>
      </c>
      <c r="B12" s="28" t="s">
        <v>2062</v>
      </c>
      <c r="C12" s="28" t="s">
        <v>2061</v>
      </c>
      <c r="D12" s="19" t="s">
        <v>1467</v>
      </c>
      <c r="E12" s="7">
        <v>42348</v>
      </c>
      <c r="F12" s="7">
        <f>F8</f>
        <v>44709</v>
      </c>
      <c r="G12" s="12"/>
      <c r="H12" s="8">
        <f t="shared" si="0"/>
        <v>44739</v>
      </c>
      <c r="I12" s="11">
        <f t="shared" ca="1" si="1"/>
        <v>30</v>
      </c>
      <c r="J12" s="9" t="str">
        <f t="shared" ca="1" si="2"/>
        <v>NOT DUE</v>
      </c>
      <c r="K12" s="28"/>
      <c r="L12" s="10"/>
    </row>
    <row r="13" spans="1:12" x14ac:dyDescent="0.15">
      <c r="A13" s="9" t="s">
        <v>2775</v>
      </c>
      <c r="B13" s="28" t="s">
        <v>1453</v>
      </c>
      <c r="C13" s="28" t="s">
        <v>2063</v>
      </c>
      <c r="D13" s="19" t="s">
        <v>1467</v>
      </c>
      <c r="E13" s="7">
        <v>42348</v>
      </c>
      <c r="F13" s="7">
        <f>F8</f>
        <v>44709</v>
      </c>
      <c r="G13" s="12"/>
      <c r="H13" s="8">
        <f t="shared" si="0"/>
        <v>44739</v>
      </c>
      <c r="I13" s="11">
        <f t="shared" ca="1" si="1"/>
        <v>30</v>
      </c>
      <c r="J13" s="9" t="str">
        <f t="shared" ca="1" si="2"/>
        <v>NOT DUE</v>
      </c>
      <c r="K13" s="28"/>
      <c r="L13" s="10"/>
    </row>
    <row r="14" spans="1:12" ht="24" x14ac:dyDescent="0.15">
      <c r="A14" s="9" t="s">
        <v>2774</v>
      </c>
      <c r="B14" s="28" t="s">
        <v>2064</v>
      </c>
      <c r="C14" s="28" t="s">
        <v>2061</v>
      </c>
      <c r="D14" s="19" t="s">
        <v>1467</v>
      </c>
      <c r="E14" s="7">
        <v>42348</v>
      </c>
      <c r="F14" s="7">
        <f>F8</f>
        <v>44709</v>
      </c>
      <c r="G14" s="12"/>
      <c r="H14" s="8">
        <f t="shared" si="0"/>
        <v>44739</v>
      </c>
      <c r="I14" s="11">
        <f t="shared" ca="1" si="1"/>
        <v>30</v>
      </c>
      <c r="J14" s="9" t="str">
        <f t="shared" ca="1" si="2"/>
        <v>NOT DUE</v>
      </c>
      <c r="K14" s="28"/>
      <c r="L14" s="10"/>
    </row>
    <row r="15" spans="1:12" ht="24" x14ac:dyDescent="0.15">
      <c r="A15" s="9" t="s">
        <v>2773</v>
      </c>
      <c r="B15" s="28" t="s">
        <v>2772</v>
      </c>
      <c r="C15" s="28" t="s">
        <v>2067</v>
      </c>
      <c r="D15" s="19" t="s">
        <v>1467</v>
      </c>
      <c r="E15" s="7">
        <v>42348</v>
      </c>
      <c r="F15" s="7">
        <f>F8</f>
        <v>44709</v>
      </c>
      <c r="G15" s="12"/>
      <c r="H15" s="8">
        <f t="shared" si="0"/>
        <v>44739</v>
      </c>
      <c r="I15" s="11">
        <f t="shared" ca="1" si="1"/>
        <v>30</v>
      </c>
      <c r="J15" s="9" t="str">
        <f t="shared" ca="1" si="2"/>
        <v>NOT DUE</v>
      </c>
      <c r="K15" s="28"/>
      <c r="L15" s="10"/>
    </row>
    <row r="19" spans="2:8" x14ac:dyDescent="0.15">
      <c r="B19" s="66" t="s">
        <v>1418</v>
      </c>
      <c r="C19" s="62"/>
      <c r="D19" s="25" t="s">
        <v>1419</v>
      </c>
      <c r="F19" s="66" t="s">
        <v>1420</v>
      </c>
      <c r="G19" s="65"/>
      <c r="H19" s="65"/>
    </row>
    <row r="20" spans="2:8" x14ac:dyDescent="0.15">
      <c r="C20" s="18" t="str">
        <f>'Main Menu'!C124</f>
        <v>C/O Arn C. Montiague</v>
      </c>
      <c r="G20" t="str">
        <f>'Main Menu'!C123</f>
        <v>Capt. Wendell B. Judaya</v>
      </c>
    </row>
    <row r="23" spans="2:8" x14ac:dyDescent="0.15">
      <c r="C23" s="85"/>
      <c r="G23" s="84"/>
      <c r="H23" s="84"/>
    </row>
    <row r="24" spans="2:8" x14ac:dyDescent="0.15">
      <c r="B24" s="82"/>
      <c r="C24" s="83"/>
    </row>
    <row r="25" spans="2:8" x14ac:dyDescent="0.15">
      <c r="B25" s="85"/>
      <c r="D25" s="83"/>
      <c r="E25" s="85"/>
      <c r="H25" s="84"/>
    </row>
    <row r="26" spans="2:8" x14ac:dyDescent="0.15">
      <c r="B26" s="83"/>
      <c r="D26" s="83"/>
      <c r="E26" s="83"/>
      <c r="G26" s="155"/>
      <c r="H26" s="155"/>
    </row>
  </sheetData>
  <mergeCells count="10">
    <mergeCell ref="A4:B4"/>
    <mergeCell ref="D4:E4"/>
    <mergeCell ref="A5:B5"/>
    <mergeCell ref="G26:H26"/>
    <mergeCell ref="A1:B1"/>
    <mergeCell ref="D1:E1"/>
    <mergeCell ref="A2:B2"/>
    <mergeCell ref="D2:E2"/>
    <mergeCell ref="A3:B3"/>
    <mergeCell ref="D3:E3"/>
  </mergeCells>
  <phoneticPr fontId="10" type="noConversion"/>
  <conditionalFormatting sqref="J8:J15">
    <cfRule type="cellIs" dxfId="32" priority="1" operator="equal">
      <formula>"overdue"</formula>
    </cfRule>
  </conditionalFormatting>
  <pageMargins left="0.7" right="0.7" top="0.75" bottom="0.75" header="0.3" footer="0.3"/>
  <drawing r:id="rId1"/>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19"/>
  <sheetViews>
    <sheetView zoomScaleNormal="100" workbookViewId="0">
      <selection activeCell="F10" sqref="F10"/>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2791</v>
      </c>
      <c r="D3" s="147" t="s">
        <v>9</v>
      </c>
      <c r="E3" s="147"/>
      <c r="F3" s="3" t="s">
        <v>2790</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'Aft Deck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2789</v>
      </c>
      <c r="B8" s="28" t="s">
        <v>2709</v>
      </c>
      <c r="C8" s="28" t="s">
        <v>2788</v>
      </c>
      <c r="D8" s="19" t="s">
        <v>419</v>
      </c>
      <c r="E8" s="7">
        <v>44359</v>
      </c>
      <c r="F8" s="7">
        <v>44698</v>
      </c>
      <c r="G8" s="12"/>
      <c r="H8" s="8">
        <f>DATE(YEAR(F8),MONTH(F8)+2,DAY(F8)-1)</f>
        <v>44758</v>
      </c>
      <c r="I8" s="11">
        <f ca="1">IF(ISBLANK(H8),"",H8-DATE(YEAR(NOW()),MONTH(NOW()),DAY(NOW())))</f>
        <v>49</v>
      </c>
      <c r="J8" s="9" t="str">
        <f ca="1">IF(I8="","",IF(I8&lt;0,"OVERDUE","NOT DUE"))</f>
        <v>NOT DUE</v>
      </c>
      <c r="K8" s="28"/>
      <c r="L8" s="127"/>
    </row>
    <row r="9" spans="1:12" x14ac:dyDescent="0.15">
      <c r="A9" s="9" t="s">
        <v>2787</v>
      </c>
      <c r="B9" s="28" t="s">
        <v>2786</v>
      </c>
      <c r="C9" s="28" t="s">
        <v>2785</v>
      </c>
      <c r="D9" s="19" t="s">
        <v>419</v>
      </c>
      <c r="E9" s="7">
        <v>44359</v>
      </c>
      <c r="F9" s="7">
        <f>F8</f>
        <v>44698</v>
      </c>
      <c r="G9" s="12"/>
      <c r="H9" s="8">
        <f>DATE(YEAR(F9),MONTH(F9)+2,DAY(F9)-1)</f>
        <v>44758</v>
      </c>
      <c r="I9" s="11">
        <f ca="1">IF(ISBLANK(H9),"",H9-DATE(YEAR(NOW()),MONTH(NOW()),DAY(NOW())))</f>
        <v>49</v>
      </c>
      <c r="J9" s="9" t="str">
        <f ca="1">IF(I9="","",IF(I9&lt;0,"OVERDUE","NOT DUE"))</f>
        <v>NOT DUE</v>
      </c>
      <c r="K9" s="28"/>
      <c r="L9" s="124"/>
    </row>
    <row r="13" spans="1:12" x14ac:dyDescent="0.15">
      <c r="B13" s="66" t="s">
        <v>1418</v>
      </c>
      <c r="C13" s="62"/>
      <c r="D13" s="25" t="s">
        <v>1419</v>
      </c>
      <c r="F13" s="66" t="s">
        <v>1420</v>
      </c>
      <c r="G13" s="65"/>
      <c r="H13" s="65"/>
    </row>
    <row r="14" spans="1:12" x14ac:dyDescent="0.15">
      <c r="C14" s="18" t="str">
        <f>'Main Menu'!C124</f>
        <v>C/O Arn C. Montiague</v>
      </c>
      <c r="G14" t="str">
        <f>'Main Menu'!C123</f>
        <v>Capt. Wendell B. Judaya</v>
      </c>
    </row>
    <row r="16" spans="1:12" x14ac:dyDescent="0.15">
      <c r="C16" s="85"/>
      <c r="G16" s="84"/>
      <c r="H16" s="84"/>
    </row>
    <row r="17" spans="2:8" x14ac:dyDescent="0.15">
      <c r="B17" s="82"/>
      <c r="C17" s="83"/>
    </row>
    <row r="18" spans="2:8" x14ac:dyDescent="0.15">
      <c r="B18" s="85"/>
      <c r="D18" s="83"/>
      <c r="E18" s="85"/>
      <c r="H18" s="84"/>
    </row>
    <row r="19" spans="2:8" x14ac:dyDescent="0.15">
      <c r="B19" s="83"/>
      <c r="D19" s="83"/>
      <c r="E19" s="83"/>
      <c r="G19" s="155"/>
      <c r="H19" s="155"/>
    </row>
  </sheetData>
  <mergeCells count="10">
    <mergeCell ref="A4:B4"/>
    <mergeCell ref="D4:E4"/>
    <mergeCell ref="A5:B5"/>
    <mergeCell ref="G19:H19"/>
    <mergeCell ref="A1:B1"/>
    <mergeCell ref="D1:E1"/>
    <mergeCell ref="A2:B2"/>
    <mergeCell ref="D2:E2"/>
    <mergeCell ref="A3:B3"/>
    <mergeCell ref="D3:E3"/>
  </mergeCells>
  <phoneticPr fontId="10" type="noConversion"/>
  <conditionalFormatting sqref="J8:J9">
    <cfRule type="cellIs" dxfId="31" priority="1" operator="equal">
      <formula>"overdue"</formula>
    </cfRule>
  </conditionalFormatting>
  <pageMargins left="0.7" right="0.7" top="0.75" bottom="0.75" header="0.3" footer="0.3"/>
  <pageSetup paperSize="9" scale="66" orientation="portrait" r:id="rId1"/>
  <drawing r:id="rId2"/>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2"/>
  <sheetViews>
    <sheetView workbookViewId="0">
      <selection activeCell="F12" sqref="F12"/>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2804</v>
      </c>
      <c r="D3" s="147" t="s">
        <v>9</v>
      </c>
      <c r="E3" s="147"/>
      <c r="F3" s="3" t="s">
        <v>2803</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'Main Deck Lifelines'!F5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24" x14ac:dyDescent="0.15">
      <c r="A8" s="9" t="s">
        <v>2802</v>
      </c>
      <c r="B8" s="28" t="s">
        <v>2058</v>
      </c>
      <c r="C8" s="28" t="s">
        <v>2801</v>
      </c>
      <c r="D8" s="19" t="s">
        <v>2792</v>
      </c>
      <c r="E8" s="7">
        <v>42348</v>
      </c>
      <c r="F8" s="7">
        <v>44681</v>
      </c>
      <c r="G8" s="12"/>
      <c r="H8" s="8">
        <f>DATE(YEAR(F8),MONTH(F8)+3,DAY(F8)-1)</f>
        <v>44771</v>
      </c>
      <c r="I8" s="11">
        <f ca="1">IF(ISBLANK(H8),"",H8-DATE(YEAR(NOW()),MONTH(NOW()),DAY(NOW())))</f>
        <v>62</v>
      </c>
      <c r="J8" s="9" t="str">
        <f ca="1">IF(I8="","",IF(I8&lt;0,"OVERDUE","NOT DUE"))</f>
        <v>NOT DUE</v>
      </c>
      <c r="K8" s="28"/>
      <c r="L8" s="10"/>
    </row>
    <row r="9" spans="1:12" ht="24" x14ac:dyDescent="0.15">
      <c r="A9" s="9" t="s">
        <v>2800</v>
      </c>
      <c r="B9" s="28" t="s">
        <v>2799</v>
      </c>
      <c r="C9" s="28" t="s">
        <v>2796</v>
      </c>
      <c r="D9" s="19" t="s">
        <v>2792</v>
      </c>
      <c r="E9" s="7">
        <v>42348</v>
      </c>
      <c r="F9" s="7">
        <f>F8</f>
        <v>44681</v>
      </c>
      <c r="G9" s="12"/>
      <c r="H9" s="8">
        <f>DATE(YEAR(F9),MONTH(F9)+3,DAY(F9)-1)</f>
        <v>44771</v>
      </c>
      <c r="I9" s="11">
        <f ca="1">IF(ISBLANK(H9),"",H9-DATE(YEAR(NOW()),MONTH(NOW()),DAY(NOW())))</f>
        <v>62</v>
      </c>
      <c r="J9" s="9" t="str">
        <f ca="1">IF(I9="","",IF(I9&lt;0,"OVERDUE","NOT DUE"))</f>
        <v>NOT DUE</v>
      </c>
      <c r="K9" s="28"/>
      <c r="L9" s="10"/>
    </row>
    <row r="10" spans="1:12" ht="24" x14ac:dyDescent="0.15">
      <c r="A10" s="9" t="s">
        <v>2798</v>
      </c>
      <c r="B10" s="28" t="s">
        <v>2797</v>
      </c>
      <c r="C10" s="28" t="s">
        <v>2796</v>
      </c>
      <c r="D10" s="19" t="s">
        <v>2792</v>
      </c>
      <c r="E10" s="7">
        <v>42348</v>
      </c>
      <c r="F10" s="7">
        <f>F8</f>
        <v>44681</v>
      </c>
      <c r="G10" s="12"/>
      <c r="H10" s="8">
        <f>DATE(YEAR(F10),MONTH(F10)+3,DAY(F10)-1)</f>
        <v>44771</v>
      </c>
      <c r="I10" s="11">
        <f ca="1">IF(ISBLANK(H10),"",H10-DATE(YEAR(NOW()),MONTH(NOW()),DAY(NOW())))</f>
        <v>62</v>
      </c>
      <c r="J10" s="9" t="str">
        <f ca="1">IF(I10="","",IF(I10&lt;0,"OVERDUE","NOT DUE"))</f>
        <v>NOT DUE</v>
      </c>
      <c r="K10" s="28"/>
      <c r="L10" s="10"/>
    </row>
    <row r="11" spans="1:12" x14ac:dyDescent="0.15">
      <c r="A11" s="9" t="s">
        <v>2795</v>
      </c>
      <c r="B11" s="28" t="s">
        <v>2794</v>
      </c>
      <c r="C11" s="28" t="s">
        <v>2793</v>
      </c>
      <c r="D11" s="19" t="s">
        <v>2792</v>
      </c>
      <c r="E11" s="7">
        <v>42348</v>
      </c>
      <c r="F11" s="7">
        <f>F8</f>
        <v>44681</v>
      </c>
      <c r="G11" s="12"/>
      <c r="H11" s="8">
        <f>DATE(YEAR(F11),MONTH(F11)+3,DAY(F11)-1)</f>
        <v>44771</v>
      </c>
      <c r="I11" s="11">
        <f ca="1">IF(ISBLANK(H11),"",H11-DATE(YEAR(NOW()),MONTH(NOW()),DAY(NOW())))</f>
        <v>62</v>
      </c>
      <c r="J11" s="9" t="str">
        <f ca="1">IF(I11="","",IF(I11&lt;0,"OVERDUE","NOT DUE"))</f>
        <v>NOT DUE</v>
      </c>
      <c r="K11" s="28"/>
      <c r="L11" s="10"/>
    </row>
    <row r="15" spans="1:12" x14ac:dyDescent="0.15">
      <c r="B15" s="66" t="s">
        <v>1418</v>
      </c>
      <c r="C15" s="62"/>
      <c r="D15" s="25" t="s">
        <v>1419</v>
      </c>
      <c r="F15" s="66" t="s">
        <v>1420</v>
      </c>
      <c r="G15" s="65"/>
      <c r="H15" s="65"/>
    </row>
    <row r="16" spans="1:12" x14ac:dyDescent="0.15">
      <c r="C16" s="18" t="str">
        <f>'Main Menu'!C124</f>
        <v>C/O Arn C. Montiague</v>
      </c>
      <c r="G16" t="str">
        <f>'Main Menu'!C123</f>
        <v>Capt. Wendell B. Judaya</v>
      </c>
    </row>
    <row r="19" spans="2:8" x14ac:dyDescent="0.15">
      <c r="C19" s="85"/>
      <c r="G19" s="84"/>
      <c r="H19" s="84"/>
    </row>
    <row r="20" spans="2:8" x14ac:dyDescent="0.15">
      <c r="B20" s="82"/>
      <c r="C20" s="83"/>
    </row>
    <row r="21" spans="2:8" x14ac:dyDescent="0.15">
      <c r="B21" s="85"/>
      <c r="D21" s="83"/>
      <c r="E21" s="85"/>
      <c r="H21" s="84"/>
    </row>
    <row r="22" spans="2:8" x14ac:dyDescent="0.15">
      <c r="B22" s="83"/>
      <c r="D22" s="83"/>
      <c r="E22" s="83"/>
      <c r="G22" s="155"/>
      <c r="H22" s="155"/>
    </row>
  </sheetData>
  <mergeCells count="10">
    <mergeCell ref="A4:B4"/>
    <mergeCell ref="D4:E4"/>
    <mergeCell ref="A5:B5"/>
    <mergeCell ref="G22:H22"/>
    <mergeCell ref="A1:B1"/>
    <mergeCell ref="D1:E1"/>
    <mergeCell ref="A2:B2"/>
    <mergeCell ref="D2:E2"/>
    <mergeCell ref="A3:B3"/>
    <mergeCell ref="D3:E3"/>
  </mergeCells>
  <phoneticPr fontId="10" type="noConversion"/>
  <conditionalFormatting sqref="J8:J11">
    <cfRule type="cellIs" dxfId="30" priority="1" operator="equal">
      <formula>"overdue"</formula>
    </cfRule>
  </conditionalFormatting>
  <pageMargins left="0.7" right="0.7" top="0.75" bottom="0.75" header="0.3" footer="0.3"/>
  <drawing r:id="rId1"/>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21"/>
  <sheetViews>
    <sheetView workbookViewId="0">
      <selection activeCell="F11" sqref="F11"/>
    </sheetView>
  </sheetViews>
  <sheetFormatPr defaultRowHeight="13.5" x14ac:dyDescent="0.15"/>
  <cols>
    <col min="1" max="1" width="10.75" style="82" customWidth="1"/>
    <col min="2" max="2" width="20.75" customWidth="1"/>
    <col min="3" max="3" width="41.25" style="18" customWidth="1"/>
    <col min="4" max="4" width="12.75" style="25" customWidth="1"/>
    <col min="5" max="5" width="12.75" customWidth="1"/>
    <col min="6" max="6" width="11.75" customWidth="1"/>
    <col min="7" max="7" width="10.75" customWidth="1"/>
    <col min="8" max="8" width="11.75" customWidth="1"/>
    <col min="9" max="9" width="12" customWidth="1"/>
    <col min="10" max="10" width="10.75" customWidth="1"/>
    <col min="11" max="12" width="21.75" customWidth="1"/>
    <col min="13" max="13" width="11.625" customWidth="1"/>
  </cols>
  <sheetData>
    <row r="1" spans="1:12" ht="20.25" customHeight="1" x14ac:dyDescent="0.15">
      <c r="A1" s="146" t="s">
        <v>3</v>
      </c>
      <c r="B1" s="146"/>
      <c r="C1" s="14" t="s">
        <v>1410</v>
      </c>
      <c r="D1" s="147" t="s">
        <v>5</v>
      </c>
      <c r="E1" s="147"/>
      <c r="F1" s="1" t="str">
        <f>IF(C1="GL COLMENA",'[4]List of Vessels'!B2,IF(C1="GL IGUAZU",'[4]List of Vessels'!B3,IF(C1="GL LA PAZ",'[4]List of Vessels'!B4,IF(C1="GL PIRAPO",'[4]List of Vessels'!B5,IF(C1="VALIANT SPRING",'[4]List of Vessels'!B6,IF(C1="VALIANT SUMMER",'[4]List of Vessels'!B7,""))))))</f>
        <v>NK 154424</v>
      </c>
    </row>
    <row r="2" spans="1:12" ht="19.5" customHeight="1" x14ac:dyDescent="0.15">
      <c r="A2" s="146" t="s">
        <v>6</v>
      </c>
      <c r="B2" s="146"/>
      <c r="C2" s="15" t="str">
        <f>IF(C1="GL COLMENA",'[4]List of Vessels'!D2,IF(C1="GL IGUAZU",'[4]List of Vessels'!D3,IF(C1="GL LA PAZ",'[4]List of Vessels'!D4,IF(C1="GL PIRAPO",'[4]List of Vessels'!D5,IF(C1="VALIANT SPRING",'[4]List of Vessels'!D6,IF(C1="VALIANT SUMMER",'[4]List of Vessels'!D7,""))))))</f>
        <v>SINGAPORE</v>
      </c>
      <c r="D2" s="147" t="s">
        <v>7</v>
      </c>
      <c r="E2" s="147"/>
      <c r="F2" s="2">
        <f>IF(C1="GL COLMENA",'[4]List of Vessels'!C2,IF(C1="GL IGUAZU",'[4]List of Vessels'!C3,IF(C1="GL LA PAZ",'[4]List of Vessels'!C4,IF(C1="GL PIRAPO",'[4]List of Vessels'!C5,IF(C1="VALIANT SPRING",'[4]List of Vessels'!C6,IF(C1="VALIANT SUMMER",'[4]List of Vessels'!C7,""))))))</f>
        <v>9731183</v>
      </c>
    </row>
    <row r="3" spans="1:12" ht="19.5" customHeight="1" x14ac:dyDescent="0.15">
      <c r="A3" s="146" t="s">
        <v>8</v>
      </c>
      <c r="B3" s="146"/>
      <c r="C3" s="16" t="s">
        <v>2814</v>
      </c>
      <c r="D3" s="147" t="s">
        <v>9</v>
      </c>
      <c r="E3" s="147"/>
      <c r="F3" s="3" t="s">
        <v>2813</v>
      </c>
    </row>
    <row r="4" spans="1:12" ht="18" customHeight="1" x14ac:dyDescent="0.15">
      <c r="A4" s="146" t="s">
        <v>22</v>
      </c>
      <c r="B4" s="146"/>
      <c r="C4" s="16"/>
      <c r="D4" s="147" t="s">
        <v>10</v>
      </c>
      <c r="E4" s="147"/>
      <c r="F4" s="12"/>
    </row>
    <row r="5" spans="1:12" ht="18" customHeight="1" x14ac:dyDescent="0.15">
      <c r="A5" s="146" t="s">
        <v>23</v>
      </c>
      <c r="B5" s="146"/>
      <c r="C5" s="17"/>
      <c r="D5" s="138"/>
      <c r="E5" s="138" t="str">
        <f>'[2]Running Hours'!$C5</f>
        <v>Date updated:</v>
      </c>
      <c r="F5" s="139">
        <f>'Bollard, Chock, Roller Fair '!F5</f>
        <v>44709</v>
      </c>
    </row>
    <row r="6" spans="1:12" ht="7.5" customHeight="1" x14ac:dyDescent="0.15">
      <c r="A6" s="21"/>
      <c r="B6" s="4"/>
      <c r="D6" s="23"/>
      <c r="E6" s="5"/>
      <c r="F6" s="5"/>
      <c r="G6" s="5"/>
      <c r="H6" s="5"/>
      <c r="I6" s="5"/>
      <c r="J6" s="5"/>
      <c r="K6" s="5"/>
    </row>
    <row r="7" spans="1:12" ht="36" x14ac:dyDescent="0.15">
      <c r="A7" s="6" t="s">
        <v>11</v>
      </c>
      <c r="B7" s="6" t="s">
        <v>20</v>
      </c>
      <c r="C7" s="6" t="s">
        <v>12</v>
      </c>
      <c r="D7" s="24" t="s">
        <v>13</v>
      </c>
      <c r="E7" s="6" t="s">
        <v>14</v>
      </c>
      <c r="F7" s="6" t="s">
        <v>21</v>
      </c>
      <c r="G7" s="6" t="s">
        <v>15</v>
      </c>
      <c r="H7" s="6" t="s">
        <v>0</v>
      </c>
      <c r="I7" s="6" t="s">
        <v>16</v>
      </c>
      <c r="J7" s="6" t="s">
        <v>17</v>
      </c>
      <c r="K7" s="6" t="s">
        <v>18</v>
      </c>
      <c r="L7" s="6" t="s">
        <v>19</v>
      </c>
    </row>
    <row r="8" spans="1:12" ht="48" x14ac:dyDescent="0.15">
      <c r="A8" s="9" t="s">
        <v>2812</v>
      </c>
      <c r="B8" s="28" t="s">
        <v>2811</v>
      </c>
      <c r="C8" s="28" t="s">
        <v>2810</v>
      </c>
      <c r="D8" s="19" t="s">
        <v>2792</v>
      </c>
      <c r="E8" s="7">
        <v>42348</v>
      </c>
      <c r="F8" s="7">
        <v>44680</v>
      </c>
      <c r="G8" s="12"/>
      <c r="H8" s="8">
        <f>DATE(YEAR(F8),MONTH(F8)+3,DAY(F8)-1)</f>
        <v>44770</v>
      </c>
      <c r="I8" s="11">
        <f ca="1">IF(ISBLANK(H8),"",H8-DATE(YEAR(NOW()),MONTH(NOW()),DAY(NOW())))</f>
        <v>61</v>
      </c>
      <c r="J8" s="9" t="str">
        <f ca="1">IF(I8="","",IF(I8&lt;0,"OVERDUE","NOT DUE"))</f>
        <v>NOT DUE</v>
      </c>
      <c r="K8" s="28"/>
      <c r="L8" s="115"/>
    </row>
    <row r="9" spans="1:12" x14ac:dyDescent="0.15">
      <c r="A9" s="9" t="s">
        <v>2809</v>
      </c>
      <c r="B9" s="28" t="s">
        <v>2794</v>
      </c>
      <c r="C9" s="28" t="s">
        <v>2808</v>
      </c>
      <c r="D9" s="19" t="s">
        <v>2792</v>
      </c>
      <c r="E9" s="7">
        <v>42348</v>
      </c>
      <c r="F9" s="7">
        <f>F8</f>
        <v>44680</v>
      </c>
      <c r="G9" s="12"/>
      <c r="H9" s="8">
        <f>DATE(YEAR(F9),MONTH(F9)+3,DAY(F9)-1)</f>
        <v>44770</v>
      </c>
      <c r="I9" s="11">
        <f ca="1">IF(ISBLANK(H9),"",H9-DATE(YEAR(NOW()),MONTH(NOW()),DAY(NOW())))</f>
        <v>61</v>
      </c>
      <c r="J9" s="9" t="str">
        <f ca="1">IF(I9="","",IF(I9&lt;0,"OVERDUE","NOT DUE"))</f>
        <v>NOT DUE</v>
      </c>
      <c r="K9" s="28"/>
      <c r="L9" s="10"/>
    </row>
    <row r="10" spans="1:12" ht="24" x14ac:dyDescent="0.15">
      <c r="A10" s="9" t="s">
        <v>2807</v>
      </c>
      <c r="B10" s="28" t="s">
        <v>2806</v>
      </c>
      <c r="C10" s="28" t="s">
        <v>2805</v>
      </c>
      <c r="D10" s="19" t="s">
        <v>2792</v>
      </c>
      <c r="E10" s="7">
        <v>42348</v>
      </c>
      <c r="F10" s="7">
        <f>F8</f>
        <v>44680</v>
      </c>
      <c r="G10" s="12"/>
      <c r="H10" s="8">
        <f>DATE(YEAR(F10),MONTH(F10)+3,DAY(F10)-1)</f>
        <v>44770</v>
      </c>
      <c r="I10" s="11">
        <f ca="1">IF(ISBLANK(H10),"",H10-DATE(YEAR(NOW()),MONTH(NOW()),DAY(NOW())))</f>
        <v>61</v>
      </c>
      <c r="J10" s="9" t="str">
        <f ca="1">IF(I10="","",IF(I10&lt;0,"OVERDUE","NOT DUE"))</f>
        <v>NOT DUE</v>
      </c>
      <c r="K10" s="28"/>
      <c r="L10" s="10"/>
    </row>
    <row r="14" spans="1:12" x14ac:dyDescent="0.15">
      <c r="B14" s="66" t="s">
        <v>1418</v>
      </c>
      <c r="C14" s="62"/>
      <c r="D14" s="25" t="s">
        <v>1419</v>
      </c>
      <c r="F14" s="66" t="s">
        <v>1420</v>
      </c>
      <c r="G14" s="65"/>
      <c r="H14" s="65"/>
    </row>
    <row r="15" spans="1:12" x14ac:dyDescent="0.15">
      <c r="C15" s="18" t="str">
        <f>'Main Menu'!C124</f>
        <v>C/O Arn C. Montiague</v>
      </c>
      <c r="G15" t="str">
        <f>'Main Menu'!C123</f>
        <v>Capt. Wendell B. Judaya</v>
      </c>
    </row>
    <row r="18" spans="2:8" x14ac:dyDescent="0.15">
      <c r="C18" s="85"/>
      <c r="G18" s="84"/>
      <c r="H18" s="84"/>
    </row>
    <row r="19" spans="2:8" x14ac:dyDescent="0.15">
      <c r="B19" s="82"/>
      <c r="C19" s="83"/>
    </row>
    <row r="20" spans="2:8" x14ac:dyDescent="0.15">
      <c r="B20" s="85"/>
      <c r="D20" s="83"/>
      <c r="E20" s="85"/>
      <c r="H20" s="84"/>
    </row>
    <row r="21" spans="2:8" x14ac:dyDescent="0.15">
      <c r="B21" s="83"/>
      <c r="D21" s="83"/>
      <c r="E21" s="83"/>
      <c r="G21" s="155"/>
      <c r="H21" s="155"/>
    </row>
  </sheetData>
  <mergeCells count="10">
    <mergeCell ref="A4:B4"/>
    <mergeCell ref="D4:E4"/>
    <mergeCell ref="A5:B5"/>
    <mergeCell ref="G21:H21"/>
    <mergeCell ref="A1:B1"/>
    <mergeCell ref="D1:E1"/>
    <mergeCell ref="A2:B2"/>
    <mergeCell ref="D2:E2"/>
    <mergeCell ref="A3:B3"/>
    <mergeCell ref="D3:E3"/>
  </mergeCells>
  <phoneticPr fontId="10" type="noConversion"/>
  <conditionalFormatting sqref="J8:J10">
    <cfRule type="cellIs" dxfId="29" priority="1" operator="equal">
      <formula>"overdue"</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119</vt:i4>
      </vt:variant>
      <vt:variant>
        <vt:lpstr>Named Ranges</vt:lpstr>
      </vt:variant>
      <vt:variant>
        <vt:i4>2</vt:i4>
      </vt:variant>
    </vt:vector>
  </HeadingPairs>
  <TitlesOfParts>
    <vt:vector size="121" baseType="lpstr">
      <vt:lpstr>Main Menu</vt:lpstr>
      <vt:lpstr>HC Emergcy Equipment</vt:lpstr>
      <vt:lpstr>Hatch Cover</vt:lpstr>
      <vt:lpstr>No.1 Hatch Cover</vt:lpstr>
      <vt:lpstr>No.2 Hatch Cover</vt:lpstr>
      <vt:lpstr>No.3 Hatch Cover</vt:lpstr>
      <vt:lpstr>No.4 Hatch Cover</vt:lpstr>
      <vt:lpstr>No.5 Hatch Cover</vt:lpstr>
      <vt:lpstr>No.6 Hatch Cover</vt:lpstr>
      <vt:lpstr>No.7 Hatch Cover</vt:lpstr>
      <vt:lpstr>No.1 Sanitary Space Exhaust Fan</vt:lpstr>
      <vt:lpstr>No.2 Sanitary Space Exhaust Fan</vt:lpstr>
      <vt:lpstr>Galley Exhaust Fan</vt:lpstr>
      <vt:lpstr>Steer Gear Rm. Exhaust Fan</vt:lpstr>
      <vt:lpstr>Axial Flow Fan for Pipe Passage</vt:lpstr>
      <vt:lpstr>Starbd Side Pilot Ladder Assist</vt:lpstr>
      <vt:lpstr>Port Side Pilot Ladder Assist</vt:lpstr>
      <vt:lpstr>Starboard Side Acc. Ladder</vt:lpstr>
      <vt:lpstr>Port Side Acc. Ladder</vt:lpstr>
      <vt:lpstr>Provision Crane</vt:lpstr>
      <vt:lpstr>4T Hose and Suez Hose Davit</vt:lpstr>
      <vt:lpstr>0.5 Ton Hose Davit</vt:lpstr>
      <vt:lpstr>CO2 Fire Extinguishing System</vt:lpstr>
      <vt:lpstr>Windlass Starboard Side</vt:lpstr>
      <vt:lpstr>Windlass Port Side</vt:lpstr>
      <vt:lpstr>Moor. Winch - Fore Star. Side</vt:lpstr>
      <vt:lpstr>Moor. Winch - Fore Port Side</vt:lpstr>
      <vt:lpstr>Moor. Winch - Hold 1 and 2</vt:lpstr>
      <vt:lpstr>Moor. Winch - Hold 6 and 7</vt:lpstr>
      <vt:lpstr>Moor. Winch - Aft Star. Side</vt:lpstr>
      <vt:lpstr>Moor. Winch - Aft Port Side</vt:lpstr>
      <vt:lpstr>Galley Equipments</vt:lpstr>
      <vt:lpstr>Water Ingress Alarm System</vt:lpstr>
      <vt:lpstr>Auto Pilot</vt:lpstr>
      <vt:lpstr>Multi Gas Detector</vt:lpstr>
      <vt:lpstr>Navigational Equipment</vt:lpstr>
      <vt:lpstr>Radio Equipment</vt:lpstr>
      <vt:lpstr>Life Saving Apparatus</vt:lpstr>
      <vt:lpstr>Firefighting Equipments</vt:lpstr>
      <vt:lpstr>No. 1 Cargo Hold </vt:lpstr>
      <vt:lpstr>No. 2 Cargo Hold</vt:lpstr>
      <vt:lpstr>No. 3 Cargo Hold</vt:lpstr>
      <vt:lpstr>No. 4 Cargo Hold</vt:lpstr>
      <vt:lpstr>No. 5 Cargo Hold</vt:lpstr>
      <vt:lpstr>No. 6 Cargo Hold</vt:lpstr>
      <vt:lpstr>No. 7 Cargo Hold</vt:lpstr>
      <vt:lpstr>NO. 1 Ballast Tank PS</vt:lpstr>
      <vt:lpstr>NO.1 Ballast Tank SS</vt:lpstr>
      <vt:lpstr>No.2 Ballast Tank PS</vt:lpstr>
      <vt:lpstr>No. 2 Ballast Tank SS</vt:lpstr>
      <vt:lpstr>No. 3 Ballast Tank PS</vt:lpstr>
      <vt:lpstr>NO. 3 Ballast Tank SS</vt:lpstr>
      <vt:lpstr>NO. 4 Ballast Tank PS</vt:lpstr>
      <vt:lpstr>NO. 4 Ballast Tank SS</vt:lpstr>
      <vt:lpstr>NO. 5 Ballast Tank PS </vt:lpstr>
      <vt:lpstr>NO. 5 Ballast Tank SS </vt:lpstr>
      <vt:lpstr>Forepeak Tank</vt:lpstr>
      <vt:lpstr>Aft peak Tank</vt:lpstr>
      <vt:lpstr>No.1 FO Storage Tank PS</vt:lpstr>
      <vt:lpstr>No.1 FO Storage Tank SS</vt:lpstr>
      <vt:lpstr>No.2 FO Storage Tank PS</vt:lpstr>
      <vt:lpstr>No.2 FO Storage Tank SS</vt:lpstr>
      <vt:lpstr>No.3 FO Storage Tank PS </vt:lpstr>
      <vt:lpstr>No.3 FO Storage Tank SS</vt:lpstr>
      <vt:lpstr>Air vents Ballast tanks</vt:lpstr>
      <vt:lpstr>Air Vents Fuel tanks</vt:lpstr>
      <vt:lpstr>Air Vents FW tanks</vt:lpstr>
      <vt:lpstr>Ventilation System Cargo holds</vt:lpstr>
      <vt:lpstr>Ventilation System Accomm..</vt:lpstr>
      <vt:lpstr>Ventilation System Engine Room</vt:lpstr>
      <vt:lpstr>Ventilation System Storerooms</vt:lpstr>
      <vt:lpstr>Sounding Pipes</vt:lpstr>
      <vt:lpstr>Forecastle</vt:lpstr>
      <vt:lpstr>Anchor</vt:lpstr>
      <vt:lpstr>Mooring ropes</vt:lpstr>
      <vt:lpstr>Boat Davits</vt:lpstr>
      <vt:lpstr>Accommodation</vt:lpstr>
      <vt:lpstr>Superstructure</vt:lpstr>
      <vt:lpstr>Fresh Water tank</vt:lpstr>
      <vt:lpstr>Drinking Water Tank</vt:lpstr>
      <vt:lpstr>Rescueboat </vt:lpstr>
      <vt:lpstr>Freefall Lifeboat</vt:lpstr>
      <vt:lpstr>Water test Kit</vt:lpstr>
      <vt:lpstr>Battery Monitoring</vt:lpstr>
      <vt:lpstr>Garbage Compactor </vt:lpstr>
      <vt:lpstr>Antennas </vt:lpstr>
      <vt:lpstr>Hull Exterior </vt:lpstr>
      <vt:lpstr>Water Sprinkler</vt:lpstr>
      <vt:lpstr>Ship Markings</vt:lpstr>
      <vt:lpstr>Suez Light and Davit </vt:lpstr>
      <vt:lpstr>Hospital Room</vt:lpstr>
      <vt:lpstr>Miscellaneous Davit</vt:lpstr>
      <vt:lpstr>Computers and Printers </vt:lpstr>
      <vt:lpstr>Recreational Equipment</vt:lpstr>
      <vt:lpstr>Washing Machines and Dryers</vt:lpstr>
      <vt:lpstr>Aft Deck </vt:lpstr>
      <vt:lpstr>Main Deck Lifelines</vt:lpstr>
      <vt:lpstr>Bollard, Chock, Roller Fair </vt:lpstr>
      <vt:lpstr>Pipelines (Main Deck) </vt:lpstr>
      <vt:lpstr>Containment Boxes</vt:lpstr>
      <vt:lpstr>Duct Trunks</vt:lpstr>
      <vt:lpstr>Furnitures and Cabinets </vt:lpstr>
      <vt:lpstr>Helicopter Equipment </vt:lpstr>
      <vt:lpstr>Fire Station </vt:lpstr>
      <vt:lpstr>Fire Locker </vt:lpstr>
      <vt:lpstr>SOPEP Equipment </vt:lpstr>
      <vt:lpstr>IMO Symbols </vt:lpstr>
      <vt:lpstr>Provision Chamber</vt:lpstr>
      <vt:lpstr>Fire Doors</vt:lpstr>
      <vt:lpstr>BA Compressor </vt:lpstr>
      <vt:lpstr>Fireline on Deck</vt:lpstr>
      <vt:lpstr>Electrical Line on Deck</vt:lpstr>
      <vt:lpstr>F.W. and Compress Air Line</vt:lpstr>
      <vt:lpstr>Hydraulic Lines</vt:lpstr>
      <vt:lpstr>Cont Valves for Ballast &amp; Bilge</vt:lpstr>
      <vt:lpstr>BWMS</vt:lpstr>
      <vt:lpstr>Pilot Ladders</vt:lpstr>
      <vt:lpstr>Dewatering System</vt:lpstr>
      <vt:lpstr>Loose Lifting Gear</vt:lpstr>
      <vt:lpstr>'HC Emergcy Equipment'!Print_Area</vt:lpstr>
      <vt:lpstr>'Main Menu'!Print_Area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2022-05-28T13:17:25Z</dcterms:modified>
</cp:coreProperties>
</file>