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defaultThemeVersion="124226"/>
  <xr:revisionPtr revIDLastSave="0" documentId="8_{02D56548-F6A9-4705-9AAF-FE0725E978B7}" xr6:coauthVersionLast="47" xr6:coauthVersionMax="47" xr10:uidLastSave="{00000000-0000-0000-0000-000000000000}"/>
  <bookViews>
    <workbookView xWindow="-108" yWindow="-108" windowWidth="23256" windowHeight="12576" tabRatio="743" firstSheet="115" activeTab="120" xr2:uid="{00000000-000D-0000-FFFF-FFFF00000000}"/>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Sludge Davit" sheetId="62" r:id="rId23"/>
    <sheet name="Foam Fire Extinguishing System" sheetId="50" r:id="rId24"/>
    <sheet name="Windlass Starboard Side" sheetId="51" r:id="rId25"/>
    <sheet name="Windlass Port Side" sheetId="52" r:id="rId26"/>
    <sheet name="Moor. Winch - Fore Star. Side" sheetId="53" r:id="rId27"/>
    <sheet name="Moor. Winch - Fore Port Side" sheetId="54" r:id="rId28"/>
    <sheet name="Moor. Winch - Hold 1 and 2" sheetId="55" r:id="rId29"/>
    <sheet name="Moor. Winch - Hold 6 and 7" sheetId="56" r:id="rId30"/>
    <sheet name="Moor. Winch - Aft Star. Side" sheetId="58" r:id="rId31"/>
    <sheet name="Moor. Winch - Aft Center" sheetId="57" r:id="rId32"/>
    <sheet name="Moor. Winch - Aft Port Side" sheetId="59" r:id="rId33"/>
    <sheet name="Multi-Gas Detector " sheetId="100" r:id="rId34"/>
    <sheet name="Galley Equipments" sheetId="63" r:id="rId35"/>
    <sheet name="Water Ingress Alarm System" sheetId="64" r:id="rId36"/>
    <sheet name="Auto Pilot" sheetId="65" r:id="rId37"/>
    <sheet name="Navigational Equipments" sheetId="67" r:id="rId38"/>
    <sheet name="Radio Equipments" sheetId="68" r:id="rId39"/>
    <sheet name="Life Saving Apparatus" sheetId="69" r:id="rId40"/>
    <sheet name="FireFighting Equipments" sheetId="70" r:id="rId41"/>
    <sheet name="No. 1 Cargo Hold" sheetId="71" r:id="rId42"/>
    <sheet name="No. 2 Cargo Hold" sheetId="106" r:id="rId43"/>
    <sheet name="No. 3 Cargo Hold" sheetId="107" r:id="rId44"/>
    <sheet name="No. 4 Cargo Hold" sheetId="108" r:id="rId45"/>
    <sheet name="No. 5 Cargo Hold" sheetId="109" r:id="rId46"/>
    <sheet name="No. 6 Cargo Hold" sheetId="110" r:id="rId47"/>
    <sheet name="No. 7 Cargo Hold" sheetId="111" r:id="rId48"/>
    <sheet name="No. 1 Ballast Tank PS" sheetId="75" r:id="rId49"/>
    <sheet name="No.1 Ballast Tank SS" sheetId="112" r:id="rId50"/>
    <sheet name="No. 2 Ballast Tank PS" sheetId="113" r:id="rId51"/>
    <sheet name="No. 2 Ballast Tank SS" sheetId="114" r:id="rId52"/>
    <sheet name="No. 3 Ballast Tank PS" sheetId="115" r:id="rId53"/>
    <sheet name="No. 3 Ballast Tank SS" sheetId="116" r:id="rId54"/>
    <sheet name="No. 4 Ballast Tank PS " sheetId="119" r:id="rId55"/>
    <sheet name="No. 4 Ballast Tank SS" sheetId="120" r:id="rId56"/>
    <sheet name="No. 5 Ballast Tank PS" sheetId="121" r:id="rId57"/>
    <sheet name="No. 5 Ballast Tank SS" sheetId="122" r:id="rId58"/>
    <sheet name="Forepeak Tank" sheetId="117" r:id="rId59"/>
    <sheet name="Aft peak Tank" sheetId="118" r:id="rId60"/>
    <sheet name="No.1 FO Storage Tank PS" sheetId="123" r:id="rId61"/>
    <sheet name="No.1 FO Storage Tank SS" sheetId="124" r:id="rId62"/>
    <sheet name="No.2 FO Storage Tank PS" sheetId="125" r:id="rId63"/>
    <sheet name="No.2 FO Storage Tank SS" sheetId="126" r:id="rId64"/>
    <sheet name="No.3 FO Storage Tank PS" sheetId="127" r:id="rId65"/>
    <sheet name="No.3 FO Storage Tank SS" sheetId="128" r:id="rId66"/>
    <sheet name="Air Vents Ballast tanks" sheetId="76" r:id="rId67"/>
    <sheet name="Air Vents Fuel tanks" sheetId="78" r:id="rId68"/>
    <sheet name="Air Vents FW tanks" sheetId="79" r:id="rId69"/>
    <sheet name="Ventilation System Cargo holds" sheetId="80" r:id="rId70"/>
    <sheet name="Ventilation System Accomodation" sheetId="82" r:id="rId71"/>
    <sheet name="Ventilation System Engine Room" sheetId="83" r:id="rId72"/>
    <sheet name="Ventilation System Storerooms" sheetId="84" r:id="rId73"/>
    <sheet name="Sounding Pipes" sheetId="85" r:id="rId74"/>
    <sheet name="Forecastle " sheetId="163" r:id="rId75"/>
    <sheet name="Anchor" sheetId="87" r:id="rId76"/>
    <sheet name="Fairleads &amp; Rollers" sheetId="101" r:id="rId77"/>
    <sheet name="Mooring ropes" sheetId="102" r:id="rId78"/>
    <sheet name="Boat Davits" sheetId="88" r:id="rId79"/>
    <sheet name="Accommodation" sheetId="89" r:id="rId80"/>
    <sheet name="Superstructure" sheetId="91" r:id="rId81"/>
    <sheet name="Fresh Water Tank" sheetId="93" r:id="rId82"/>
    <sheet name="Drinking Water Tank" sheetId="98" r:id="rId83"/>
    <sheet name="Rescueboat" sheetId="103" r:id="rId84"/>
    <sheet name="Freefall Lifeboat" sheetId="95" r:id="rId85"/>
    <sheet name="Water Test Kit" sheetId="97" r:id="rId86"/>
    <sheet name=" Battery Monitoring" sheetId="104" r:id="rId87"/>
    <sheet name="Antennas  " sheetId="129" r:id="rId88"/>
    <sheet name="Hull Exterior " sheetId="130" r:id="rId89"/>
    <sheet name="Water Sprinkler" sheetId="131" r:id="rId90"/>
    <sheet name="Ship Markings " sheetId="132" r:id="rId91"/>
    <sheet name="Suez Light and Davit  " sheetId="133" r:id="rId92"/>
    <sheet name="Hospital Room" sheetId="134" r:id="rId93"/>
    <sheet name="Miscellaneous Davit" sheetId="135" r:id="rId94"/>
    <sheet name="Computers and Printers " sheetId="136" r:id="rId95"/>
    <sheet name="Recreational Equipment " sheetId="137" r:id="rId96"/>
    <sheet name="Washing Machines and Dryers " sheetId="138" r:id="rId97"/>
    <sheet name="Aft Deck  " sheetId="139" r:id="rId98"/>
    <sheet name="Main Deck Lifelines " sheetId="140" r:id="rId99"/>
    <sheet name="Bollard, Chock, Roller Fair " sheetId="141" r:id="rId100"/>
    <sheet name="Pipelines (Main Deck)  " sheetId="142" r:id="rId101"/>
    <sheet name="Containment Boxes " sheetId="143" r:id="rId102"/>
    <sheet name="Duct Trunks " sheetId="144" r:id="rId103"/>
    <sheet name="Furnitures and Cabinets  " sheetId="145" r:id="rId104"/>
    <sheet name="Helicopter Equipment " sheetId="146" r:id="rId105"/>
    <sheet name="Fire Station  " sheetId="147" r:id="rId106"/>
    <sheet name="Fire Locker  " sheetId="148" r:id="rId107"/>
    <sheet name="SOPEP Equipment  " sheetId="149" r:id="rId108"/>
    <sheet name="IMO Symbols  " sheetId="150" r:id="rId109"/>
    <sheet name="Provision Chamber " sheetId="151" r:id="rId110"/>
    <sheet name="Fire Doors " sheetId="152" r:id="rId111"/>
    <sheet name="BA Compressor  " sheetId="153" r:id="rId112"/>
    <sheet name="Fireline on Deck" sheetId="154" r:id="rId113"/>
    <sheet name="Electrical Line on Deck " sheetId="155" r:id="rId114"/>
    <sheet name="F.W. and Compress Air Line" sheetId="156" r:id="rId115"/>
    <sheet name="Hydraulic Lines" sheetId="157" r:id="rId116"/>
    <sheet name="Cont Valves for Ballast &amp; Bilge" sheetId="158" r:id="rId117"/>
    <sheet name="BWMS " sheetId="160" r:id="rId118"/>
    <sheet name="Pilot Ladders" sheetId="161" r:id="rId119"/>
    <sheet name="Dewatering System" sheetId="162" r:id="rId120"/>
    <sheet name="Loose Lifting Gear" sheetId="165" r:id="rId121"/>
  </sheets>
  <externalReferences>
    <externalReference r:id="rId122"/>
    <externalReference r:id="rId123"/>
    <externalReference r:id="rId124"/>
  </externalReferences>
  <definedNames>
    <definedName name="_xlnm._FilterDatabase" localSheetId="40" hidden="1">'FireFighting Equipments'!$A$7:$L$209</definedName>
    <definedName name="_xlnm.Print_Area" localSheetId="23">'Foam Fire Extinguishing System'!$A$1:$L$30</definedName>
    <definedName name="_xlnm.Print_Area" localSheetId="0">'Main Menu'!$A$1:$D$122</definedName>
  </definedNames>
  <calcPr calcId="191029"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1" i="33" l="1"/>
  <c r="F33" i="33"/>
  <c r="F34" i="33"/>
  <c r="F35" i="33"/>
  <c r="F36" i="33"/>
  <c r="F37" i="33"/>
  <c r="F38" i="33"/>
  <c r="F39" i="33"/>
  <c r="F44" i="33"/>
  <c r="F44" i="34"/>
  <c r="F44" i="35"/>
  <c r="F44" i="38"/>
  <c r="F43" i="33"/>
  <c r="F43" i="34"/>
  <c r="F43" i="35"/>
  <c r="F43" i="38"/>
  <c r="F31" i="34"/>
  <c r="F31" i="35"/>
  <c r="F31" i="36"/>
  <c r="F31" i="37"/>
  <c r="F31" i="38"/>
  <c r="F33" i="38"/>
  <c r="F35" i="38"/>
  <c r="F14" i="38"/>
  <c r="F16" i="38"/>
  <c r="F18" i="38"/>
  <c r="F20" i="38"/>
  <c r="F22" i="38"/>
  <c r="F24" i="38"/>
  <c r="F26" i="38"/>
  <c r="F28" i="38"/>
  <c r="F30" i="38"/>
  <c r="F32" i="38"/>
  <c r="F34" i="38"/>
  <c r="F9" i="33"/>
  <c r="F9" i="34"/>
  <c r="F9" i="35"/>
  <c r="F9" i="36"/>
  <c r="F9" i="37"/>
  <c r="F9" i="38"/>
  <c r="F11" i="38"/>
  <c r="F13" i="38"/>
  <c r="F15" i="38"/>
  <c r="F17" i="38"/>
  <c r="F19" i="38"/>
  <c r="F21" i="38"/>
  <c r="F23" i="38"/>
  <c r="F25" i="38"/>
  <c r="F27" i="38"/>
  <c r="F29" i="38"/>
  <c r="F8" i="63"/>
  <c r="F10" i="63"/>
  <c r="F11" i="63"/>
  <c r="F9" i="51"/>
  <c r="F10" i="51"/>
  <c r="F11" i="51"/>
  <c r="F12" i="51"/>
  <c r="F13" i="51"/>
  <c r="F14" i="51"/>
  <c r="F15" i="51"/>
  <c r="F16" i="51"/>
  <c r="F16" i="53"/>
  <c r="F28" i="53"/>
  <c r="F17" i="51"/>
  <c r="C25" i="71"/>
  <c r="C25" i="106"/>
  <c r="C25" i="107"/>
  <c r="C25" i="108"/>
  <c r="C25" i="109"/>
  <c r="C25" i="110"/>
  <c r="C25" i="111"/>
  <c r="C23" i="75"/>
  <c r="C23" i="112"/>
  <c r="C23" i="113"/>
  <c r="C23" i="114"/>
  <c r="C23" i="115"/>
  <c r="C23" i="116"/>
  <c r="C23" i="119"/>
  <c r="C23" i="120"/>
  <c r="C23" i="121"/>
  <c r="C23" i="122"/>
  <c r="C23" i="117"/>
  <c r="C23" i="118"/>
  <c r="C22" i="123"/>
  <c r="C22" i="124"/>
  <c r="C22" i="125"/>
  <c r="C22" i="126"/>
  <c r="C22" i="127"/>
  <c r="C22" i="128"/>
  <c r="C14" i="76"/>
  <c r="C14" i="78"/>
  <c r="C14" i="79"/>
  <c r="C14" i="80"/>
  <c r="C14" i="82"/>
  <c r="C22" i="83"/>
  <c r="C14" i="84"/>
  <c r="C14" i="85"/>
  <c r="C27" i="163"/>
  <c r="C23" i="87"/>
  <c r="C17" i="101"/>
  <c r="C29" i="89"/>
  <c r="C18" i="91"/>
  <c r="C15" i="93"/>
  <c r="C16" i="98"/>
  <c r="E16" i="98"/>
  <c r="E22" i="103"/>
  <c r="F30" i="52"/>
  <c r="H9" i="65"/>
  <c r="H8" i="50"/>
  <c r="F17" i="40"/>
  <c r="F17" i="41"/>
  <c r="F17" i="42"/>
  <c r="F17" i="49"/>
  <c r="F10" i="39"/>
  <c r="F11" i="39"/>
  <c r="F12" i="39"/>
  <c r="F13" i="39"/>
  <c r="F14" i="39"/>
  <c r="F15" i="39"/>
  <c r="F16" i="39"/>
  <c r="F31" i="44"/>
  <c r="F9" i="160"/>
  <c r="F10" i="160"/>
  <c r="C18" i="153"/>
  <c r="C215" i="70"/>
  <c r="H11" i="103"/>
  <c r="H8" i="65"/>
  <c r="H16" i="68"/>
  <c r="I16" i="68"/>
  <c r="F9" i="145"/>
  <c r="F10" i="145"/>
  <c r="F27" i="53"/>
  <c r="F26" i="53"/>
  <c r="F25" i="53"/>
  <c r="F24" i="53"/>
  <c r="F21" i="53"/>
  <c r="F20" i="53"/>
  <c r="F19" i="53"/>
  <c r="F18" i="53"/>
  <c r="F29" i="52"/>
  <c r="F28" i="52"/>
  <c r="F27" i="52"/>
  <c r="F26" i="52"/>
  <c r="F25" i="52"/>
  <c r="F24" i="52"/>
  <c r="F9" i="154"/>
  <c r="L8" i="138"/>
  <c r="L8" i="145"/>
  <c r="C30" i="147"/>
  <c r="C21" i="148"/>
  <c r="C30" i="104"/>
  <c r="C15" i="129"/>
  <c r="C16" i="134"/>
  <c r="E29" i="95"/>
  <c r="C22" i="103"/>
  <c r="C29" i="95"/>
  <c r="E25" i="71"/>
  <c r="E52" i="67"/>
  <c r="E33" i="68"/>
  <c r="E25" i="69"/>
  <c r="E215" i="70"/>
  <c r="C52" i="67"/>
  <c r="C33" i="68"/>
  <c r="C14" i="25"/>
  <c r="C53" i="32"/>
  <c r="E15" i="60"/>
  <c r="F9" i="88"/>
  <c r="E53" i="32"/>
  <c r="C53" i="33"/>
  <c r="E25" i="107"/>
  <c r="E25" i="106"/>
  <c r="E14" i="25"/>
  <c r="F28" i="56"/>
  <c r="F28" i="58"/>
  <c r="F28" i="57"/>
  <c r="F28" i="59"/>
  <c r="F34" i="52"/>
  <c r="F32" i="53"/>
  <c r="F10" i="143"/>
  <c r="C53" i="34"/>
  <c r="E53" i="33"/>
  <c r="E25" i="108"/>
  <c r="F33" i="53"/>
  <c r="F32" i="54"/>
  <c r="F35" i="52"/>
  <c r="F12" i="48"/>
  <c r="E25" i="109"/>
  <c r="C53" i="35"/>
  <c r="E53" i="34"/>
  <c r="F33" i="57"/>
  <c r="F33" i="58"/>
  <c r="F33" i="55"/>
  <c r="F33" i="54"/>
  <c r="F33" i="59"/>
  <c r="F33" i="56"/>
  <c r="F47" i="54"/>
  <c r="F47" i="55"/>
  <c r="F47" i="56"/>
  <c r="C53" i="36"/>
  <c r="E53" i="35"/>
  <c r="E25" i="110"/>
  <c r="F47" i="57"/>
  <c r="F47" i="59"/>
  <c r="F47" i="58"/>
  <c r="E25" i="111"/>
  <c r="E53" i="36"/>
  <c r="C53" i="37"/>
  <c r="F8" i="106"/>
  <c r="F9" i="106"/>
  <c r="F10" i="106"/>
  <c r="F11" i="106"/>
  <c r="F12" i="106"/>
  <c r="F13" i="106"/>
  <c r="F14" i="106"/>
  <c r="F15" i="106"/>
  <c r="F16" i="106"/>
  <c r="F17" i="106"/>
  <c r="F18" i="106"/>
  <c r="F19" i="106"/>
  <c r="F9" i="71"/>
  <c r="F10" i="71"/>
  <c r="F11" i="71"/>
  <c r="F12" i="71"/>
  <c r="F13" i="71"/>
  <c r="F14" i="71"/>
  <c r="F15" i="71"/>
  <c r="F16" i="71"/>
  <c r="F17" i="71"/>
  <c r="F18" i="71"/>
  <c r="F19" i="71"/>
  <c r="E23" i="75"/>
  <c r="C53" i="38"/>
  <c r="E53" i="37"/>
  <c r="F8" i="107"/>
  <c r="F9" i="107"/>
  <c r="F10" i="107"/>
  <c r="F11" i="107"/>
  <c r="F12" i="107"/>
  <c r="F13" i="107"/>
  <c r="F14" i="107"/>
  <c r="F15" i="107"/>
  <c r="F16" i="107"/>
  <c r="F17" i="107"/>
  <c r="F18" i="107"/>
  <c r="F19" i="107"/>
  <c r="F9" i="44"/>
  <c r="F9" i="45"/>
  <c r="C23" i="39"/>
  <c r="E53" i="38"/>
  <c r="E23" i="112"/>
  <c r="F8" i="108"/>
  <c r="F8" i="109"/>
  <c r="F19" i="50"/>
  <c r="F9" i="108"/>
  <c r="F10" i="108"/>
  <c r="F11" i="108"/>
  <c r="F12" i="108"/>
  <c r="F13" i="108"/>
  <c r="F14" i="108"/>
  <c r="F15" i="108"/>
  <c r="F16" i="108"/>
  <c r="F17" i="108"/>
  <c r="F18" i="108"/>
  <c r="F19" i="108"/>
  <c r="E23" i="113"/>
  <c r="C23" i="40"/>
  <c r="E23" i="39"/>
  <c r="F9" i="109"/>
  <c r="F10" i="109"/>
  <c r="F11" i="109"/>
  <c r="F12" i="109"/>
  <c r="F13" i="109"/>
  <c r="F14" i="109"/>
  <c r="F15" i="109"/>
  <c r="F16" i="109"/>
  <c r="F17" i="109"/>
  <c r="F18" i="109"/>
  <c r="F19" i="109"/>
  <c r="F8" i="110"/>
  <c r="F38" i="34"/>
  <c r="F38" i="35"/>
  <c r="F37" i="34"/>
  <c r="F37" i="35"/>
  <c r="F36" i="34"/>
  <c r="F36" i="35"/>
  <c r="F43" i="36"/>
  <c r="F43" i="37"/>
  <c r="F43" i="32"/>
  <c r="F44" i="32"/>
  <c r="F11" i="32"/>
  <c r="F12" i="32"/>
  <c r="F17" i="32"/>
  <c r="F18" i="32"/>
  <c r="F19" i="32"/>
  <c r="F20" i="32"/>
  <c r="F21" i="32"/>
  <c r="F22" i="32"/>
  <c r="F23" i="32"/>
  <c r="F24" i="32"/>
  <c r="F25" i="32"/>
  <c r="F26" i="32"/>
  <c r="F27" i="32"/>
  <c r="F28" i="32"/>
  <c r="F29" i="32"/>
  <c r="F30" i="32"/>
  <c r="F32" i="32"/>
  <c r="F33" i="32"/>
  <c r="F34" i="32"/>
  <c r="F35" i="32"/>
  <c r="E23" i="40"/>
  <c r="C23" i="41"/>
  <c r="E23" i="114"/>
  <c r="F9" i="110"/>
  <c r="F10" i="110"/>
  <c r="F11" i="110"/>
  <c r="F12" i="110"/>
  <c r="F13" i="110"/>
  <c r="F14" i="110"/>
  <c r="F15" i="110"/>
  <c r="F16" i="110"/>
  <c r="F17" i="110"/>
  <c r="F18" i="110"/>
  <c r="F19" i="110"/>
  <c r="F8" i="111"/>
  <c r="F9" i="111"/>
  <c r="F10" i="111"/>
  <c r="F11" i="111"/>
  <c r="F12" i="111"/>
  <c r="F13" i="111"/>
  <c r="F14" i="111"/>
  <c r="F15" i="111"/>
  <c r="F16" i="111"/>
  <c r="F17" i="111"/>
  <c r="F18" i="111"/>
  <c r="F19" i="111"/>
  <c r="F38" i="36"/>
  <c r="F38" i="38"/>
  <c r="F38" i="37"/>
  <c r="F37" i="36"/>
  <c r="F37" i="37"/>
  <c r="F37" i="38"/>
  <c r="F11" i="33"/>
  <c r="F36" i="36"/>
  <c r="F36" i="38"/>
  <c r="F36" i="37"/>
  <c r="F44" i="36"/>
  <c r="F44" i="37"/>
  <c r="F39" i="34"/>
  <c r="F39" i="35"/>
  <c r="F20" i="48"/>
  <c r="F23" i="48"/>
  <c r="F25" i="48"/>
  <c r="F26" i="48"/>
  <c r="F27" i="48"/>
  <c r="F28" i="48"/>
  <c r="F29" i="48"/>
  <c r="F30" i="48"/>
  <c r="F31" i="48"/>
  <c r="F32" i="48"/>
  <c r="F34" i="48"/>
  <c r="F35" i="48"/>
  <c r="F36" i="48"/>
  <c r="F37" i="48"/>
  <c r="F39" i="48"/>
  <c r="F41" i="48"/>
  <c r="F37" i="47"/>
  <c r="F39" i="47"/>
  <c r="F41" i="47"/>
  <c r="F43" i="47"/>
  <c r="F45" i="47"/>
  <c r="F47" i="47"/>
  <c r="F49" i="47"/>
  <c r="F51" i="47"/>
  <c r="F34" i="47"/>
  <c r="F35" i="47"/>
  <c r="F36" i="47"/>
  <c r="E23" i="115"/>
  <c r="C23" i="42"/>
  <c r="E23" i="41"/>
  <c r="F49" i="48"/>
  <c r="F51" i="48"/>
  <c r="F43" i="48"/>
  <c r="F45" i="48"/>
  <c r="F47" i="48"/>
  <c r="F11" i="34"/>
  <c r="F11" i="35"/>
  <c r="F11" i="36"/>
  <c r="F11" i="37"/>
  <c r="F12" i="33"/>
  <c r="F39" i="36"/>
  <c r="F39" i="38"/>
  <c r="F39" i="37"/>
  <c r="F9" i="155"/>
  <c r="F8" i="155"/>
  <c r="C23" i="49"/>
  <c r="E23" i="42"/>
  <c r="E23" i="116"/>
  <c r="F17" i="33"/>
  <c r="F12" i="34"/>
  <c r="F12" i="35"/>
  <c r="F12" i="36"/>
  <c r="F12" i="37"/>
  <c r="F9" i="101"/>
  <c r="F10" i="101"/>
  <c r="F11" i="101"/>
  <c r="F9" i="163"/>
  <c r="F10" i="163"/>
  <c r="F11" i="163"/>
  <c r="F12" i="163"/>
  <c r="F13" i="163"/>
  <c r="F14" i="163"/>
  <c r="F15" i="163"/>
  <c r="F16" i="163"/>
  <c r="F17" i="163"/>
  <c r="F18" i="163"/>
  <c r="F19" i="163"/>
  <c r="F21" i="163"/>
  <c r="F13" i="63"/>
  <c r="F8" i="48"/>
  <c r="F11" i="48"/>
  <c r="F11" i="47"/>
  <c r="E23" i="119"/>
  <c r="C41" i="43"/>
  <c r="E23" i="49"/>
  <c r="F17" i="34"/>
  <c r="F17" i="35"/>
  <c r="F17" i="36"/>
  <c r="F17" i="37"/>
  <c r="F18" i="33"/>
  <c r="E41" i="43"/>
  <c r="C41" i="44"/>
  <c r="E23" i="120"/>
  <c r="F18" i="34"/>
  <c r="F18" i="35"/>
  <c r="F18" i="36"/>
  <c r="F18" i="37"/>
  <c r="F19" i="33"/>
  <c r="F15" i="103"/>
  <c r="E23" i="121"/>
  <c r="C51" i="45"/>
  <c r="E41" i="44"/>
  <c r="F19" i="34"/>
  <c r="F19" i="35"/>
  <c r="F19" i="36"/>
  <c r="F19" i="37"/>
  <c r="F20" i="33"/>
  <c r="F15" i="69"/>
  <c r="E51" i="45"/>
  <c r="C51" i="46"/>
  <c r="E23" i="122"/>
  <c r="F21" i="33"/>
  <c r="F20" i="34"/>
  <c r="F20" i="35"/>
  <c r="F20" i="36"/>
  <c r="F20" i="37"/>
  <c r="F16" i="56"/>
  <c r="F9" i="52"/>
  <c r="F9" i="62"/>
  <c r="F10" i="62"/>
  <c r="F11" i="62"/>
  <c r="F8" i="46"/>
  <c r="F10" i="46"/>
  <c r="F11" i="46"/>
  <c r="F14" i="46"/>
  <c r="F18" i="46"/>
  <c r="F20" i="46"/>
  <c r="F21" i="46"/>
  <c r="F23" i="46"/>
  <c r="F24" i="46"/>
  <c r="F30" i="46"/>
  <c r="F31" i="46"/>
  <c r="F32" i="46"/>
  <c r="F33" i="46"/>
  <c r="F34" i="46"/>
  <c r="F35" i="46"/>
  <c r="F36" i="46"/>
  <c r="F37" i="46"/>
  <c r="F38" i="46"/>
  <c r="F39" i="46"/>
  <c r="F40" i="46"/>
  <c r="F41" i="46"/>
  <c r="F43" i="46"/>
  <c r="F17" i="45"/>
  <c r="F10" i="45"/>
  <c r="F11" i="45"/>
  <c r="F14" i="45"/>
  <c r="F18" i="45"/>
  <c r="F20" i="45"/>
  <c r="E23" i="117"/>
  <c r="C63" i="47"/>
  <c r="E51" i="46"/>
  <c r="F22" i="33"/>
  <c r="F21" i="34"/>
  <c r="F21" i="35"/>
  <c r="F21" i="36"/>
  <c r="F21" i="37"/>
  <c r="F21" i="45"/>
  <c r="F23" i="45"/>
  <c r="F24" i="45"/>
  <c r="F18" i="52"/>
  <c r="F17" i="53"/>
  <c r="F17" i="54"/>
  <c r="F17" i="57"/>
  <c r="F17" i="59"/>
  <c r="F44" i="46"/>
  <c r="F27" i="46"/>
  <c r="C63" i="48"/>
  <c r="E63" i="47"/>
  <c r="E23" i="118"/>
  <c r="F22" i="34"/>
  <c r="F22" i="35"/>
  <c r="F22" i="36"/>
  <c r="F22" i="37"/>
  <c r="F23" i="33"/>
  <c r="F12" i="70"/>
  <c r="E22" i="124"/>
  <c r="E22" i="123"/>
  <c r="C18" i="61"/>
  <c r="E63" i="48"/>
  <c r="F23" i="34"/>
  <c r="F23" i="35"/>
  <c r="F23" i="36"/>
  <c r="F23" i="37"/>
  <c r="F24" i="33"/>
  <c r="F10" i="40"/>
  <c r="F10" i="42"/>
  <c r="F10" i="49"/>
  <c r="E18" i="61"/>
  <c r="C18" i="62"/>
  <c r="E22" i="125"/>
  <c r="F25" i="33"/>
  <c r="F24" i="34"/>
  <c r="F24" i="35"/>
  <c r="F24" i="36"/>
  <c r="F24" i="37"/>
  <c r="F10" i="41"/>
  <c r="F9" i="156"/>
  <c r="F8" i="156"/>
  <c r="F10" i="155"/>
  <c r="F11" i="155"/>
  <c r="F11" i="156"/>
  <c r="F12" i="156"/>
  <c r="F13" i="156"/>
  <c r="F9" i="151"/>
  <c r="F10" i="151"/>
  <c r="F11" i="151"/>
  <c r="F8" i="141"/>
  <c r="F9" i="141"/>
  <c r="F10" i="141"/>
  <c r="F11" i="141"/>
  <c r="F9" i="133"/>
  <c r="F9" i="53"/>
  <c r="F9" i="61"/>
  <c r="E22" i="126"/>
  <c r="E18" i="62"/>
  <c r="C56" i="51"/>
  <c r="F10" i="156"/>
  <c r="F26" i="33"/>
  <c r="F25" i="34"/>
  <c r="F25" i="35"/>
  <c r="F25" i="36"/>
  <c r="F25" i="37"/>
  <c r="F14" i="88"/>
  <c r="F13" i="88"/>
  <c r="F11" i="88"/>
  <c r="F10" i="88"/>
  <c r="C56" i="52"/>
  <c r="E56" i="51"/>
  <c r="E22" i="127"/>
  <c r="F26" i="34"/>
  <c r="F26" i="35"/>
  <c r="F26" i="36"/>
  <c r="F26" i="37"/>
  <c r="F27" i="33"/>
  <c r="F9" i="161"/>
  <c r="F10" i="161"/>
  <c r="F9" i="91"/>
  <c r="F10" i="91"/>
  <c r="F11" i="91"/>
  <c r="F12" i="91"/>
  <c r="E22" i="128"/>
  <c r="E56" i="52"/>
  <c r="C55" i="53"/>
  <c r="F27" i="34"/>
  <c r="F27" i="35"/>
  <c r="F27" i="36"/>
  <c r="F27" i="37"/>
  <c r="F28" i="33"/>
  <c r="F9" i="40"/>
  <c r="F9" i="41"/>
  <c r="E14" i="76"/>
  <c r="C55" i="54"/>
  <c r="E55" i="53"/>
  <c r="F29" i="33"/>
  <c r="F28" i="34"/>
  <c r="F28" i="35"/>
  <c r="F28" i="36"/>
  <c r="F28" i="37"/>
  <c r="F9" i="42"/>
  <c r="F11" i="41"/>
  <c r="F12" i="41"/>
  <c r="F13" i="41"/>
  <c r="F14" i="41"/>
  <c r="F15" i="41"/>
  <c r="F16" i="41"/>
  <c r="F11" i="40"/>
  <c r="F12" i="40"/>
  <c r="F13" i="40"/>
  <c r="F14" i="40"/>
  <c r="F15" i="40"/>
  <c r="F16" i="40"/>
  <c r="E55" i="54"/>
  <c r="C55" i="55"/>
  <c r="E14" i="78"/>
  <c r="F30" i="33"/>
  <c r="F30" i="34"/>
  <c r="F30" i="35"/>
  <c r="F30" i="36"/>
  <c r="F30" i="37"/>
  <c r="F29" i="34"/>
  <c r="F29" i="35"/>
  <c r="F29" i="36"/>
  <c r="F29" i="37"/>
  <c r="F32" i="33"/>
  <c r="F32" i="34"/>
  <c r="F32" i="35"/>
  <c r="F32" i="36"/>
  <c r="F32" i="37"/>
  <c r="F11" i="42"/>
  <c r="F12" i="42"/>
  <c r="F13" i="42"/>
  <c r="F14" i="42"/>
  <c r="F15" i="42"/>
  <c r="F16" i="42"/>
  <c r="F9" i="49"/>
  <c r="F11" i="49"/>
  <c r="F12" i="49"/>
  <c r="F13" i="49"/>
  <c r="F14" i="49"/>
  <c r="F15" i="49"/>
  <c r="F16" i="49"/>
  <c r="F9" i="165"/>
  <c r="F10" i="165"/>
  <c r="F11" i="165"/>
  <c r="F12" i="165"/>
  <c r="F13" i="165"/>
  <c r="F14" i="165"/>
  <c r="F15" i="165"/>
  <c r="F12" i="160"/>
  <c r="F9" i="158"/>
  <c r="F9" i="157"/>
  <c r="F9" i="139"/>
  <c r="F10" i="139"/>
  <c r="F11" i="139"/>
  <c r="F12" i="139"/>
  <c r="F13" i="139"/>
  <c r="F14" i="139"/>
  <c r="F15" i="139"/>
  <c r="F9" i="138"/>
  <c r="F10" i="138"/>
  <c r="F9" i="130"/>
  <c r="F10" i="130"/>
  <c r="F9" i="89"/>
  <c r="F10" i="89"/>
  <c r="F11" i="89"/>
  <c r="F12" i="89"/>
  <c r="F13" i="89"/>
  <c r="F14" i="89"/>
  <c r="F15" i="89"/>
  <c r="F17" i="89"/>
  <c r="F18" i="89"/>
  <c r="F19" i="89"/>
  <c r="F20" i="89"/>
  <c r="F21" i="89"/>
  <c r="F22" i="89"/>
  <c r="F23" i="89"/>
  <c r="F9" i="102"/>
  <c r="F10" i="102"/>
  <c r="F11" i="102"/>
  <c r="F9" i="87"/>
  <c r="F10" i="87"/>
  <c r="F11" i="87"/>
  <c r="F12" i="87"/>
  <c r="F13" i="87"/>
  <c r="F14" i="87"/>
  <c r="F15" i="87"/>
  <c r="F16" i="87"/>
  <c r="F17" i="87"/>
  <c r="F36" i="51"/>
  <c r="F37" i="51"/>
  <c r="F38" i="51"/>
  <c r="F39" i="51"/>
  <c r="F47" i="51"/>
  <c r="F48" i="51"/>
  <c r="F49" i="51"/>
  <c r="F10" i="52"/>
  <c r="F11" i="52"/>
  <c r="F12" i="52"/>
  <c r="F13" i="52"/>
  <c r="F36" i="52"/>
  <c r="F37" i="52"/>
  <c r="F38" i="52"/>
  <c r="F39" i="52"/>
  <c r="F47" i="52"/>
  <c r="F48" i="52"/>
  <c r="F49" i="52"/>
  <c r="F10" i="53"/>
  <c r="F11" i="53"/>
  <c r="F12" i="53"/>
  <c r="F13" i="53"/>
  <c r="F14" i="53"/>
  <c r="E14" i="79"/>
  <c r="C55" i="56"/>
  <c r="E55" i="55"/>
  <c r="F35" i="53"/>
  <c r="F15" i="53"/>
  <c r="F9" i="54"/>
  <c r="H21" i="104"/>
  <c r="E55" i="56"/>
  <c r="C55" i="58"/>
  <c r="E14" i="80"/>
  <c r="F36" i="53"/>
  <c r="F37" i="53"/>
  <c r="F45" i="53"/>
  <c r="F46" i="53"/>
  <c r="F48" i="53"/>
  <c r="F49" i="53"/>
  <c r="F34" i="53"/>
  <c r="F10" i="54"/>
  <c r="F11" i="54"/>
  <c r="F12" i="54"/>
  <c r="F13" i="54"/>
  <c r="F14" i="54"/>
  <c r="F15" i="54"/>
  <c r="F34" i="54"/>
  <c r="F35" i="54"/>
  <c r="F36" i="54"/>
  <c r="F37" i="54"/>
  <c r="F45" i="54"/>
  <c r="F46" i="54"/>
  <c r="F9" i="55"/>
  <c r="F9" i="152"/>
  <c r="F10" i="152"/>
  <c r="F8" i="152"/>
  <c r="F9" i="137"/>
  <c r="E14" i="82"/>
  <c r="C55" i="57"/>
  <c r="E55" i="58"/>
  <c r="F10" i="55"/>
  <c r="F11" i="55"/>
  <c r="F12" i="55"/>
  <c r="F13" i="55"/>
  <c r="F14" i="55"/>
  <c r="F15" i="55"/>
  <c r="F9" i="56"/>
  <c r="F8" i="40"/>
  <c r="F8" i="41"/>
  <c r="F8" i="42"/>
  <c r="F8" i="49"/>
  <c r="E55" i="57"/>
  <c r="C55" i="59"/>
  <c r="E22" i="83"/>
  <c r="F34" i="55"/>
  <c r="F35" i="55"/>
  <c r="F36" i="55"/>
  <c r="F37" i="55"/>
  <c r="F45" i="55"/>
  <c r="F46" i="55"/>
  <c r="F48" i="55"/>
  <c r="F49" i="55"/>
  <c r="F16" i="55"/>
  <c r="F9" i="59"/>
  <c r="F10" i="59"/>
  <c r="F11" i="59"/>
  <c r="F12" i="59"/>
  <c r="F13" i="59"/>
  <c r="F14" i="59"/>
  <c r="F15" i="59"/>
  <c r="F9" i="58"/>
  <c r="F10" i="58"/>
  <c r="F11" i="58"/>
  <c r="F12" i="58"/>
  <c r="F13" i="58"/>
  <c r="F14" i="58"/>
  <c r="F15" i="58"/>
  <c r="F9" i="57"/>
  <c r="F10" i="57"/>
  <c r="F11" i="57"/>
  <c r="F12" i="57"/>
  <c r="F13" i="57"/>
  <c r="F14" i="57"/>
  <c r="F15" i="57"/>
  <c r="F10" i="56"/>
  <c r="F11" i="56"/>
  <c r="F12" i="56"/>
  <c r="F13" i="56"/>
  <c r="F14" i="56"/>
  <c r="F15" i="56"/>
  <c r="F34" i="56"/>
  <c r="F35" i="56"/>
  <c r="F36" i="56"/>
  <c r="F37" i="56"/>
  <c r="F45" i="56"/>
  <c r="F46" i="56"/>
  <c r="F48" i="56"/>
  <c r="F49" i="56"/>
  <c r="F8" i="78"/>
  <c r="F8" i="79"/>
  <c r="F8" i="80"/>
  <c r="F8" i="82"/>
  <c r="F8" i="83"/>
  <c r="F13" i="48"/>
  <c r="F14" i="48"/>
  <c r="E14" i="84"/>
  <c r="C17" i="100"/>
  <c r="E55" i="59"/>
  <c r="F32" i="43"/>
  <c r="F33" i="43"/>
  <c r="F30" i="44"/>
  <c r="F34" i="58"/>
  <c r="F35" i="58"/>
  <c r="F36" i="58"/>
  <c r="F37" i="58"/>
  <c r="F45" i="58"/>
  <c r="F46" i="58"/>
  <c r="F48" i="58"/>
  <c r="F49" i="58"/>
  <c r="F16" i="58"/>
  <c r="F34" i="59"/>
  <c r="F35" i="59"/>
  <c r="F36" i="59"/>
  <c r="F37" i="59"/>
  <c r="F45" i="59"/>
  <c r="F46" i="59"/>
  <c r="F48" i="59"/>
  <c r="F49" i="59"/>
  <c r="F16" i="59"/>
  <c r="F34" i="57"/>
  <c r="F35" i="57"/>
  <c r="F36" i="57"/>
  <c r="F37" i="57"/>
  <c r="F45" i="57"/>
  <c r="F46" i="57"/>
  <c r="F48" i="57"/>
  <c r="F49" i="57"/>
  <c r="F16" i="57"/>
  <c r="F8" i="84"/>
  <c r="F9" i="83"/>
  <c r="F11" i="83"/>
  <c r="F12" i="83"/>
  <c r="F14" i="83"/>
  <c r="F15" i="83"/>
  <c r="F14" i="47"/>
  <c r="F13" i="47"/>
  <c r="F45" i="33"/>
  <c r="E17" i="100"/>
  <c r="C22" i="63"/>
  <c r="E14" i="85"/>
  <c r="F33" i="44"/>
  <c r="F32" i="44"/>
  <c r="F203" i="70"/>
  <c r="F200" i="70"/>
  <c r="F197" i="70"/>
  <c r="F194" i="70"/>
  <c r="F191" i="70"/>
  <c r="F188" i="70"/>
  <c r="F185" i="70"/>
  <c r="F182" i="70"/>
  <c r="F179" i="70"/>
  <c r="F176" i="70"/>
  <c r="F173" i="70"/>
  <c r="F170" i="70"/>
  <c r="F167" i="70"/>
  <c r="F164" i="70"/>
  <c r="F161" i="70"/>
  <c r="F158" i="70"/>
  <c r="F155" i="70"/>
  <c r="F152" i="70"/>
  <c r="F149" i="70"/>
  <c r="F146" i="70"/>
  <c r="F143" i="70"/>
  <c r="F140" i="70"/>
  <c r="F137" i="70"/>
  <c r="F134" i="70"/>
  <c r="F131" i="70"/>
  <c r="F128" i="70"/>
  <c r="F125" i="70"/>
  <c r="F122" i="70"/>
  <c r="F119" i="70"/>
  <c r="F116" i="70"/>
  <c r="F113" i="70"/>
  <c r="F110" i="70"/>
  <c r="F107" i="70"/>
  <c r="F104" i="70"/>
  <c r="F101" i="70"/>
  <c r="F98" i="70"/>
  <c r="F95" i="70"/>
  <c r="F92" i="70"/>
  <c r="F89" i="70"/>
  <c r="F86" i="70"/>
  <c r="F83" i="70"/>
  <c r="F80" i="70"/>
  <c r="F77" i="70"/>
  <c r="F74" i="70"/>
  <c r="F71" i="70"/>
  <c r="F68" i="70"/>
  <c r="F65" i="70"/>
  <c r="F62" i="70"/>
  <c r="F59" i="70"/>
  <c r="F56" i="70"/>
  <c r="F53" i="70"/>
  <c r="F50" i="70"/>
  <c r="F47" i="70"/>
  <c r="F44" i="70"/>
  <c r="F41" i="70"/>
  <c r="F38" i="70"/>
  <c r="F36" i="70"/>
  <c r="F35" i="70"/>
  <c r="F32" i="70"/>
  <c r="E27" i="163"/>
  <c r="C24" i="64"/>
  <c r="E24" i="64"/>
  <c r="E22" i="63"/>
  <c r="F33" i="34"/>
  <c r="F33" i="35"/>
  <c r="F33" i="36"/>
  <c r="F33" i="37"/>
  <c r="F15" i="148"/>
  <c r="F14" i="148"/>
  <c r="F13" i="148"/>
  <c r="H13" i="148"/>
  <c r="I13" i="148"/>
  <c r="J13" i="148"/>
  <c r="F12" i="148"/>
  <c r="F10" i="153"/>
  <c r="F9" i="153"/>
  <c r="F24" i="147"/>
  <c r="F23" i="147"/>
  <c r="F22" i="147"/>
  <c r="F21" i="147"/>
  <c r="F20" i="147"/>
  <c r="F19" i="147"/>
  <c r="F18" i="147"/>
  <c r="F17" i="147"/>
  <c r="F15" i="147"/>
  <c r="F14" i="147"/>
  <c r="F13" i="147"/>
  <c r="F12" i="147"/>
  <c r="F18" i="146"/>
  <c r="F19" i="146"/>
  <c r="F22" i="146"/>
  <c r="F21" i="146"/>
  <c r="F15" i="146"/>
  <c r="F14" i="146"/>
  <c r="F13" i="146"/>
  <c r="F12" i="146"/>
  <c r="F10" i="136"/>
  <c r="F9" i="136"/>
  <c r="F22" i="95"/>
  <c r="F21" i="95"/>
  <c r="F20" i="95"/>
  <c r="F19" i="95"/>
  <c r="F18" i="95"/>
  <c r="F17" i="95"/>
  <c r="F16" i="95"/>
  <c r="F15" i="95"/>
  <c r="F14" i="95"/>
  <c r="F13" i="95"/>
  <c r="F12" i="95"/>
  <c r="F11" i="95"/>
  <c r="F10" i="95"/>
  <c r="F9" i="95"/>
  <c r="F14" i="103"/>
  <c r="F13" i="103"/>
  <c r="F12" i="103"/>
  <c r="F10" i="103"/>
  <c r="F9" i="103"/>
  <c r="F16" i="50"/>
  <c r="F14" i="50"/>
  <c r="F12" i="50"/>
  <c r="F11" i="50"/>
  <c r="H11" i="50"/>
  <c r="I11" i="50"/>
  <c r="J11" i="50"/>
  <c r="F9" i="50"/>
  <c r="F19" i="69"/>
  <c r="F18" i="69"/>
  <c r="F17" i="69"/>
  <c r="F16" i="69"/>
  <c r="F14" i="69"/>
  <c r="F13" i="69"/>
  <c r="F12" i="69"/>
  <c r="F10" i="69"/>
  <c r="F39" i="70"/>
  <c r="F14" i="70"/>
  <c r="F202" i="70"/>
  <c r="F199" i="70"/>
  <c r="F196" i="70"/>
  <c r="F193" i="70"/>
  <c r="F190" i="70"/>
  <c r="F187" i="70"/>
  <c r="F184" i="70"/>
  <c r="F181" i="70"/>
  <c r="F178" i="70"/>
  <c r="F175" i="70"/>
  <c r="F172" i="70"/>
  <c r="F169" i="70"/>
  <c r="F166" i="70"/>
  <c r="F163" i="70"/>
  <c r="F160" i="70"/>
  <c r="F157" i="70"/>
  <c r="F154" i="70"/>
  <c r="F151" i="70"/>
  <c r="F148" i="70"/>
  <c r="F145" i="70"/>
  <c r="F142" i="70"/>
  <c r="F139" i="70"/>
  <c r="F136" i="70"/>
  <c r="F133" i="70"/>
  <c r="F130" i="70"/>
  <c r="F127" i="70"/>
  <c r="F124" i="70"/>
  <c r="F121" i="70"/>
  <c r="F118" i="70"/>
  <c r="F115" i="70"/>
  <c r="F112" i="70"/>
  <c r="F109" i="70"/>
  <c r="F106" i="70"/>
  <c r="F103" i="70"/>
  <c r="F100" i="70"/>
  <c r="F97" i="70"/>
  <c r="F94" i="70"/>
  <c r="F91" i="70"/>
  <c r="F88" i="70"/>
  <c r="F85" i="70"/>
  <c r="F82" i="70"/>
  <c r="F79" i="70"/>
  <c r="F76" i="70"/>
  <c r="F73" i="70"/>
  <c r="F70" i="70"/>
  <c r="F67" i="70"/>
  <c r="F64" i="70"/>
  <c r="F61" i="70"/>
  <c r="F58" i="70"/>
  <c r="F55" i="70"/>
  <c r="F52" i="70"/>
  <c r="F49" i="70"/>
  <c r="F46" i="70"/>
  <c r="F43" i="70"/>
  <c r="F40" i="70"/>
  <c r="F37" i="70"/>
  <c r="F34" i="70"/>
  <c r="F31" i="70"/>
  <c r="F26" i="70"/>
  <c r="F23" i="70"/>
  <c r="F24" i="70"/>
  <c r="F207" i="70"/>
  <c r="F204" i="70"/>
  <c r="F201" i="70"/>
  <c r="F198" i="70"/>
  <c r="F195" i="70"/>
  <c r="F192" i="70"/>
  <c r="F189" i="70"/>
  <c r="F186" i="70"/>
  <c r="F183" i="70"/>
  <c r="F180" i="70"/>
  <c r="F177" i="70"/>
  <c r="F174" i="70"/>
  <c r="F171" i="70"/>
  <c r="F168" i="70"/>
  <c r="F165" i="70"/>
  <c r="F162" i="70"/>
  <c r="F159" i="70"/>
  <c r="F156" i="70"/>
  <c r="F153" i="70"/>
  <c r="F150" i="70"/>
  <c r="F147" i="70"/>
  <c r="F144" i="70"/>
  <c r="F141" i="70"/>
  <c r="F138" i="70"/>
  <c r="F135" i="70"/>
  <c r="F132" i="70"/>
  <c r="F129" i="70"/>
  <c r="F126" i="70"/>
  <c r="F123" i="70"/>
  <c r="F120" i="70"/>
  <c r="F117" i="70"/>
  <c r="F114" i="70"/>
  <c r="F111" i="70"/>
  <c r="F108" i="70"/>
  <c r="F105" i="70"/>
  <c r="F102" i="70"/>
  <c r="F99" i="70"/>
  <c r="F96" i="70"/>
  <c r="F93" i="70"/>
  <c r="F90" i="70"/>
  <c r="F87" i="70"/>
  <c r="F84" i="70"/>
  <c r="F81" i="70"/>
  <c r="F78" i="70"/>
  <c r="F75" i="70"/>
  <c r="F72" i="70"/>
  <c r="F69" i="70"/>
  <c r="F66" i="70"/>
  <c r="F63" i="70"/>
  <c r="F60" i="70"/>
  <c r="F57" i="70"/>
  <c r="F54" i="70"/>
  <c r="F51" i="70"/>
  <c r="F48" i="70"/>
  <c r="F45" i="70"/>
  <c r="F42" i="70"/>
  <c r="F33" i="70"/>
  <c r="F30" i="70"/>
  <c r="F27" i="70"/>
  <c r="F25" i="70"/>
  <c r="F22" i="70"/>
  <c r="F21" i="70"/>
  <c r="F20" i="70"/>
  <c r="F19" i="70"/>
  <c r="F16" i="70"/>
  <c r="F15" i="70"/>
  <c r="F13" i="70"/>
  <c r="E23" i="87"/>
  <c r="F35" i="34"/>
  <c r="F35" i="35"/>
  <c r="F35" i="36"/>
  <c r="F35" i="37"/>
  <c r="F34" i="34"/>
  <c r="F34" i="35"/>
  <c r="F34" i="36"/>
  <c r="F34" i="37"/>
  <c r="F46" i="33"/>
  <c r="F47" i="33"/>
  <c r="C17" i="102"/>
  <c r="E17" i="102"/>
  <c r="E17" i="101"/>
  <c r="F46" i="32"/>
  <c r="F9" i="46"/>
  <c r="F10" i="47"/>
  <c r="F10" i="48"/>
  <c r="F10" i="61"/>
  <c r="F12" i="61"/>
  <c r="E29" i="89"/>
  <c r="F10" i="100"/>
  <c r="E18" i="91"/>
  <c r="F49" i="54"/>
  <c r="F48" i="54"/>
  <c r="E15" i="93"/>
  <c r="F14" i="63"/>
  <c r="F12" i="46"/>
  <c r="F13" i="46"/>
  <c r="F15" i="46"/>
  <c r="F12" i="45"/>
  <c r="F13" i="45"/>
  <c r="F15" i="45"/>
  <c r="C16" i="130"/>
  <c r="C15" i="131"/>
  <c r="E16" i="130"/>
  <c r="F28" i="45"/>
  <c r="F42" i="45"/>
  <c r="F19" i="45"/>
  <c r="F22" i="45"/>
  <c r="F25" i="45"/>
  <c r="F26" i="45"/>
  <c r="F19" i="46"/>
  <c r="F22" i="46"/>
  <c r="F25" i="46"/>
  <c r="F28" i="46"/>
  <c r="F42" i="46"/>
  <c r="F9" i="162"/>
  <c r="F10" i="162"/>
  <c r="F11" i="162"/>
  <c r="F12" i="162"/>
  <c r="E15" i="131"/>
  <c r="C15" i="132"/>
  <c r="F30" i="45"/>
  <c r="F31" i="45"/>
  <c r="F32" i="45"/>
  <c r="F33" i="45"/>
  <c r="F34" i="45"/>
  <c r="F35" i="45"/>
  <c r="F36" i="45"/>
  <c r="F37" i="45"/>
  <c r="F38" i="45"/>
  <c r="F39" i="45"/>
  <c r="F40" i="45"/>
  <c r="F41" i="45"/>
  <c r="F43" i="45"/>
  <c r="F26" i="46"/>
  <c r="F8" i="52"/>
  <c r="F8" i="53"/>
  <c r="F8" i="54"/>
  <c r="F8" i="55"/>
  <c r="F8" i="56"/>
  <c r="F8" i="58"/>
  <c r="F8" i="57"/>
  <c r="F8" i="59"/>
  <c r="F56" i="48"/>
  <c r="F10" i="33"/>
  <c r="F10" i="34"/>
  <c r="C15" i="133"/>
  <c r="E15" i="132"/>
  <c r="F47" i="32"/>
  <c r="E15" i="133"/>
  <c r="C15" i="135"/>
  <c r="H15" i="165"/>
  <c r="H14" i="165"/>
  <c r="H13" i="165"/>
  <c r="H12" i="165"/>
  <c r="H11" i="165"/>
  <c r="H10" i="165"/>
  <c r="H9" i="165"/>
  <c r="H8" i="165"/>
  <c r="H12" i="162"/>
  <c r="H11" i="162"/>
  <c r="H10" i="162"/>
  <c r="H9" i="162"/>
  <c r="H8" i="162"/>
  <c r="H8" i="161"/>
  <c r="H10" i="161"/>
  <c r="H9" i="161"/>
  <c r="H11" i="160"/>
  <c r="H10" i="160"/>
  <c r="H9" i="160"/>
  <c r="H8" i="160"/>
  <c r="H12" i="160"/>
  <c r="H9" i="158"/>
  <c r="H8" i="158"/>
  <c r="H9" i="157"/>
  <c r="H8" i="157"/>
  <c r="H13" i="156"/>
  <c r="H12" i="156"/>
  <c r="H11" i="156"/>
  <c r="H10" i="156"/>
  <c r="H9" i="156"/>
  <c r="H8" i="156"/>
  <c r="H11" i="155"/>
  <c r="H10" i="155"/>
  <c r="H9" i="155"/>
  <c r="H8" i="155"/>
  <c r="H10" i="154"/>
  <c r="H9" i="154"/>
  <c r="H8" i="154"/>
  <c r="H11" i="153"/>
  <c r="H10" i="153"/>
  <c r="H9" i="153"/>
  <c r="H8" i="153"/>
  <c r="H10" i="152"/>
  <c r="H9" i="152"/>
  <c r="H8" i="152"/>
  <c r="H11" i="151"/>
  <c r="H10" i="151"/>
  <c r="H9" i="151"/>
  <c r="H8" i="151"/>
  <c r="H8" i="150"/>
  <c r="H8" i="149"/>
  <c r="H9" i="148"/>
  <c r="H11" i="148"/>
  <c r="H15" i="148"/>
  <c r="H14" i="148"/>
  <c r="H12" i="148"/>
  <c r="H8" i="148"/>
  <c r="H10" i="148"/>
  <c r="H10" i="147"/>
  <c r="H16" i="147"/>
  <c r="H9" i="147"/>
  <c r="H24" i="147"/>
  <c r="H23" i="147"/>
  <c r="H22" i="147"/>
  <c r="H21" i="147"/>
  <c r="H20" i="147"/>
  <c r="H19" i="147"/>
  <c r="H18" i="147"/>
  <c r="H17" i="147"/>
  <c r="H15" i="147"/>
  <c r="H14" i="147"/>
  <c r="H13" i="147"/>
  <c r="H12" i="147"/>
  <c r="H8" i="147"/>
  <c r="H11" i="147"/>
  <c r="H20" i="146"/>
  <c r="H17" i="146"/>
  <c r="H11" i="146"/>
  <c r="H19" i="146"/>
  <c r="H16" i="146"/>
  <c r="H10" i="146"/>
  <c r="H9" i="146"/>
  <c r="H22" i="146"/>
  <c r="H21" i="146"/>
  <c r="H18" i="146"/>
  <c r="H15" i="146"/>
  <c r="H14" i="146"/>
  <c r="H13" i="146"/>
  <c r="H12" i="146"/>
  <c r="H8" i="146"/>
  <c r="H10" i="145"/>
  <c r="H9" i="145"/>
  <c r="H8" i="145"/>
  <c r="H8" i="144"/>
  <c r="H9" i="144"/>
  <c r="H9" i="143"/>
  <c r="H10" i="143"/>
  <c r="H8" i="143"/>
  <c r="H10" i="142"/>
  <c r="H9" i="142"/>
  <c r="H8" i="142"/>
  <c r="H11" i="141"/>
  <c r="H10" i="141"/>
  <c r="H9" i="141"/>
  <c r="H8" i="141"/>
  <c r="H9" i="140"/>
  <c r="H8" i="140"/>
  <c r="H15" i="139"/>
  <c r="H14" i="139"/>
  <c r="H13" i="139"/>
  <c r="H12" i="139"/>
  <c r="H11" i="139"/>
  <c r="H10" i="139"/>
  <c r="H9" i="139"/>
  <c r="H8" i="139"/>
  <c r="H9" i="138"/>
  <c r="H8" i="138"/>
  <c r="H10" i="138"/>
  <c r="H10" i="137"/>
  <c r="H9" i="137"/>
  <c r="H8" i="137"/>
  <c r="H10" i="136"/>
  <c r="H9" i="136"/>
  <c r="H8" i="136"/>
  <c r="H9" i="135"/>
  <c r="H8" i="135"/>
  <c r="H10" i="134"/>
  <c r="H9" i="134"/>
  <c r="H8" i="134"/>
  <c r="I8" i="134"/>
  <c r="J8" i="134"/>
  <c r="H9" i="133"/>
  <c r="H8" i="133"/>
  <c r="H8" i="132"/>
  <c r="H9" i="131"/>
  <c r="H8" i="131"/>
  <c r="H10" i="130"/>
  <c r="H9" i="130"/>
  <c r="H8" i="130"/>
  <c r="H8" i="129"/>
  <c r="H22" i="104"/>
  <c r="H18" i="104"/>
  <c r="H20" i="104"/>
  <c r="H19" i="104"/>
  <c r="H17" i="104"/>
  <c r="H16" i="104"/>
  <c r="H14" i="104"/>
  <c r="H15" i="104"/>
  <c r="H13" i="104"/>
  <c r="H12" i="104"/>
  <c r="H11" i="104"/>
  <c r="H10" i="104"/>
  <c r="H24" i="104"/>
  <c r="H23" i="104"/>
  <c r="H9" i="104"/>
  <c r="H8" i="104"/>
  <c r="H9" i="97"/>
  <c r="H8" i="97"/>
  <c r="H23" i="95"/>
  <c r="H22" i="95"/>
  <c r="H21" i="95"/>
  <c r="H20" i="95"/>
  <c r="H19" i="95"/>
  <c r="H18" i="95"/>
  <c r="H17" i="95"/>
  <c r="H16" i="95"/>
  <c r="H15" i="95"/>
  <c r="H14" i="95"/>
  <c r="H13" i="95"/>
  <c r="H12" i="95"/>
  <c r="H11" i="95"/>
  <c r="H10" i="95"/>
  <c r="H9" i="95"/>
  <c r="H8" i="95"/>
  <c r="H14" i="103"/>
  <c r="H13" i="103"/>
  <c r="H12" i="103"/>
  <c r="H10" i="103"/>
  <c r="H9" i="103"/>
  <c r="H8" i="103"/>
  <c r="H15" i="103"/>
  <c r="H16" i="103"/>
  <c r="H10" i="98"/>
  <c r="H9" i="98"/>
  <c r="H8" i="98"/>
  <c r="H9" i="93"/>
  <c r="H8" i="93"/>
  <c r="H12" i="91"/>
  <c r="H11" i="91"/>
  <c r="H10" i="91"/>
  <c r="H9" i="91"/>
  <c r="H8" i="91"/>
  <c r="H23" i="89"/>
  <c r="H22" i="89"/>
  <c r="H21" i="89"/>
  <c r="H20" i="89"/>
  <c r="H19" i="89"/>
  <c r="H18" i="89"/>
  <c r="H17" i="89"/>
  <c r="H16" i="89"/>
  <c r="H15" i="89"/>
  <c r="H14" i="89"/>
  <c r="H13" i="89"/>
  <c r="H12" i="89"/>
  <c r="H11" i="89"/>
  <c r="H10" i="89"/>
  <c r="H9" i="89"/>
  <c r="H8" i="89"/>
  <c r="H15" i="88"/>
  <c r="H14" i="88"/>
  <c r="H13" i="88"/>
  <c r="H12" i="88"/>
  <c r="H11" i="88"/>
  <c r="H10" i="88"/>
  <c r="H9" i="88"/>
  <c r="H8" i="88"/>
  <c r="H11" i="102"/>
  <c r="H10" i="102"/>
  <c r="H9" i="102"/>
  <c r="H8" i="102"/>
  <c r="H11" i="101"/>
  <c r="H10" i="101"/>
  <c r="H9" i="101"/>
  <c r="H8" i="101"/>
  <c r="H17" i="87"/>
  <c r="H16" i="87"/>
  <c r="H15" i="87"/>
  <c r="H14" i="87"/>
  <c r="H13" i="87"/>
  <c r="H12" i="87"/>
  <c r="H11" i="87"/>
  <c r="H10" i="87"/>
  <c r="H9" i="87"/>
  <c r="H8" i="87"/>
  <c r="H20" i="163"/>
  <c r="H21" i="163"/>
  <c r="H19" i="163"/>
  <c r="H18" i="163"/>
  <c r="H17" i="163"/>
  <c r="H16" i="163"/>
  <c r="H15" i="163"/>
  <c r="H14" i="163"/>
  <c r="H13" i="163"/>
  <c r="H12" i="163"/>
  <c r="H11" i="163"/>
  <c r="H10" i="163"/>
  <c r="H9" i="163"/>
  <c r="H8" i="163"/>
  <c r="H8" i="85"/>
  <c r="H8" i="84"/>
  <c r="H16" i="83"/>
  <c r="H13" i="83"/>
  <c r="H10" i="83"/>
  <c r="H15" i="83"/>
  <c r="H14" i="83"/>
  <c r="H12" i="83"/>
  <c r="H11" i="83"/>
  <c r="H9" i="83"/>
  <c r="H8" i="83"/>
  <c r="H8" i="82"/>
  <c r="H8" i="80"/>
  <c r="H8" i="79"/>
  <c r="H8" i="78"/>
  <c r="H8" i="76"/>
  <c r="H16" i="128"/>
  <c r="H15" i="128"/>
  <c r="H14" i="128"/>
  <c r="H13" i="128"/>
  <c r="H12" i="128"/>
  <c r="H11" i="128"/>
  <c r="H10" i="128"/>
  <c r="H9" i="128"/>
  <c r="H8" i="128"/>
  <c r="H16" i="127"/>
  <c r="H15" i="127"/>
  <c r="H14" i="127"/>
  <c r="H13" i="127"/>
  <c r="H12" i="127"/>
  <c r="H11" i="127"/>
  <c r="H10" i="127"/>
  <c r="H9" i="127"/>
  <c r="H8" i="127"/>
  <c r="H16" i="126"/>
  <c r="H15" i="126"/>
  <c r="H14" i="126"/>
  <c r="H13" i="126"/>
  <c r="H12" i="126"/>
  <c r="H11" i="126"/>
  <c r="H10" i="126"/>
  <c r="H9" i="126"/>
  <c r="H8" i="126"/>
  <c r="H16" i="125"/>
  <c r="H15" i="125"/>
  <c r="H14" i="125"/>
  <c r="H13" i="125"/>
  <c r="H12" i="125"/>
  <c r="H11" i="125"/>
  <c r="H10" i="125"/>
  <c r="H9" i="125"/>
  <c r="H8" i="125"/>
  <c r="H16" i="124"/>
  <c r="H15" i="124"/>
  <c r="H14" i="124"/>
  <c r="H13" i="124"/>
  <c r="H12" i="124"/>
  <c r="H11" i="124"/>
  <c r="H10" i="124"/>
  <c r="H9" i="124"/>
  <c r="H8" i="124"/>
  <c r="H16" i="123"/>
  <c r="H15" i="123"/>
  <c r="H14" i="123"/>
  <c r="H13" i="123"/>
  <c r="H12" i="123"/>
  <c r="H11" i="123"/>
  <c r="H10" i="123"/>
  <c r="H9" i="123"/>
  <c r="H8" i="123"/>
  <c r="H17" i="118"/>
  <c r="H16" i="118"/>
  <c r="H15" i="118"/>
  <c r="H14" i="118"/>
  <c r="H13" i="118"/>
  <c r="H12" i="118"/>
  <c r="H11" i="118"/>
  <c r="H10" i="118"/>
  <c r="H9" i="118"/>
  <c r="H8" i="118"/>
  <c r="H17" i="117"/>
  <c r="H16" i="117"/>
  <c r="H15" i="117"/>
  <c r="H14" i="117"/>
  <c r="H13" i="117"/>
  <c r="H12" i="117"/>
  <c r="H11" i="117"/>
  <c r="H10" i="117"/>
  <c r="H9" i="117"/>
  <c r="H8" i="117"/>
  <c r="H17" i="122"/>
  <c r="H16" i="122"/>
  <c r="H15" i="122"/>
  <c r="H14" i="122"/>
  <c r="H13" i="122"/>
  <c r="H12" i="122"/>
  <c r="H11" i="122"/>
  <c r="H10" i="122"/>
  <c r="H9" i="122"/>
  <c r="H8" i="122"/>
  <c r="H17" i="121"/>
  <c r="H16" i="121"/>
  <c r="H15" i="121"/>
  <c r="H14" i="121"/>
  <c r="H13" i="121"/>
  <c r="H12" i="121"/>
  <c r="H11" i="121"/>
  <c r="H10" i="121"/>
  <c r="H9" i="121"/>
  <c r="H8" i="121"/>
  <c r="H17" i="120"/>
  <c r="H16" i="120"/>
  <c r="H15" i="120"/>
  <c r="H14" i="120"/>
  <c r="H13" i="120"/>
  <c r="H12" i="120"/>
  <c r="H11" i="120"/>
  <c r="H10" i="120"/>
  <c r="H9" i="120"/>
  <c r="H8" i="120"/>
  <c r="H17" i="119"/>
  <c r="H16" i="119"/>
  <c r="H15" i="119"/>
  <c r="H14" i="119"/>
  <c r="H13" i="119"/>
  <c r="H12" i="119"/>
  <c r="H11" i="119"/>
  <c r="H10" i="119"/>
  <c r="H9" i="119"/>
  <c r="H8" i="119"/>
  <c r="H17" i="116"/>
  <c r="H16" i="116"/>
  <c r="H15" i="116"/>
  <c r="H14" i="116"/>
  <c r="H13" i="116"/>
  <c r="H12" i="116"/>
  <c r="H11" i="116"/>
  <c r="H10" i="116"/>
  <c r="H9" i="116"/>
  <c r="H8" i="116"/>
  <c r="H17" i="115"/>
  <c r="H16" i="115"/>
  <c r="H15" i="115"/>
  <c r="H14" i="115"/>
  <c r="H13" i="115"/>
  <c r="H12" i="115"/>
  <c r="H11" i="115"/>
  <c r="H10" i="115"/>
  <c r="H9" i="115"/>
  <c r="H8" i="115"/>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75"/>
  <c r="H16" i="75"/>
  <c r="H15" i="75"/>
  <c r="H14" i="75"/>
  <c r="H13" i="75"/>
  <c r="H12" i="75"/>
  <c r="H11" i="75"/>
  <c r="H10" i="75"/>
  <c r="H9" i="75"/>
  <c r="H8" i="75"/>
  <c r="H19" i="111"/>
  <c r="H18" i="111"/>
  <c r="H17" i="111"/>
  <c r="H16" i="111"/>
  <c r="H15" i="111"/>
  <c r="H14" i="111"/>
  <c r="H13" i="111"/>
  <c r="H12" i="111"/>
  <c r="H11" i="111"/>
  <c r="H10" i="111"/>
  <c r="H9" i="111"/>
  <c r="H8" i="111"/>
  <c r="H19" i="110"/>
  <c r="H18" i="110"/>
  <c r="H17" i="110"/>
  <c r="H16" i="110"/>
  <c r="H15" i="110"/>
  <c r="H14" i="110"/>
  <c r="H13" i="110"/>
  <c r="H12" i="110"/>
  <c r="H11" i="110"/>
  <c r="H10" i="110"/>
  <c r="H9" i="110"/>
  <c r="H8" i="110"/>
  <c r="H19" i="109"/>
  <c r="H18" i="109"/>
  <c r="H17" i="109"/>
  <c r="H16" i="109"/>
  <c r="H15" i="109"/>
  <c r="H14" i="109"/>
  <c r="H13" i="109"/>
  <c r="H12" i="109"/>
  <c r="H11" i="109"/>
  <c r="H10" i="109"/>
  <c r="H9" i="109"/>
  <c r="H8" i="109"/>
  <c r="H19" i="108"/>
  <c r="H18" i="108"/>
  <c r="H17" i="108"/>
  <c r="H16" i="108"/>
  <c r="H15" i="108"/>
  <c r="H14" i="108"/>
  <c r="H13" i="108"/>
  <c r="H12" i="108"/>
  <c r="H11" i="108"/>
  <c r="H10" i="108"/>
  <c r="H9" i="108"/>
  <c r="H8" i="108"/>
  <c r="H19" i="107"/>
  <c r="H18" i="107"/>
  <c r="H17" i="107"/>
  <c r="H16" i="107"/>
  <c r="H15" i="107"/>
  <c r="H14" i="107"/>
  <c r="H13" i="107"/>
  <c r="H12" i="107"/>
  <c r="H11" i="107"/>
  <c r="H10" i="107"/>
  <c r="H9" i="107"/>
  <c r="H8" i="107"/>
  <c r="H19" i="106"/>
  <c r="H18" i="106"/>
  <c r="H17" i="106"/>
  <c r="H16" i="106"/>
  <c r="H15" i="106"/>
  <c r="H14" i="106"/>
  <c r="H13" i="106"/>
  <c r="H12" i="106"/>
  <c r="H11" i="106"/>
  <c r="H10" i="106"/>
  <c r="H9" i="106"/>
  <c r="H8" i="106"/>
  <c r="H19" i="71"/>
  <c r="H18" i="71"/>
  <c r="H17" i="71"/>
  <c r="H16" i="71"/>
  <c r="H15" i="71"/>
  <c r="H14" i="71"/>
  <c r="H13" i="71"/>
  <c r="H12" i="71"/>
  <c r="H11" i="71"/>
  <c r="H10" i="71"/>
  <c r="H9" i="71"/>
  <c r="H8" i="71"/>
  <c r="H209" i="70"/>
  <c r="H208" i="70"/>
  <c r="H207" i="70"/>
  <c r="H206" i="70"/>
  <c r="H205" i="70"/>
  <c r="H204" i="70"/>
  <c r="H203" i="70"/>
  <c r="H202" i="70"/>
  <c r="H201" i="70"/>
  <c r="H200" i="70"/>
  <c r="H199" i="70"/>
  <c r="H198" i="70"/>
  <c r="H197" i="70"/>
  <c r="H196" i="70"/>
  <c r="H195" i="70"/>
  <c r="H194" i="70"/>
  <c r="H193" i="70"/>
  <c r="H192" i="70"/>
  <c r="H191" i="70"/>
  <c r="H190" i="70"/>
  <c r="H189" i="70"/>
  <c r="H188" i="70"/>
  <c r="H187" i="70"/>
  <c r="H186" i="70"/>
  <c r="H185" i="70"/>
  <c r="H184" i="70"/>
  <c r="H183" i="70"/>
  <c r="H182" i="70"/>
  <c r="H181" i="70"/>
  <c r="H180" i="70"/>
  <c r="H179" i="70"/>
  <c r="H178" i="70"/>
  <c r="H177" i="70"/>
  <c r="H176" i="70"/>
  <c r="H175" i="70"/>
  <c r="H174" i="70"/>
  <c r="H173" i="70"/>
  <c r="H172" i="70"/>
  <c r="H171" i="70"/>
  <c r="H170" i="70"/>
  <c r="H169" i="70"/>
  <c r="H168" i="70"/>
  <c r="H167" i="70"/>
  <c r="H166" i="70"/>
  <c r="H165" i="70"/>
  <c r="H164" i="70"/>
  <c r="H163" i="70"/>
  <c r="H162" i="70"/>
  <c r="H161" i="70"/>
  <c r="H160" i="70"/>
  <c r="H159" i="70"/>
  <c r="H158" i="70"/>
  <c r="H157" i="70"/>
  <c r="H156" i="70"/>
  <c r="H155" i="70"/>
  <c r="H154" i="70"/>
  <c r="H153" i="70"/>
  <c r="H152" i="70"/>
  <c r="H151" i="70"/>
  <c r="H150" i="70"/>
  <c r="H149" i="70"/>
  <c r="H148" i="70"/>
  <c r="H147" i="70"/>
  <c r="H146" i="70"/>
  <c r="H145" i="70"/>
  <c r="H144" i="70"/>
  <c r="H143" i="70"/>
  <c r="H142" i="70"/>
  <c r="H141" i="70"/>
  <c r="H140" i="70"/>
  <c r="H139" i="70"/>
  <c r="H138" i="70"/>
  <c r="H137" i="70"/>
  <c r="H136" i="70"/>
  <c r="H135" i="70"/>
  <c r="H134" i="70"/>
  <c r="H133" i="70"/>
  <c r="H132" i="70"/>
  <c r="H131" i="70"/>
  <c r="H130" i="70"/>
  <c r="H129" i="70"/>
  <c r="H128" i="70"/>
  <c r="H127" i="70"/>
  <c r="H126" i="70"/>
  <c r="H125" i="70"/>
  <c r="H124" i="70"/>
  <c r="H123" i="70"/>
  <c r="H122" i="70"/>
  <c r="H121" i="70"/>
  <c r="H120" i="70"/>
  <c r="H119" i="70"/>
  <c r="H118" i="70"/>
  <c r="H117" i="70"/>
  <c r="H116" i="70"/>
  <c r="H115" i="70"/>
  <c r="H114" i="70"/>
  <c r="H113" i="70"/>
  <c r="H112" i="70"/>
  <c r="H111" i="70"/>
  <c r="H110" i="70"/>
  <c r="H109" i="70"/>
  <c r="H108" i="70"/>
  <c r="H107" i="70"/>
  <c r="H106" i="70"/>
  <c r="H105" i="70"/>
  <c r="H104" i="70"/>
  <c r="H103" i="70"/>
  <c r="H102" i="70"/>
  <c r="H101" i="70"/>
  <c r="H100" i="70"/>
  <c r="H99" i="70"/>
  <c r="H98" i="70"/>
  <c r="H97" i="70"/>
  <c r="H96" i="70"/>
  <c r="H95" i="70"/>
  <c r="H94" i="70"/>
  <c r="H93" i="70"/>
  <c r="H92" i="70"/>
  <c r="H91" i="70"/>
  <c r="H90" i="70"/>
  <c r="H89" i="70"/>
  <c r="H88" i="70"/>
  <c r="H87" i="70"/>
  <c r="H86" i="70"/>
  <c r="H85" i="70"/>
  <c r="H84" i="70"/>
  <c r="H83" i="70"/>
  <c r="H82" i="70"/>
  <c r="H81" i="70"/>
  <c r="H80" i="70"/>
  <c r="H79" i="70"/>
  <c r="H78" i="70"/>
  <c r="H77" i="70"/>
  <c r="H76" i="70"/>
  <c r="H75" i="70"/>
  <c r="H74" i="70"/>
  <c r="H73" i="70"/>
  <c r="H72" i="70"/>
  <c r="H71" i="70"/>
  <c r="H70" i="70"/>
  <c r="H69" i="70"/>
  <c r="H68" i="70"/>
  <c r="H67" i="70"/>
  <c r="H66" i="70"/>
  <c r="H65" i="70"/>
  <c r="H64" i="70"/>
  <c r="H63" i="70"/>
  <c r="H62" i="70"/>
  <c r="H61" i="70"/>
  <c r="H60" i="70"/>
  <c r="H59" i="70"/>
  <c r="H58" i="70"/>
  <c r="H57" i="70"/>
  <c r="H56" i="70"/>
  <c r="H55" i="70"/>
  <c r="H54" i="70"/>
  <c r="H53" i="70"/>
  <c r="H52" i="70"/>
  <c r="H51" i="70"/>
  <c r="H50" i="70"/>
  <c r="H49" i="70"/>
  <c r="H48" i="70"/>
  <c r="H47" i="70"/>
  <c r="H46" i="70"/>
  <c r="H45" i="70"/>
  <c r="H44" i="70"/>
  <c r="H43" i="70"/>
  <c r="H42" i="70"/>
  <c r="H41" i="70"/>
  <c r="H40" i="70"/>
  <c r="H39" i="70"/>
  <c r="H38" i="70"/>
  <c r="H37" i="70"/>
  <c r="H36" i="70"/>
  <c r="H35" i="70"/>
  <c r="H34" i="70"/>
  <c r="H33" i="70"/>
  <c r="H32" i="70"/>
  <c r="H31" i="70"/>
  <c r="H30" i="70"/>
  <c r="H29" i="70"/>
  <c r="H28" i="70"/>
  <c r="H27" i="70"/>
  <c r="H26" i="70"/>
  <c r="H25" i="70"/>
  <c r="H24" i="70"/>
  <c r="H23" i="70"/>
  <c r="H22" i="70"/>
  <c r="H21" i="70"/>
  <c r="H20" i="70"/>
  <c r="H19" i="70"/>
  <c r="H18" i="70"/>
  <c r="H17" i="70"/>
  <c r="H16" i="70"/>
  <c r="H15" i="70"/>
  <c r="H14" i="70"/>
  <c r="H13" i="70"/>
  <c r="H12" i="70"/>
  <c r="H11" i="70"/>
  <c r="H10" i="70"/>
  <c r="H9" i="70"/>
  <c r="H8" i="70"/>
  <c r="H11" i="69"/>
  <c r="H9" i="69"/>
  <c r="H19" i="69"/>
  <c r="H18" i="69"/>
  <c r="H17" i="69"/>
  <c r="H16" i="69"/>
  <c r="H15" i="69"/>
  <c r="H14" i="69"/>
  <c r="H13" i="69"/>
  <c r="H12" i="69"/>
  <c r="H10" i="69"/>
  <c r="H8" i="69"/>
  <c r="H20" i="68"/>
  <c r="H27" i="68"/>
  <c r="H22" i="68"/>
  <c r="H12" i="68"/>
  <c r="H11" i="68"/>
  <c r="H9" i="68"/>
  <c r="H14" i="68"/>
  <c r="H13" i="68"/>
  <c r="H10" i="68"/>
  <c r="H8" i="68"/>
  <c r="H26" i="68"/>
  <c r="H25" i="68"/>
  <c r="H24" i="68"/>
  <c r="H23" i="68"/>
  <c r="H21" i="68"/>
  <c r="H19" i="68"/>
  <c r="H18" i="68"/>
  <c r="H17" i="68"/>
  <c r="H15" i="68"/>
  <c r="H46" i="67"/>
  <c r="H45" i="67"/>
  <c r="H44" i="67"/>
  <c r="H43" i="67"/>
  <c r="H42" i="67"/>
  <c r="H41" i="67"/>
  <c r="H40" i="67"/>
  <c r="H38" i="67"/>
  <c r="H37" i="67"/>
  <c r="H36" i="67"/>
  <c r="H35" i="67"/>
  <c r="H34" i="67"/>
  <c r="H33" i="67"/>
  <c r="H32" i="67"/>
  <c r="H31" i="67"/>
  <c r="H30" i="67"/>
  <c r="H29" i="67"/>
  <c r="H28" i="67"/>
  <c r="H27" i="67"/>
  <c r="H26" i="67"/>
  <c r="H25" i="67"/>
  <c r="H24" i="67"/>
  <c r="H23" i="67"/>
  <c r="H22" i="67"/>
  <c r="H21" i="67"/>
  <c r="H19" i="67"/>
  <c r="H18" i="67"/>
  <c r="H17" i="67"/>
  <c r="H16" i="67"/>
  <c r="H15" i="67"/>
  <c r="H14" i="67"/>
  <c r="H13" i="67"/>
  <c r="H12" i="67"/>
  <c r="H11" i="67"/>
  <c r="H9" i="67"/>
  <c r="H8" i="67"/>
  <c r="H39" i="67"/>
  <c r="H10" i="67"/>
  <c r="H20" i="67"/>
  <c r="H42" i="65"/>
  <c r="H41" i="65"/>
  <c r="H40" i="65"/>
  <c r="H39" i="65"/>
  <c r="H38" i="65"/>
  <c r="H37" i="65"/>
  <c r="H36" i="65"/>
  <c r="H35" i="65"/>
  <c r="H34" i="65"/>
  <c r="H33" i="65"/>
  <c r="H32" i="65"/>
  <c r="H31" i="65"/>
  <c r="H30" i="65"/>
  <c r="H29" i="65"/>
  <c r="H28" i="65"/>
  <c r="H27" i="65"/>
  <c r="H26" i="65"/>
  <c r="H25" i="65"/>
  <c r="H24" i="65"/>
  <c r="H23" i="65"/>
  <c r="H22" i="65"/>
  <c r="H21" i="65"/>
  <c r="H20" i="65"/>
  <c r="H19" i="65"/>
  <c r="H18" i="65"/>
  <c r="H17" i="65"/>
  <c r="H16" i="65"/>
  <c r="H15" i="65"/>
  <c r="H14" i="65"/>
  <c r="H13" i="65"/>
  <c r="H12" i="65"/>
  <c r="H11" i="65"/>
  <c r="H10" i="65"/>
  <c r="H8" i="64"/>
  <c r="H13" i="63"/>
  <c r="H11" i="63"/>
  <c r="H9" i="63"/>
  <c r="H8" i="63"/>
  <c r="H11" i="100"/>
  <c r="H10" i="100"/>
  <c r="H9" i="100"/>
  <c r="H8" i="100"/>
  <c r="H49" i="59"/>
  <c r="H48" i="59"/>
  <c r="H47" i="59"/>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9" i="57"/>
  <c r="H48" i="57"/>
  <c r="H47" i="57"/>
  <c r="H46" i="57"/>
  <c r="H45" i="57"/>
  <c r="H44" i="57"/>
  <c r="H43" i="57"/>
  <c r="H42" i="57"/>
  <c r="H41" i="57"/>
  <c r="H40" i="57"/>
  <c r="H39" i="57"/>
  <c r="H38" i="57"/>
  <c r="H37" i="57"/>
  <c r="H36" i="57"/>
  <c r="H35" i="57"/>
  <c r="H34" i="57"/>
  <c r="H33" i="57"/>
  <c r="H32" i="57"/>
  <c r="H31" i="57"/>
  <c r="H30" i="57"/>
  <c r="H29" i="57"/>
  <c r="H28" i="57"/>
  <c r="H27" i="57"/>
  <c r="H26" i="57"/>
  <c r="H25" i="57"/>
  <c r="H24" i="57"/>
  <c r="H23" i="57"/>
  <c r="H22" i="57"/>
  <c r="H21" i="57"/>
  <c r="H20" i="57"/>
  <c r="H19" i="57"/>
  <c r="H18" i="57"/>
  <c r="H17" i="57"/>
  <c r="H16" i="57"/>
  <c r="H15" i="57"/>
  <c r="H14" i="57"/>
  <c r="H13" i="57"/>
  <c r="H12" i="57"/>
  <c r="H11" i="57"/>
  <c r="H10" i="57"/>
  <c r="H9" i="57"/>
  <c r="H8" i="57"/>
  <c r="H49" i="58"/>
  <c r="H48" i="58"/>
  <c r="H47" i="58"/>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9" i="56"/>
  <c r="H48" i="56"/>
  <c r="H47" i="56"/>
  <c r="H46" i="56"/>
  <c r="H44" i="56"/>
  <c r="H43" i="56"/>
  <c r="H42" i="56"/>
  <c r="H41" i="56"/>
  <c r="H40" i="56"/>
  <c r="H39" i="56"/>
  <c r="H38"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9" i="55"/>
  <c r="H48" i="55"/>
  <c r="H47" i="55"/>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9" i="54"/>
  <c r="H48" i="54"/>
  <c r="H47" i="54"/>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50" i="52"/>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50" i="51"/>
  <c r="H49" i="51"/>
  <c r="H48" i="51"/>
  <c r="H47" i="51"/>
  <c r="H46" i="51"/>
  <c r="H45" i="51"/>
  <c r="H44" i="51"/>
  <c r="H43" i="51"/>
  <c r="H42" i="51"/>
  <c r="H41" i="51"/>
  <c r="H40" i="51"/>
  <c r="H39" i="51"/>
  <c r="H38" i="51"/>
  <c r="H37" i="51"/>
  <c r="H36" i="51"/>
  <c r="H35" i="51"/>
  <c r="H34" i="51"/>
  <c r="H33" i="51"/>
  <c r="H32" i="51"/>
  <c r="H31" i="51"/>
  <c r="H30" i="51"/>
  <c r="H29" i="51"/>
  <c r="H28" i="51"/>
  <c r="H27" i="51"/>
  <c r="H26" i="51"/>
  <c r="H25" i="51"/>
  <c r="H24" i="51"/>
  <c r="H23" i="51"/>
  <c r="H22" i="51"/>
  <c r="H21" i="51"/>
  <c r="H20" i="51"/>
  <c r="H19" i="51"/>
  <c r="H18" i="51"/>
  <c r="H17" i="51"/>
  <c r="H16" i="51"/>
  <c r="H15" i="51"/>
  <c r="H14" i="51"/>
  <c r="H13" i="51"/>
  <c r="H12" i="51"/>
  <c r="H11" i="51"/>
  <c r="H10" i="51"/>
  <c r="H9" i="51"/>
  <c r="H8" i="51"/>
  <c r="H21" i="50"/>
  <c r="H20" i="50"/>
  <c r="H18" i="50"/>
  <c r="H17" i="50"/>
  <c r="H15" i="50"/>
  <c r="H13" i="50"/>
  <c r="H10" i="50"/>
  <c r="H19" i="50"/>
  <c r="H16" i="50"/>
  <c r="H14" i="50"/>
  <c r="H12" i="50"/>
  <c r="H9" i="50"/>
  <c r="H22" i="50"/>
  <c r="H12" i="62"/>
  <c r="H11" i="62"/>
  <c r="H10" i="62"/>
  <c r="H9" i="62"/>
  <c r="H8" i="62"/>
  <c r="H12" i="61"/>
  <c r="H11" i="61"/>
  <c r="H10" i="61"/>
  <c r="H9" i="61"/>
  <c r="H8" i="61"/>
  <c r="H57" i="48"/>
  <c r="H56" i="48"/>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7" i="47"/>
  <c r="H56" i="47"/>
  <c r="H55" i="47"/>
  <c r="H54" i="47"/>
  <c r="H53" i="47"/>
  <c r="H52" i="47"/>
  <c r="H51" i="47"/>
  <c r="H50" i="47"/>
  <c r="H49" i="47"/>
  <c r="H48" i="47"/>
  <c r="H47" i="47"/>
  <c r="H46" i="47"/>
  <c r="H45" i="47"/>
  <c r="H44" i="47"/>
  <c r="H43" i="47"/>
  <c r="H42" i="47"/>
  <c r="H41" i="47"/>
  <c r="H40" i="47"/>
  <c r="H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H13" i="47"/>
  <c r="H12" i="47"/>
  <c r="H11" i="47"/>
  <c r="H10" i="47"/>
  <c r="H9"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4" i="45"/>
  <c r="H45" i="45"/>
  <c r="H29" i="45"/>
  <c r="H27" i="45"/>
  <c r="H43" i="45"/>
  <c r="H41" i="45"/>
  <c r="H40" i="45"/>
  <c r="H39" i="45"/>
  <c r="H38" i="45"/>
  <c r="H37" i="45"/>
  <c r="H36" i="45"/>
  <c r="H35" i="45"/>
  <c r="H34" i="45"/>
  <c r="H33" i="45"/>
  <c r="H32" i="45"/>
  <c r="H31" i="45"/>
  <c r="H30" i="45"/>
  <c r="H24" i="45"/>
  <c r="H23" i="45"/>
  <c r="H21" i="45"/>
  <c r="H20" i="45"/>
  <c r="H18" i="45"/>
  <c r="H17" i="45"/>
  <c r="H16" i="45"/>
  <c r="H14" i="45"/>
  <c r="H11" i="45"/>
  <c r="H10" i="45"/>
  <c r="H8" i="45"/>
  <c r="H42" i="45"/>
  <c r="H28" i="45"/>
  <c r="H26" i="45"/>
  <c r="H25" i="45"/>
  <c r="H22" i="45"/>
  <c r="H19" i="45"/>
  <c r="H15" i="45"/>
  <c r="H13" i="45"/>
  <c r="H12" i="45"/>
  <c r="H9" i="45"/>
  <c r="H9" i="43"/>
  <c r="H10" i="43"/>
  <c r="H9" i="44"/>
  <c r="H10" i="44"/>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8" i="44"/>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8" i="43"/>
  <c r="H17" i="49"/>
  <c r="H16" i="49"/>
  <c r="H15" i="49"/>
  <c r="H14" i="49"/>
  <c r="H13" i="49"/>
  <c r="H12" i="49"/>
  <c r="H11" i="49"/>
  <c r="H10" i="49"/>
  <c r="H9" i="49"/>
  <c r="H8" i="49"/>
  <c r="H17" i="42"/>
  <c r="H16" i="42"/>
  <c r="H15" i="42"/>
  <c r="H14" i="42"/>
  <c r="H13" i="42"/>
  <c r="H12" i="42"/>
  <c r="H11" i="42"/>
  <c r="H10" i="42"/>
  <c r="H9" i="42"/>
  <c r="H8" i="42"/>
  <c r="H17" i="41"/>
  <c r="H16" i="41"/>
  <c r="H15" i="41"/>
  <c r="H14" i="41"/>
  <c r="H13" i="41"/>
  <c r="H12" i="41"/>
  <c r="H11" i="41"/>
  <c r="H10" i="41"/>
  <c r="H9" i="41"/>
  <c r="H8" i="41"/>
  <c r="H17" i="40"/>
  <c r="H16" i="40"/>
  <c r="H15" i="40"/>
  <c r="H14" i="40"/>
  <c r="H13"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47" i="32"/>
  <c r="H46" i="32"/>
  <c r="H45" i="32"/>
  <c r="H44" i="32"/>
  <c r="H43" i="32"/>
  <c r="H42" i="32"/>
  <c r="H41" i="32"/>
  <c r="H40" i="32"/>
  <c r="H39" i="32"/>
  <c r="H38" i="32"/>
  <c r="H37" i="32"/>
  <c r="H36" i="32"/>
  <c r="H35" i="32"/>
  <c r="H34" i="32"/>
  <c r="H33" i="32"/>
  <c r="H32" i="32"/>
  <c r="H31" i="32"/>
  <c r="H30" i="32"/>
  <c r="H29" i="32"/>
  <c r="H28" i="32"/>
  <c r="H27" i="32"/>
  <c r="H26" i="32"/>
  <c r="H25" i="32"/>
  <c r="H24" i="32"/>
  <c r="H23" i="32"/>
  <c r="H22" i="32"/>
  <c r="H21" i="32"/>
  <c r="H20" i="32"/>
  <c r="H19" i="32"/>
  <c r="H18" i="32"/>
  <c r="H17" i="32"/>
  <c r="H16" i="32"/>
  <c r="H15" i="32"/>
  <c r="H14" i="32"/>
  <c r="H13" i="32"/>
  <c r="H12" i="32"/>
  <c r="H11" i="32"/>
  <c r="H10" i="32"/>
  <c r="H9" i="32"/>
  <c r="H8" i="32"/>
  <c r="H8" i="25"/>
  <c r="H9" i="60"/>
  <c r="H8" i="60"/>
  <c r="E15" i="135"/>
  <c r="E16" i="136"/>
  <c r="C16" i="137"/>
  <c r="H14" i="63"/>
  <c r="F16" i="63"/>
  <c r="H16" i="63"/>
  <c r="F15" i="63"/>
  <c r="H15" i="63"/>
  <c r="C16" i="138"/>
  <c r="E16" i="137"/>
  <c r="H10" i="63"/>
  <c r="F12" i="63"/>
  <c r="H12" i="63"/>
  <c r="F9" i="64"/>
  <c r="I8" i="114"/>
  <c r="J8" i="114"/>
  <c r="I9" i="114"/>
  <c r="J9" i="114"/>
  <c r="I10" i="114"/>
  <c r="J10" i="114"/>
  <c r="I11" i="114"/>
  <c r="J11" i="114"/>
  <c r="I12" i="114"/>
  <c r="J12" i="114"/>
  <c r="I14" i="114"/>
  <c r="J14" i="114"/>
  <c r="I15" i="114"/>
  <c r="J15" i="114"/>
  <c r="I17" i="114"/>
  <c r="J17" i="114"/>
  <c r="I16" i="114"/>
  <c r="J16" i="114"/>
  <c r="I13" i="114"/>
  <c r="J13" i="114"/>
  <c r="I11" i="153"/>
  <c r="J11" i="153"/>
  <c r="I16" i="128"/>
  <c r="J16" i="128"/>
  <c r="I15" i="128"/>
  <c r="J15" i="128"/>
  <c r="I14" i="128"/>
  <c r="J14" i="128"/>
  <c r="I13" i="128"/>
  <c r="J13" i="128"/>
  <c r="I12" i="128"/>
  <c r="J12" i="128"/>
  <c r="I11" i="128"/>
  <c r="J11" i="128"/>
  <c r="I10" i="128"/>
  <c r="J10" i="128"/>
  <c r="I9" i="128"/>
  <c r="J9" i="128"/>
  <c r="I8" i="128"/>
  <c r="J8" i="128"/>
  <c r="I16" i="127"/>
  <c r="J16" i="127"/>
  <c r="I15" i="127"/>
  <c r="J15" i="127"/>
  <c r="I14" i="127"/>
  <c r="J14" i="127"/>
  <c r="I13" i="127"/>
  <c r="J13" i="127"/>
  <c r="I12" i="127"/>
  <c r="J12" i="127"/>
  <c r="I11" i="127"/>
  <c r="J11" i="127"/>
  <c r="I10" i="127"/>
  <c r="J10" i="127"/>
  <c r="I9" i="127"/>
  <c r="J9" i="127"/>
  <c r="I8" i="127"/>
  <c r="J8" i="127"/>
  <c r="I16" i="126"/>
  <c r="J16" i="126"/>
  <c r="I15" i="126"/>
  <c r="J15" i="126"/>
  <c r="I14" i="126"/>
  <c r="J14" i="126"/>
  <c r="I13" i="126"/>
  <c r="J13" i="126"/>
  <c r="I12" i="126"/>
  <c r="J12" i="126"/>
  <c r="I11" i="126"/>
  <c r="J11" i="126"/>
  <c r="I10" i="126"/>
  <c r="J10" i="126"/>
  <c r="I9" i="126"/>
  <c r="J9" i="126"/>
  <c r="I8" i="126"/>
  <c r="J8" i="126"/>
  <c r="I16" i="125"/>
  <c r="J16" i="125"/>
  <c r="I15" i="125"/>
  <c r="J15" i="125"/>
  <c r="I14" i="125"/>
  <c r="J14" i="125"/>
  <c r="I13" i="125"/>
  <c r="J13" i="125"/>
  <c r="I12" i="125"/>
  <c r="J12" i="125"/>
  <c r="I11" i="125"/>
  <c r="J11" i="125"/>
  <c r="I10" i="125"/>
  <c r="J10" i="125"/>
  <c r="I9" i="125"/>
  <c r="J9" i="125"/>
  <c r="I8" i="125"/>
  <c r="J8" i="125"/>
  <c r="I16" i="124"/>
  <c r="J16" i="124"/>
  <c r="I15" i="124"/>
  <c r="J15" i="124"/>
  <c r="I14" i="124"/>
  <c r="J14" i="124"/>
  <c r="I13" i="124"/>
  <c r="J13" i="124"/>
  <c r="I12" i="124"/>
  <c r="J12" i="124"/>
  <c r="I11" i="124"/>
  <c r="J11" i="124"/>
  <c r="I10" i="124"/>
  <c r="J10" i="124"/>
  <c r="I9" i="124"/>
  <c r="J9" i="124"/>
  <c r="I8" i="124"/>
  <c r="J8" i="124"/>
  <c r="I16" i="123"/>
  <c r="J16" i="123"/>
  <c r="I15" i="123"/>
  <c r="J15" i="123"/>
  <c r="I14" i="123"/>
  <c r="J14" i="123"/>
  <c r="I13" i="123"/>
  <c r="J13" i="123"/>
  <c r="I12" i="123"/>
  <c r="J12" i="123"/>
  <c r="I11" i="123"/>
  <c r="J11" i="123"/>
  <c r="I10" i="123"/>
  <c r="J10" i="123"/>
  <c r="I9" i="123"/>
  <c r="J9" i="123"/>
  <c r="E16" i="138"/>
  <c r="C21" i="139"/>
  <c r="F10" i="64"/>
  <c r="H9" i="64"/>
  <c r="H45" i="33"/>
  <c r="F45" i="34"/>
  <c r="I15" i="165"/>
  <c r="J15" i="165"/>
  <c r="I14" i="165"/>
  <c r="J14" i="165"/>
  <c r="I13" i="165"/>
  <c r="J13" i="165"/>
  <c r="I12" i="165"/>
  <c r="J12" i="165"/>
  <c r="I11" i="165"/>
  <c r="J11" i="165"/>
  <c r="I10" i="165"/>
  <c r="J10" i="165"/>
  <c r="I9" i="165"/>
  <c r="J9" i="165"/>
  <c r="I8" i="165"/>
  <c r="J8" i="165"/>
  <c r="F2" i="165"/>
  <c r="C2" i="165"/>
  <c r="F1" i="165"/>
  <c r="I11" i="102"/>
  <c r="J11" i="102"/>
  <c r="I10" i="102"/>
  <c r="J10" i="102"/>
  <c r="I31" i="38"/>
  <c r="J31" i="38"/>
  <c r="I31" i="37"/>
  <c r="J31" i="37"/>
  <c r="I31" i="36"/>
  <c r="J31" i="36"/>
  <c r="I31" i="35"/>
  <c r="J31" i="35"/>
  <c r="I31" i="34"/>
  <c r="J31" i="34"/>
  <c r="I31" i="33"/>
  <c r="J31" i="33"/>
  <c r="I31" i="32"/>
  <c r="J31" i="32"/>
  <c r="H11" i="64"/>
  <c r="C15" i="140"/>
  <c r="E21" i="139"/>
  <c r="H10" i="64"/>
  <c r="H18" i="64"/>
  <c r="F46" i="34"/>
  <c r="H45" i="34"/>
  <c r="H47" i="33"/>
  <c r="H46" i="33"/>
  <c r="F45" i="35"/>
  <c r="I25" i="68"/>
  <c r="J25" i="68"/>
  <c r="H12" i="64"/>
  <c r="C17" i="141"/>
  <c r="E15" i="140"/>
  <c r="F46" i="35"/>
  <c r="H45" i="35"/>
  <c r="F47" i="34"/>
  <c r="H47" i="34"/>
  <c r="H46" i="34"/>
  <c r="F45" i="36"/>
  <c r="H45" i="36"/>
  <c r="I19" i="111"/>
  <c r="J19" i="111"/>
  <c r="I19" i="110"/>
  <c r="J19" i="110"/>
  <c r="I19" i="109"/>
  <c r="J19" i="109"/>
  <c r="I19" i="108"/>
  <c r="J19" i="108"/>
  <c r="I19" i="107"/>
  <c r="J19" i="107"/>
  <c r="I19" i="106"/>
  <c r="J19" i="106"/>
  <c r="H13" i="64"/>
  <c r="C16" i="142"/>
  <c r="E17" i="141"/>
  <c r="F47" i="35"/>
  <c r="H47" i="35"/>
  <c r="H46" i="35"/>
  <c r="F46" i="36"/>
  <c r="F45" i="37"/>
  <c r="I19" i="71"/>
  <c r="J19" i="71"/>
  <c r="H14" i="64"/>
  <c r="E16" i="142"/>
  <c r="C16" i="143"/>
  <c r="F47" i="36"/>
  <c r="H47" i="36"/>
  <c r="H46" i="36"/>
  <c r="F45" i="38"/>
  <c r="H45" i="38"/>
  <c r="H45" i="37"/>
  <c r="F46" i="37"/>
  <c r="F1" i="163"/>
  <c r="C2" i="163"/>
  <c r="F2" i="163"/>
  <c r="I8" i="163"/>
  <c r="J8" i="163"/>
  <c r="I9" i="163"/>
  <c r="J9" i="163"/>
  <c r="I10" i="163"/>
  <c r="J10" i="163"/>
  <c r="I11" i="163"/>
  <c r="J11" i="163"/>
  <c r="I12" i="163"/>
  <c r="J12" i="163"/>
  <c r="I13" i="163"/>
  <c r="J13" i="163"/>
  <c r="I14" i="163"/>
  <c r="J14" i="163"/>
  <c r="I15" i="163"/>
  <c r="J15" i="163"/>
  <c r="I16" i="163"/>
  <c r="J16" i="163"/>
  <c r="I17" i="163"/>
  <c r="J17" i="163"/>
  <c r="I18" i="163"/>
  <c r="J18" i="163"/>
  <c r="I19" i="163"/>
  <c r="J19" i="163"/>
  <c r="I20" i="163"/>
  <c r="J20" i="163"/>
  <c r="I21" i="163"/>
  <c r="J21" i="163"/>
  <c r="F1" i="162"/>
  <c r="C2" i="162"/>
  <c r="F2" i="162"/>
  <c r="I8" i="162"/>
  <c r="J8" i="162"/>
  <c r="I9" i="162"/>
  <c r="J9" i="162"/>
  <c r="I10" i="162"/>
  <c r="J10" i="162"/>
  <c r="I11" i="162"/>
  <c r="J11" i="162"/>
  <c r="I12" i="162"/>
  <c r="J12" i="162"/>
  <c r="F1" i="161"/>
  <c r="F2" i="161"/>
  <c r="I8" i="161"/>
  <c r="J8" i="161"/>
  <c r="I9" i="161"/>
  <c r="J9" i="161"/>
  <c r="I10" i="161"/>
  <c r="J10" i="161"/>
  <c r="F1" i="160"/>
  <c r="I8" i="160"/>
  <c r="J8" i="160"/>
  <c r="I9" i="160"/>
  <c r="J9" i="160"/>
  <c r="I10" i="160"/>
  <c r="J10" i="160"/>
  <c r="I11" i="160"/>
  <c r="J11" i="160"/>
  <c r="I12" i="160"/>
  <c r="J12" i="160"/>
  <c r="F1" i="158"/>
  <c r="C2" i="158"/>
  <c r="F2" i="158"/>
  <c r="I8" i="158"/>
  <c r="J8" i="158"/>
  <c r="I9" i="158"/>
  <c r="J9" i="158"/>
  <c r="F1" i="157"/>
  <c r="C2" i="157"/>
  <c r="F2" i="157"/>
  <c r="I8" i="157"/>
  <c r="J8" i="157"/>
  <c r="I9" i="157"/>
  <c r="J9" i="157"/>
  <c r="F1" i="156"/>
  <c r="F2" i="156"/>
  <c r="I8" i="156"/>
  <c r="J8" i="156"/>
  <c r="I9" i="156"/>
  <c r="J9" i="156"/>
  <c r="I10" i="156"/>
  <c r="J10" i="156"/>
  <c r="I11" i="156"/>
  <c r="J11" i="156"/>
  <c r="I12" i="156"/>
  <c r="J12" i="156"/>
  <c r="I13" i="156"/>
  <c r="J13" i="156"/>
  <c r="F1" i="155"/>
  <c r="C2" i="155"/>
  <c r="F2" i="155"/>
  <c r="I8" i="155"/>
  <c r="J8" i="155"/>
  <c r="I9" i="155"/>
  <c r="J9" i="155"/>
  <c r="I10" i="155"/>
  <c r="J10" i="155"/>
  <c r="I11" i="155"/>
  <c r="J11" i="155"/>
  <c r="F1" i="154"/>
  <c r="F2" i="154"/>
  <c r="I8" i="154"/>
  <c r="J8" i="154"/>
  <c r="I10" i="154"/>
  <c r="J10" i="154"/>
  <c r="F1" i="153"/>
  <c r="C2" i="153"/>
  <c r="F2" i="153"/>
  <c r="I8" i="153"/>
  <c r="J8" i="153"/>
  <c r="I9" i="153"/>
  <c r="J9" i="153"/>
  <c r="I10" i="153"/>
  <c r="J10" i="153"/>
  <c r="J12" i="153"/>
  <c r="F1" i="152"/>
  <c r="C2" i="152"/>
  <c r="F2" i="152"/>
  <c r="I8" i="152"/>
  <c r="J8" i="152"/>
  <c r="I9" i="152"/>
  <c r="J9" i="152"/>
  <c r="I10" i="152"/>
  <c r="J10" i="152"/>
  <c r="F1" i="151"/>
  <c r="C2" i="151"/>
  <c r="F2" i="151"/>
  <c r="I8" i="151"/>
  <c r="J8" i="151"/>
  <c r="I9" i="151"/>
  <c r="J9" i="151"/>
  <c r="I10" i="151"/>
  <c r="J10" i="151"/>
  <c r="I11" i="151"/>
  <c r="J11" i="151"/>
  <c r="F1" i="150"/>
  <c r="C2" i="150"/>
  <c r="F2" i="150"/>
  <c r="I8" i="150"/>
  <c r="J8" i="150"/>
  <c r="F1" i="149"/>
  <c r="C2" i="149"/>
  <c r="F2" i="149"/>
  <c r="I8" i="149"/>
  <c r="J8" i="149"/>
  <c r="F1" i="148"/>
  <c r="C2" i="148"/>
  <c r="F2" i="148"/>
  <c r="I8" i="148"/>
  <c r="J8" i="148"/>
  <c r="I9" i="148"/>
  <c r="J9" i="148"/>
  <c r="I10" i="148"/>
  <c r="J10" i="148"/>
  <c r="I11" i="148"/>
  <c r="J11" i="148"/>
  <c r="I12" i="148"/>
  <c r="J12" i="148"/>
  <c r="I14" i="148"/>
  <c r="J14" i="148"/>
  <c r="I15" i="148"/>
  <c r="J15" i="148"/>
  <c r="F1" i="147"/>
  <c r="C2" i="147"/>
  <c r="F2" i="147"/>
  <c r="I8" i="147"/>
  <c r="J8" i="147"/>
  <c r="I9" i="147"/>
  <c r="J9" i="147"/>
  <c r="I10" i="147"/>
  <c r="J10" i="147"/>
  <c r="I11" i="147"/>
  <c r="J11" i="147"/>
  <c r="I12" i="147"/>
  <c r="J12" i="147"/>
  <c r="I13" i="147"/>
  <c r="J13" i="147"/>
  <c r="I14" i="147"/>
  <c r="J14" i="147"/>
  <c r="I15" i="147"/>
  <c r="J15" i="147"/>
  <c r="I16" i="147"/>
  <c r="J16" i="147"/>
  <c r="I17" i="147"/>
  <c r="J17" i="147"/>
  <c r="I18" i="147"/>
  <c r="J18" i="147"/>
  <c r="I19" i="147"/>
  <c r="J19" i="147"/>
  <c r="I20" i="147"/>
  <c r="J20" i="147"/>
  <c r="I21" i="147"/>
  <c r="J21" i="147"/>
  <c r="I22" i="147"/>
  <c r="J22" i="147"/>
  <c r="I23" i="147"/>
  <c r="J23" i="147"/>
  <c r="I24" i="147"/>
  <c r="J24" i="147"/>
  <c r="F1" i="146"/>
  <c r="C2" i="146"/>
  <c r="F2" i="146"/>
  <c r="I8" i="146"/>
  <c r="J8" i="146"/>
  <c r="I9" i="146"/>
  <c r="J9" i="146"/>
  <c r="I10" i="146"/>
  <c r="J10" i="146"/>
  <c r="I11" i="146"/>
  <c r="J11" i="146"/>
  <c r="I12" i="146"/>
  <c r="J12" i="146"/>
  <c r="I13" i="146"/>
  <c r="J13" i="146"/>
  <c r="I14" i="146"/>
  <c r="J14" i="146"/>
  <c r="I15" i="146"/>
  <c r="J15" i="146"/>
  <c r="I16" i="146"/>
  <c r="J16" i="146"/>
  <c r="I17" i="146"/>
  <c r="J17" i="146"/>
  <c r="I18" i="146"/>
  <c r="J18" i="146"/>
  <c r="I19" i="146"/>
  <c r="J19" i="146"/>
  <c r="I20" i="146"/>
  <c r="J20" i="146"/>
  <c r="I21" i="146"/>
  <c r="J21" i="146"/>
  <c r="I22" i="146"/>
  <c r="J22" i="146"/>
  <c r="F1" i="145"/>
  <c r="C2" i="145"/>
  <c r="F2" i="145"/>
  <c r="I8" i="145"/>
  <c r="J8" i="145"/>
  <c r="I9" i="145"/>
  <c r="J9" i="145"/>
  <c r="I10" i="145"/>
  <c r="J10" i="145"/>
  <c r="F1" i="144"/>
  <c r="C2" i="144"/>
  <c r="F2" i="144"/>
  <c r="I8" i="144"/>
  <c r="J8" i="144"/>
  <c r="I9" i="144"/>
  <c r="J9" i="144"/>
  <c r="F1" i="143"/>
  <c r="C2" i="143"/>
  <c r="F2" i="143"/>
  <c r="I8" i="143"/>
  <c r="J8" i="143"/>
  <c r="I9" i="143"/>
  <c r="J9" i="143"/>
  <c r="I10" i="143"/>
  <c r="J10" i="143"/>
  <c r="F1" i="142"/>
  <c r="C2" i="142"/>
  <c r="F2" i="142"/>
  <c r="I8" i="142"/>
  <c r="J8" i="142"/>
  <c r="I9" i="142"/>
  <c r="J9" i="142"/>
  <c r="I10" i="142"/>
  <c r="J10" i="142"/>
  <c r="F1" i="141"/>
  <c r="C2" i="141"/>
  <c r="F2" i="141"/>
  <c r="I8" i="141"/>
  <c r="J8" i="141"/>
  <c r="I9" i="141"/>
  <c r="J9" i="141"/>
  <c r="I10" i="141"/>
  <c r="J10" i="141"/>
  <c r="I11" i="141"/>
  <c r="J11" i="141"/>
  <c r="F1" i="140"/>
  <c r="C2" i="140"/>
  <c r="F2" i="140"/>
  <c r="I8" i="140"/>
  <c r="J8" i="140"/>
  <c r="I9" i="140"/>
  <c r="J9" i="140"/>
  <c r="F1" i="139"/>
  <c r="C2" i="139"/>
  <c r="F2" i="139"/>
  <c r="I8" i="139"/>
  <c r="J8" i="139"/>
  <c r="I9" i="139"/>
  <c r="J9" i="139"/>
  <c r="I10" i="139"/>
  <c r="J10" i="139"/>
  <c r="I11" i="139"/>
  <c r="J11" i="139"/>
  <c r="I12" i="139"/>
  <c r="J12" i="139"/>
  <c r="I13" i="139"/>
  <c r="J13" i="139"/>
  <c r="I14" i="139"/>
  <c r="J14" i="139"/>
  <c r="I15" i="139"/>
  <c r="J15" i="139"/>
  <c r="F1" i="138"/>
  <c r="C2" i="138"/>
  <c r="F2" i="138"/>
  <c r="I8" i="138"/>
  <c r="J8" i="138"/>
  <c r="I9" i="138"/>
  <c r="J9" i="138"/>
  <c r="I10" i="138"/>
  <c r="J10" i="138"/>
  <c r="F1" i="137"/>
  <c r="C2" i="137"/>
  <c r="F2" i="137"/>
  <c r="I8" i="137"/>
  <c r="J8" i="137"/>
  <c r="I9" i="137"/>
  <c r="J9" i="137"/>
  <c r="I10" i="137"/>
  <c r="J10" i="137"/>
  <c r="F1" i="136"/>
  <c r="C2" i="136"/>
  <c r="F2" i="136"/>
  <c r="I8" i="136"/>
  <c r="J8" i="136"/>
  <c r="I9" i="136"/>
  <c r="J9" i="136"/>
  <c r="I10" i="136"/>
  <c r="J10" i="136"/>
  <c r="F1" i="135"/>
  <c r="C2" i="135"/>
  <c r="F2" i="135"/>
  <c r="I8" i="135"/>
  <c r="J8" i="135"/>
  <c r="I9" i="135"/>
  <c r="J9" i="135"/>
  <c r="F1" i="134"/>
  <c r="C2" i="134"/>
  <c r="F2" i="134"/>
  <c r="I9" i="134"/>
  <c r="J9" i="134"/>
  <c r="I10" i="134"/>
  <c r="J10" i="134"/>
  <c r="F1" i="133"/>
  <c r="C2" i="133"/>
  <c r="F2" i="133"/>
  <c r="I8" i="133"/>
  <c r="J8" i="133"/>
  <c r="I9" i="133"/>
  <c r="J9" i="133"/>
  <c r="F1" i="132"/>
  <c r="C2" i="132"/>
  <c r="F2" i="132"/>
  <c r="I8" i="132"/>
  <c r="J8" i="132"/>
  <c r="F1" i="131"/>
  <c r="C2" i="131"/>
  <c r="F2" i="131"/>
  <c r="I8" i="131"/>
  <c r="J8" i="131"/>
  <c r="I9" i="131"/>
  <c r="J9" i="131"/>
  <c r="F1" i="130"/>
  <c r="C2" i="130"/>
  <c r="F2" i="130"/>
  <c r="I8" i="130"/>
  <c r="J8" i="130"/>
  <c r="I9" i="130"/>
  <c r="J9" i="130"/>
  <c r="I10" i="130"/>
  <c r="J10" i="130"/>
  <c r="F1" i="129"/>
  <c r="C2" i="129"/>
  <c r="F2" i="129"/>
  <c r="I8" i="129"/>
  <c r="J8" i="129"/>
  <c r="H15" i="64"/>
  <c r="C15" i="144"/>
  <c r="E16" i="143"/>
  <c r="F46" i="38"/>
  <c r="F47" i="38"/>
  <c r="H47" i="38"/>
  <c r="F47" i="37"/>
  <c r="H47" i="37"/>
  <c r="H46" i="37"/>
  <c r="C2" i="161"/>
  <c r="F2" i="160"/>
  <c r="C2" i="160"/>
  <c r="C2" i="156"/>
  <c r="C2" i="154"/>
  <c r="F2" i="128"/>
  <c r="C2" i="128"/>
  <c r="F1" i="128"/>
  <c r="F2" i="127"/>
  <c r="C2" i="127"/>
  <c r="F1" i="127"/>
  <c r="F2" i="126"/>
  <c r="C2" i="126"/>
  <c r="F1" i="126"/>
  <c r="F2" i="125"/>
  <c r="C2" i="125"/>
  <c r="F1" i="125"/>
  <c r="F2" i="124"/>
  <c r="C2" i="124"/>
  <c r="F1" i="124"/>
  <c r="I8" i="123"/>
  <c r="J8" i="123"/>
  <c r="F2" i="123"/>
  <c r="C2" i="123"/>
  <c r="F1" i="123"/>
  <c r="H17" i="64"/>
  <c r="H16" i="64"/>
  <c r="E15" i="144"/>
  <c r="C16" i="145"/>
  <c r="H46" i="38"/>
  <c r="I17" i="122"/>
  <c r="J17" i="122"/>
  <c r="I16" i="122"/>
  <c r="J16" i="122"/>
  <c r="I15" i="122"/>
  <c r="J15" i="122"/>
  <c r="I14" i="122"/>
  <c r="J14" i="122"/>
  <c r="I13" i="122"/>
  <c r="J13" i="122"/>
  <c r="I12" i="122"/>
  <c r="J12" i="122"/>
  <c r="I11" i="122"/>
  <c r="J11" i="122"/>
  <c r="I10" i="122"/>
  <c r="J10" i="122"/>
  <c r="I9" i="122"/>
  <c r="J9" i="122"/>
  <c r="I8" i="122"/>
  <c r="J8" i="122"/>
  <c r="F2" i="122"/>
  <c r="C2" i="122"/>
  <c r="F1" i="122"/>
  <c r="I17" i="121"/>
  <c r="J17" i="121"/>
  <c r="I16" i="121"/>
  <c r="J16" i="121"/>
  <c r="I15" i="121"/>
  <c r="J15" i="121"/>
  <c r="I14" i="121"/>
  <c r="J14" i="121"/>
  <c r="I13" i="121"/>
  <c r="J13" i="121"/>
  <c r="I12" i="121"/>
  <c r="J12" i="121"/>
  <c r="I11" i="121"/>
  <c r="J11" i="121"/>
  <c r="I10" i="121"/>
  <c r="J10" i="121"/>
  <c r="I9" i="121"/>
  <c r="J9" i="121"/>
  <c r="I8" i="121"/>
  <c r="J8" i="121"/>
  <c r="F2" i="121"/>
  <c r="C2" i="121"/>
  <c r="F1" i="121"/>
  <c r="I17" i="120"/>
  <c r="J17" i="120"/>
  <c r="I16" i="120"/>
  <c r="J16" i="120"/>
  <c r="I15" i="120"/>
  <c r="J15" i="120"/>
  <c r="I14" i="120"/>
  <c r="J14" i="120"/>
  <c r="I13" i="120"/>
  <c r="J13" i="120"/>
  <c r="I12" i="120"/>
  <c r="J12" i="120"/>
  <c r="I11" i="120"/>
  <c r="J11" i="120"/>
  <c r="I10" i="120"/>
  <c r="J10" i="120"/>
  <c r="I9" i="120"/>
  <c r="J9" i="120"/>
  <c r="I8" i="120"/>
  <c r="J8" i="120"/>
  <c r="F2" i="120"/>
  <c r="C2" i="120"/>
  <c r="F1" i="120"/>
  <c r="I17" i="119"/>
  <c r="J17" i="119"/>
  <c r="I16" i="119"/>
  <c r="J16" i="119"/>
  <c r="I15" i="119"/>
  <c r="J15" i="119"/>
  <c r="I14" i="119"/>
  <c r="J14" i="119"/>
  <c r="I13" i="119"/>
  <c r="J13" i="119"/>
  <c r="I12" i="119"/>
  <c r="J12" i="119"/>
  <c r="I11" i="119"/>
  <c r="J11" i="119"/>
  <c r="I10" i="119"/>
  <c r="J10" i="119"/>
  <c r="I9" i="119"/>
  <c r="J9" i="119"/>
  <c r="I8" i="119"/>
  <c r="J8" i="119"/>
  <c r="F2" i="119"/>
  <c r="C2" i="119"/>
  <c r="F1" i="119"/>
  <c r="E16" i="145"/>
  <c r="E30" i="147"/>
  <c r="E21" i="148"/>
  <c r="C14" i="149"/>
  <c r="I17" i="118"/>
  <c r="J17" i="118"/>
  <c r="I16" i="118"/>
  <c r="J16" i="118"/>
  <c r="I15" i="118"/>
  <c r="J15" i="118"/>
  <c r="I14" i="118"/>
  <c r="J14" i="118"/>
  <c r="I13" i="118"/>
  <c r="J13" i="118"/>
  <c r="I12" i="118"/>
  <c r="J12" i="118"/>
  <c r="I11" i="118"/>
  <c r="J11" i="118"/>
  <c r="I10" i="118"/>
  <c r="J10" i="118"/>
  <c r="I9" i="118"/>
  <c r="J9" i="118"/>
  <c r="I8" i="118"/>
  <c r="J8" i="118"/>
  <c r="F2" i="118"/>
  <c r="C2" i="118"/>
  <c r="F1" i="118"/>
  <c r="I17" i="117"/>
  <c r="J17" i="117"/>
  <c r="I16" i="117"/>
  <c r="J16" i="117"/>
  <c r="I15" i="117"/>
  <c r="J15" i="117"/>
  <c r="I14" i="117"/>
  <c r="J14" i="117"/>
  <c r="I13" i="117"/>
  <c r="J13" i="117"/>
  <c r="I12" i="117"/>
  <c r="J12" i="117"/>
  <c r="I11" i="117"/>
  <c r="J11" i="117"/>
  <c r="I10" i="117"/>
  <c r="J10" i="117"/>
  <c r="I9" i="117"/>
  <c r="J9" i="117"/>
  <c r="I8" i="117"/>
  <c r="J8" i="117"/>
  <c r="F2" i="117"/>
  <c r="C2" i="117"/>
  <c r="F1" i="117"/>
  <c r="I17" i="116"/>
  <c r="J17" i="116"/>
  <c r="I16" i="116"/>
  <c r="J16" i="116"/>
  <c r="I15" i="116"/>
  <c r="J15" i="116"/>
  <c r="I14" i="116"/>
  <c r="J14" i="116"/>
  <c r="I13" i="116"/>
  <c r="J13" i="116"/>
  <c r="I12" i="116"/>
  <c r="J12" i="116"/>
  <c r="I11" i="116"/>
  <c r="J11" i="116"/>
  <c r="I10" i="116"/>
  <c r="J10" i="116"/>
  <c r="I9" i="116"/>
  <c r="J9" i="116"/>
  <c r="I8" i="116"/>
  <c r="J8" i="116"/>
  <c r="F2" i="116"/>
  <c r="C2" i="116"/>
  <c r="F1" i="116"/>
  <c r="I17" i="115"/>
  <c r="J17" i="115"/>
  <c r="I16" i="115"/>
  <c r="J16" i="115"/>
  <c r="I15" i="115"/>
  <c r="J15" i="115"/>
  <c r="I14" i="115"/>
  <c r="J14" i="115"/>
  <c r="I13" i="115"/>
  <c r="J13" i="115"/>
  <c r="I12" i="115"/>
  <c r="J12" i="115"/>
  <c r="I11" i="115"/>
  <c r="J11" i="115"/>
  <c r="I10" i="115"/>
  <c r="J10" i="115"/>
  <c r="I9" i="115"/>
  <c r="J9" i="115"/>
  <c r="I8" i="115"/>
  <c r="J8" i="115"/>
  <c r="F2" i="115"/>
  <c r="C2" i="115"/>
  <c r="F1" i="115"/>
  <c r="F2" i="114"/>
  <c r="C2" i="114"/>
  <c r="F1" i="114"/>
  <c r="I17" i="113"/>
  <c r="J17" i="113"/>
  <c r="I16" i="113"/>
  <c r="J16" i="113"/>
  <c r="I15" i="113"/>
  <c r="J15" i="113"/>
  <c r="I14" i="113"/>
  <c r="J14" i="113"/>
  <c r="I13" i="113"/>
  <c r="J13" i="113"/>
  <c r="I12" i="113"/>
  <c r="J12" i="113"/>
  <c r="I11" i="113"/>
  <c r="J11" i="113"/>
  <c r="I10" i="113"/>
  <c r="J10" i="113"/>
  <c r="I9" i="113"/>
  <c r="J9" i="113"/>
  <c r="I8" i="113"/>
  <c r="J8" i="113"/>
  <c r="F2" i="113"/>
  <c r="C2" i="113"/>
  <c r="F1" i="113"/>
  <c r="I17" i="112"/>
  <c r="J17" i="112"/>
  <c r="I16" i="112"/>
  <c r="J16" i="112"/>
  <c r="I15" i="112"/>
  <c r="J15" i="112"/>
  <c r="I14" i="112"/>
  <c r="J14" i="112"/>
  <c r="I13" i="112"/>
  <c r="J13" i="112"/>
  <c r="I12" i="112"/>
  <c r="J12" i="112"/>
  <c r="I11" i="112"/>
  <c r="J11" i="112"/>
  <c r="I10" i="112"/>
  <c r="J10" i="112"/>
  <c r="I9" i="112"/>
  <c r="J9" i="112"/>
  <c r="I8" i="112"/>
  <c r="J8" i="112"/>
  <c r="F2" i="112"/>
  <c r="C2" i="112"/>
  <c r="F1" i="112"/>
  <c r="I18" i="111"/>
  <c r="J18" i="111"/>
  <c r="I17" i="111"/>
  <c r="J17" i="111"/>
  <c r="I16" i="111"/>
  <c r="J16" i="111"/>
  <c r="I15" i="111"/>
  <c r="J15" i="111"/>
  <c r="I14" i="111"/>
  <c r="J14" i="111"/>
  <c r="I13" i="111"/>
  <c r="J13" i="111"/>
  <c r="I12" i="111"/>
  <c r="J12" i="111"/>
  <c r="I11" i="111"/>
  <c r="J11" i="111"/>
  <c r="I10" i="111"/>
  <c r="J10" i="111"/>
  <c r="I9" i="111"/>
  <c r="J9" i="111"/>
  <c r="I8" i="111"/>
  <c r="J8" i="111"/>
  <c r="F2" i="111"/>
  <c r="C2" i="111"/>
  <c r="F1" i="111"/>
  <c r="I18" i="110"/>
  <c r="J18" i="110"/>
  <c r="I17" i="110"/>
  <c r="J17" i="110"/>
  <c r="I16" i="110"/>
  <c r="J16" i="110"/>
  <c r="I15" i="110"/>
  <c r="J15" i="110"/>
  <c r="I14" i="110"/>
  <c r="J14" i="110"/>
  <c r="I13" i="110"/>
  <c r="J13" i="110"/>
  <c r="I12" i="110"/>
  <c r="J12" i="110"/>
  <c r="I11" i="110"/>
  <c r="J11" i="110"/>
  <c r="I10" i="110"/>
  <c r="J10" i="110"/>
  <c r="I9" i="110"/>
  <c r="J9" i="110"/>
  <c r="I8" i="110"/>
  <c r="J8" i="110"/>
  <c r="F2" i="110"/>
  <c r="C2" i="110"/>
  <c r="F1" i="110"/>
  <c r="I18" i="109"/>
  <c r="J18" i="109"/>
  <c r="I17" i="109"/>
  <c r="J17" i="109"/>
  <c r="I16" i="109"/>
  <c r="J16" i="109"/>
  <c r="I15" i="109"/>
  <c r="J15" i="109"/>
  <c r="I14" i="109"/>
  <c r="J14" i="109"/>
  <c r="I13" i="109"/>
  <c r="J13" i="109"/>
  <c r="I12" i="109"/>
  <c r="J12" i="109"/>
  <c r="I11" i="109"/>
  <c r="J11" i="109"/>
  <c r="I10" i="109"/>
  <c r="J10" i="109"/>
  <c r="I9" i="109"/>
  <c r="J9" i="109"/>
  <c r="I8" i="109"/>
  <c r="J8" i="109"/>
  <c r="F2" i="109"/>
  <c r="C2" i="109"/>
  <c r="F1" i="109"/>
  <c r="I18" i="108"/>
  <c r="J18" i="108"/>
  <c r="I17" i="108"/>
  <c r="J17" i="108"/>
  <c r="I16" i="108"/>
  <c r="J16" i="108"/>
  <c r="I15" i="108"/>
  <c r="J15" i="108"/>
  <c r="I14" i="108"/>
  <c r="J14" i="108"/>
  <c r="I13" i="108"/>
  <c r="J13" i="108"/>
  <c r="I12" i="108"/>
  <c r="J12" i="108"/>
  <c r="I11" i="108"/>
  <c r="J11" i="108"/>
  <c r="I10" i="108"/>
  <c r="J10" i="108"/>
  <c r="I9" i="108"/>
  <c r="J9" i="108"/>
  <c r="I8" i="108"/>
  <c r="J8" i="108"/>
  <c r="F2" i="108"/>
  <c r="C2" i="108"/>
  <c r="F1" i="108"/>
  <c r="I18" i="107"/>
  <c r="J18" i="107"/>
  <c r="I17" i="107"/>
  <c r="J17" i="107"/>
  <c r="I16" i="107"/>
  <c r="J16" i="107"/>
  <c r="I15" i="107"/>
  <c r="J15" i="107"/>
  <c r="I14" i="107"/>
  <c r="J14" i="107"/>
  <c r="I13" i="107"/>
  <c r="J13" i="107"/>
  <c r="I12" i="107"/>
  <c r="J12" i="107"/>
  <c r="I11" i="107"/>
  <c r="J11" i="107"/>
  <c r="I10" i="107"/>
  <c r="J10" i="107"/>
  <c r="I9" i="107"/>
  <c r="J9" i="107"/>
  <c r="I8" i="107"/>
  <c r="J8" i="107"/>
  <c r="F2" i="107"/>
  <c r="C2" i="107"/>
  <c r="F1" i="107"/>
  <c r="I18" i="106"/>
  <c r="J18" i="106"/>
  <c r="I17" i="106"/>
  <c r="J17" i="106"/>
  <c r="I16" i="106"/>
  <c r="J16" i="106"/>
  <c r="I15" i="106"/>
  <c r="J15" i="106"/>
  <c r="I14" i="106"/>
  <c r="J14" i="106"/>
  <c r="I13" i="106"/>
  <c r="J13" i="106"/>
  <c r="I12" i="106"/>
  <c r="J12" i="106"/>
  <c r="I11" i="106"/>
  <c r="J11" i="106"/>
  <c r="I10" i="106"/>
  <c r="J10" i="106"/>
  <c r="I9" i="106"/>
  <c r="J9" i="106"/>
  <c r="I8" i="106"/>
  <c r="J8" i="106"/>
  <c r="F2" i="106"/>
  <c r="C2" i="106"/>
  <c r="F1" i="106"/>
  <c r="E14" i="149"/>
  <c r="C17" i="151"/>
  <c r="I98" i="70"/>
  <c r="J98" i="70"/>
  <c r="C16" i="152"/>
  <c r="E17" i="151"/>
  <c r="I19" i="50"/>
  <c r="J19" i="50"/>
  <c r="I20" i="50"/>
  <c r="J20" i="50"/>
  <c r="I21" i="50"/>
  <c r="J21" i="50"/>
  <c r="I22" i="50"/>
  <c r="J22" i="50"/>
  <c r="E16" i="152"/>
  <c r="C16" i="154"/>
  <c r="I19" i="104"/>
  <c r="J19" i="104"/>
  <c r="I10" i="104"/>
  <c r="J10" i="104"/>
  <c r="I11" i="104"/>
  <c r="J11" i="104"/>
  <c r="I12" i="104"/>
  <c r="J12" i="104"/>
  <c r="I13" i="104"/>
  <c r="J13" i="104"/>
  <c r="I14" i="104"/>
  <c r="J14" i="104"/>
  <c r="I15" i="104"/>
  <c r="J15" i="104"/>
  <c r="I16" i="104"/>
  <c r="J16" i="104"/>
  <c r="I17" i="104"/>
  <c r="J17" i="104"/>
  <c r="I18" i="104"/>
  <c r="J18" i="104"/>
  <c r="I20" i="104"/>
  <c r="J20" i="104"/>
  <c r="I21" i="104"/>
  <c r="J21" i="104"/>
  <c r="I22" i="104"/>
  <c r="J22" i="104"/>
  <c r="I23" i="104"/>
  <c r="J23" i="104"/>
  <c r="I24" i="104"/>
  <c r="J24" i="104"/>
  <c r="I9" i="104"/>
  <c r="J9" i="104"/>
  <c r="I8" i="104"/>
  <c r="J8" i="104"/>
  <c r="E16" i="154"/>
  <c r="C17" i="155"/>
  <c r="I14" i="103"/>
  <c r="J14" i="103"/>
  <c r="C19" i="156"/>
  <c r="E17" i="155"/>
  <c r="F2" i="104"/>
  <c r="C2" i="104"/>
  <c r="F1" i="104"/>
  <c r="E19" i="156"/>
  <c r="C15" i="157"/>
  <c r="I16" i="103"/>
  <c r="J16" i="103"/>
  <c r="I15" i="103"/>
  <c r="J15" i="103"/>
  <c r="I13" i="103"/>
  <c r="J13" i="103"/>
  <c r="I12" i="103"/>
  <c r="J12" i="103"/>
  <c r="I11" i="103"/>
  <c r="J11" i="103"/>
  <c r="I10" i="103"/>
  <c r="J10" i="103"/>
  <c r="I9" i="103"/>
  <c r="J9" i="103"/>
  <c r="I8" i="103"/>
  <c r="J8" i="103"/>
  <c r="F2" i="103"/>
  <c r="C2" i="103"/>
  <c r="F1" i="103"/>
  <c r="I15" i="88"/>
  <c r="J15" i="88"/>
  <c r="I9" i="102"/>
  <c r="J9" i="102"/>
  <c r="I8" i="102"/>
  <c r="J8" i="102"/>
  <c r="F2" i="102"/>
  <c r="C2" i="102"/>
  <c r="F1" i="102"/>
  <c r="I11" i="101"/>
  <c r="J11" i="101"/>
  <c r="I10" i="101"/>
  <c r="J10" i="101"/>
  <c r="I9" i="101"/>
  <c r="J9" i="101"/>
  <c r="I8" i="101"/>
  <c r="J8" i="101"/>
  <c r="F2" i="101"/>
  <c r="C2" i="101"/>
  <c r="F1" i="101"/>
  <c r="I11" i="100"/>
  <c r="J11" i="100"/>
  <c r="I10" i="100"/>
  <c r="J10" i="100"/>
  <c r="I9" i="100"/>
  <c r="J9" i="100"/>
  <c r="I8" i="100"/>
  <c r="J8" i="100"/>
  <c r="F2" i="100"/>
  <c r="C2" i="100"/>
  <c r="F1" i="100"/>
  <c r="I49" i="59"/>
  <c r="J49" i="59"/>
  <c r="I48" i="59"/>
  <c r="J48" i="59"/>
  <c r="I47" i="59"/>
  <c r="J47" i="59"/>
  <c r="I49" i="57"/>
  <c r="J49" i="57"/>
  <c r="I48" i="57"/>
  <c r="J48" i="57"/>
  <c r="I47" i="57"/>
  <c r="J47" i="57"/>
  <c r="I49" i="58"/>
  <c r="J49" i="58"/>
  <c r="I48" i="58"/>
  <c r="J48" i="58"/>
  <c r="I47" i="58"/>
  <c r="J47" i="58"/>
  <c r="I49" i="56"/>
  <c r="J49" i="56"/>
  <c r="I48" i="56"/>
  <c r="J48" i="56"/>
  <c r="I47" i="56"/>
  <c r="J47" i="56"/>
  <c r="I49" i="55"/>
  <c r="J49" i="55"/>
  <c r="I48" i="55"/>
  <c r="J48" i="55"/>
  <c r="I47" i="55"/>
  <c r="J47" i="55"/>
  <c r="I49" i="54"/>
  <c r="J49" i="54"/>
  <c r="I48" i="54"/>
  <c r="J48" i="54"/>
  <c r="I47" i="54"/>
  <c r="J47" i="54"/>
  <c r="I49" i="53"/>
  <c r="J49" i="53"/>
  <c r="I48" i="53"/>
  <c r="J48" i="53"/>
  <c r="I47" i="53"/>
  <c r="J47" i="53"/>
  <c r="I50" i="52"/>
  <c r="J50" i="52"/>
  <c r="I50" i="51"/>
  <c r="J50" i="51"/>
  <c r="I12" i="62"/>
  <c r="J12" i="62"/>
  <c r="I57" i="48"/>
  <c r="J57" i="48"/>
  <c r="I56" i="48"/>
  <c r="J56" i="48"/>
  <c r="I57" i="47"/>
  <c r="J57" i="47"/>
  <c r="I56" i="47"/>
  <c r="J56" i="47"/>
  <c r="C15" i="158"/>
  <c r="E15" i="157"/>
  <c r="I47" i="38"/>
  <c r="J47" i="38"/>
  <c r="I46" i="38"/>
  <c r="J46" i="38"/>
  <c r="I45" i="38"/>
  <c r="J45" i="38"/>
  <c r="I47" i="37"/>
  <c r="J47" i="37"/>
  <c r="I46" i="37"/>
  <c r="J46" i="37"/>
  <c r="I45" i="37"/>
  <c r="J45" i="37"/>
  <c r="I47" i="36"/>
  <c r="J47" i="36"/>
  <c r="I46" i="36"/>
  <c r="J46" i="36"/>
  <c r="I45" i="36"/>
  <c r="J45" i="36"/>
  <c r="I47" i="35"/>
  <c r="J47" i="35"/>
  <c r="I46" i="35"/>
  <c r="J46" i="35"/>
  <c r="I45" i="35"/>
  <c r="J45" i="35"/>
  <c r="I47" i="34"/>
  <c r="J47" i="34"/>
  <c r="I46" i="34"/>
  <c r="J46" i="34"/>
  <c r="I47" i="33"/>
  <c r="J47" i="33"/>
  <c r="I46" i="33"/>
  <c r="J46" i="33"/>
  <c r="I45" i="33"/>
  <c r="J45" i="33"/>
  <c r="I47" i="32"/>
  <c r="J47" i="32"/>
  <c r="I46" i="32"/>
  <c r="J46" i="32"/>
  <c r="I45" i="32"/>
  <c r="J45" i="32"/>
  <c r="I12" i="68"/>
  <c r="J12" i="68"/>
  <c r="I22" i="68"/>
  <c r="I9" i="97"/>
  <c r="J9" i="97"/>
  <c r="I10" i="98"/>
  <c r="J10" i="98"/>
  <c r="I9" i="98"/>
  <c r="J9" i="98"/>
  <c r="I8" i="98"/>
  <c r="J8" i="98"/>
  <c r="F2" i="98"/>
  <c r="C2" i="98"/>
  <c r="F1" i="98"/>
  <c r="I9" i="93"/>
  <c r="J9" i="93"/>
  <c r="I10" i="83"/>
  <c r="J10" i="83"/>
  <c r="I13" i="83"/>
  <c r="J13" i="83"/>
  <c r="I11" i="83"/>
  <c r="J11" i="83"/>
  <c r="I12" i="83"/>
  <c r="J12" i="83"/>
  <c r="I14" i="83"/>
  <c r="J14" i="83"/>
  <c r="I15" i="83"/>
  <c r="J15" i="83"/>
  <c r="I16" i="83"/>
  <c r="J16" i="83"/>
  <c r="I9" i="83"/>
  <c r="J9" i="83"/>
  <c r="I96" i="70"/>
  <c r="I100" i="70"/>
  <c r="J100" i="70"/>
  <c r="I97" i="70"/>
  <c r="I11" i="70"/>
  <c r="J11" i="70"/>
  <c r="I9" i="70"/>
  <c r="E15" i="158"/>
  <c r="C18" i="160"/>
  <c r="I45" i="34"/>
  <c r="J45" i="34"/>
  <c r="I10" i="70"/>
  <c r="J10" i="70"/>
  <c r="I25" i="70"/>
  <c r="J25" i="70"/>
  <c r="C16" i="161"/>
  <c r="E18" i="160"/>
  <c r="I26" i="70"/>
  <c r="J26" i="70"/>
  <c r="I17" i="70"/>
  <c r="J17" i="70"/>
  <c r="I8" i="78"/>
  <c r="J8" i="78"/>
  <c r="I8" i="76"/>
  <c r="J8" i="76"/>
  <c r="I8" i="79"/>
  <c r="J8" i="79"/>
  <c r="I8" i="83"/>
  <c r="J8" i="83"/>
  <c r="I8" i="80"/>
  <c r="J8" i="80"/>
  <c r="I8" i="82"/>
  <c r="J8" i="82"/>
  <c r="I8" i="84"/>
  <c r="J8" i="84"/>
  <c r="E16" i="161"/>
  <c r="C18" i="162"/>
  <c r="I23" i="89"/>
  <c r="J23" i="89"/>
  <c r="I27" i="68"/>
  <c r="J27" i="68"/>
  <c r="I26" i="68"/>
  <c r="J26" i="68"/>
  <c r="I8" i="97"/>
  <c r="J8" i="97"/>
  <c r="F2" i="97"/>
  <c r="C2" i="97"/>
  <c r="F1" i="97"/>
  <c r="I8" i="85"/>
  <c r="J8" i="85"/>
  <c r="I8" i="93"/>
  <c r="J8" i="93"/>
  <c r="I12" i="91"/>
  <c r="J12" i="91"/>
  <c r="I11" i="91"/>
  <c r="J11" i="91"/>
  <c r="I10" i="91"/>
  <c r="J10" i="91"/>
  <c r="I9" i="91"/>
  <c r="J9" i="91"/>
  <c r="I8" i="91"/>
  <c r="J8" i="91"/>
  <c r="I22" i="89"/>
  <c r="J22" i="89"/>
  <c r="I21" i="89"/>
  <c r="J21" i="89"/>
  <c r="I20" i="89"/>
  <c r="J20" i="89"/>
  <c r="I19" i="89"/>
  <c r="J19" i="89"/>
  <c r="I18" i="89"/>
  <c r="J18" i="89"/>
  <c r="I17" i="89"/>
  <c r="J17" i="89"/>
  <c r="I16" i="89"/>
  <c r="J16" i="89"/>
  <c r="I15" i="89"/>
  <c r="J15" i="89"/>
  <c r="I14" i="89"/>
  <c r="J14" i="89"/>
  <c r="I13" i="89"/>
  <c r="J13" i="89"/>
  <c r="I12" i="89"/>
  <c r="J12" i="89"/>
  <c r="I11" i="89"/>
  <c r="J11" i="89"/>
  <c r="I10" i="89"/>
  <c r="J10" i="89"/>
  <c r="I9" i="89"/>
  <c r="J9" i="89"/>
  <c r="I8" i="89"/>
  <c r="J8" i="89"/>
  <c r="I14" i="88"/>
  <c r="J14" i="88"/>
  <c r="I13" i="88"/>
  <c r="J13" i="88"/>
  <c r="I12" i="88"/>
  <c r="J12" i="88"/>
  <c r="I11" i="88"/>
  <c r="J11" i="88"/>
  <c r="I10" i="88"/>
  <c r="J10" i="88"/>
  <c r="I9" i="88"/>
  <c r="J9" i="88"/>
  <c r="I8" i="88"/>
  <c r="J8" i="88"/>
  <c r="I17" i="87"/>
  <c r="J17" i="87"/>
  <c r="I16" i="87"/>
  <c r="J16" i="87"/>
  <c r="I15" i="87"/>
  <c r="J15" i="87"/>
  <c r="I14" i="87"/>
  <c r="J14" i="87"/>
  <c r="I13" i="87"/>
  <c r="J13" i="87"/>
  <c r="I12" i="87"/>
  <c r="J12" i="87"/>
  <c r="I11" i="87"/>
  <c r="J11" i="87"/>
  <c r="I10" i="87"/>
  <c r="J10" i="87"/>
  <c r="I9" i="87"/>
  <c r="J9" i="87"/>
  <c r="I8" i="87"/>
  <c r="J8" i="87"/>
  <c r="C21" i="165"/>
  <c r="E21" i="165"/>
  <c r="E18" i="162"/>
  <c r="I11" i="69"/>
  <c r="J11" i="69"/>
  <c r="I19" i="69"/>
  <c r="J19" i="69"/>
  <c r="I10" i="67"/>
  <c r="J10" i="67"/>
  <c r="I33" i="67"/>
  <c r="J33" i="67"/>
  <c r="I32" i="67"/>
  <c r="J32" i="67"/>
  <c r="I17" i="75"/>
  <c r="J17" i="75"/>
  <c r="I16" i="75"/>
  <c r="J16" i="75"/>
  <c r="I15" i="75"/>
  <c r="J15" i="75"/>
  <c r="I14" i="75"/>
  <c r="J14" i="75"/>
  <c r="I13" i="75"/>
  <c r="J13" i="75"/>
  <c r="I12" i="75"/>
  <c r="J12" i="75"/>
  <c r="I11" i="75"/>
  <c r="J11" i="75"/>
  <c r="I10" i="75"/>
  <c r="J10" i="75"/>
  <c r="I9" i="75"/>
  <c r="J9" i="75"/>
  <c r="I8" i="75"/>
  <c r="J8" i="75"/>
  <c r="I18" i="71"/>
  <c r="J18" i="71"/>
  <c r="I20" i="68"/>
  <c r="J20" i="68"/>
  <c r="I24" i="68"/>
  <c r="J24" i="68"/>
  <c r="I23" i="68"/>
  <c r="J23" i="68"/>
  <c r="I17" i="71"/>
  <c r="J17" i="71"/>
  <c r="I16" i="71"/>
  <c r="J16" i="71"/>
  <c r="I15" i="71"/>
  <c r="J15" i="71"/>
  <c r="I14" i="71"/>
  <c r="J14" i="71"/>
  <c r="I13" i="71"/>
  <c r="J13" i="71"/>
  <c r="I12" i="71"/>
  <c r="J12" i="71"/>
  <c r="I11" i="71"/>
  <c r="J11" i="71"/>
  <c r="I10" i="71"/>
  <c r="J10" i="71"/>
  <c r="I9" i="71"/>
  <c r="J9" i="71"/>
  <c r="I8" i="71"/>
  <c r="J8" i="71"/>
  <c r="I22" i="95"/>
  <c r="J22" i="95"/>
  <c r="I21" i="95"/>
  <c r="J21" i="95"/>
  <c r="I20" i="95"/>
  <c r="J20" i="95"/>
  <c r="I19" i="95"/>
  <c r="J19" i="95"/>
  <c r="I18" i="95"/>
  <c r="J18" i="95"/>
  <c r="I17" i="95"/>
  <c r="J17" i="95"/>
  <c r="I16" i="95"/>
  <c r="J16" i="95"/>
  <c r="I15" i="95"/>
  <c r="J15" i="95"/>
  <c r="I14" i="95"/>
  <c r="J14" i="95"/>
  <c r="I13" i="95"/>
  <c r="J13" i="95"/>
  <c r="I12" i="95"/>
  <c r="J12" i="95"/>
  <c r="I11" i="95"/>
  <c r="J11" i="95"/>
  <c r="I10" i="95"/>
  <c r="J10" i="95"/>
  <c r="I9" i="95"/>
  <c r="J9" i="95"/>
  <c r="I8" i="95"/>
  <c r="J8" i="95"/>
  <c r="I23" i="95"/>
  <c r="J23" i="95"/>
  <c r="I209" i="70"/>
  <c r="J209" i="70"/>
  <c r="I208" i="70"/>
  <c r="J208" i="70"/>
  <c r="I207" i="70"/>
  <c r="J207" i="70"/>
  <c r="I206" i="70"/>
  <c r="J206" i="70"/>
  <c r="I205" i="70"/>
  <c r="J205" i="70"/>
  <c r="I204" i="70"/>
  <c r="J204" i="70"/>
  <c r="I203" i="70"/>
  <c r="J203" i="70"/>
  <c r="I202" i="70"/>
  <c r="J202" i="70"/>
  <c r="I201" i="70"/>
  <c r="J201" i="70"/>
  <c r="I200" i="70"/>
  <c r="J200" i="70"/>
  <c r="I199" i="70"/>
  <c r="J199" i="70"/>
  <c r="I198" i="70"/>
  <c r="J198" i="70"/>
  <c r="I197" i="70"/>
  <c r="J197" i="70"/>
  <c r="I196" i="70"/>
  <c r="J196" i="70"/>
  <c r="I195" i="70"/>
  <c r="J195" i="70"/>
  <c r="I194" i="70"/>
  <c r="J194" i="70"/>
  <c r="I193" i="70"/>
  <c r="J193" i="70"/>
  <c r="I192" i="70"/>
  <c r="J192" i="70"/>
  <c r="I191" i="70"/>
  <c r="J191" i="70"/>
  <c r="I190" i="70"/>
  <c r="J190" i="70"/>
  <c r="I189" i="70"/>
  <c r="J189" i="70"/>
  <c r="I188" i="70"/>
  <c r="J188" i="70"/>
  <c r="I187" i="70"/>
  <c r="J187" i="70"/>
  <c r="I186" i="70"/>
  <c r="J186" i="70"/>
  <c r="I185" i="70"/>
  <c r="J185" i="70"/>
  <c r="I184" i="70"/>
  <c r="J184" i="70"/>
  <c r="I183" i="70"/>
  <c r="J183" i="70"/>
  <c r="I182" i="70"/>
  <c r="J182" i="70"/>
  <c r="I181" i="70"/>
  <c r="J181" i="70"/>
  <c r="I180" i="70"/>
  <c r="J180" i="70"/>
  <c r="I179" i="70"/>
  <c r="J179" i="70"/>
  <c r="I178" i="70"/>
  <c r="J178" i="70"/>
  <c r="I177" i="70"/>
  <c r="J177" i="70"/>
  <c r="I176" i="70"/>
  <c r="J176" i="70"/>
  <c r="I175" i="70"/>
  <c r="J175" i="70"/>
  <c r="I174" i="70"/>
  <c r="J174" i="70"/>
  <c r="I173" i="70"/>
  <c r="J173" i="70"/>
  <c r="I172" i="70"/>
  <c r="J172" i="70"/>
  <c r="I171" i="70"/>
  <c r="J171" i="70"/>
  <c r="I170" i="70"/>
  <c r="J170" i="70"/>
  <c r="I169" i="70"/>
  <c r="J169" i="70"/>
  <c r="I168" i="70"/>
  <c r="J168" i="70"/>
  <c r="I167" i="70"/>
  <c r="J167" i="70"/>
  <c r="I166" i="70"/>
  <c r="J166" i="70"/>
  <c r="I165" i="70"/>
  <c r="J165" i="70"/>
  <c r="I164" i="70"/>
  <c r="J164" i="70"/>
  <c r="I163" i="70"/>
  <c r="J163" i="70"/>
  <c r="I162" i="70"/>
  <c r="J162" i="70"/>
  <c r="I161" i="70"/>
  <c r="J161" i="70"/>
  <c r="I160" i="70"/>
  <c r="J160" i="70"/>
  <c r="I159" i="70"/>
  <c r="J159" i="70"/>
  <c r="I158" i="70"/>
  <c r="J158" i="70"/>
  <c r="I157" i="70"/>
  <c r="J157" i="70"/>
  <c r="I156" i="70"/>
  <c r="J156" i="70"/>
  <c r="I155" i="70"/>
  <c r="J155" i="70"/>
  <c r="I154" i="70"/>
  <c r="J154" i="70"/>
  <c r="I153" i="70"/>
  <c r="J153" i="70"/>
  <c r="I152" i="70"/>
  <c r="J152" i="70"/>
  <c r="I151" i="70"/>
  <c r="J151" i="70"/>
  <c r="I150" i="70"/>
  <c r="J150" i="70"/>
  <c r="I149" i="70"/>
  <c r="J149" i="70"/>
  <c r="I148" i="70"/>
  <c r="J148" i="70"/>
  <c r="I147" i="70"/>
  <c r="J147" i="70"/>
  <c r="I146" i="70"/>
  <c r="J146" i="70"/>
  <c r="I145" i="70"/>
  <c r="J145" i="70"/>
  <c r="I144" i="70"/>
  <c r="J144" i="70"/>
  <c r="I143" i="70"/>
  <c r="J143" i="70"/>
  <c r="I142" i="70"/>
  <c r="J142" i="70"/>
  <c r="I141" i="70"/>
  <c r="J141" i="70"/>
  <c r="I140" i="70"/>
  <c r="J140" i="70"/>
  <c r="I139" i="70"/>
  <c r="J139" i="70"/>
  <c r="I138" i="70"/>
  <c r="J138" i="70"/>
  <c r="I137" i="70"/>
  <c r="J137" i="70"/>
  <c r="I136" i="70"/>
  <c r="J136" i="70"/>
  <c r="I135" i="70"/>
  <c r="J135" i="70"/>
  <c r="I134" i="70"/>
  <c r="J134" i="70"/>
  <c r="I133" i="70"/>
  <c r="J133" i="70"/>
  <c r="I132" i="70"/>
  <c r="J132" i="70"/>
  <c r="I131" i="70"/>
  <c r="J131" i="70"/>
  <c r="I130" i="70"/>
  <c r="J130" i="70"/>
  <c r="I129" i="70"/>
  <c r="J129" i="70"/>
  <c r="I128" i="70"/>
  <c r="J128" i="70"/>
  <c r="I127" i="70"/>
  <c r="J127" i="70"/>
  <c r="I126" i="70"/>
  <c r="J126" i="70"/>
  <c r="I125" i="70"/>
  <c r="J125" i="70"/>
  <c r="I124" i="70"/>
  <c r="J124" i="70"/>
  <c r="I123" i="70"/>
  <c r="J123" i="70"/>
  <c r="I122" i="70"/>
  <c r="J122" i="70"/>
  <c r="I121" i="70"/>
  <c r="J121" i="70"/>
  <c r="I120" i="70"/>
  <c r="J120" i="70"/>
  <c r="I119" i="70"/>
  <c r="J119" i="70"/>
  <c r="I118" i="70"/>
  <c r="J118" i="70"/>
  <c r="I117" i="70"/>
  <c r="J117" i="70"/>
  <c r="I116" i="70"/>
  <c r="J116" i="70"/>
  <c r="I115" i="70"/>
  <c r="J115" i="70"/>
  <c r="I114" i="70"/>
  <c r="J114" i="70"/>
  <c r="I113" i="70"/>
  <c r="J113" i="70"/>
  <c r="I112" i="70"/>
  <c r="J112" i="70"/>
  <c r="I111" i="70"/>
  <c r="J111" i="70"/>
  <c r="I110" i="70"/>
  <c r="J110" i="70"/>
  <c r="I109" i="70"/>
  <c r="J109" i="70"/>
  <c r="I108" i="70"/>
  <c r="J108" i="70"/>
  <c r="I107" i="70"/>
  <c r="J107" i="70"/>
  <c r="I106" i="70"/>
  <c r="J106" i="70"/>
  <c r="I105" i="70"/>
  <c r="J105" i="70"/>
  <c r="I104" i="70"/>
  <c r="J104" i="70"/>
  <c r="I103" i="70"/>
  <c r="J103" i="70"/>
  <c r="I102" i="70"/>
  <c r="J102" i="70"/>
  <c r="I101" i="70"/>
  <c r="J101" i="70"/>
  <c r="I99" i="70"/>
  <c r="J99" i="70"/>
  <c r="I95" i="70"/>
  <c r="J95" i="70"/>
  <c r="I94" i="70"/>
  <c r="J94" i="70"/>
  <c r="I93" i="70"/>
  <c r="J93" i="70"/>
  <c r="I92" i="70"/>
  <c r="J92" i="70"/>
  <c r="I91" i="70"/>
  <c r="J91" i="70"/>
  <c r="I90" i="70"/>
  <c r="J90" i="70"/>
  <c r="I89" i="70"/>
  <c r="J89" i="70"/>
  <c r="I88" i="70"/>
  <c r="J88" i="70"/>
  <c r="I87" i="70"/>
  <c r="J87" i="70"/>
  <c r="I86" i="70"/>
  <c r="J86" i="70"/>
  <c r="I85" i="70"/>
  <c r="J85" i="70"/>
  <c r="I84" i="70"/>
  <c r="J84" i="70"/>
  <c r="I83" i="70"/>
  <c r="J83" i="70"/>
  <c r="I82" i="70"/>
  <c r="J82" i="70"/>
  <c r="I81" i="70"/>
  <c r="J81" i="70"/>
  <c r="I80" i="70"/>
  <c r="J80" i="70"/>
  <c r="I79" i="70"/>
  <c r="J79" i="70"/>
  <c r="I78" i="70"/>
  <c r="J78" i="70"/>
  <c r="I77" i="70"/>
  <c r="J77" i="70"/>
  <c r="I76" i="70"/>
  <c r="J76" i="70"/>
  <c r="I75" i="70"/>
  <c r="J75" i="70"/>
  <c r="I74" i="70"/>
  <c r="J74" i="70"/>
  <c r="I73" i="70"/>
  <c r="J73" i="70"/>
  <c r="I72" i="70"/>
  <c r="J72" i="70"/>
  <c r="I71" i="70"/>
  <c r="J71" i="70"/>
  <c r="I70" i="70"/>
  <c r="J70" i="70"/>
  <c r="I69" i="70"/>
  <c r="J69" i="70"/>
  <c r="I68" i="70"/>
  <c r="J68" i="70"/>
  <c r="I67" i="70"/>
  <c r="J67" i="70"/>
  <c r="I66" i="70"/>
  <c r="J66" i="70"/>
  <c r="I65" i="70"/>
  <c r="J65" i="70"/>
  <c r="I64" i="70"/>
  <c r="J64" i="70"/>
  <c r="I63" i="70"/>
  <c r="J63" i="70"/>
  <c r="I62" i="70"/>
  <c r="J62" i="70"/>
  <c r="I61" i="70"/>
  <c r="J61" i="70"/>
  <c r="I60" i="70"/>
  <c r="J60" i="70"/>
  <c r="I59" i="70"/>
  <c r="J59" i="70"/>
  <c r="I58" i="70"/>
  <c r="J58" i="70"/>
  <c r="I57" i="70"/>
  <c r="J57" i="70"/>
  <c r="I56" i="70"/>
  <c r="J56" i="70"/>
  <c r="I55" i="70"/>
  <c r="J55" i="70"/>
  <c r="I54" i="70"/>
  <c r="J54" i="70"/>
  <c r="I53" i="70"/>
  <c r="J53" i="70"/>
  <c r="I52" i="70"/>
  <c r="J52" i="70"/>
  <c r="I51" i="70"/>
  <c r="J51" i="70"/>
  <c r="I50" i="70"/>
  <c r="J50" i="70"/>
  <c r="I49" i="70"/>
  <c r="J49" i="70"/>
  <c r="I48" i="70"/>
  <c r="J48" i="70"/>
  <c r="I47" i="70"/>
  <c r="J47" i="70"/>
  <c r="I46" i="70"/>
  <c r="J46" i="70"/>
  <c r="I45" i="70"/>
  <c r="J45" i="70"/>
  <c r="I44" i="70"/>
  <c r="J44" i="70"/>
  <c r="I43" i="70"/>
  <c r="J43" i="70"/>
  <c r="I42" i="70"/>
  <c r="J42" i="70"/>
  <c r="I41" i="70"/>
  <c r="J41" i="70"/>
  <c r="I40" i="70"/>
  <c r="J40" i="70"/>
  <c r="I39" i="70"/>
  <c r="J39" i="70"/>
  <c r="I38" i="70"/>
  <c r="J38" i="70"/>
  <c r="I37" i="70"/>
  <c r="J37" i="70"/>
  <c r="I36" i="70"/>
  <c r="J36" i="70"/>
  <c r="I35" i="70"/>
  <c r="J35" i="70"/>
  <c r="I34" i="70"/>
  <c r="J34" i="70"/>
  <c r="I33" i="70"/>
  <c r="J33" i="70"/>
  <c r="I32" i="70"/>
  <c r="J32" i="70"/>
  <c r="I31" i="70"/>
  <c r="J31" i="70"/>
  <c r="I30" i="70"/>
  <c r="J30" i="70"/>
  <c r="I29" i="70"/>
  <c r="J29" i="70"/>
  <c r="I28" i="70"/>
  <c r="J28" i="70"/>
  <c r="I27" i="70"/>
  <c r="J27" i="70"/>
  <c r="I24" i="70"/>
  <c r="J24" i="70"/>
  <c r="I23" i="70"/>
  <c r="J23" i="70"/>
  <c r="I22" i="70"/>
  <c r="J22" i="70"/>
  <c r="I21" i="70"/>
  <c r="J21" i="70"/>
  <c r="I20" i="70"/>
  <c r="J20" i="70"/>
  <c r="I19" i="70"/>
  <c r="J19" i="70"/>
  <c r="I18" i="70"/>
  <c r="J18" i="70"/>
  <c r="I16" i="70"/>
  <c r="J16" i="70"/>
  <c r="I15" i="70"/>
  <c r="J15" i="70"/>
  <c r="I14" i="70"/>
  <c r="J14" i="70"/>
  <c r="I13" i="70"/>
  <c r="J13" i="70"/>
  <c r="I12" i="70"/>
  <c r="J12" i="70"/>
  <c r="J9" i="70"/>
  <c r="I8" i="70"/>
  <c r="J8" i="70"/>
  <c r="I21" i="68"/>
  <c r="J21" i="68"/>
  <c r="I19" i="68"/>
  <c r="J19" i="68"/>
  <c r="I18" i="68"/>
  <c r="J18" i="68"/>
  <c r="I17" i="68"/>
  <c r="J17" i="68"/>
  <c r="J16" i="68"/>
  <c r="I15" i="68"/>
  <c r="J15" i="68"/>
  <c r="I14" i="68"/>
  <c r="J14" i="68"/>
  <c r="I13" i="68"/>
  <c r="J13" i="68"/>
  <c r="I10" i="68"/>
  <c r="J10" i="68"/>
  <c r="I8" i="68"/>
  <c r="J8" i="68"/>
  <c r="I11" i="68"/>
  <c r="J11" i="68"/>
  <c r="I9" i="68"/>
  <c r="J9" i="68"/>
  <c r="I18" i="69"/>
  <c r="J18" i="69"/>
  <c r="I17" i="69"/>
  <c r="J17" i="69"/>
  <c r="I16" i="69"/>
  <c r="J16" i="69"/>
  <c r="I15" i="69"/>
  <c r="J15" i="69"/>
  <c r="I14" i="69"/>
  <c r="J14" i="69"/>
  <c r="I13" i="69"/>
  <c r="J13" i="69"/>
  <c r="I12" i="69"/>
  <c r="J12" i="69"/>
  <c r="I10" i="69"/>
  <c r="J10" i="69"/>
  <c r="I8" i="69"/>
  <c r="J8" i="69"/>
  <c r="I9" i="69"/>
  <c r="J9" i="69"/>
  <c r="I9" i="67"/>
  <c r="J9" i="67"/>
  <c r="I11" i="67"/>
  <c r="J11" i="67"/>
  <c r="I12" i="67"/>
  <c r="J12" i="67"/>
  <c r="I13" i="67"/>
  <c r="J13" i="67"/>
  <c r="I14" i="67"/>
  <c r="J14" i="67"/>
  <c r="I15" i="67"/>
  <c r="J15" i="67"/>
  <c r="I16" i="67"/>
  <c r="J16" i="67"/>
  <c r="I17" i="67"/>
  <c r="J17" i="67"/>
  <c r="I18" i="67"/>
  <c r="J18" i="67"/>
  <c r="I19" i="67"/>
  <c r="J19" i="67"/>
  <c r="I20" i="67"/>
  <c r="J20" i="67"/>
  <c r="I21" i="67"/>
  <c r="J21" i="67"/>
  <c r="I22" i="67"/>
  <c r="J22" i="67"/>
  <c r="I23" i="67"/>
  <c r="J23" i="67"/>
  <c r="I24" i="67"/>
  <c r="J24" i="67"/>
  <c r="I25" i="67"/>
  <c r="J25" i="67"/>
  <c r="I26" i="67"/>
  <c r="J26" i="67"/>
  <c r="I27" i="67"/>
  <c r="J27" i="67"/>
  <c r="I28" i="67"/>
  <c r="J28" i="67"/>
  <c r="I29" i="67"/>
  <c r="J29" i="67"/>
  <c r="I30" i="67"/>
  <c r="J30" i="67"/>
  <c r="I31" i="67"/>
  <c r="J31" i="67"/>
  <c r="I34" i="67"/>
  <c r="J34" i="67"/>
  <c r="I35" i="67"/>
  <c r="J35" i="67"/>
  <c r="I36" i="67"/>
  <c r="J36" i="67"/>
  <c r="I37" i="67"/>
  <c r="J37" i="67"/>
  <c r="I38" i="67"/>
  <c r="J38" i="67"/>
  <c r="I39" i="67"/>
  <c r="J39" i="67"/>
  <c r="I40" i="67"/>
  <c r="J40" i="67"/>
  <c r="I41" i="67"/>
  <c r="J41" i="67"/>
  <c r="I42" i="67"/>
  <c r="J42" i="67"/>
  <c r="I43" i="67"/>
  <c r="J43" i="67"/>
  <c r="I44" i="67"/>
  <c r="J44" i="67"/>
  <c r="I45" i="67"/>
  <c r="J45" i="67"/>
  <c r="I46" i="67"/>
  <c r="J46" i="67"/>
  <c r="I8" i="67"/>
  <c r="J8" i="67"/>
  <c r="F2" i="95"/>
  <c r="C2" i="95"/>
  <c r="F1" i="95"/>
  <c r="F2" i="93"/>
  <c r="C2" i="93"/>
  <c r="F1" i="93"/>
  <c r="F2" i="91"/>
  <c r="C2" i="91"/>
  <c r="F1" i="91"/>
  <c r="F2" i="89"/>
  <c r="C2" i="89"/>
  <c r="F1" i="89"/>
  <c r="F2" i="88"/>
  <c r="C2" i="88"/>
  <c r="F1" i="88"/>
  <c r="F2" i="87"/>
  <c r="C2" i="87"/>
  <c r="F1" i="87"/>
  <c r="F2" i="85"/>
  <c r="C2" i="85"/>
  <c r="F1" i="85"/>
  <c r="F2" i="84"/>
  <c r="C2" i="84"/>
  <c r="F1" i="84"/>
  <c r="F2" i="83"/>
  <c r="C2" i="83"/>
  <c r="F1" i="83"/>
  <c r="F2" i="82"/>
  <c r="C2" i="82"/>
  <c r="F1" i="82"/>
  <c r="F2" i="80"/>
  <c r="C2" i="80"/>
  <c r="F1" i="80"/>
  <c r="F2" i="79"/>
  <c r="C2" i="79"/>
  <c r="F1" i="79"/>
  <c r="F2" i="78"/>
  <c r="C2" i="78"/>
  <c r="F1" i="78"/>
  <c r="F2" i="76"/>
  <c r="C2" i="76"/>
  <c r="F1" i="76"/>
  <c r="F2" i="75"/>
  <c r="C2" i="75"/>
  <c r="F1" i="75"/>
  <c r="F2" i="71"/>
  <c r="C2" i="71"/>
  <c r="F1" i="71"/>
  <c r="F2" i="70"/>
  <c r="C2" i="70"/>
  <c r="F1" i="70"/>
  <c r="F2" i="69"/>
  <c r="C2" i="69"/>
  <c r="F1" i="69"/>
  <c r="F2" i="68"/>
  <c r="C2" i="68"/>
  <c r="F1" i="68"/>
  <c r="F2" i="67"/>
  <c r="C2" i="67"/>
  <c r="F1" i="67"/>
  <c r="I41" i="65"/>
  <c r="J41" i="65"/>
  <c r="I40" i="65"/>
  <c r="J40" i="65"/>
  <c r="I39" i="65"/>
  <c r="J39" i="65"/>
  <c r="I38" i="65"/>
  <c r="J38" i="65"/>
  <c r="I35" i="65"/>
  <c r="J35" i="65"/>
  <c r="I36" i="65"/>
  <c r="J36" i="65"/>
  <c r="I37" i="65"/>
  <c r="J37" i="65"/>
  <c r="I32" i="65"/>
  <c r="J32" i="65"/>
  <c r="I31" i="65"/>
  <c r="J31" i="65"/>
  <c r="I30" i="65"/>
  <c r="J30" i="65"/>
  <c r="I28" i="65"/>
  <c r="J28" i="65"/>
  <c r="I27" i="65"/>
  <c r="J27" i="65"/>
  <c r="I26" i="65"/>
  <c r="J26" i="65"/>
  <c r="I24" i="65"/>
  <c r="J24" i="65"/>
  <c r="I23" i="65"/>
  <c r="J23" i="65"/>
  <c r="I22" i="65"/>
  <c r="J22" i="65"/>
  <c r="I20" i="65"/>
  <c r="J20" i="65"/>
  <c r="I19" i="65"/>
  <c r="J19" i="65"/>
  <c r="I18" i="65"/>
  <c r="J18" i="65"/>
  <c r="I15" i="65"/>
  <c r="J15" i="65"/>
  <c r="I16" i="65"/>
  <c r="J16" i="65"/>
  <c r="I17" i="65"/>
  <c r="J17" i="65"/>
  <c r="I13" i="65"/>
  <c r="J13" i="65"/>
  <c r="I12" i="65"/>
  <c r="J12" i="65"/>
  <c r="I11" i="65"/>
  <c r="J11" i="65"/>
  <c r="I10" i="65"/>
  <c r="J10" i="65"/>
  <c r="I8" i="65"/>
  <c r="J8" i="65"/>
  <c r="I42" i="65"/>
  <c r="J42" i="65"/>
  <c r="I34" i="65"/>
  <c r="J34" i="65"/>
  <c r="I33" i="65"/>
  <c r="J33" i="65"/>
  <c r="I29" i="65"/>
  <c r="J29" i="65"/>
  <c r="I25" i="65"/>
  <c r="J25" i="65"/>
  <c r="I21" i="65"/>
  <c r="J21" i="65"/>
  <c r="I14" i="65"/>
  <c r="J14" i="65"/>
  <c r="I9" i="65"/>
  <c r="J9" i="65"/>
  <c r="F2" i="65"/>
  <c r="C2" i="65"/>
  <c r="F1" i="65"/>
  <c r="I10" i="64"/>
  <c r="J10" i="64"/>
  <c r="I11" i="64"/>
  <c r="J11" i="64"/>
  <c r="I12" i="64"/>
  <c r="J12" i="64"/>
  <c r="I13" i="64"/>
  <c r="J13" i="64"/>
  <c r="I14" i="64"/>
  <c r="J14" i="64"/>
  <c r="I15" i="64"/>
  <c r="J15" i="64"/>
  <c r="I16" i="64"/>
  <c r="J16" i="64"/>
  <c r="I17" i="64"/>
  <c r="J17" i="64"/>
  <c r="I18" i="64"/>
  <c r="J18" i="64"/>
  <c r="I8" i="64"/>
  <c r="J8" i="64"/>
  <c r="I9" i="64"/>
  <c r="J9" i="64"/>
  <c r="F2" i="64"/>
  <c r="C2" i="64"/>
  <c r="F1" i="64"/>
  <c r="I14" i="63"/>
  <c r="J14" i="63"/>
  <c r="I13" i="63"/>
  <c r="J13" i="63"/>
  <c r="I16" i="63"/>
  <c r="J16" i="63"/>
  <c r="I15" i="63"/>
  <c r="J15" i="63"/>
  <c r="I12" i="63"/>
  <c r="J12" i="63"/>
  <c r="I11" i="63"/>
  <c r="J11" i="63"/>
  <c r="I10" i="63"/>
  <c r="J10" i="63"/>
  <c r="I9" i="63"/>
  <c r="J9" i="63"/>
  <c r="I8" i="63"/>
  <c r="J8" i="63"/>
  <c r="F2" i="63"/>
  <c r="C2" i="63"/>
  <c r="F1" i="63"/>
  <c r="I11" i="62"/>
  <c r="J11" i="62"/>
  <c r="I10" i="62"/>
  <c r="J10" i="62"/>
  <c r="I9" i="62"/>
  <c r="J9" i="62"/>
  <c r="I8" i="62"/>
  <c r="J8" i="62"/>
  <c r="F2" i="62"/>
  <c r="C2" i="62"/>
  <c r="F1" i="62"/>
  <c r="I9" i="61"/>
  <c r="J9" i="61"/>
  <c r="I10" i="61"/>
  <c r="J10" i="61"/>
  <c r="I11" i="61"/>
  <c r="J11" i="61"/>
  <c r="I12" i="61"/>
  <c r="J12" i="61"/>
  <c r="I8" i="61"/>
  <c r="J8" i="61"/>
  <c r="F2" i="61"/>
  <c r="C2" i="61"/>
  <c r="F1" i="61"/>
  <c r="I9" i="60"/>
  <c r="J9" i="60"/>
  <c r="I8" i="60"/>
  <c r="J8" i="60"/>
  <c r="F2" i="60"/>
  <c r="C2" i="60"/>
  <c r="F1" i="60"/>
  <c r="I46" i="59"/>
  <c r="J46" i="59"/>
  <c r="I45" i="59"/>
  <c r="J45" i="59"/>
  <c r="I44" i="59"/>
  <c r="J44" i="59"/>
  <c r="I43" i="59"/>
  <c r="J43" i="59"/>
  <c r="I42" i="59"/>
  <c r="J42" i="59"/>
  <c r="I41" i="59"/>
  <c r="J41" i="59"/>
  <c r="I40" i="59"/>
  <c r="J40" i="59"/>
  <c r="I39" i="59"/>
  <c r="J39" i="59"/>
  <c r="I38" i="59"/>
  <c r="J38" i="59"/>
  <c r="I37" i="59"/>
  <c r="J37" i="59"/>
  <c r="I36" i="59"/>
  <c r="J36" i="59"/>
  <c r="I35" i="59"/>
  <c r="J35" i="59"/>
  <c r="I34" i="59"/>
  <c r="J34" i="59"/>
  <c r="I33" i="59"/>
  <c r="J33" i="59"/>
  <c r="I32" i="59"/>
  <c r="J32" i="59"/>
  <c r="I31" i="59"/>
  <c r="J31" i="59"/>
  <c r="I30" i="59"/>
  <c r="J30" i="59"/>
  <c r="I29" i="59"/>
  <c r="J29" i="59"/>
  <c r="I28" i="59"/>
  <c r="J28" i="59"/>
  <c r="I27" i="59"/>
  <c r="J27" i="59"/>
  <c r="I26" i="59"/>
  <c r="J26" i="59"/>
  <c r="I25" i="59"/>
  <c r="J25" i="59"/>
  <c r="I24" i="59"/>
  <c r="J24" i="59"/>
  <c r="I23" i="59"/>
  <c r="J23" i="59"/>
  <c r="I22" i="59"/>
  <c r="J22" i="59"/>
  <c r="I21" i="59"/>
  <c r="J21" i="59"/>
  <c r="I20" i="59"/>
  <c r="J20" i="59"/>
  <c r="I19" i="59"/>
  <c r="J19" i="59"/>
  <c r="I18" i="59"/>
  <c r="J18" i="59"/>
  <c r="I17" i="59"/>
  <c r="J17" i="59"/>
  <c r="I16" i="59"/>
  <c r="J16" i="59"/>
  <c r="I15" i="59"/>
  <c r="J15" i="59"/>
  <c r="I14" i="59"/>
  <c r="J14" i="59"/>
  <c r="I13" i="59"/>
  <c r="J13" i="59"/>
  <c r="I12" i="59"/>
  <c r="J12" i="59"/>
  <c r="I11" i="59"/>
  <c r="J11" i="59"/>
  <c r="I10" i="59"/>
  <c r="J10" i="59"/>
  <c r="I9" i="59"/>
  <c r="J9" i="59"/>
  <c r="I8" i="59"/>
  <c r="J8" i="59"/>
  <c r="F2" i="59"/>
  <c r="C2" i="59"/>
  <c r="F1" i="59"/>
  <c r="I46" i="58"/>
  <c r="J46" i="58"/>
  <c r="I45" i="58"/>
  <c r="J45" i="58"/>
  <c r="I44" i="58"/>
  <c r="J44" i="58"/>
  <c r="I43" i="58"/>
  <c r="J43" i="58"/>
  <c r="I42" i="58"/>
  <c r="J42" i="58"/>
  <c r="I41" i="58"/>
  <c r="J41" i="58"/>
  <c r="I40" i="58"/>
  <c r="J40" i="58"/>
  <c r="I39" i="58"/>
  <c r="J39" i="58"/>
  <c r="I38" i="58"/>
  <c r="J38" i="58"/>
  <c r="I37" i="58"/>
  <c r="J37" i="58"/>
  <c r="I36" i="58"/>
  <c r="J36" i="58"/>
  <c r="I35" i="58"/>
  <c r="J35" i="58"/>
  <c r="I34" i="58"/>
  <c r="J34" i="58"/>
  <c r="I33" i="58"/>
  <c r="J33" i="58"/>
  <c r="I32" i="58"/>
  <c r="J32" i="58"/>
  <c r="I31" i="58"/>
  <c r="J31" i="58"/>
  <c r="I30" i="58"/>
  <c r="J30" i="58"/>
  <c r="I29" i="58"/>
  <c r="J29" i="58"/>
  <c r="I28" i="58"/>
  <c r="J28" i="58"/>
  <c r="I27" i="58"/>
  <c r="J27" i="58"/>
  <c r="I26" i="58"/>
  <c r="J26" i="58"/>
  <c r="I25" i="58"/>
  <c r="J25" i="58"/>
  <c r="I24" i="58"/>
  <c r="J24" i="58"/>
  <c r="I23" i="58"/>
  <c r="J23" i="58"/>
  <c r="I22" i="58"/>
  <c r="J22" i="58"/>
  <c r="I21" i="58"/>
  <c r="J21" i="58"/>
  <c r="I20" i="58"/>
  <c r="J20" i="58"/>
  <c r="I19" i="58"/>
  <c r="J19" i="58"/>
  <c r="I18" i="58"/>
  <c r="J18" i="58"/>
  <c r="I17" i="58"/>
  <c r="J17" i="58"/>
  <c r="I16" i="58"/>
  <c r="J16" i="58"/>
  <c r="I15" i="58"/>
  <c r="J15" i="58"/>
  <c r="I14" i="58"/>
  <c r="J14" i="58"/>
  <c r="I13" i="58"/>
  <c r="J13" i="58"/>
  <c r="I12" i="58"/>
  <c r="J12" i="58"/>
  <c r="I11" i="58"/>
  <c r="J11" i="58"/>
  <c r="I10" i="58"/>
  <c r="J10" i="58"/>
  <c r="I9" i="58"/>
  <c r="J9" i="58"/>
  <c r="I8" i="58"/>
  <c r="J8" i="58"/>
  <c r="F2" i="58"/>
  <c r="C2" i="58"/>
  <c r="F1" i="58"/>
  <c r="I46" i="57"/>
  <c r="J46" i="57"/>
  <c r="I45" i="57"/>
  <c r="J45" i="57"/>
  <c r="I44" i="57"/>
  <c r="J44" i="57"/>
  <c r="I43" i="57"/>
  <c r="J43" i="57"/>
  <c r="I42" i="57"/>
  <c r="J42" i="57"/>
  <c r="I41" i="57"/>
  <c r="J41" i="57"/>
  <c r="I40" i="57"/>
  <c r="J40" i="57"/>
  <c r="I39" i="57"/>
  <c r="J39" i="57"/>
  <c r="I38" i="57"/>
  <c r="J38" i="57"/>
  <c r="I37" i="57"/>
  <c r="J37" i="57"/>
  <c r="I36" i="57"/>
  <c r="J36" i="57"/>
  <c r="I35" i="57"/>
  <c r="J35" i="57"/>
  <c r="I34" i="57"/>
  <c r="I33" i="57"/>
  <c r="I32" i="57"/>
  <c r="J32" i="57"/>
  <c r="I31" i="57"/>
  <c r="J31" i="57"/>
  <c r="I30" i="57"/>
  <c r="J30" i="57"/>
  <c r="I29" i="57"/>
  <c r="J29" i="57"/>
  <c r="I28" i="57"/>
  <c r="J28" i="57"/>
  <c r="I27" i="57"/>
  <c r="J27" i="57"/>
  <c r="I26" i="57"/>
  <c r="J26" i="57"/>
  <c r="I25" i="57"/>
  <c r="J25" i="57"/>
  <c r="I24" i="57"/>
  <c r="J24" i="57"/>
  <c r="I23" i="57"/>
  <c r="J23" i="57"/>
  <c r="I22" i="57"/>
  <c r="J22" i="57"/>
  <c r="I21" i="57"/>
  <c r="J21" i="57"/>
  <c r="I20" i="57"/>
  <c r="J20" i="57"/>
  <c r="I19" i="57"/>
  <c r="J19" i="57"/>
  <c r="I18" i="57"/>
  <c r="J18" i="57"/>
  <c r="I17" i="57"/>
  <c r="J17" i="57"/>
  <c r="I16" i="57"/>
  <c r="J16" i="57"/>
  <c r="I15" i="57"/>
  <c r="J15" i="57"/>
  <c r="I14" i="57"/>
  <c r="J14" i="57"/>
  <c r="I13" i="57"/>
  <c r="J13" i="57"/>
  <c r="I12" i="57"/>
  <c r="J12" i="57"/>
  <c r="I11" i="57"/>
  <c r="J11" i="57"/>
  <c r="I10" i="57"/>
  <c r="J10" i="57"/>
  <c r="I9" i="57"/>
  <c r="J9" i="57"/>
  <c r="I8" i="57"/>
  <c r="J8" i="57"/>
  <c r="F2" i="57"/>
  <c r="C2" i="57"/>
  <c r="F1" i="57"/>
  <c r="I46" i="56"/>
  <c r="J46" i="56"/>
  <c r="I44" i="56"/>
  <c r="J44" i="56"/>
  <c r="I43" i="56"/>
  <c r="J43" i="56"/>
  <c r="I42" i="56"/>
  <c r="J42" i="56"/>
  <c r="I41" i="56"/>
  <c r="J41" i="56"/>
  <c r="I40" i="56"/>
  <c r="J40" i="56"/>
  <c r="I39" i="56"/>
  <c r="J39" i="56"/>
  <c r="I38" i="56"/>
  <c r="J38" i="56"/>
  <c r="I36" i="56"/>
  <c r="J36" i="56"/>
  <c r="I35" i="56"/>
  <c r="J35" i="56"/>
  <c r="I34" i="56"/>
  <c r="J34" i="56"/>
  <c r="I33" i="56"/>
  <c r="J33" i="56"/>
  <c r="I32" i="56"/>
  <c r="J32" i="56"/>
  <c r="I31" i="56"/>
  <c r="J31" i="56"/>
  <c r="I30" i="56"/>
  <c r="J30" i="56"/>
  <c r="I29" i="56"/>
  <c r="J29" i="56"/>
  <c r="I28" i="56"/>
  <c r="J28" i="56"/>
  <c r="I27" i="56"/>
  <c r="J27" i="56"/>
  <c r="I26" i="56"/>
  <c r="J26" i="56"/>
  <c r="I25" i="56"/>
  <c r="J25" i="56"/>
  <c r="I24" i="56"/>
  <c r="J24" i="56"/>
  <c r="I23" i="56"/>
  <c r="J23" i="56"/>
  <c r="I22" i="56"/>
  <c r="J22" i="56"/>
  <c r="I21" i="56"/>
  <c r="J21" i="56"/>
  <c r="I20" i="56"/>
  <c r="J20" i="56"/>
  <c r="I19" i="56"/>
  <c r="J19" i="56"/>
  <c r="I18" i="56"/>
  <c r="J18" i="56"/>
  <c r="I17" i="56"/>
  <c r="J17" i="56"/>
  <c r="I16" i="56"/>
  <c r="J16" i="56"/>
  <c r="I15" i="56"/>
  <c r="J15" i="56"/>
  <c r="I14" i="56"/>
  <c r="J14" i="56"/>
  <c r="I13" i="56"/>
  <c r="J13" i="56"/>
  <c r="I12" i="56"/>
  <c r="J12" i="56"/>
  <c r="I11" i="56"/>
  <c r="J11" i="56"/>
  <c r="I10" i="56"/>
  <c r="J10" i="56"/>
  <c r="I9" i="56"/>
  <c r="J9" i="56"/>
  <c r="I8" i="56"/>
  <c r="J8" i="56"/>
  <c r="F2" i="56"/>
  <c r="C2" i="56"/>
  <c r="F1" i="56"/>
  <c r="I46" i="55"/>
  <c r="J46" i="55"/>
  <c r="I45" i="55"/>
  <c r="J45" i="55"/>
  <c r="I44" i="55"/>
  <c r="J44" i="55"/>
  <c r="I43" i="55"/>
  <c r="J43" i="55"/>
  <c r="I42" i="55"/>
  <c r="J42" i="55"/>
  <c r="I41" i="55"/>
  <c r="J41" i="55"/>
  <c r="I40" i="55"/>
  <c r="J40" i="55"/>
  <c r="I39" i="55"/>
  <c r="J39" i="55"/>
  <c r="I38" i="55"/>
  <c r="J38" i="55"/>
  <c r="I37" i="55"/>
  <c r="J37" i="55"/>
  <c r="I36" i="55"/>
  <c r="J36" i="55"/>
  <c r="I35" i="55"/>
  <c r="J35" i="55"/>
  <c r="I34" i="55"/>
  <c r="J34" i="55"/>
  <c r="I33" i="55"/>
  <c r="J33" i="55"/>
  <c r="I32" i="55"/>
  <c r="J32" i="55"/>
  <c r="I31" i="55"/>
  <c r="J31" i="55"/>
  <c r="I30" i="55"/>
  <c r="J30" i="55"/>
  <c r="I29" i="55"/>
  <c r="J29" i="55"/>
  <c r="I28" i="55"/>
  <c r="J28" i="55"/>
  <c r="I27" i="55"/>
  <c r="J27" i="55"/>
  <c r="I26" i="55"/>
  <c r="J26" i="55"/>
  <c r="I25" i="55"/>
  <c r="J25" i="55"/>
  <c r="I24" i="55"/>
  <c r="J24" i="55"/>
  <c r="I23" i="55"/>
  <c r="J23" i="55"/>
  <c r="I22" i="55"/>
  <c r="J22" i="55"/>
  <c r="I21" i="55"/>
  <c r="J21" i="55"/>
  <c r="I20" i="55"/>
  <c r="J20" i="55"/>
  <c r="I19" i="55"/>
  <c r="J19" i="55"/>
  <c r="I18" i="55"/>
  <c r="J18" i="55"/>
  <c r="I17" i="55"/>
  <c r="J17" i="55"/>
  <c r="I16" i="55"/>
  <c r="J16" i="55"/>
  <c r="I15" i="55"/>
  <c r="J15" i="55"/>
  <c r="I14" i="55"/>
  <c r="J14" i="55"/>
  <c r="I13" i="55"/>
  <c r="J13" i="55"/>
  <c r="I12" i="55"/>
  <c r="J12" i="55"/>
  <c r="I11" i="55"/>
  <c r="J11" i="55"/>
  <c r="I10" i="55"/>
  <c r="J10" i="55"/>
  <c r="I9" i="55"/>
  <c r="J9" i="55"/>
  <c r="I8" i="55"/>
  <c r="J8" i="55"/>
  <c r="F2" i="55"/>
  <c r="C2" i="55"/>
  <c r="F1" i="55"/>
  <c r="I46" i="54"/>
  <c r="J46" i="54"/>
  <c r="I45" i="54"/>
  <c r="J45" i="54"/>
  <c r="I44" i="54"/>
  <c r="J44" i="54"/>
  <c r="I43" i="54"/>
  <c r="J43" i="54"/>
  <c r="I42" i="54"/>
  <c r="J42" i="54"/>
  <c r="I41" i="54"/>
  <c r="J41" i="54"/>
  <c r="I40" i="54"/>
  <c r="J40" i="54"/>
  <c r="I39" i="54"/>
  <c r="J39" i="54"/>
  <c r="I38" i="54"/>
  <c r="J38" i="54"/>
  <c r="I37" i="54"/>
  <c r="J37" i="54"/>
  <c r="I36" i="54"/>
  <c r="J36" i="54"/>
  <c r="I35" i="54"/>
  <c r="J35" i="54"/>
  <c r="I34" i="54"/>
  <c r="J34" i="54"/>
  <c r="I33" i="54"/>
  <c r="J33" i="54"/>
  <c r="I32" i="54"/>
  <c r="J32" i="54"/>
  <c r="I31" i="54"/>
  <c r="J31" i="54"/>
  <c r="I30" i="54"/>
  <c r="J30" i="54"/>
  <c r="I29" i="54"/>
  <c r="J29" i="54"/>
  <c r="I28" i="54"/>
  <c r="J28" i="54"/>
  <c r="I27" i="54"/>
  <c r="J27" i="54"/>
  <c r="I26" i="54"/>
  <c r="J26" i="54"/>
  <c r="I25" i="54"/>
  <c r="J25" i="54"/>
  <c r="I24" i="54"/>
  <c r="J24" i="54"/>
  <c r="I23" i="54"/>
  <c r="J23" i="54"/>
  <c r="I22" i="54"/>
  <c r="J22" i="54"/>
  <c r="I21" i="54"/>
  <c r="J21" i="54"/>
  <c r="I20" i="54"/>
  <c r="J20" i="54"/>
  <c r="I19" i="54"/>
  <c r="J19" i="54"/>
  <c r="I18" i="54"/>
  <c r="J18" i="54"/>
  <c r="I17" i="54"/>
  <c r="J17" i="54"/>
  <c r="I16" i="54"/>
  <c r="J16" i="54"/>
  <c r="I15" i="54"/>
  <c r="J15" i="54"/>
  <c r="I14" i="54"/>
  <c r="J14" i="54"/>
  <c r="I13" i="54"/>
  <c r="J13" i="54"/>
  <c r="I12" i="54"/>
  <c r="J12" i="54"/>
  <c r="I11" i="54"/>
  <c r="J11" i="54"/>
  <c r="I10" i="54"/>
  <c r="J10" i="54"/>
  <c r="I9" i="54"/>
  <c r="J9" i="54"/>
  <c r="I8" i="54"/>
  <c r="J8" i="54"/>
  <c r="F2" i="54"/>
  <c r="C2" i="54"/>
  <c r="F1" i="54"/>
  <c r="I46" i="53"/>
  <c r="J46" i="53"/>
  <c r="I32" i="53"/>
  <c r="J32" i="53"/>
  <c r="I31" i="53"/>
  <c r="J31" i="53"/>
  <c r="I30" i="53"/>
  <c r="J30" i="53"/>
  <c r="I29" i="53"/>
  <c r="J29" i="53"/>
  <c r="I22" i="53"/>
  <c r="J22" i="53"/>
  <c r="I23" i="53"/>
  <c r="J23" i="53"/>
  <c r="I18" i="53"/>
  <c r="J18" i="53"/>
  <c r="I19" i="53"/>
  <c r="J19" i="53"/>
  <c r="I21" i="53"/>
  <c r="J21" i="53"/>
  <c r="I17" i="53"/>
  <c r="J17" i="53"/>
  <c r="I9" i="53"/>
  <c r="J9" i="53"/>
  <c r="I10" i="53"/>
  <c r="J10" i="53"/>
  <c r="I11" i="53"/>
  <c r="J11" i="53"/>
  <c r="I12" i="53"/>
  <c r="J12" i="53"/>
  <c r="I13" i="53"/>
  <c r="J13" i="53"/>
  <c r="I14" i="53"/>
  <c r="J14" i="53"/>
  <c r="I15" i="53"/>
  <c r="J15" i="53"/>
  <c r="I45" i="53"/>
  <c r="J45" i="53"/>
  <c r="I44" i="53"/>
  <c r="J44" i="53"/>
  <c r="I43" i="53"/>
  <c r="J43" i="53"/>
  <c r="I42" i="53"/>
  <c r="J42" i="53"/>
  <c r="I41" i="53"/>
  <c r="J41" i="53"/>
  <c r="I40" i="53"/>
  <c r="J40" i="53"/>
  <c r="I39" i="53"/>
  <c r="J39" i="53"/>
  <c r="I38" i="53"/>
  <c r="J38" i="53"/>
  <c r="I37" i="53"/>
  <c r="J37" i="53"/>
  <c r="I36" i="53"/>
  <c r="J36" i="53"/>
  <c r="I35" i="53"/>
  <c r="J35" i="53"/>
  <c r="I34" i="53"/>
  <c r="J34" i="53"/>
  <c r="I33" i="53"/>
  <c r="J33" i="53"/>
  <c r="I28" i="53"/>
  <c r="J28" i="53"/>
  <c r="I27" i="53"/>
  <c r="J27" i="53"/>
  <c r="I26" i="53"/>
  <c r="J26" i="53"/>
  <c r="I25" i="53"/>
  <c r="J25" i="53"/>
  <c r="I24" i="53"/>
  <c r="J24" i="53"/>
  <c r="I20" i="53"/>
  <c r="J20" i="53"/>
  <c r="I16" i="53"/>
  <c r="J16" i="53"/>
  <c r="I8" i="53"/>
  <c r="J8" i="53"/>
  <c r="F2" i="53"/>
  <c r="C2" i="53"/>
  <c r="F1" i="53"/>
  <c r="I49" i="52"/>
  <c r="J49" i="52"/>
  <c r="I48" i="52"/>
  <c r="J48" i="52"/>
  <c r="I47" i="52"/>
  <c r="J47" i="52"/>
  <c r="I46" i="52"/>
  <c r="J46" i="52"/>
  <c r="I45" i="52"/>
  <c r="J45" i="52"/>
  <c r="I44" i="52"/>
  <c r="J44" i="52"/>
  <c r="I43" i="52"/>
  <c r="J43" i="52"/>
  <c r="I42" i="52"/>
  <c r="J42" i="52"/>
  <c r="I41" i="52"/>
  <c r="J41" i="52"/>
  <c r="I40" i="52"/>
  <c r="J40" i="52"/>
  <c r="I39" i="52"/>
  <c r="J39" i="52"/>
  <c r="I38" i="52"/>
  <c r="J38" i="52"/>
  <c r="I37" i="52"/>
  <c r="J37" i="52"/>
  <c r="I36" i="52"/>
  <c r="J36" i="52"/>
  <c r="I35" i="52"/>
  <c r="J35" i="52"/>
  <c r="I34" i="52"/>
  <c r="J34" i="52"/>
  <c r="I33" i="52"/>
  <c r="J33" i="52"/>
  <c r="I32" i="52"/>
  <c r="J32" i="52"/>
  <c r="I31" i="52"/>
  <c r="J31" i="52"/>
  <c r="I30" i="52"/>
  <c r="J30" i="52"/>
  <c r="I29" i="52"/>
  <c r="J29" i="52"/>
  <c r="I28" i="52"/>
  <c r="J28" i="52"/>
  <c r="I27" i="52"/>
  <c r="J27" i="52"/>
  <c r="I26" i="52"/>
  <c r="J26" i="52"/>
  <c r="I25" i="52"/>
  <c r="J25" i="52"/>
  <c r="I24" i="52"/>
  <c r="J24" i="52"/>
  <c r="I23" i="52"/>
  <c r="J23" i="52"/>
  <c r="I22" i="52"/>
  <c r="J22" i="52"/>
  <c r="I21" i="52"/>
  <c r="J21" i="52"/>
  <c r="I20" i="52"/>
  <c r="J20" i="52"/>
  <c r="I19" i="52"/>
  <c r="J19" i="52"/>
  <c r="I18" i="52"/>
  <c r="J18" i="52"/>
  <c r="I17" i="52"/>
  <c r="J17" i="52"/>
  <c r="I16" i="52"/>
  <c r="J16" i="52"/>
  <c r="I15" i="52"/>
  <c r="J15" i="52"/>
  <c r="I14" i="52"/>
  <c r="J14" i="52"/>
  <c r="I13" i="52"/>
  <c r="J13" i="52"/>
  <c r="I12" i="52"/>
  <c r="J12" i="52"/>
  <c r="I11" i="52"/>
  <c r="J11" i="52"/>
  <c r="I10" i="52"/>
  <c r="J10" i="52"/>
  <c r="I9" i="52"/>
  <c r="J9" i="52"/>
  <c r="I8" i="52"/>
  <c r="J8" i="52"/>
  <c r="F2" i="52"/>
  <c r="C2" i="52"/>
  <c r="F1" i="52"/>
  <c r="I46" i="51"/>
  <c r="J46" i="51"/>
  <c r="I45" i="51"/>
  <c r="J45" i="51"/>
  <c r="I44" i="51"/>
  <c r="J44" i="51"/>
  <c r="I43" i="51"/>
  <c r="J43" i="51"/>
  <c r="I42" i="51"/>
  <c r="J42" i="51"/>
  <c r="I41" i="51"/>
  <c r="J41" i="51"/>
  <c r="I40" i="51"/>
  <c r="J40" i="51"/>
  <c r="I32" i="51"/>
  <c r="J32" i="51"/>
  <c r="I31" i="51"/>
  <c r="J31" i="51"/>
  <c r="I18" i="51"/>
  <c r="J18" i="51"/>
  <c r="I34" i="51"/>
  <c r="J34" i="51"/>
  <c r="I33" i="51"/>
  <c r="J33" i="51"/>
  <c r="I29" i="51"/>
  <c r="J29" i="51"/>
  <c r="I28" i="51"/>
  <c r="J28" i="51"/>
  <c r="I27" i="51"/>
  <c r="J27" i="51"/>
  <c r="I26" i="51"/>
  <c r="J26" i="51"/>
  <c r="I24" i="51"/>
  <c r="J24" i="51"/>
  <c r="I30" i="51"/>
  <c r="J30" i="51"/>
  <c r="I17" i="51"/>
  <c r="J17" i="51"/>
  <c r="I16" i="51"/>
  <c r="J16" i="51"/>
  <c r="I15" i="51"/>
  <c r="J15" i="51"/>
  <c r="I14" i="51"/>
  <c r="J14" i="51"/>
  <c r="I49" i="51"/>
  <c r="J49" i="51"/>
  <c r="I48" i="51"/>
  <c r="J48" i="51"/>
  <c r="I47" i="51"/>
  <c r="J47" i="51"/>
  <c r="I39" i="51"/>
  <c r="J39" i="51"/>
  <c r="I38" i="51"/>
  <c r="J38" i="51"/>
  <c r="I37" i="51"/>
  <c r="J37" i="51"/>
  <c r="I36" i="51"/>
  <c r="J36" i="51"/>
  <c r="I9" i="51"/>
  <c r="J9" i="51"/>
  <c r="I10" i="51"/>
  <c r="J10" i="51"/>
  <c r="I11" i="51"/>
  <c r="J11" i="51"/>
  <c r="I12" i="51"/>
  <c r="J12" i="51"/>
  <c r="I13" i="51"/>
  <c r="J13" i="51"/>
  <c r="I19" i="51"/>
  <c r="J19" i="51"/>
  <c r="I20" i="51"/>
  <c r="J20" i="51"/>
  <c r="I21" i="51"/>
  <c r="J21" i="51"/>
  <c r="I22" i="51"/>
  <c r="J22" i="51"/>
  <c r="I23" i="51"/>
  <c r="J23" i="51"/>
  <c r="I25" i="51"/>
  <c r="J25" i="51"/>
  <c r="I35" i="51"/>
  <c r="J35" i="51"/>
  <c r="I8" i="51"/>
  <c r="J8" i="51"/>
  <c r="F2" i="51"/>
  <c r="C2" i="51"/>
  <c r="F1" i="51"/>
  <c r="I18" i="50"/>
  <c r="J18" i="50"/>
  <c r="I15" i="50"/>
  <c r="J15" i="50"/>
  <c r="I13" i="50"/>
  <c r="J13" i="50"/>
  <c r="I16" i="50"/>
  <c r="J16" i="50"/>
  <c r="I14" i="50"/>
  <c r="J14" i="50"/>
  <c r="I12" i="50"/>
  <c r="J12" i="50"/>
  <c r="I9" i="50"/>
  <c r="J9" i="50"/>
  <c r="I17" i="50"/>
  <c r="J17" i="50"/>
  <c r="I10" i="50"/>
  <c r="J10" i="50"/>
  <c r="I8" i="50"/>
  <c r="J8" i="50"/>
  <c r="F2" i="50"/>
  <c r="C2" i="50"/>
  <c r="F1" i="50"/>
  <c r="I8" i="39"/>
  <c r="J8" i="39"/>
  <c r="I8" i="40"/>
  <c r="J8" i="40"/>
  <c r="I8" i="41"/>
  <c r="J8" i="41"/>
  <c r="I8" i="42"/>
  <c r="J8" i="42"/>
  <c r="I8" i="49"/>
  <c r="J8" i="49"/>
  <c r="I17" i="49"/>
  <c r="J17" i="49"/>
  <c r="I16" i="49"/>
  <c r="J16" i="49"/>
  <c r="I15" i="49"/>
  <c r="J15" i="49"/>
  <c r="I14" i="49"/>
  <c r="J14" i="49"/>
  <c r="I13" i="49"/>
  <c r="J13" i="49"/>
  <c r="I12" i="49"/>
  <c r="J12" i="49"/>
  <c r="I11" i="49"/>
  <c r="J11" i="49"/>
  <c r="I10" i="49"/>
  <c r="J10" i="49"/>
  <c r="I9" i="49"/>
  <c r="J9" i="49"/>
  <c r="F2" i="49"/>
  <c r="C2" i="49"/>
  <c r="F1" i="49"/>
  <c r="I55" i="48"/>
  <c r="J55" i="48"/>
  <c r="I54" i="48"/>
  <c r="J54" i="48"/>
  <c r="I53" i="48"/>
  <c r="J53" i="48"/>
  <c r="I52" i="48"/>
  <c r="J52" i="48"/>
  <c r="I51" i="48"/>
  <c r="J51" i="48"/>
  <c r="I50" i="48"/>
  <c r="J50" i="48"/>
  <c r="I49" i="48"/>
  <c r="J49" i="48"/>
  <c r="I48" i="48"/>
  <c r="J48" i="48"/>
  <c r="I47" i="48"/>
  <c r="J47" i="48"/>
  <c r="I46" i="48"/>
  <c r="J46" i="48"/>
  <c r="I45" i="48"/>
  <c r="J45" i="48"/>
  <c r="I44" i="48"/>
  <c r="J44" i="48"/>
  <c r="I43" i="48"/>
  <c r="J43" i="48"/>
  <c r="I42" i="48"/>
  <c r="J42" i="48"/>
  <c r="I41" i="48"/>
  <c r="J41" i="48"/>
  <c r="I40" i="48"/>
  <c r="J40" i="48"/>
  <c r="I39" i="48"/>
  <c r="J39" i="48"/>
  <c r="I38" i="48"/>
  <c r="J38" i="48"/>
  <c r="I37" i="48"/>
  <c r="J37" i="48"/>
  <c r="I36" i="48"/>
  <c r="J36" i="48"/>
  <c r="I35" i="48"/>
  <c r="J35" i="48"/>
  <c r="I34" i="48"/>
  <c r="J34" i="48"/>
  <c r="I33" i="48"/>
  <c r="J33" i="48"/>
  <c r="I32" i="48"/>
  <c r="J32" i="48"/>
  <c r="I31" i="48"/>
  <c r="J31" i="48"/>
  <c r="I30" i="48"/>
  <c r="J30" i="48"/>
  <c r="I29" i="48"/>
  <c r="J29" i="48"/>
  <c r="I28" i="48"/>
  <c r="J28" i="48"/>
  <c r="I27" i="48"/>
  <c r="J27" i="48"/>
  <c r="I26" i="48"/>
  <c r="J26" i="48"/>
  <c r="I25" i="48"/>
  <c r="J25" i="48"/>
  <c r="I24" i="48"/>
  <c r="J24" i="48"/>
  <c r="I23" i="48"/>
  <c r="J23" i="48"/>
  <c r="I22" i="48"/>
  <c r="J22" i="48"/>
  <c r="I21" i="48"/>
  <c r="J21" i="48"/>
  <c r="I20" i="48"/>
  <c r="J20" i="48"/>
  <c r="I19" i="48"/>
  <c r="J19" i="48"/>
  <c r="I18" i="48"/>
  <c r="J18" i="48"/>
  <c r="I17" i="48"/>
  <c r="J17" i="48"/>
  <c r="I16" i="48"/>
  <c r="J16" i="48"/>
  <c r="I15" i="48"/>
  <c r="J15" i="48"/>
  <c r="I14" i="48"/>
  <c r="J14" i="48"/>
  <c r="I13" i="48"/>
  <c r="J13" i="48"/>
  <c r="I12" i="48"/>
  <c r="J12" i="48"/>
  <c r="I11" i="48"/>
  <c r="J11" i="48"/>
  <c r="I10" i="48"/>
  <c r="J10" i="48"/>
  <c r="I9" i="48"/>
  <c r="J9" i="48"/>
  <c r="I8" i="48"/>
  <c r="J8" i="48"/>
  <c r="F2" i="48"/>
  <c r="C2" i="48"/>
  <c r="F1" i="48"/>
  <c r="I40" i="47"/>
  <c r="J40" i="47"/>
  <c r="I46" i="47"/>
  <c r="J46" i="47"/>
  <c r="I38" i="47"/>
  <c r="J38" i="47"/>
  <c r="I24" i="47"/>
  <c r="J24" i="47"/>
  <c r="I22" i="47"/>
  <c r="J22" i="47"/>
  <c r="I21" i="47"/>
  <c r="J21" i="47"/>
  <c r="I19" i="47"/>
  <c r="J19" i="47"/>
  <c r="I18" i="47"/>
  <c r="J18" i="47"/>
  <c r="I17" i="47"/>
  <c r="J17" i="47"/>
  <c r="I15" i="47"/>
  <c r="J15" i="47"/>
  <c r="I14" i="47"/>
  <c r="J14" i="47"/>
  <c r="I13" i="47"/>
  <c r="J13" i="47"/>
  <c r="I12" i="47"/>
  <c r="J12" i="47"/>
  <c r="I11" i="47"/>
  <c r="J11" i="47"/>
  <c r="I33" i="47"/>
  <c r="J33" i="47"/>
  <c r="I42" i="47"/>
  <c r="J42" i="47"/>
  <c r="I44" i="47"/>
  <c r="J44" i="47"/>
  <c r="I48" i="47"/>
  <c r="J48" i="47"/>
  <c r="I50" i="47"/>
  <c r="J50" i="47"/>
  <c r="I53" i="47"/>
  <c r="J53" i="47"/>
  <c r="I54" i="47"/>
  <c r="J54" i="47"/>
  <c r="I55" i="47"/>
  <c r="J55" i="47"/>
  <c r="I52" i="47"/>
  <c r="J52" i="47"/>
  <c r="I51" i="47"/>
  <c r="J51" i="47"/>
  <c r="I49" i="47"/>
  <c r="J49" i="47"/>
  <c r="I47" i="47"/>
  <c r="J47" i="47"/>
  <c r="I45" i="47"/>
  <c r="J45" i="47"/>
  <c r="I43" i="47"/>
  <c r="J43" i="47"/>
  <c r="I41" i="47"/>
  <c r="J41" i="47"/>
  <c r="I39" i="47"/>
  <c r="J39" i="47"/>
  <c r="I37" i="47"/>
  <c r="J37" i="47"/>
  <c r="I36" i="47"/>
  <c r="J36" i="47"/>
  <c r="I35" i="47"/>
  <c r="J35" i="47"/>
  <c r="I34" i="47"/>
  <c r="J34" i="47"/>
  <c r="I32" i="47"/>
  <c r="J32" i="47"/>
  <c r="I31" i="47"/>
  <c r="J31" i="47"/>
  <c r="I30" i="47"/>
  <c r="J30" i="47"/>
  <c r="I29" i="47"/>
  <c r="J29" i="47"/>
  <c r="I28" i="47"/>
  <c r="J28" i="47"/>
  <c r="I27" i="47"/>
  <c r="J27" i="47"/>
  <c r="I26" i="47"/>
  <c r="J26" i="47"/>
  <c r="I25" i="47"/>
  <c r="J25" i="47"/>
  <c r="I20" i="47"/>
  <c r="J20" i="47"/>
  <c r="I16" i="47"/>
  <c r="J16" i="47"/>
  <c r="I9" i="47"/>
  <c r="J9" i="47"/>
  <c r="I8" i="47"/>
  <c r="J8" i="47"/>
  <c r="I23" i="47"/>
  <c r="J23" i="47"/>
  <c r="I10" i="47"/>
  <c r="J10" i="47"/>
  <c r="F2" i="47"/>
  <c r="C2" i="47"/>
  <c r="F1" i="47"/>
  <c r="I45" i="46"/>
  <c r="J45" i="46"/>
  <c r="I44" i="46"/>
  <c r="J44" i="46"/>
  <c r="I43" i="46"/>
  <c r="J43" i="46"/>
  <c r="I42" i="46"/>
  <c r="J42" i="46"/>
  <c r="I41" i="46"/>
  <c r="J41" i="46"/>
  <c r="I40" i="46"/>
  <c r="J40" i="46"/>
  <c r="I39" i="46"/>
  <c r="J39" i="46"/>
  <c r="I38" i="46"/>
  <c r="J38" i="46"/>
  <c r="I37" i="46"/>
  <c r="J37" i="46"/>
  <c r="I36" i="46"/>
  <c r="J36" i="46"/>
  <c r="I35" i="46"/>
  <c r="J35" i="46"/>
  <c r="I34" i="46"/>
  <c r="J34" i="46"/>
  <c r="I33" i="46"/>
  <c r="J33" i="46"/>
  <c r="I32" i="46"/>
  <c r="J32" i="46"/>
  <c r="I31" i="46"/>
  <c r="J31" i="46"/>
  <c r="I30" i="46"/>
  <c r="J30" i="46"/>
  <c r="I29" i="46"/>
  <c r="J29" i="46"/>
  <c r="I28" i="46"/>
  <c r="J28" i="46"/>
  <c r="I27" i="46"/>
  <c r="J27" i="46"/>
  <c r="I26" i="46"/>
  <c r="J26" i="46"/>
  <c r="I25" i="46"/>
  <c r="J25" i="46"/>
  <c r="I24" i="46"/>
  <c r="J24" i="46"/>
  <c r="I23" i="46"/>
  <c r="J23" i="46"/>
  <c r="I22" i="46"/>
  <c r="J22" i="46"/>
  <c r="I21" i="46"/>
  <c r="J21" i="46"/>
  <c r="I20" i="46"/>
  <c r="J20" i="46"/>
  <c r="I19" i="46"/>
  <c r="J19" i="46"/>
  <c r="I18" i="46"/>
  <c r="J18" i="46"/>
  <c r="I17" i="46"/>
  <c r="J17" i="46"/>
  <c r="I16" i="46"/>
  <c r="J16" i="46"/>
  <c r="I15" i="46"/>
  <c r="J15" i="46"/>
  <c r="I14" i="46"/>
  <c r="J14" i="46"/>
  <c r="I13" i="46"/>
  <c r="J13" i="46"/>
  <c r="I12" i="46"/>
  <c r="J12" i="46"/>
  <c r="I11" i="46"/>
  <c r="J11" i="46"/>
  <c r="I10" i="46"/>
  <c r="J10" i="46"/>
  <c r="I9" i="46"/>
  <c r="J9" i="46"/>
  <c r="I8" i="46"/>
  <c r="J8" i="46"/>
  <c r="F2" i="46"/>
  <c r="C2" i="46"/>
  <c r="F1" i="46"/>
  <c r="I27" i="45"/>
  <c r="J27" i="45"/>
  <c r="I28" i="45"/>
  <c r="J28" i="45"/>
  <c r="I26" i="45"/>
  <c r="J26" i="45"/>
  <c r="I25" i="45"/>
  <c r="J25" i="45"/>
  <c r="I22" i="45"/>
  <c r="J22" i="45"/>
  <c r="I19" i="45"/>
  <c r="J19" i="45"/>
  <c r="I15" i="45"/>
  <c r="J15" i="45"/>
  <c r="I13" i="45"/>
  <c r="J13" i="45"/>
  <c r="I12" i="45"/>
  <c r="J12" i="45"/>
  <c r="I29" i="45"/>
  <c r="J29" i="45"/>
  <c r="I45" i="45"/>
  <c r="J45" i="45"/>
  <c r="I43" i="45"/>
  <c r="J43" i="45"/>
  <c r="I41" i="45"/>
  <c r="J41" i="45"/>
  <c r="I40" i="45"/>
  <c r="J40" i="45"/>
  <c r="I39" i="45"/>
  <c r="J39" i="45"/>
  <c r="I37" i="45"/>
  <c r="J37" i="45"/>
  <c r="I36" i="45"/>
  <c r="J36" i="45"/>
  <c r="I35" i="45"/>
  <c r="J35" i="45"/>
  <c r="I34" i="45"/>
  <c r="J34" i="45"/>
  <c r="I33" i="45"/>
  <c r="J33" i="45"/>
  <c r="I32" i="45"/>
  <c r="J32" i="45"/>
  <c r="I31" i="45"/>
  <c r="J31" i="45"/>
  <c r="I30" i="45"/>
  <c r="J30" i="45"/>
  <c r="I24" i="45"/>
  <c r="J24" i="45"/>
  <c r="I23" i="45"/>
  <c r="J23" i="45"/>
  <c r="I21" i="45"/>
  <c r="J21" i="45"/>
  <c r="I20" i="45"/>
  <c r="J20" i="45"/>
  <c r="I18" i="45"/>
  <c r="J18" i="45"/>
  <c r="I17" i="45"/>
  <c r="J17" i="45"/>
  <c r="I16" i="45"/>
  <c r="J16" i="45"/>
  <c r="I14" i="45"/>
  <c r="J14" i="45"/>
  <c r="I11" i="45"/>
  <c r="J11" i="45"/>
  <c r="I10" i="45"/>
  <c r="J10" i="45"/>
  <c r="I8" i="45"/>
  <c r="J8" i="45"/>
  <c r="I38" i="45"/>
  <c r="J38" i="45"/>
  <c r="I42" i="45"/>
  <c r="J42" i="45"/>
  <c r="I44" i="45"/>
  <c r="J44" i="45"/>
  <c r="I9" i="45"/>
  <c r="J9" i="45"/>
  <c r="F2" i="45"/>
  <c r="C2" i="45"/>
  <c r="F1" i="45"/>
  <c r="I35" i="44"/>
  <c r="J35" i="44"/>
  <c r="I34" i="44"/>
  <c r="J34" i="44"/>
  <c r="I33" i="44"/>
  <c r="J33" i="44"/>
  <c r="I32" i="44"/>
  <c r="J32" i="44"/>
  <c r="I31" i="44"/>
  <c r="J31" i="44"/>
  <c r="I30" i="44"/>
  <c r="J30" i="44"/>
  <c r="I29" i="44"/>
  <c r="J29" i="44"/>
  <c r="I28" i="44"/>
  <c r="J28" i="44"/>
  <c r="I27" i="44"/>
  <c r="J27" i="44"/>
  <c r="I26" i="44"/>
  <c r="J26" i="44"/>
  <c r="I25" i="44"/>
  <c r="J25" i="44"/>
  <c r="I24" i="44"/>
  <c r="J24" i="44"/>
  <c r="I23" i="44"/>
  <c r="J23" i="44"/>
  <c r="I22" i="44"/>
  <c r="J22" i="44"/>
  <c r="I21" i="44"/>
  <c r="J21" i="44"/>
  <c r="I20" i="44"/>
  <c r="J20" i="44"/>
  <c r="I19" i="44"/>
  <c r="J19" i="44"/>
  <c r="I18" i="44"/>
  <c r="J18" i="44"/>
  <c r="I17" i="44"/>
  <c r="J17" i="44"/>
  <c r="I16" i="44"/>
  <c r="J16" i="44"/>
  <c r="I15" i="44"/>
  <c r="J15" i="44"/>
  <c r="I14" i="44"/>
  <c r="J14" i="44"/>
  <c r="I13" i="44"/>
  <c r="J13" i="44"/>
  <c r="I12" i="44"/>
  <c r="J12" i="44"/>
  <c r="I11" i="44"/>
  <c r="J11" i="44"/>
  <c r="I10" i="44"/>
  <c r="J10" i="44"/>
  <c r="I9" i="44"/>
  <c r="J9" i="44"/>
  <c r="I8" i="44"/>
  <c r="J8" i="44"/>
  <c r="F2" i="44"/>
  <c r="C2" i="44"/>
  <c r="F1" i="44"/>
  <c r="I35" i="43"/>
  <c r="J35" i="43"/>
  <c r="I34" i="43"/>
  <c r="J34" i="43"/>
  <c r="I33" i="43"/>
  <c r="J33" i="43"/>
  <c r="I32" i="43"/>
  <c r="J32" i="43"/>
  <c r="I31" i="43"/>
  <c r="J31" i="43"/>
  <c r="I11" i="43"/>
  <c r="J11" i="43"/>
  <c r="I12" i="43"/>
  <c r="J12" i="43"/>
  <c r="I13" i="43"/>
  <c r="J13" i="43"/>
  <c r="I14" i="43"/>
  <c r="J14" i="43"/>
  <c r="I15" i="43"/>
  <c r="J15" i="43"/>
  <c r="I16" i="43"/>
  <c r="J16" i="43"/>
  <c r="I17" i="43"/>
  <c r="J17" i="43"/>
  <c r="I18" i="43"/>
  <c r="J18" i="43"/>
  <c r="I19" i="43"/>
  <c r="J19" i="43"/>
  <c r="I20" i="43"/>
  <c r="J20" i="43"/>
  <c r="I22" i="43"/>
  <c r="J22" i="43"/>
  <c r="I23" i="43"/>
  <c r="J23" i="43"/>
  <c r="I24" i="43"/>
  <c r="J24" i="43"/>
  <c r="I25" i="43"/>
  <c r="J25" i="43"/>
  <c r="I26" i="43"/>
  <c r="J26" i="43"/>
  <c r="I27" i="43"/>
  <c r="J27" i="43"/>
  <c r="I28" i="43"/>
  <c r="J28" i="43"/>
  <c r="I29" i="43"/>
  <c r="J29" i="43"/>
  <c r="I10" i="43"/>
  <c r="J10" i="43"/>
  <c r="I9" i="43"/>
  <c r="J9" i="43"/>
  <c r="I8" i="43"/>
  <c r="J8" i="43"/>
  <c r="I21" i="43"/>
  <c r="J21" i="43"/>
  <c r="I30" i="43"/>
  <c r="J30" i="43"/>
  <c r="F2" i="43"/>
  <c r="C2" i="43"/>
  <c r="F1" i="43"/>
  <c r="I17" i="42"/>
  <c r="J17" i="42"/>
  <c r="I16" i="42"/>
  <c r="J16" i="42"/>
  <c r="I15" i="42"/>
  <c r="J15" i="42"/>
  <c r="I14" i="42"/>
  <c r="J14" i="42"/>
  <c r="I13" i="42"/>
  <c r="J13" i="42"/>
  <c r="I12" i="42"/>
  <c r="J12" i="42"/>
  <c r="I11" i="42"/>
  <c r="J11" i="42"/>
  <c r="I10" i="42"/>
  <c r="J10" i="42"/>
  <c r="I9" i="42"/>
  <c r="J9" i="42"/>
  <c r="F2" i="42"/>
  <c r="C2" i="42"/>
  <c r="F1" i="42"/>
  <c r="I17" i="41"/>
  <c r="J17" i="41"/>
  <c r="I16" i="41"/>
  <c r="J16" i="41"/>
  <c r="I15" i="41"/>
  <c r="J15" i="41"/>
  <c r="I14" i="41"/>
  <c r="J14" i="41"/>
  <c r="I13" i="41"/>
  <c r="J13" i="41"/>
  <c r="I12" i="41"/>
  <c r="J12" i="41"/>
  <c r="I11" i="41"/>
  <c r="J11" i="41"/>
  <c r="I10" i="41"/>
  <c r="J10" i="41"/>
  <c r="I9" i="41"/>
  <c r="J9" i="41"/>
  <c r="F2" i="41"/>
  <c r="C2" i="41"/>
  <c r="F1" i="41"/>
  <c r="I17" i="40"/>
  <c r="J17" i="40"/>
  <c r="I16" i="40"/>
  <c r="J16" i="40"/>
  <c r="I15" i="40"/>
  <c r="J15" i="40"/>
  <c r="I14" i="40"/>
  <c r="J14" i="40"/>
  <c r="I13" i="40"/>
  <c r="J13" i="40"/>
  <c r="I11" i="40"/>
  <c r="J11" i="40"/>
  <c r="I10" i="40"/>
  <c r="J10" i="40"/>
  <c r="I9" i="40"/>
  <c r="J9" i="40"/>
  <c r="F2" i="40"/>
  <c r="C2" i="40"/>
  <c r="F1" i="40"/>
  <c r="I17" i="39"/>
  <c r="J17" i="39"/>
  <c r="I14" i="39"/>
  <c r="J14" i="39"/>
  <c r="I15" i="39"/>
  <c r="J15" i="39"/>
  <c r="I16" i="39"/>
  <c r="J16" i="39"/>
  <c r="I13" i="39"/>
  <c r="J13" i="39"/>
  <c r="I10" i="39"/>
  <c r="J10" i="39"/>
  <c r="I11" i="39"/>
  <c r="J11" i="39"/>
  <c r="I12" i="39"/>
  <c r="J12" i="39"/>
  <c r="I9" i="39"/>
  <c r="J9" i="39"/>
  <c r="F2" i="39"/>
  <c r="C2" i="39"/>
  <c r="F1" i="39"/>
  <c r="I44" i="38"/>
  <c r="J44" i="38"/>
  <c r="I43" i="38"/>
  <c r="J43" i="38"/>
  <c r="I42" i="38"/>
  <c r="J42" i="38"/>
  <c r="I41" i="38"/>
  <c r="J41" i="38"/>
  <c r="I40" i="38"/>
  <c r="J40" i="38"/>
  <c r="I39" i="38"/>
  <c r="J39" i="38"/>
  <c r="I38" i="38"/>
  <c r="J38" i="38"/>
  <c r="I37" i="38"/>
  <c r="J37" i="38"/>
  <c r="I36" i="38"/>
  <c r="J36" i="38"/>
  <c r="I35" i="38"/>
  <c r="J35" i="38"/>
  <c r="I34" i="38"/>
  <c r="J34" i="38"/>
  <c r="I33" i="38"/>
  <c r="J33" i="38"/>
  <c r="I32" i="38"/>
  <c r="J32" i="38"/>
  <c r="I30" i="38"/>
  <c r="J30" i="38"/>
  <c r="I29" i="38"/>
  <c r="J29" i="38"/>
  <c r="I28" i="38"/>
  <c r="J28" i="38"/>
  <c r="I27" i="38"/>
  <c r="J27" i="38"/>
  <c r="I26" i="38"/>
  <c r="J26" i="38"/>
  <c r="I25" i="38"/>
  <c r="J25" i="38"/>
  <c r="I24" i="38"/>
  <c r="J24" i="38"/>
  <c r="I23" i="38"/>
  <c r="J23" i="38"/>
  <c r="I22" i="38"/>
  <c r="J22" i="38"/>
  <c r="I21" i="38"/>
  <c r="J21" i="38"/>
  <c r="I20" i="38"/>
  <c r="J20" i="38"/>
  <c r="I19" i="38"/>
  <c r="J19" i="38"/>
  <c r="I18" i="38"/>
  <c r="J18" i="38"/>
  <c r="I17" i="38"/>
  <c r="J17" i="38"/>
  <c r="I16" i="38"/>
  <c r="J16" i="38"/>
  <c r="I15" i="38"/>
  <c r="J15" i="38"/>
  <c r="I14" i="38"/>
  <c r="J14" i="38"/>
  <c r="I13" i="38"/>
  <c r="J13" i="38"/>
  <c r="I12" i="38"/>
  <c r="J12" i="38"/>
  <c r="I11" i="38"/>
  <c r="J11" i="38"/>
  <c r="I9" i="38"/>
  <c r="J9" i="38"/>
  <c r="I8" i="38"/>
  <c r="J8" i="38"/>
  <c r="F2" i="38"/>
  <c r="C2" i="38"/>
  <c r="F1" i="38"/>
  <c r="I44" i="37"/>
  <c r="J44" i="37"/>
  <c r="I43" i="37"/>
  <c r="J43" i="37"/>
  <c r="I42" i="37"/>
  <c r="J42" i="37"/>
  <c r="I41" i="37"/>
  <c r="J41" i="37"/>
  <c r="I40" i="37"/>
  <c r="J40" i="37"/>
  <c r="I39" i="37"/>
  <c r="J39" i="37"/>
  <c r="I38" i="37"/>
  <c r="J38" i="37"/>
  <c r="I37" i="37"/>
  <c r="J37" i="37"/>
  <c r="I36" i="37"/>
  <c r="J36" i="37"/>
  <c r="I35" i="37"/>
  <c r="J35" i="37"/>
  <c r="I34" i="37"/>
  <c r="J34" i="37"/>
  <c r="I33" i="37"/>
  <c r="J33" i="37"/>
  <c r="I32" i="37"/>
  <c r="J32" i="37"/>
  <c r="I30" i="37"/>
  <c r="J30" i="37"/>
  <c r="I29" i="37"/>
  <c r="J29" i="37"/>
  <c r="I28" i="37"/>
  <c r="J28" i="37"/>
  <c r="I27" i="37"/>
  <c r="J27" i="37"/>
  <c r="I26" i="37"/>
  <c r="J26" i="37"/>
  <c r="I25" i="37"/>
  <c r="J25" i="37"/>
  <c r="I24" i="37"/>
  <c r="J24" i="37"/>
  <c r="I23" i="37"/>
  <c r="J23" i="37"/>
  <c r="I22" i="37"/>
  <c r="J22" i="37"/>
  <c r="I21" i="37"/>
  <c r="J21" i="37"/>
  <c r="I20" i="37"/>
  <c r="J20" i="37"/>
  <c r="I19" i="37"/>
  <c r="J19" i="37"/>
  <c r="I18" i="37"/>
  <c r="J18" i="37"/>
  <c r="I17" i="37"/>
  <c r="J17" i="37"/>
  <c r="I16" i="37"/>
  <c r="J16" i="37"/>
  <c r="I15" i="37"/>
  <c r="J15" i="37"/>
  <c r="I14" i="37"/>
  <c r="J14" i="37"/>
  <c r="I13" i="37"/>
  <c r="J13" i="37"/>
  <c r="I12" i="37"/>
  <c r="J12" i="37"/>
  <c r="I11" i="37"/>
  <c r="J11" i="37"/>
  <c r="I9" i="37"/>
  <c r="J9" i="37"/>
  <c r="I8" i="37"/>
  <c r="J8" i="37"/>
  <c r="F2" i="37"/>
  <c r="C2" i="37"/>
  <c r="F1" i="37"/>
  <c r="I44" i="36"/>
  <c r="J44" i="36"/>
  <c r="I43" i="36"/>
  <c r="J43" i="36"/>
  <c r="I42" i="36"/>
  <c r="J42" i="36"/>
  <c r="I41" i="36"/>
  <c r="J41" i="36"/>
  <c r="I40" i="36"/>
  <c r="J40" i="36"/>
  <c r="I39" i="36"/>
  <c r="J39" i="36"/>
  <c r="I38" i="36"/>
  <c r="J38" i="36"/>
  <c r="I37" i="36"/>
  <c r="J37" i="36"/>
  <c r="I36" i="36"/>
  <c r="J36" i="36"/>
  <c r="I35" i="36"/>
  <c r="J35" i="36"/>
  <c r="I34" i="36"/>
  <c r="J34" i="36"/>
  <c r="I33" i="36"/>
  <c r="J33" i="36"/>
  <c r="I32" i="36"/>
  <c r="J32" i="36"/>
  <c r="I30" i="36"/>
  <c r="J30" i="36"/>
  <c r="I29" i="36"/>
  <c r="J29" i="36"/>
  <c r="I28" i="36"/>
  <c r="J28" i="36"/>
  <c r="I27" i="36"/>
  <c r="J27" i="36"/>
  <c r="I26" i="36"/>
  <c r="J26" i="36"/>
  <c r="I25" i="36"/>
  <c r="J25" i="36"/>
  <c r="I24" i="36"/>
  <c r="J24" i="36"/>
  <c r="I23" i="36"/>
  <c r="J23" i="36"/>
  <c r="I22" i="36"/>
  <c r="J22" i="36"/>
  <c r="I21" i="36"/>
  <c r="J21" i="36"/>
  <c r="I20" i="36"/>
  <c r="J20" i="36"/>
  <c r="I19" i="36"/>
  <c r="J19" i="36"/>
  <c r="I18" i="36"/>
  <c r="J18" i="36"/>
  <c r="I17" i="36"/>
  <c r="J17" i="36"/>
  <c r="I16" i="36"/>
  <c r="J16" i="36"/>
  <c r="I15" i="36"/>
  <c r="J15" i="36"/>
  <c r="I14" i="36"/>
  <c r="J14" i="36"/>
  <c r="I13" i="36"/>
  <c r="J13" i="36"/>
  <c r="I12" i="36"/>
  <c r="J12" i="36"/>
  <c r="I11" i="36"/>
  <c r="J11" i="36"/>
  <c r="I9" i="36"/>
  <c r="J9" i="36"/>
  <c r="I8" i="36"/>
  <c r="J8" i="36"/>
  <c r="F2" i="36"/>
  <c r="C2" i="36"/>
  <c r="F1" i="36"/>
  <c r="I44" i="35"/>
  <c r="J44" i="35"/>
  <c r="I43" i="35"/>
  <c r="J43" i="35"/>
  <c r="I42" i="35"/>
  <c r="J42" i="35"/>
  <c r="I41" i="35"/>
  <c r="J41" i="35"/>
  <c r="I40" i="35"/>
  <c r="J40" i="35"/>
  <c r="I39" i="35"/>
  <c r="J39" i="35"/>
  <c r="I38" i="35"/>
  <c r="J38" i="35"/>
  <c r="I37" i="35"/>
  <c r="J37" i="35"/>
  <c r="I36" i="35"/>
  <c r="J36" i="35"/>
  <c r="I35" i="35"/>
  <c r="J35" i="35"/>
  <c r="I34" i="35"/>
  <c r="J34" i="35"/>
  <c r="I33" i="35"/>
  <c r="J33" i="35"/>
  <c r="I32" i="35"/>
  <c r="J32" i="35"/>
  <c r="I30" i="35"/>
  <c r="J30" i="35"/>
  <c r="I29" i="35"/>
  <c r="J29" i="35"/>
  <c r="I28" i="35"/>
  <c r="J28" i="35"/>
  <c r="I27" i="35"/>
  <c r="J27" i="35"/>
  <c r="I26" i="35"/>
  <c r="J26" i="35"/>
  <c r="I25" i="35"/>
  <c r="J25" i="35"/>
  <c r="I24" i="35"/>
  <c r="J24" i="35"/>
  <c r="I23" i="35"/>
  <c r="J23" i="35"/>
  <c r="I22" i="35"/>
  <c r="J22" i="35"/>
  <c r="I21" i="35"/>
  <c r="J21" i="35"/>
  <c r="I20" i="35"/>
  <c r="J20" i="35"/>
  <c r="I19" i="35"/>
  <c r="J19" i="35"/>
  <c r="I18" i="35"/>
  <c r="J18" i="35"/>
  <c r="I17" i="35"/>
  <c r="J17" i="35"/>
  <c r="I16" i="35"/>
  <c r="J16" i="35"/>
  <c r="I15" i="35"/>
  <c r="J15" i="35"/>
  <c r="I14" i="35"/>
  <c r="J14" i="35"/>
  <c r="I13" i="35"/>
  <c r="J13" i="35"/>
  <c r="I12" i="35"/>
  <c r="J12" i="35"/>
  <c r="I11" i="35"/>
  <c r="J11" i="35"/>
  <c r="I9" i="35"/>
  <c r="J9" i="35"/>
  <c r="I8" i="35"/>
  <c r="J8" i="35"/>
  <c r="F2" i="35"/>
  <c r="C2" i="35"/>
  <c r="F1" i="35"/>
  <c r="I44" i="34"/>
  <c r="J44" i="34"/>
  <c r="I43" i="34"/>
  <c r="J43" i="34"/>
  <c r="I42" i="34"/>
  <c r="J42" i="34"/>
  <c r="I41" i="34"/>
  <c r="J41" i="34"/>
  <c r="I40" i="34"/>
  <c r="J40" i="34"/>
  <c r="I39" i="34"/>
  <c r="J39" i="34"/>
  <c r="I38" i="34"/>
  <c r="J38" i="34"/>
  <c r="I37" i="34"/>
  <c r="J37" i="34"/>
  <c r="I36" i="34"/>
  <c r="J36" i="34"/>
  <c r="I35" i="34"/>
  <c r="J35" i="34"/>
  <c r="I34" i="34"/>
  <c r="J34" i="34"/>
  <c r="I33" i="34"/>
  <c r="J33" i="34"/>
  <c r="I32" i="34"/>
  <c r="J32" i="34"/>
  <c r="I30" i="34"/>
  <c r="J30" i="34"/>
  <c r="I29" i="34"/>
  <c r="J29" i="34"/>
  <c r="I28" i="34"/>
  <c r="J28" i="34"/>
  <c r="I27" i="34"/>
  <c r="J27" i="34"/>
  <c r="I26" i="34"/>
  <c r="J26" i="34"/>
  <c r="I25" i="34"/>
  <c r="J25" i="34"/>
  <c r="I24" i="34"/>
  <c r="J24" i="34"/>
  <c r="I23" i="34"/>
  <c r="J23" i="34"/>
  <c r="I22" i="34"/>
  <c r="J22" i="34"/>
  <c r="I21" i="34"/>
  <c r="J21" i="34"/>
  <c r="I20" i="34"/>
  <c r="J20" i="34"/>
  <c r="I19" i="34"/>
  <c r="J19" i="34"/>
  <c r="I18" i="34"/>
  <c r="J18" i="34"/>
  <c r="I17" i="34"/>
  <c r="J17" i="34"/>
  <c r="I16" i="34"/>
  <c r="J16" i="34"/>
  <c r="I15" i="34"/>
  <c r="J15" i="34"/>
  <c r="I14" i="34"/>
  <c r="J14" i="34"/>
  <c r="I13" i="34"/>
  <c r="J13" i="34"/>
  <c r="I12" i="34"/>
  <c r="J12" i="34"/>
  <c r="I11" i="34"/>
  <c r="J11" i="34"/>
  <c r="I9" i="34"/>
  <c r="J9" i="34"/>
  <c r="I8" i="34"/>
  <c r="J8" i="34"/>
  <c r="F2" i="34"/>
  <c r="C2" i="34"/>
  <c r="F1" i="34"/>
  <c r="I44" i="33"/>
  <c r="J44" i="33"/>
  <c r="I43" i="33"/>
  <c r="J43" i="33"/>
  <c r="I42" i="33"/>
  <c r="J42" i="33"/>
  <c r="I41" i="33"/>
  <c r="J41" i="33"/>
  <c r="I40" i="33"/>
  <c r="J40" i="33"/>
  <c r="I39" i="33"/>
  <c r="J39" i="33"/>
  <c r="I38" i="33"/>
  <c r="J38" i="33"/>
  <c r="I37" i="33"/>
  <c r="J37" i="33"/>
  <c r="I36" i="33"/>
  <c r="J36" i="33"/>
  <c r="I35" i="33"/>
  <c r="J35" i="33"/>
  <c r="I34" i="33"/>
  <c r="J34" i="33"/>
  <c r="I33" i="33"/>
  <c r="J33" i="33"/>
  <c r="I32" i="33"/>
  <c r="J32" i="33"/>
  <c r="I30" i="33"/>
  <c r="J30" i="33"/>
  <c r="I29" i="33"/>
  <c r="J29" i="33"/>
  <c r="I28" i="33"/>
  <c r="J28" i="33"/>
  <c r="I27" i="33"/>
  <c r="J27" i="33"/>
  <c r="I26" i="33"/>
  <c r="J26" i="33"/>
  <c r="I25" i="33"/>
  <c r="J25" i="33"/>
  <c r="I24" i="33"/>
  <c r="J24" i="33"/>
  <c r="I23" i="33"/>
  <c r="J23" i="33"/>
  <c r="I22" i="33"/>
  <c r="J22" i="33"/>
  <c r="I21" i="33"/>
  <c r="J21" i="33"/>
  <c r="I20" i="33"/>
  <c r="J20" i="33"/>
  <c r="I19" i="33"/>
  <c r="J19" i="33"/>
  <c r="I18" i="33"/>
  <c r="J18" i="33"/>
  <c r="I17" i="33"/>
  <c r="J17" i="33"/>
  <c r="I16" i="33"/>
  <c r="J16" i="33"/>
  <c r="I15" i="33"/>
  <c r="J15" i="33"/>
  <c r="I14" i="33"/>
  <c r="J14" i="33"/>
  <c r="I13" i="33"/>
  <c r="J13" i="33"/>
  <c r="I12" i="33"/>
  <c r="J12" i="33"/>
  <c r="I11" i="33"/>
  <c r="J11" i="33"/>
  <c r="I10" i="33"/>
  <c r="J10" i="33"/>
  <c r="I9" i="33"/>
  <c r="J9" i="33"/>
  <c r="I8" i="33"/>
  <c r="J8" i="33"/>
  <c r="F2" i="33"/>
  <c r="C2" i="33"/>
  <c r="F1" i="33"/>
  <c r="I43" i="32"/>
  <c r="J43" i="32"/>
  <c r="I42" i="32"/>
  <c r="J42" i="32"/>
  <c r="I41" i="32"/>
  <c r="J41" i="32"/>
  <c r="I40" i="32"/>
  <c r="J40" i="32"/>
  <c r="I37" i="32"/>
  <c r="J37" i="32"/>
  <c r="I36" i="32"/>
  <c r="J36" i="32"/>
  <c r="I35" i="32"/>
  <c r="J35" i="32"/>
  <c r="I34" i="32"/>
  <c r="J34" i="32"/>
  <c r="I33" i="32"/>
  <c r="J33" i="32"/>
  <c r="I32" i="32"/>
  <c r="J32" i="32"/>
  <c r="I30" i="32"/>
  <c r="J30" i="32"/>
  <c r="I29" i="32"/>
  <c r="J29" i="32"/>
  <c r="I28" i="32"/>
  <c r="J28" i="32"/>
  <c r="I27" i="32"/>
  <c r="J27" i="32"/>
  <c r="I26" i="32"/>
  <c r="J26" i="32"/>
  <c r="I25" i="32"/>
  <c r="J25" i="32"/>
  <c r="I24" i="32"/>
  <c r="J24" i="32"/>
  <c r="I23" i="32"/>
  <c r="J23" i="32"/>
  <c r="I22" i="32"/>
  <c r="J22" i="32"/>
  <c r="I21" i="32"/>
  <c r="J21" i="32"/>
  <c r="I20" i="32"/>
  <c r="J20" i="32"/>
  <c r="I19" i="32"/>
  <c r="J19" i="32"/>
  <c r="I18" i="32"/>
  <c r="J18" i="32"/>
  <c r="I17" i="32"/>
  <c r="J17" i="32"/>
  <c r="I16" i="32"/>
  <c r="J16" i="32"/>
  <c r="I15" i="32"/>
  <c r="J15" i="32"/>
  <c r="I14" i="32"/>
  <c r="J14" i="32"/>
  <c r="I13" i="32"/>
  <c r="J13" i="32"/>
  <c r="I12" i="32"/>
  <c r="J12" i="32"/>
  <c r="I11" i="32"/>
  <c r="J11" i="32"/>
  <c r="I10" i="32"/>
  <c r="J10" i="32"/>
  <c r="I9" i="32"/>
  <c r="J9" i="32"/>
  <c r="I8" i="32"/>
  <c r="J8" i="32"/>
  <c r="I44" i="32"/>
  <c r="J44" i="32"/>
  <c r="I39" i="32"/>
  <c r="J39" i="32"/>
  <c r="I38" i="32"/>
  <c r="J38" i="32"/>
  <c r="F2" i="32"/>
  <c r="C2" i="32"/>
  <c r="F1" i="32"/>
  <c r="I8" i="25"/>
  <c r="J8" i="25"/>
  <c r="F2" i="25"/>
  <c r="C2" i="25"/>
  <c r="F1" i="25"/>
  <c r="H37" i="56"/>
  <c r="I37" i="56"/>
  <c r="J37" i="56"/>
  <c r="H45" i="56"/>
  <c r="I45" i="56"/>
  <c r="J45" i="56"/>
  <c r="H12" i="40"/>
  <c r="I12" i="40"/>
  <c r="J12" i="40"/>
  <c r="F10" i="35"/>
  <c r="H10" i="34"/>
  <c r="I10" i="34"/>
  <c r="J10" i="34"/>
  <c r="F10" i="36"/>
  <c r="H10" i="35"/>
  <c r="I10" i="35"/>
  <c r="J10" i="35"/>
  <c r="H10" i="36"/>
  <c r="I10" i="36"/>
  <c r="J10" i="36"/>
  <c r="F10" i="37"/>
  <c r="F10" i="38"/>
  <c r="H10" i="38"/>
  <c r="I10" i="38"/>
  <c r="J10" i="38"/>
  <c r="H10" i="37"/>
  <c r="I10" i="37"/>
  <c r="J10" i="37"/>
</calcChain>
</file>

<file path=xl/sharedStrings.xml><?xml version="1.0" encoding="utf-8"?>
<sst xmlns="http://schemas.openxmlformats.org/spreadsheetml/2006/main" count="11701" uniqueCount="3324">
  <si>
    <t>Due Date</t>
  </si>
  <si>
    <t>6 months</t>
  </si>
  <si>
    <t>Monthly</t>
  </si>
  <si>
    <t>Name of Vessel:</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</si>
  <si>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</si>
  <si>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</si>
  <si>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</si>
  <si>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</si>
  <si>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</si>
  <si>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</si>
  <si>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</si>
  <si>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</si>
  <si>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</si>
  <si>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</si>
  <si>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</si>
  <si>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</si>
  <si>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</si>
  <si>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</si>
  <si>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</si>
  <si>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</si>
  <si>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</si>
  <si>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</si>
  <si>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</si>
  <si>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</si>
  <si>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</si>
  <si>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</si>
  <si>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</si>
  <si>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</si>
  <si>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</si>
  <si>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</si>
  <si>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</si>
  <si>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</si>
  <si>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</si>
  <si>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</si>
  <si>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</si>
  <si>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</si>
  <si>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</si>
  <si>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</si>
  <si>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</si>
  <si>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</si>
  <si>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</si>
  <si>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</si>
  <si>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</si>
  <si>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</si>
  <si>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</si>
  <si>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</si>
  <si>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</si>
  <si>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</si>
  <si>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</si>
  <si>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</si>
  <si>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</si>
  <si>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</si>
  <si>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</si>
  <si>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</si>
  <si>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</si>
  <si>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</si>
  <si>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</si>
  <si>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</si>
  <si>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</si>
  <si>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</si>
  <si>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</si>
  <si>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</si>
  <si>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</si>
  <si>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</si>
  <si>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</si>
  <si>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</si>
  <si>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</si>
  <si>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</si>
  <si>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</si>
  <si>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</si>
  <si>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</si>
  <si>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</si>
  <si>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</si>
  <si>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</si>
  <si>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</si>
  <si>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</si>
  <si>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</si>
  <si>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</si>
  <si>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</si>
  <si>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</si>
  <si>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</si>
  <si>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</si>
  <si>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</si>
  <si>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</si>
  <si>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</si>
  <si>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</si>
  <si>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</si>
  <si>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</si>
  <si>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</si>
  <si>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</si>
  <si>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</si>
  <si>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</si>
  <si>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</si>
  <si>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</si>
  <si>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</si>
  <si>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</si>
  <si>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</si>
  <si>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</si>
  <si>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</si>
  <si>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</si>
  <si>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</si>
  <si>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</si>
  <si>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</si>
  <si>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</si>
  <si>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</si>
  <si>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</si>
  <si>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</si>
  <si>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</si>
  <si>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</si>
  <si>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</si>
  <si>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</si>
  <si>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</si>
  <si>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</si>
  <si>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</si>
  <si>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</si>
  <si>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</si>
  <si>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</si>
  <si>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</si>
  <si>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</si>
  <si>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</si>
  <si>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</si>
  <si>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</si>
  <si>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</si>
  <si>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</si>
  <si>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</si>
  <si>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</si>
  <si>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</si>
  <si>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</si>
  <si>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</si>
  <si>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</si>
  <si>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</si>
  <si>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</si>
  <si>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</si>
  <si>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</si>
  <si>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</si>
  <si>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</si>
  <si>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</si>
  <si>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</si>
  <si>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</si>
  <si>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</si>
  <si>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</si>
  <si>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</si>
  <si>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</si>
  <si>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</si>
  <si>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</si>
  <si>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</si>
  <si>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</si>
  <si>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</si>
  <si>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</si>
  <si>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</si>
  <si>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</si>
  <si>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</si>
  <si>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</si>
  <si>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</si>
  <si>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</si>
  <si>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</si>
  <si>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</si>
  <si>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</si>
  <si>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</si>
  <si>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</si>
  <si>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</si>
  <si>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</si>
  <si>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</si>
  <si>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</si>
  <si>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</si>
  <si>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</si>
  <si>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</si>
  <si>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</si>
  <si>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</si>
  <si>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</si>
  <si>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</si>
  <si>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</si>
  <si>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</si>
  <si>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</si>
  <si>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</si>
  <si>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</si>
  <si>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</si>
  <si>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</si>
  <si>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</si>
  <si>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</si>
  <si>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</si>
  <si>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</si>
  <si>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</si>
  <si>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</si>
  <si>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</si>
  <si>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</si>
  <si>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</si>
  <si>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</si>
  <si>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</si>
  <si>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</si>
  <si>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</si>
  <si>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</si>
  <si>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</si>
  <si>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</si>
  <si>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</si>
  <si>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</si>
  <si>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</si>
  <si>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</si>
  <si>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</si>
  <si>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</si>
  <si>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</si>
  <si>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</si>
  <si>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</si>
  <si>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</si>
  <si>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</si>
  <si>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</si>
  <si>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</si>
  <si>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</si>
  <si>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</si>
  <si>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</si>
  <si>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</si>
  <si>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</si>
  <si>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</si>
  <si>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</si>
  <si>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</si>
  <si>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</si>
  <si>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</si>
  <si>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</si>
  <si>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</si>
  <si>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</si>
  <si>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</si>
  <si>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</si>
  <si>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</si>
  <si>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</si>
  <si>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</si>
  <si>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</si>
  <si>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</si>
  <si>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</si>
  <si>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</si>
  <si>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</si>
  <si>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</si>
  <si>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</si>
  <si>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</si>
  <si>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</si>
  <si>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</si>
  <si>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</si>
  <si>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</si>
  <si>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</si>
  <si>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</si>
  <si>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</si>
  <si>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</si>
  <si>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</si>
  <si>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</si>
  <si>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</si>
  <si>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</si>
  <si>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</si>
  <si>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</si>
  <si>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</si>
  <si>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</si>
  <si>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</si>
  <si>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</si>
  <si>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</si>
  <si>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</si>
  <si>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</si>
  <si>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</si>
  <si>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</si>
  <si>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</si>
  <si>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</si>
  <si>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</si>
  <si>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</si>
  <si>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</si>
  <si>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</si>
  <si>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</si>
  <si>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</si>
  <si>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</si>
  <si>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</si>
  <si>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</si>
  <si>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</si>
  <si>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</si>
  <si>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</si>
  <si>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</si>
  <si>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</si>
  <si>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</si>
  <si>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</si>
  <si>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</si>
  <si>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</si>
  <si>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</si>
  <si>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</si>
  <si>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</si>
  <si>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</si>
  <si>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</si>
  <si>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</si>
  <si>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</si>
  <si>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</si>
  <si>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</si>
  <si>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</si>
  <si>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</si>
  <si>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</si>
  <si>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</si>
  <si>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</si>
  <si>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</si>
  <si>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</si>
  <si>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</si>
  <si>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</si>
  <si>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</si>
  <si>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</si>
  <si>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</si>
  <si>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</si>
  <si>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</si>
  <si>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</si>
  <si>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</si>
  <si>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</si>
  <si>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</si>
  <si>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</si>
  <si>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</si>
  <si>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</si>
  <si>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</si>
  <si>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</si>
  <si>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</si>
  <si>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</si>
  <si>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</si>
  <si>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</si>
  <si>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</si>
  <si>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</si>
  <si>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</si>
  <si>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</si>
  <si>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</si>
  <si>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</si>
  <si>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</si>
  <si>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</si>
  <si>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</si>
  <si>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</si>
  <si>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</si>
  <si>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</si>
  <si>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</si>
  <si>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</si>
  <si>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</si>
  <si>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</si>
  <si>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</si>
  <si>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</si>
  <si>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</si>
  <si>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</si>
  <si>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</si>
  <si>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</si>
  <si>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</si>
  <si>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</si>
  <si>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</si>
  <si>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</si>
  <si>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</si>
  <si>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</si>
  <si>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</si>
  <si>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</si>
  <si>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</si>
  <si>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</si>
  <si>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</si>
  <si>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</si>
  <si>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</si>
  <si>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</si>
  <si>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</si>
  <si>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</si>
  <si>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</si>
  <si>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</si>
  <si>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</si>
  <si>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</si>
  <si>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</si>
  <si>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</si>
  <si>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</si>
  <si>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</si>
  <si>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</si>
  <si>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</si>
  <si>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</si>
  <si>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</si>
  <si>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</si>
  <si>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</si>
  <si>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</si>
  <si>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</si>
  <si>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</si>
  <si>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</si>
  <si>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</si>
  <si>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</si>
  <si>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</si>
  <si>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</si>
  <si>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</si>
  <si>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</si>
  <si>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</si>
  <si>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</si>
  <si>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</si>
  <si>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</si>
  <si>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</si>
  <si>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</si>
  <si>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</si>
  <si>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</si>
  <si>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</si>
  <si>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</si>
  <si>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</si>
  <si>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</si>
  <si>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</si>
  <si>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</si>
  <si>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</si>
  <si>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</si>
  <si>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</si>
  <si>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</si>
  <si>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</si>
  <si>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</si>
  <si>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</si>
  <si>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</si>
  <si>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</si>
  <si>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</si>
  <si>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</si>
  <si>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</si>
  <si>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</si>
  <si>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</si>
  <si>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</si>
  <si>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</si>
  <si>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</si>
  <si>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</si>
  <si>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</si>
  <si>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</si>
  <si>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</si>
  <si>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</si>
  <si>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</si>
  <si>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</si>
  <si>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</si>
  <si>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</si>
  <si>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</si>
  <si>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</si>
  <si>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</si>
  <si>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</si>
  <si>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</si>
  <si>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</si>
  <si>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</si>
  <si>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</si>
  <si>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</si>
  <si>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</si>
  <si>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</si>
  <si>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</si>
  <si>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</si>
  <si>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</si>
  <si>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</si>
  <si>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</si>
  <si>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</si>
  <si>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</si>
  <si>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</si>
  <si>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</si>
  <si>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</si>
  <si>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</si>
  <si>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</si>
  <si>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</si>
  <si>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</si>
  <si>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</si>
  <si>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</si>
  <si>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</si>
  <si>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</si>
  <si>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</si>
  <si>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</si>
  <si>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</si>
  <si>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</si>
  <si>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</si>
  <si>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</si>
  <si>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</si>
  <si>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</si>
  <si>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</si>
  <si>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</si>
  <si>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</si>
  <si>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</si>
  <si>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</si>
  <si>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</si>
  <si>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</si>
  <si>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</si>
  <si>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</si>
  <si>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</si>
  <si>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</si>
  <si>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</si>
  <si>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</si>
  <si>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</si>
  <si>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</si>
  <si>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</si>
  <si>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</si>
  <si>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</si>
  <si>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</si>
  <si>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</si>
  <si>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</si>
  <si>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</si>
  <si>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</si>
  <si>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</si>
  <si>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</si>
  <si>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</si>
  <si>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</si>
  <si>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</si>
  <si>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</si>
  <si>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</si>
  <si>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</si>
  <si>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</si>
  <si>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</si>
  <si>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</si>
  <si>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</si>
  <si>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</si>
  <si>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</si>
  <si>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</si>
  <si>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</si>
  <si>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</si>
  <si>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</si>
  <si>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</si>
  <si>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</si>
  <si>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</si>
  <si>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</si>
  <si>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</si>
  <si>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</si>
  <si>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</si>
  <si>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</si>
  <si>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</si>
  <si>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</si>
  <si>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</si>
  <si>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</si>
  <si>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</si>
  <si>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</si>
  <si>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</si>
  <si>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</si>
  <si>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</si>
  <si>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</si>
  <si>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</si>
  <si>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</si>
  <si>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</si>
  <si>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</si>
  <si>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</si>
  <si>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</si>
  <si>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</si>
  <si>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</si>
  <si>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</si>
  <si>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</si>
  <si>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</si>
  <si>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</si>
  <si>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</si>
  <si>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</si>
  <si>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</si>
  <si>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</si>
  <si>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</si>
  <si>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</si>
  <si>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</si>
  <si>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</si>
  <si>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</si>
  <si>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</si>
  <si>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</si>
  <si>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</si>
  <si>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</si>
  <si>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</si>
  <si>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</si>
  <si>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</si>
  <si>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</si>
  <si>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</si>
  <si>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</si>
  <si>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</si>
  <si>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</si>
  <si>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</si>
  <si>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</si>
  <si>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</si>
  <si>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</si>
  <si>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</si>
  <si>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</si>
  <si>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</si>
  <si>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</si>
  <si>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</si>
  <si>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</si>
  <si>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</si>
  <si>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</si>
  <si>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</si>
  <si>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</si>
  <si>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</si>
  <si>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</si>
  <si>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</si>
  <si>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</si>
  <si>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</si>
  <si>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</si>
  <si>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</si>
  <si>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</si>
  <si>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</si>
  <si>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</si>
  <si>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</si>
  <si>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</si>
  <si>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</si>
  <si>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</si>
  <si>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</si>
  <si>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</si>
  <si>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</si>
  <si>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</si>
  <si>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</si>
  <si>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</si>
  <si>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</si>
  <si>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</si>
  <si>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</si>
  <si>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</si>
  <si>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</si>
  <si>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</si>
  <si>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</si>
  <si>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</si>
  <si>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</si>
  <si>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</si>
  <si>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</si>
  <si>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</si>
  <si>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</si>
  <si>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</si>
  <si>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</si>
  <si>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</si>
  <si>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</si>
  <si>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</si>
  <si>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</si>
  <si>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</si>
  <si>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</si>
  <si>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</si>
  <si>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</si>
  <si>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</si>
  <si>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</si>
  <si>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</si>
  <si>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</si>
  <si>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</si>
  <si>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PPF</t>
  </si>
  <si>
    <t>Axial Flow Fan for Pipe Passage</t>
  </si>
  <si>
    <t>AWA-560/280</t>
  </si>
  <si>
    <t>PPF-001</t>
  </si>
  <si>
    <t>PPF-002</t>
  </si>
  <si>
    <t>PPF-003</t>
  </si>
  <si>
    <t>PPF-004</t>
  </si>
  <si>
    <t>PPF-005</t>
  </si>
  <si>
    <t>PPF-006</t>
  </si>
  <si>
    <t>PPF-007</t>
  </si>
  <si>
    <t>PPF-008</t>
  </si>
  <si>
    <t>PPF-009</t>
  </si>
  <si>
    <t>PPF-010</t>
  </si>
  <si>
    <t>High Expansion Foam Fire Extinguishing System</t>
  </si>
  <si>
    <t>Foam liquid tank</t>
  </si>
  <si>
    <t>Check for leaks &amp; foam liquid to be on the prescribed level (if not to sufficient to be replenished)</t>
  </si>
  <si>
    <t>Automatic valves</t>
  </si>
  <si>
    <t>Check that no deformation &amp; damaged outside observed. Wires &amp; connections not loosened or lost.</t>
  </si>
  <si>
    <t>Operational check</t>
  </si>
  <si>
    <t>Manual valves</t>
  </si>
  <si>
    <t>Check that no deformation &amp; damaged outside observed. Maintained in normal state.</t>
  </si>
  <si>
    <t>Foam liquid pump</t>
  </si>
  <si>
    <t>Check that no deformation &amp; damaged outside observed. Wires &amp; connections not loosened or lost. No abnolmality on bolts &amp; nuts.</t>
  </si>
  <si>
    <t>Operational check See 4.8 "Foam liquid mixing device" (p5)</t>
  </si>
  <si>
    <t>Control panel</t>
  </si>
  <si>
    <t>Check that no deformation &amp; damaged outside observed. Power indication lamp lit up, spare parts fully provided, no deformation &amp; damaged on switches &amp; terminals not loosened or lost.</t>
  </si>
  <si>
    <t>Check lightings &amp; alarms with respective switches.</t>
  </si>
  <si>
    <t>Diaphragm control valve</t>
  </si>
  <si>
    <t>Check that no deformation &amp; damaged outside observed.</t>
  </si>
  <si>
    <t>Open upper part of the valve to damages on diaphragm sheet, move spindle up &amp; down to see that the valve is not stuck</t>
  </si>
  <si>
    <t>Foam generator</t>
  </si>
  <si>
    <t>Check that no deformation &amp; damaged outside observed. Foam generatng net not clogged with dust, no foreign material attached on.</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</si>
  <si>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</si>
  <si>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</si>
  <si>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</si>
  <si>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</si>
  <si>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</si>
  <si>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</si>
  <si>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</si>
  <si>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</si>
  <si>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</si>
  <si>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</si>
  <si>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</si>
  <si>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</si>
  <si>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</si>
  <si>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</si>
  <si>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</si>
  <si>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</si>
  <si>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</si>
  <si>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</si>
  <si>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</si>
  <si>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</si>
  <si>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</si>
  <si>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</si>
  <si>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</si>
  <si>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</si>
  <si>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</si>
  <si>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</si>
  <si>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</si>
  <si>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</si>
  <si>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</si>
  <si>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</si>
  <si>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</si>
  <si>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</si>
  <si>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</si>
  <si>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</si>
  <si>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</si>
  <si>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</si>
  <si>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</si>
  <si>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</si>
  <si>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</si>
  <si>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</si>
  <si>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</si>
  <si>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</si>
  <si>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</si>
  <si>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</si>
  <si>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</si>
  <si>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</si>
  <si>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</si>
  <si>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</si>
  <si>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</si>
  <si>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</si>
  <si>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</si>
  <si>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</si>
  <si>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</si>
  <si>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</si>
  <si>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</si>
  <si>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</si>
  <si>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</si>
  <si>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</si>
  <si>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</si>
  <si>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</si>
  <si>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</si>
  <si>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</si>
  <si>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</si>
  <si>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</si>
  <si>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</si>
  <si>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</si>
  <si>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</si>
  <si>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</si>
  <si>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</si>
  <si>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</si>
  <si>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</si>
  <si>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</si>
  <si>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</si>
  <si>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</si>
  <si>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</si>
  <si>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</si>
  <si>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</si>
  <si>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</si>
  <si>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</si>
  <si>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</si>
  <si>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</si>
  <si>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</si>
  <si>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</si>
  <si>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</si>
  <si>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</si>
  <si>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</si>
  <si>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</si>
  <si>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</si>
  <si>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</si>
  <si>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</si>
  <si>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</si>
  <si>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</si>
  <si>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</si>
  <si>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</si>
  <si>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</si>
  <si>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</si>
  <si>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</si>
  <si>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</si>
  <si>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</si>
  <si>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</si>
  <si>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</si>
  <si>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</si>
  <si>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</si>
  <si>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</si>
  <si>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</si>
  <si>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</si>
  <si>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</si>
  <si>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</si>
  <si>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</si>
  <si>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</si>
  <si>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</si>
  <si>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</si>
  <si>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</si>
  <si>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</si>
  <si>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</si>
  <si>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</si>
  <si>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</si>
  <si>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</si>
  <si>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</si>
  <si>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</si>
  <si>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</si>
  <si>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</si>
  <si>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</si>
  <si>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</si>
  <si>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</si>
  <si>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</si>
  <si>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</si>
  <si>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</si>
  <si>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</si>
  <si>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</si>
  <si>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</si>
  <si>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</si>
  <si>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</si>
  <si>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</si>
  <si>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</si>
  <si>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</si>
  <si>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</si>
  <si>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</si>
  <si>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</si>
  <si>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</si>
  <si>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</si>
  <si>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</si>
  <si>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</si>
  <si>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</si>
  <si>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</si>
  <si>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</si>
  <si>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</si>
  <si>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</si>
  <si>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</si>
  <si>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</si>
  <si>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</si>
  <si>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</si>
  <si>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</si>
  <si>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</si>
  <si>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</si>
  <si>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</si>
  <si>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</si>
  <si>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</si>
  <si>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</si>
  <si>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</si>
  <si>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</si>
  <si>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</si>
  <si>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</si>
  <si>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</si>
  <si>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</si>
  <si>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</si>
  <si>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</si>
  <si>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Center</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</si>
  <si>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</si>
  <si>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</si>
  <si>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</si>
  <si>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</si>
  <si>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</si>
  <si>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</si>
  <si>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</si>
  <si>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</si>
  <si>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</si>
  <si>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</si>
  <si>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</si>
  <si>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</si>
  <si>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</si>
  <si>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</si>
  <si>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</si>
  <si>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</si>
  <si>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</si>
  <si>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</si>
  <si>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</si>
  <si>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</si>
  <si>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Sludge Davit</t>
  </si>
  <si>
    <t>SD</t>
  </si>
  <si>
    <t>SD-001</t>
  </si>
  <si>
    <t>SD-002</t>
  </si>
  <si>
    <t>SD-003</t>
  </si>
  <si>
    <t>SD-004</t>
  </si>
  <si>
    <t>Davit</t>
  </si>
  <si>
    <t>Supply oil or grease to turning parts.</t>
  </si>
  <si>
    <t>Check gear oil if sufficient and clean. Check for leaks. Check for loose parts such as nuts and bolts.</t>
  </si>
  <si>
    <t>Check for wear &amp; corrosion, bakelite wear, oil level &amp; grease - change if necessary</t>
  </si>
  <si>
    <t>Oiler and Filter</t>
  </si>
  <si>
    <t>Check for cleanliness. Change oil if necessary.</t>
  </si>
  <si>
    <t>Check shall be done before every operation.</t>
  </si>
  <si>
    <t>Rotor vanes are made of bakelite. Recommended replacement is 800 to 1200 hours, or worn out to 25% of regular dimension.</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</si>
  <si>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</si>
  <si>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</si>
  <si>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</si>
  <si>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</si>
  <si>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</si>
  <si>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</si>
  <si>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</si>
  <si>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</si>
  <si>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</si>
  <si>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</si>
  <si>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</si>
  <si>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</si>
  <si>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</si>
  <si>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</si>
  <si>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</si>
  <si>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</si>
  <si>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</si>
  <si>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</si>
  <si>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</si>
  <si>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</si>
  <si>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</si>
  <si>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</si>
  <si>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</si>
  <si>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</si>
  <si>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</si>
  <si>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</si>
  <si>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</si>
  <si>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</si>
  <si>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</si>
  <si>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</si>
  <si>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</si>
  <si>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</si>
  <si>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</si>
  <si>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</si>
  <si>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</si>
  <si>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</si>
  <si>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</si>
  <si>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</si>
  <si>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</si>
  <si>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</si>
  <si>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</si>
  <si>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</si>
  <si>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</si>
  <si>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</si>
  <si>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</si>
  <si>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</si>
  <si>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</si>
  <si>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</si>
  <si>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</si>
  <si>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</si>
  <si>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</si>
  <si>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</si>
  <si>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</si>
  <si>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</si>
  <si>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</si>
  <si>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</si>
  <si>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</si>
  <si>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</si>
  <si>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</si>
  <si>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</si>
  <si>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</si>
  <si>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</si>
  <si>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</si>
  <si>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</si>
  <si>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</si>
  <si>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</si>
  <si>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</si>
  <si>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</si>
  <si>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</si>
  <si>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</si>
  <si>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</si>
  <si>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</si>
  <si>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</si>
  <si>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</si>
  <si>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</si>
  <si>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</si>
  <si>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</si>
  <si>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</si>
  <si>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</si>
  <si>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</si>
  <si>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</si>
  <si>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</si>
  <si>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</si>
  <si>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</si>
  <si>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</si>
  <si>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</si>
  <si>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</si>
  <si>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</si>
  <si>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</si>
  <si>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</si>
  <si>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</si>
  <si>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</si>
  <si>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</si>
  <si>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</si>
  <si>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</si>
  <si>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</si>
  <si>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</si>
  <si>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</si>
  <si>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</si>
  <si>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</si>
  <si>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</si>
  <si>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</si>
  <si>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</si>
  <si>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</si>
  <si>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</si>
  <si>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</si>
  <si>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</si>
  <si>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</si>
  <si>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</si>
  <si>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</si>
  <si>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</si>
  <si>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</si>
  <si>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</si>
  <si>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</si>
  <si>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</si>
  <si>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</si>
  <si>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</si>
  <si>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</si>
  <si>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</si>
  <si>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</si>
  <si>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</si>
  <si>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</si>
  <si>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</si>
  <si>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Axial Flow Fan For Pipe Passage</t>
  </si>
  <si>
    <t>Windlass-Starboard side</t>
  </si>
  <si>
    <t>Foam Fire Extinguishing System</t>
  </si>
  <si>
    <t>S/S. Accommodation ladder</t>
  </si>
  <si>
    <t>P/S Accommodation lader</t>
  </si>
  <si>
    <t>Windlass-Port side</t>
  </si>
  <si>
    <t>Mooring Winch - Forecastle Starboard side</t>
  </si>
  <si>
    <t>Mooring Winch - Forecastle Port side</t>
  </si>
  <si>
    <t>Mooring Winch - Aft Starboard side</t>
  </si>
  <si>
    <t>Mooring Winch -Center</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</si>
  <si>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</si>
  <si>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</si>
  <si>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</si>
  <si>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</si>
  <si>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</si>
  <si>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</si>
  <si>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</si>
  <si>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</si>
  <si>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</si>
  <si>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</si>
  <si>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</si>
  <si>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</si>
  <si>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</si>
  <si>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</si>
  <si>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</si>
  <si>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</si>
  <si>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</si>
  <si>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</si>
  <si>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</si>
  <si>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</si>
  <si>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</si>
  <si>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</si>
  <si>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</si>
  <si>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</si>
  <si>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</si>
  <si>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</si>
  <si>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</si>
  <si>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</si>
  <si>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</si>
  <si>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</si>
  <si>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</si>
  <si>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</si>
  <si>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</si>
  <si>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</si>
  <si>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</si>
  <si>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</si>
  <si>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</si>
  <si>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</si>
  <si>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</si>
  <si>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</si>
  <si>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</si>
  <si>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</si>
  <si>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</si>
  <si>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</si>
  <si>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</si>
  <si>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</si>
  <si>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</si>
  <si>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</si>
  <si>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</si>
  <si>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</si>
  <si>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</si>
  <si>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</si>
  <si>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</si>
  <si>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</si>
  <si>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</si>
  <si>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</si>
  <si>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</si>
  <si>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</si>
  <si>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</si>
  <si>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</si>
  <si>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</si>
  <si>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</si>
  <si>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</si>
  <si>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</si>
  <si>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</si>
  <si>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</si>
  <si>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</si>
  <si>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</si>
  <si>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</si>
  <si>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</si>
  <si>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</si>
  <si>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</si>
  <si>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</si>
  <si>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</si>
  <si>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</si>
  <si>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</si>
  <si>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</si>
  <si>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</si>
  <si>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</si>
  <si>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</si>
  <si>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</si>
  <si>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</si>
  <si>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</si>
  <si>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</si>
  <si>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</si>
  <si>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</si>
  <si>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</si>
  <si>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</si>
  <si>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</si>
  <si>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</si>
  <si>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</si>
  <si>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</si>
  <si>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</si>
  <si>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</si>
  <si>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</si>
  <si>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</si>
  <si>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</si>
  <si>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</si>
  <si>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</si>
  <si>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</si>
  <si>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</si>
  <si>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</si>
  <si>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</si>
  <si>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</si>
  <si>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</si>
  <si>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</si>
  <si>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</si>
  <si>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</si>
  <si>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</si>
  <si>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</si>
  <si>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</si>
  <si>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</si>
  <si>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</si>
  <si>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</si>
  <si>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</si>
  <si>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</si>
  <si>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</si>
  <si>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</si>
  <si>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</si>
  <si>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</si>
  <si>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</si>
  <si>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</si>
  <si>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</si>
  <si>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</si>
  <si>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</si>
  <si>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</si>
  <si>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</si>
  <si>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</si>
  <si>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</si>
  <si>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</si>
  <si>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</si>
  <si>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</si>
  <si>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</si>
  <si>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</si>
  <si>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</si>
  <si>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</si>
  <si>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</si>
  <si>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</si>
  <si>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</si>
  <si>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</si>
  <si>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</si>
  <si>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</si>
  <si>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</si>
  <si>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</si>
  <si>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</si>
  <si>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</si>
  <si>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</si>
  <si>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</si>
  <si>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</si>
  <si>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</si>
  <si>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</si>
  <si>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</si>
  <si>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</si>
  <si>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</si>
  <si>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</si>
  <si>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</si>
  <si>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</si>
  <si>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</si>
  <si>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</si>
  <si>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</si>
  <si>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</si>
  <si>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</si>
  <si>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</si>
  <si>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</si>
  <si>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</si>
  <si>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</si>
  <si>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</si>
  <si>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</si>
  <si>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</si>
  <si>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</si>
  <si>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</si>
  <si>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</si>
  <si>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</si>
  <si>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</si>
  <si>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</si>
  <si>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</si>
  <si>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</si>
  <si>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</si>
  <si>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</si>
  <si>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</si>
  <si>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</si>
  <si>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</si>
  <si>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</si>
  <si>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</si>
  <si>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</si>
  <si>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</si>
  <si>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</si>
  <si>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</si>
  <si>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</si>
  <si>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</si>
  <si>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</si>
  <si>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</si>
  <si>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</si>
  <si>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</si>
  <si>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</si>
  <si>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</si>
  <si>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</si>
  <si>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</si>
  <si>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</si>
  <si>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</si>
  <si>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</si>
  <si>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</si>
  <si>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</si>
  <si>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</si>
  <si>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</si>
  <si>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</si>
  <si>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</si>
  <si>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</si>
  <si>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</si>
  <si>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</si>
  <si>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</si>
  <si>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</si>
  <si>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</si>
  <si>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</si>
  <si>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</si>
  <si>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</si>
  <si>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</si>
  <si>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</si>
  <si>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</si>
  <si>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</si>
  <si>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</si>
  <si>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</si>
  <si>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</si>
  <si>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</si>
  <si>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</si>
  <si>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</si>
  <si>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</si>
  <si>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</si>
  <si>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</si>
  <si>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</si>
  <si>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</si>
  <si>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</si>
  <si>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</si>
  <si>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</si>
  <si>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</si>
  <si>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</si>
  <si>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FES</t>
  </si>
  <si>
    <t>FES-001</t>
  </si>
  <si>
    <t>FES-002</t>
  </si>
  <si>
    <t>FES-003</t>
  </si>
  <si>
    <t>FES-004</t>
  </si>
  <si>
    <t>FES-005</t>
  </si>
  <si>
    <t>FES-006</t>
  </si>
  <si>
    <t>FES-007</t>
  </si>
  <si>
    <t>FES-008</t>
  </si>
  <si>
    <t>FES-009</t>
  </si>
  <si>
    <t>FES-010</t>
  </si>
  <si>
    <t>FES-011</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</si>
  <si>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</si>
  <si>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</si>
  <si>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</si>
  <si>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</si>
  <si>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</si>
  <si>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</si>
  <si>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</si>
  <si>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</si>
  <si>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</si>
  <si>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</si>
  <si>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</si>
  <si>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</si>
  <si>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</si>
  <si>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</si>
  <si>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</si>
  <si>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</si>
  <si>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</si>
  <si>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</si>
  <si>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</si>
  <si>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</si>
  <si>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</si>
  <si>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</si>
  <si>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</si>
  <si>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</si>
  <si>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</si>
  <si>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</si>
  <si>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</si>
  <si>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</si>
  <si>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</si>
  <si>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</si>
  <si>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</si>
  <si>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</si>
  <si>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</si>
  <si>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</si>
  <si>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</si>
  <si>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</si>
  <si>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</si>
  <si>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</si>
  <si>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</si>
  <si>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</si>
  <si>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</si>
  <si>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</si>
  <si>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</si>
  <si>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</si>
  <si>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</si>
  <si>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</si>
  <si>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</si>
  <si>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</si>
  <si>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</si>
  <si>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</si>
  <si>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</si>
  <si>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</si>
  <si>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</si>
  <si>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</si>
  <si>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</si>
  <si>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</si>
  <si>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</si>
  <si>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</si>
  <si>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</si>
  <si>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</si>
  <si>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</si>
  <si>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</si>
  <si>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</si>
  <si>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</si>
  <si>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</si>
  <si>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</si>
  <si>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</si>
  <si>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</si>
  <si>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</si>
  <si>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</si>
  <si>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</si>
  <si>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</si>
  <si>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</si>
  <si>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</si>
  <si>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</si>
  <si>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</si>
  <si>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</si>
  <si>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</si>
  <si>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</si>
  <si>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</si>
  <si>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</si>
  <si>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</si>
  <si>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</si>
  <si>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</si>
  <si>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</si>
  <si>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</si>
  <si>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</si>
  <si>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</si>
  <si>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</si>
  <si>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</si>
  <si>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</si>
  <si>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</si>
  <si>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</si>
  <si>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</si>
  <si>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</si>
  <si>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</si>
  <si>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</si>
  <si>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</si>
  <si>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</si>
  <si>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</si>
  <si>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</si>
  <si>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</si>
  <si>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</si>
  <si>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</si>
  <si>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</si>
  <si>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</si>
  <si>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</si>
  <si>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</si>
  <si>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</si>
  <si>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</si>
  <si>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</si>
  <si>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</si>
  <si>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</si>
  <si>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</si>
  <si>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</si>
  <si>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</si>
  <si>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</si>
  <si>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</si>
  <si>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</si>
  <si>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</si>
  <si>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</si>
  <si>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</si>
  <si>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</si>
  <si>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</si>
  <si>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</si>
  <si>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</si>
  <si>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</si>
  <si>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</si>
  <si>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</si>
  <si>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</si>
  <si>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</si>
  <si>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</si>
  <si>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</si>
  <si>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</si>
  <si>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</si>
  <si>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</si>
  <si>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</si>
  <si>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</si>
  <si>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</si>
  <si>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</si>
  <si>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</si>
  <si>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</si>
  <si>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</si>
  <si>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</si>
  <si>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</si>
  <si>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</si>
  <si>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</si>
  <si>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</si>
  <si>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</si>
  <si>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</si>
  <si>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</si>
  <si>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</si>
  <si>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</si>
  <si>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</si>
  <si>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</si>
  <si>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</si>
  <si>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</si>
  <si>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</si>
  <si>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</si>
  <si>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</si>
  <si>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</si>
  <si>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MAC</t>
  </si>
  <si>
    <t>MAC-001</t>
  </si>
  <si>
    <t>MAC-002</t>
  </si>
  <si>
    <t>MAC-003</t>
  </si>
  <si>
    <t>MAC-004</t>
  </si>
  <si>
    <t>MAC-005</t>
  </si>
  <si>
    <t>MAC-006</t>
  </si>
  <si>
    <t>MAC-007</t>
  </si>
  <si>
    <t>MAC-008</t>
  </si>
  <si>
    <t>MAC-009</t>
  </si>
  <si>
    <t>MAC-010</t>
  </si>
  <si>
    <t>MAC-011</t>
  </si>
  <si>
    <t>MAC-012</t>
  </si>
  <si>
    <t>MAC-013</t>
  </si>
  <si>
    <t>MAC-014</t>
  </si>
  <si>
    <t>MAC-015</t>
  </si>
  <si>
    <t>MAC-016</t>
  </si>
  <si>
    <t>MAC-017</t>
  </si>
  <si>
    <t>MAC-018</t>
  </si>
  <si>
    <t>MAC-019</t>
  </si>
  <si>
    <t>MAC-020</t>
  </si>
  <si>
    <t>MAC-021</t>
  </si>
  <si>
    <t>MAC-022</t>
  </si>
  <si>
    <t>MAC-023</t>
  </si>
  <si>
    <t>MAC-024</t>
  </si>
  <si>
    <t>MAC-025</t>
  </si>
  <si>
    <t>MAC-026</t>
  </si>
  <si>
    <t>MAC-027</t>
  </si>
  <si>
    <t>MAC-028</t>
  </si>
  <si>
    <t>MAC-029</t>
  </si>
  <si>
    <t>MAC-030</t>
  </si>
  <si>
    <t>MAC-031</t>
  </si>
  <si>
    <t>MAC-032</t>
  </si>
  <si>
    <t>MAC-033</t>
  </si>
  <si>
    <t>MAC-034</t>
  </si>
  <si>
    <t>MAC-035</t>
  </si>
  <si>
    <t>MAC-036</t>
  </si>
  <si>
    <t>MAC-037</t>
  </si>
  <si>
    <t>MAC-038</t>
  </si>
  <si>
    <t>MAC-039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</si>
  <si>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</si>
  <si>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</si>
  <si>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</si>
  <si>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</si>
  <si>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</si>
  <si>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</si>
  <si>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</si>
  <si>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</si>
  <si>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</si>
  <si>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</si>
  <si>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</si>
  <si>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</si>
  <si>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</si>
  <si>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</si>
  <si>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</si>
  <si>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</si>
  <si>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</si>
  <si>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</si>
  <si>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</si>
  <si>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</si>
  <si>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</si>
  <si>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</si>
  <si>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</si>
  <si>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</si>
  <si>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</si>
  <si>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</si>
  <si>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</si>
  <si>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</si>
  <si>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</si>
  <si>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</si>
  <si>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</si>
  <si>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</si>
  <si>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</si>
  <si>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</si>
  <si>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</si>
  <si>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</si>
  <si>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</si>
  <si>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</si>
  <si>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</si>
  <si>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</si>
  <si>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</si>
  <si>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</si>
  <si>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</si>
  <si>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</si>
  <si>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</si>
  <si>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</si>
  <si>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</si>
  <si>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</si>
  <si>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</si>
  <si>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</si>
  <si>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</si>
  <si>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</si>
  <si>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</si>
  <si>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</si>
  <si>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</si>
  <si>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</si>
  <si>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</si>
  <si>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</si>
  <si>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</si>
  <si>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</si>
  <si>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</si>
  <si>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</si>
  <si>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</si>
  <si>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</si>
  <si>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</si>
  <si>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</si>
  <si>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</si>
  <si>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</si>
  <si>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</si>
  <si>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</si>
  <si>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</si>
  <si>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</si>
  <si>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</si>
  <si>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</si>
  <si>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</si>
  <si>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</si>
  <si>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</si>
  <si>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</si>
  <si>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</si>
  <si>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</si>
  <si>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</si>
  <si>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</si>
  <si>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</si>
  <si>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</si>
  <si>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</si>
  <si>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</si>
  <si>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</si>
  <si>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</si>
  <si>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</si>
  <si>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</si>
  <si>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</si>
  <si>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GL IGUAZU</t>
  </si>
  <si>
    <t>RENEWED 19 OCT. 2018</t>
  </si>
  <si>
    <t>PR-6812A-DW-SS2</t>
  </si>
  <si>
    <t>Scheduled on drydock</t>
  </si>
  <si>
    <t>Navigational Equipments</t>
  </si>
  <si>
    <t>Radio Equipments</t>
  </si>
  <si>
    <t>Life Saving Apparatus</t>
  </si>
  <si>
    <t>FireFighting Equipments</t>
  </si>
  <si>
    <t>Cargo Holds</t>
  </si>
  <si>
    <t>Bilges</t>
  </si>
  <si>
    <t>Ballast Tanks</t>
  </si>
  <si>
    <t>Sounding Pipes</t>
  </si>
  <si>
    <t>Air Vents Fuel tanks</t>
  </si>
  <si>
    <t>Air Vents Ballast tanks</t>
  </si>
  <si>
    <t>Air Vents FW tanks</t>
  </si>
  <si>
    <t>Ventilation System Accomodation</t>
  </si>
  <si>
    <t>Ventilation System Engine Room</t>
  </si>
  <si>
    <t>Ventilation System Storerooms</t>
  </si>
  <si>
    <t>Magnetic Compass</t>
  </si>
  <si>
    <t>Doppler Sonar</t>
  </si>
  <si>
    <t>AIS</t>
  </si>
  <si>
    <t>Rudder Indicator</t>
  </si>
  <si>
    <t>Gyro compass</t>
  </si>
  <si>
    <t>Gyro repeater</t>
  </si>
  <si>
    <t>Chronometer</t>
  </si>
  <si>
    <t>Wind Indicator</t>
  </si>
  <si>
    <t>Clinometer</t>
  </si>
  <si>
    <t>RPM Indicator</t>
  </si>
  <si>
    <t>Speed Indicator</t>
  </si>
  <si>
    <t xml:space="preserve">GPS </t>
  </si>
  <si>
    <t>Inmarsat Fleetbroadband Felcom 250/500</t>
  </si>
  <si>
    <t>Ship Security Alert System (SSAS)</t>
  </si>
  <si>
    <t>ECDIS</t>
  </si>
  <si>
    <t>Fax Machine</t>
  </si>
  <si>
    <t>Weather Fax Machine</t>
  </si>
  <si>
    <t>Telegraph Control</t>
  </si>
  <si>
    <t>Engine Room Indicator</t>
  </si>
  <si>
    <t>Airhorn / Whistle Controls</t>
  </si>
  <si>
    <t>Telegraph Recorder</t>
  </si>
  <si>
    <t>Echo Sounder</t>
  </si>
  <si>
    <t>VHF Remote Station(Ship Office)</t>
  </si>
  <si>
    <t>RADAR / ARPA</t>
  </si>
  <si>
    <t>Electric Panel Board</t>
  </si>
  <si>
    <t>Aldis Lamp</t>
  </si>
  <si>
    <t>Running Light Indicator</t>
  </si>
  <si>
    <t>Accommodation Light Panel</t>
  </si>
  <si>
    <t>Charts / Publication</t>
  </si>
  <si>
    <t>General Alarms</t>
  </si>
  <si>
    <t>Fire Detectors</t>
  </si>
  <si>
    <t>Navigational Lights</t>
  </si>
  <si>
    <t>Anchor Lights</t>
  </si>
  <si>
    <t>Maneuvering Lights</t>
  </si>
  <si>
    <t>1 Month</t>
  </si>
  <si>
    <t>Red Lights</t>
  </si>
  <si>
    <t>White Lights</t>
  </si>
  <si>
    <t>Green Lights</t>
  </si>
  <si>
    <t>Bulkheads</t>
  </si>
  <si>
    <t>Upper Slopes</t>
  </si>
  <si>
    <t>Tank Top</t>
  </si>
  <si>
    <t>Side Hopper</t>
  </si>
  <si>
    <t>Ventilation</t>
  </si>
  <si>
    <t>Ladder</t>
  </si>
  <si>
    <t>Air Vent Pipings</t>
  </si>
  <si>
    <t>Side Girger / End Beams</t>
  </si>
  <si>
    <t>Forecastle Mast</t>
  </si>
  <si>
    <t>Forecastle Mast Lights</t>
  </si>
  <si>
    <t>Forecastle Stay</t>
  </si>
  <si>
    <t>Airhorn</t>
  </si>
  <si>
    <t>Air Vent Pipes</t>
  </si>
  <si>
    <t>Fairleads</t>
  </si>
  <si>
    <t>Stand Rollers</t>
  </si>
  <si>
    <t>Mooring Drums</t>
  </si>
  <si>
    <t>Mooring Ropes</t>
  </si>
  <si>
    <t>Mooring Drum Greasing Points</t>
  </si>
  <si>
    <t>Forecastle Water Tight Door</t>
  </si>
  <si>
    <t>Forecastle Manhole</t>
  </si>
  <si>
    <t>Anchor</t>
  </si>
  <si>
    <t>Anchor Chain</t>
  </si>
  <si>
    <t>Anchor Hosepipes</t>
  </si>
  <si>
    <t>Anchor link/pins/connector</t>
  </si>
  <si>
    <t>Anchor Wash Pipes/Valves</t>
  </si>
  <si>
    <t>Chain Locker</t>
  </si>
  <si>
    <t>Chain Securing Arrangement</t>
  </si>
  <si>
    <t>Anchor bar / brakes</t>
  </si>
  <si>
    <t>Sheaves / Hinges / Pins</t>
  </si>
  <si>
    <t>Blocks / Boat Falls</t>
  </si>
  <si>
    <t>Limit Device/Valve</t>
  </si>
  <si>
    <t>Boat Lashing Point</t>
  </si>
  <si>
    <t>Boat Greasing Points</t>
  </si>
  <si>
    <t>Wire Ropes</t>
  </si>
  <si>
    <t>Limit Switches</t>
  </si>
  <si>
    <t>Toilets</t>
  </si>
  <si>
    <t>Washing Room</t>
  </si>
  <si>
    <t>Passageway</t>
  </si>
  <si>
    <t>Galley</t>
  </si>
  <si>
    <t>Store Rooms</t>
  </si>
  <si>
    <t>Paint Store</t>
  </si>
  <si>
    <t>Fire Station</t>
  </si>
  <si>
    <t>CO2 Room</t>
  </si>
  <si>
    <t>Smoking Room</t>
  </si>
  <si>
    <t>Linen Store / Cabins</t>
  </si>
  <si>
    <t>Air Condition/Reefer Room</t>
  </si>
  <si>
    <t>Recreation Room</t>
  </si>
  <si>
    <t>Tally Office</t>
  </si>
  <si>
    <t>Ships Office</t>
  </si>
  <si>
    <t>Accommodation</t>
  </si>
  <si>
    <t>Boat Davit</t>
  </si>
  <si>
    <t>Guide Rollers</t>
  </si>
  <si>
    <t>Chain Stopper</t>
  </si>
  <si>
    <t>Warping head</t>
  </si>
  <si>
    <t>Suprestructure</t>
  </si>
  <si>
    <t>Bridge Bulkhead</t>
  </si>
  <si>
    <t>Poop Bulkhead</t>
  </si>
  <si>
    <t>Antenna Post</t>
  </si>
  <si>
    <t>Foremast / RADAR Scanner</t>
  </si>
  <si>
    <t>Funnel</t>
  </si>
  <si>
    <t>3 Month</t>
  </si>
  <si>
    <t>6 Month</t>
  </si>
  <si>
    <t>Fresh Water tank</t>
  </si>
  <si>
    <t>Internal Structure</t>
  </si>
  <si>
    <t>Fireman Suit</t>
  </si>
  <si>
    <t>Axes/Life Line/Torch</t>
  </si>
  <si>
    <t>International Shore Connection</t>
  </si>
  <si>
    <t>Imo Stickers</t>
  </si>
  <si>
    <t>Pyrotechnics</t>
  </si>
  <si>
    <t>Fire Hoses</t>
  </si>
  <si>
    <t>Spare Foams</t>
  </si>
  <si>
    <t>Fire Hydrant</t>
  </si>
  <si>
    <t>Fire Box</t>
  </si>
  <si>
    <t>Fire Plan</t>
  </si>
  <si>
    <t>Potable Foam Applicator</t>
  </si>
  <si>
    <t xml:space="preserve">EEBD </t>
  </si>
  <si>
    <t>SART</t>
  </si>
  <si>
    <t>EPIRB</t>
  </si>
  <si>
    <t>Life Ring Buoy w/ Light</t>
  </si>
  <si>
    <t>Life Jackets w/ Light and Whistle</t>
  </si>
  <si>
    <t>Life Ring Buoy w/ Self Igniting Light and Smoke (MOB)</t>
  </si>
  <si>
    <t>Immersion Suit</t>
  </si>
  <si>
    <t>Life Raft</t>
  </si>
  <si>
    <t>Rescue Boat</t>
  </si>
  <si>
    <t>First Aid Kits</t>
  </si>
  <si>
    <t>Line Throwing Apparatus</t>
  </si>
  <si>
    <t xml:space="preserve"> Bulkheads</t>
  </si>
  <si>
    <t>Transverse Floors</t>
  </si>
  <si>
    <t>Transverse Girders</t>
  </si>
  <si>
    <t>Side Frames</t>
  </si>
  <si>
    <t>Stringers</t>
  </si>
  <si>
    <t>Ladders</t>
  </si>
  <si>
    <t>Air vent Pipes</t>
  </si>
  <si>
    <t>Internal Structures</t>
  </si>
  <si>
    <t>Freefall Lifeboat</t>
  </si>
  <si>
    <t>Life Boat Hull</t>
  </si>
  <si>
    <t>Food Ration</t>
  </si>
  <si>
    <t>Water</t>
  </si>
  <si>
    <t>Axes / Pail / Scopes</t>
  </si>
  <si>
    <t>IMO Stickers</t>
  </si>
  <si>
    <t>Life boat's Diesel Engine</t>
  </si>
  <si>
    <t>Life Boat's Steering</t>
  </si>
  <si>
    <t>Life Boat's Rudder</t>
  </si>
  <si>
    <t>Life Boat's Equipments</t>
  </si>
  <si>
    <t>Plug / Portable pumps</t>
  </si>
  <si>
    <t>Wire ropes / greasing points</t>
  </si>
  <si>
    <t>Embarkation Ladder</t>
  </si>
  <si>
    <t>1 month</t>
  </si>
  <si>
    <t>Painters</t>
  </si>
  <si>
    <t>Not Under Command Lights</t>
  </si>
  <si>
    <t>Boat Davits</t>
  </si>
  <si>
    <t>Superstructure</t>
  </si>
  <si>
    <t>Fresh Water Tank</t>
  </si>
  <si>
    <t>9L AFFF PORTABLE FOAM FIRE EXTINGUISHER</t>
  </si>
  <si>
    <t>Location: Bridge - Inspection</t>
  </si>
  <si>
    <t>Annual</t>
  </si>
  <si>
    <t>5-Yearly</t>
  </si>
  <si>
    <t>Location: Bridge - Testing</t>
  </si>
  <si>
    <t>Locatios: Upper B-deck/Stairwell - Inspection</t>
  </si>
  <si>
    <t>Locatios: Upper B-deck/Stairwell - Testing</t>
  </si>
  <si>
    <t>Locatios: Upper B-deck/Alleyways - Inspection</t>
  </si>
  <si>
    <t>Locatios: Upper B-deck/Alleyways - Testing</t>
  </si>
  <si>
    <t>Locatios: Upper B-deck- Inspection</t>
  </si>
  <si>
    <t>Locatios: Upper B-deck- Testing</t>
  </si>
  <si>
    <t>Locatios: Lower B-deck/OFF'S LAUNDRY RM- Inspection</t>
  </si>
  <si>
    <t>Location: Lower B-deck/OFF'S LAUNDRY RM- Testing</t>
  </si>
  <si>
    <t>Location: Lower B-deck/CREW'S LAUNDRY- Inspection</t>
  </si>
  <si>
    <t>Location: Lower B-deck/CREW'S LAUNDRY- Testing</t>
  </si>
  <si>
    <t>Location: Lower B-deck/LOCKER 1 - Inspection</t>
  </si>
  <si>
    <t>Location: Lower B-deck/LOCKER 1 - Testing</t>
  </si>
  <si>
    <t>Location: Lower B-deck/ALLEYWAYS - Inspection</t>
  </si>
  <si>
    <t>Location: Lower B-deck/ALLEYWAYS - Testing</t>
  </si>
  <si>
    <t>Location: Boat deck/OFFICER'S LOUNGE - Inspection</t>
  </si>
  <si>
    <t>Location: Boat deck/OFFICER'S LOUNGE - Testing</t>
  </si>
  <si>
    <t>Location: Boat deck/OFFICER'S DINING RM - Inspection</t>
  </si>
  <si>
    <t>Location: Boat deck/OFFICER'S DINING RM - Testing</t>
  </si>
  <si>
    <t>Location:Boat deck/OFFICER'S PANTRY - Inspection</t>
  </si>
  <si>
    <t>Location:Boat deck/OFFICER'S PANTRY - Testing</t>
  </si>
  <si>
    <t>Location: Boat deck/CREW SMOKING RM. - Inspection</t>
  </si>
  <si>
    <t>Location: Boat deck/CREW'S PANTRY - Inspection</t>
  </si>
  <si>
    <t>Location: Boat deck/SHIP'S OFFICE - Inspection</t>
  </si>
  <si>
    <t>Location: Boat deck/SHIP'S OFFICE - Testing</t>
  </si>
  <si>
    <t>Location: Boat deck/LOCKER 2GALLEY LOCKER - Inspection</t>
  </si>
  <si>
    <t>Location: Boat deck/LOCKER 2GALLEY LOCKER - Testing</t>
  </si>
  <si>
    <t>Location: Boat deck/ALLEYWAYS - Inspection</t>
  </si>
  <si>
    <t>Location: Boat deck/ALLEYWAYS - Testing</t>
  </si>
  <si>
    <t>Location: Upper deck/ENGINE CHANGING RM. - Inspection</t>
  </si>
  <si>
    <t>Location: Upper deck/ALLEYWAYS (P) - Inspection</t>
  </si>
  <si>
    <t>Location: Upper deck/ALLEYWAYS (P) - Testing</t>
  </si>
  <si>
    <t>Location: Upper deck/ALLEYWAYS (S) - Inspection</t>
  </si>
  <si>
    <t>Location: Upper deck/ALLEYWAYS (S) - Testing</t>
  </si>
  <si>
    <t>Location: Upper deck/LOCKER 3) - Inspection</t>
  </si>
  <si>
    <t>Location: Upper deck/LOCKER 3) - Testing</t>
  </si>
  <si>
    <t>Location: Upper deck/MULTIPURPOSE RM. - Inspection</t>
  </si>
  <si>
    <t>Location: Upper deck/MULTIPURPOSE RM. - Testing</t>
  </si>
  <si>
    <t>Location: Upper deck/FIRE STATION - Inspection</t>
  </si>
  <si>
    <t>Location: Upper deck/FIRE STATION - Testing</t>
  </si>
  <si>
    <t>Location: Upper deck/HOSPITAL - Inspection</t>
  </si>
  <si>
    <t>Location: Upper deck/HOSPITAL - Testing</t>
  </si>
  <si>
    <t>Location: Upper deck/FIRE LOCKER 2 - Inspection</t>
  </si>
  <si>
    <t>Location: Upper deck/FIRE LOCKER 2 - Testing</t>
  </si>
  <si>
    <t>Location: ENGINE RM ENTRANCE AFT - Inspection</t>
  </si>
  <si>
    <t>Location: ENGINE RM ENTRANCE AFT - Testing</t>
  </si>
  <si>
    <t>Location: Eng. Aft side - Inspection</t>
  </si>
  <si>
    <t>Location: Eng. Aft side - Testing</t>
  </si>
  <si>
    <t>Location: Eng.Control  rm deck/ENGINE CONTROL RM - Inspection</t>
  </si>
  <si>
    <t>Location: Eng.Control  rm deck/ENGINE CONTROL RM - Testing</t>
  </si>
  <si>
    <t>Location: Eng.Control  rm deck/OUTSIDE ECR - Inspection</t>
  </si>
  <si>
    <t>Location: Eng.Control  rm deck/OUTSIDE ECR - Testing</t>
  </si>
  <si>
    <t>Location: Eng.Control  rm deck/ENGINE ROOM - FWD - Inspection</t>
  </si>
  <si>
    <t>Location: Eng.Control  rm deck/ENGINE ROOM - FWD - Testing</t>
  </si>
  <si>
    <t>Location: Eng.Control  rm deck/NEAR L.O. SETT. TANK - Inspection</t>
  </si>
  <si>
    <t>Location: Eng.Control  rm deck/NEAR L.O. SETT. TANK - Testing</t>
  </si>
  <si>
    <t>Location: Eng.Control  rm deck/BOILER SPACE - Inspection</t>
  </si>
  <si>
    <t>Location: Eng.Control  rm deck/BOILER SPACE - Testing</t>
  </si>
  <si>
    <t>Location: Eng. Workshop  deck - Inspection</t>
  </si>
  <si>
    <t>Location: Eng.Partial deck - Inspection</t>
  </si>
  <si>
    <t>Location: Eng.Partial deck - Testing</t>
  </si>
  <si>
    <t>Location: Eng. Floor deck - Inspection</t>
  </si>
  <si>
    <t>Location: Eng. Floor deck - Testing</t>
  </si>
  <si>
    <t>Location: Funnel - Inspection</t>
  </si>
  <si>
    <t>Location: Funnel - Testing</t>
  </si>
  <si>
    <t>Location: Emergency Generator - Inspection</t>
  </si>
  <si>
    <t>6kg PORTABLE DRY POWDER FIRE EXTINGUISHER</t>
  </si>
  <si>
    <t>Location: Emergency Generator - Testing</t>
  </si>
  <si>
    <t>Location: Ships Office- Inspection</t>
  </si>
  <si>
    <t>Location: Ships Office- Testing</t>
  </si>
  <si>
    <t>Location: Galley - Inspection</t>
  </si>
  <si>
    <t>Location: Galley - Testing</t>
  </si>
  <si>
    <t>Location: Deck Workshop - Inspection</t>
  </si>
  <si>
    <t>Location: Deck Workshop - Testing</t>
  </si>
  <si>
    <t>Location: Aircon room - Inspection</t>
  </si>
  <si>
    <t>Location: Aircon room - Testing</t>
  </si>
  <si>
    <t>Location: Nav. locker - Inspection</t>
  </si>
  <si>
    <t>Location: Battery room - Inspection</t>
  </si>
  <si>
    <t>Location: Radio trans. Room - Inspection</t>
  </si>
  <si>
    <t>Location: Radio trans. Room - Testing</t>
  </si>
  <si>
    <t>Location: Engine Workshop - Inspection</t>
  </si>
  <si>
    <t>Location: Engine Workshop - Testing</t>
  </si>
  <si>
    <t>Location: Boiler space - Inspection</t>
  </si>
  <si>
    <t>Location: Boiler space - Testing</t>
  </si>
  <si>
    <t>5kg PORTABLE CO2 FIRE EXTINGUISHER</t>
  </si>
  <si>
    <t>Location: Eng. Control rm - Inspection</t>
  </si>
  <si>
    <t>Location: Eng. Control rm - Testing</t>
  </si>
  <si>
    <t>Location: Steering gear rm - Inspection</t>
  </si>
  <si>
    <t>Location: Steering gear rm - Testing</t>
  </si>
  <si>
    <t>Location: Fire locker no.1 - Inspection</t>
  </si>
  <si>
    <t>Location: Fire locker no.1 - Testing</t>
  </si>
  <si>
    <t>Location: Fire locker no.2 - Inspection</t>
  </si>
  <si>
    <t>Location: Fire locker no.2 - Testing</t>
  </si>
  <si>
    <t>Location: Freefall Lifeboat - Inspection</t>
  </si>
  <si>
    <t>Location: Freefall Lifeboat - Testing</t>
  </si>
  <si>
    <t>2Kg PORTABLE DRY POWDER FIRE EXTINGUISHER</t>
  </si>
  <si>
    <t>Location: Rescue boat - Inspection</t>
  </si>
  <si>
    <t>Location: Rescue boat - Testing</t>
  </si>
  <si>
    <t>Annual Servicing</t>
  </si>
  <si>
    <t>Checked general condition and Expiry date</t>
  </si>
  <si>
    <t>Checked general condition and Battery and HRU Expiry date, testing, secured properly</t>
  </si>
  <si>
    <t>VHF DCS</t>
  </si>
  <si>
    <t>MF/HF DCS</t>
  </si>
  <si>
    <t>Daily test</t>
  </si>
  <si>
    <t>Batteries providing reserve source of energy</t>
  </si>
  <si>
    <t>Tested at least once each day, without radiation of signals, by the use of equipment’s Internal test facility. The daily test checks the internal connection, transmitting output power and the display.</t>
  </si>
  <si>
    <t>Battery ON LOAD and OFF LOAD voltages are checked by a volt meter connected to the charger</t>
  </si>
  <si>
    <t>Printers</t>
  </si>
  <si>
    <t>Check general condition and expiry date</t>
  </si>
  <si>
    <t>Test call over one of the six distress and safety frequencies, when within the communication range of a coast station fitted with a DSC equipment</t>
  </si>
  <si>
    <t>Check general working condition and sufficient supply of paper</t>
  </si>
  <si>
    <t>Test call Station to station</t>
  </si>
  <si>
    <t>Annual servicing</t>
  </si>
  <si>
    <t xml:space="preserve">Checked Conditon:
- Cradle support
- Liferaft lashing
- External Structure 
- Hydrostatic Release Unit(HRU) expiry date
- IMO Symbol sticker
- Instructions for launching procedures properly display and illuminated by emergency light
</t>
  </si>
  <si>
    <t>SURVIVAL CRAFT TWO WAY PORTABLE VHF EQUIPMENT</t>
  </si>
  <si>
    <t>Self test mechanism to test the operational function of the beacon. The SART is tested using the ship’s X band radar.</t>
  </si>
  <si>
    <t xml:space="preserve"> Tested at least once a month to ensure proper operation in case of a distress situation. It should be tested on a frequency other than vhf channel 16 (156.8 MHz). Check expiry date of the battery</t>
  </si>
  <si>
    <t>NAVTEX</t>
  </si>
  <si>
    <t>Self test function</t>
  </si>
  <si>
    <t>Check visually general condition, Self test function without using the satellite system, expiry date of battery and HRU</t>
  </si>
  <si>
    <t>function test, replace if necessary</t>
  </si>
  <si>
    <t>Visual check signs of corrosion and damage</t>
  </si>
  <si>
    <t>Visual check signs of corrosion and damage, regrease</t>
  </si>
  <si>
    <t>Visually checked general condition, function test</t>
  </si>
  <si>
    <t>Visually checked general condition, sign of corrosion and damage, regrease</t>
  </si>
  <si>
    <t>Properly arranged and cleaned</t>
  </si>
  <si>
    <t>Checked required quantity and expiry date</t>
  </si>
  <si>
    <t>Visually checked general condition, regreasing</t>
  </si>
  <si>
    <t>Visually checked general condition, signs of corrosion and damage</t>
  </si>
  <si>
    <t>Visually checked general condition, signs of corrosion and damage, carried out weekly testing</t>
  </si>
  <si>
    <t>Visually checked general condition, properly displayed, replace if necessary</t>
  </si>
  <si>
    <t>Visually checked general condition</t>
  </si>
  <si>
    <t>Visually checked condition, required quantity and expiry date</t>
  </si>
  <si>
    <t>Visually checked general condition, properly secured and ready for immediate use</t>
  </si>
  <si>
    <t>Visually checked general condition, marking and fittings</t>
  </si>
  <si>
    <t>INMARSAT C</t>
  </si>
  <si>
    <t>Diagnostic test</t>
  </si>
  <si>
    <t>Battery, connections, aerials and insulators, battery compartment</t>
  </si>
  <si>
    <t>Check visually general condition</t>
  </si>
  <si>
    <t>Visual check working condition, sufficient supply of paper</t>
  </si>
  <si>
    <t>Checked general condition, function test, checked battery expiry date and recharge if necessary</t>
  </si>
  <si>
    <t>Updated to the latest corroection</t>
  </si>
  <si>
    <t>weekly</t>
  </si>
  <si>
    <t>Function test</t>
  </si>
  <si>
    <t>3 yearly</t>
  </si>
  <si>
    <t>NOT DUE</t>
  </si>
  <si>
    <t>Checked  general condition, rusting on the sounding pipe and its wall thickness</t>
  </si>
  <si>
    <t>Anode</t>
  </si>
  <si>
    <t>Checked  general condition, rusting conditions, Paint peeling, Cracks and bend in the tank interior members</t>
  </si>
  <si>
    <t>Checked  general condition, rusting conditions, Paint peeling, Cracks and bend</t>
  </si>
  <si>
    <t>Checked  general condition, rusting on the Air vent Pipes and Paint peeling, Cracks and bend</t>
  </si>
  <si>
    <t>Checked general condition and wear of anode</t>
  </si>
  <si>
    <t>On-board communication equipment portable radios (walkie talkie)</t>
  </si>
  <si>
    <t xml:space="preserve">Frames </t>
  </si>
  <si>
    <t>Visually checked  general condition, rusting conditions, Paint peeling, Cracks and bend</t>
  </si>
  <si>
    <t>Visually check working condition, replace if necessary</t>
  </si>
  <si>
    <t xml:space="preserve">Visually checked working condition, </t>
  </si>
  <si>
    <t>Visually check signs of corrosion and damage</t>
  </si>
  <si>
    <t>Visually check signs of corrosion and damage, regrease</t>
  </si>
  <si>
    <t>Visually check signs of corrosion and damage, grease up</t>
  </si>
  <si>
    <t>Visual check signs of corrosion and damage, grease up</t>
  </si>
  <si>
    <t>Ventilation System Cargo holds</t>
  </si>
  <si>
    <t>Visually checked general condition, sign of corrosion and damage, lubrication to the necessary point of working part</t>
  </si>
  <si>
    <t>Checked actual position, entry of record book</t>
  </si>
  <si>
    <t>Checked as per makers manual.</t>
  </si>
  <si>
    <t>The operating condition to be checked as per makers manual.</t>
  </si>
  <si>
    <t>BNWAS</t>
  </si>
  <si>
    <t>Verify locker providing storage for firefighting equipment contain their full inventory and equipment is in serviceable condition</t>
  </si>
  <si>
    <t>Checked general condition &amp; appropriate location</t>
  </si>
  <si>
    <t xml:space="preserve">Checked general condition of hinges and locks, </t>
  </si>
  <si>
    <t xml:space="preserve">Checked for proper operation, Annual testing, servicing and survey
</t>
  </si>
  <si>
    <t>yearly</t>
  </si>
  <si>
    <t>Checked for proper operation</t>
  </si>
  <si>
    <t>Annual servicing, testing and survey</t>
  </si>
  <si>
    <t>Checked general condition, function test,</t>
  </si>
  <si>
    <t>Checked proper operation, full 30 deg- Port and Stbd.</t>
  </si>
  <si>
    <t>Check general condition</t>
  </si>
  <si>
    <t xml:space="preserve">Cleaned and carred out operation test before entering port &amp; shallow strait or every month
</t>
  </si>
  <si>
    <t>Annual servicing and testing</t>
  </si>
  <si>
    <t>Checked error compared with master compass
Check for proper operation.</t>
  </si>
  <si>
    <t>Check for proper operation, PV test or Performance Verification test</t>
  </si>
  <si>
    <t xml:space="preserve">Checked general condition, Deviation record- Check deviation compared with gyro compass once every watch. Make recent deviation curve, Check for bubbles and inject required liquid as necessary
</t>
  </si>
  <si>
    <t>Emergency Lights</t>
  </si>
  <si>
    <t>Checked illumination and wear condition, replace if necessary</t>
  </si>
  <si>
    <t>Visually checked condition, required number of bolts &amp; nuts</t>
  </si>
  <si>
    <t>Checked condition &amp; appropriate location</t>
  </si>
  <si>
    <t>Checked expiration and physical appearance</t>
  </si>
  <si>
    <t>Checked general condition, battery expiration</t>
  </si>
  <si>
    <t>Carry out internal inspection</t>
  </si>
  <si>
    <t>Water Test Kit</t>
  </si>
  <si>
    <t xml:space="preserve">Natural Ventilation System                                 </t>
  </si>
  <si>
    <t>Visually check general condition, Carry out chipping &amp; scraping, Apply paint</t>
  </si>
  <si>
    <t>VDR</t>
  </si>
  <si>
    <t xml:space="preserve">Checked condition and interfacing connections with Radars, AIS, GPS and Gyro </t>
  </si>
  <si>
    <t>Servicing, testing and srvey</t>
  </si>
  <si>
    <t>Water tight doors</t>
  </si>
  <si>
    <t>Visually checked general condition, carry out oil &amp; grease up, check water tight packing, dog locks</t>
  </si>
  <si>
    <t>Check bulbs and tubes if busted, replace if necessary</t>
  </si>
  <si>
    <t>Visually checked general condition, Wash paint/Carry out chipping, scraping &amp; painting</t>
  </si>
  <si>
    <t>Visually checked general condition, Wash paint &amp; painting</t>
  </si>
  <si>
    <t>Lightings / Emergency lights</t>
  </si>
  <si>
    <t xml:space="preserve">Checked general condition, Grease &amp; oil up hinges.
</t>
  </si>
  <si>
    <t>Visual check general condition, signs of corrosion and damage, function test,</t>
  </si>
  <si>
    <t>Air vent heads</t>
  </si>
  <si>
    <t>Visually checked general condition, checked floats and gastkets, carry out chipping &amp; scraping, apply paint</t>
  </si>
  <si>
    <t>Checked general condition, proper locations &amp; leak test</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</si>
  <si>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</si>
  <si>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Checked general condition, Wash paint/Carry out chipping, scraping &amp; painting</t>
  </si>
  <si>
    <t>Air pressure test (Seams and Closures)</t>
  </si>
  <si>
    <t>Fire Dampers</t>
  </si>
  <si>
    <t>Test fire dampers for local operation</t>
  </si>
  <si>
    <t>Quarterly</t>
  </si>
  <si>
    <t>Fixed Foam fire-extinguishing system</t>
  </si>
  <si>
    <t xml:space="preserve">Functional test, and taking sample, etc. </t>
  </si>
  <si>
    <t>5-yearly</t>
  </si>
  <si>
    <t>Verification of all control and section valves are in the proper open and closed position and all pressure gauges are in the proper range.</t>
  </si>
  <si>
    <t>Verification of proper quantity of foam concentrate in the foam system storage tank.</t>
  </si>
  <si>
    <t>SCBAs /Bottles</t>
  </si>
  <si>
    <t>Hydrostatic test</t>
  </si>
  <si>
    <t>Visually checked general condition, serviceable condition</t>
  </si>
  <si>
    <t>Checked general condition and examined cylinder gauges</t>
  </si>
  <si>
    <t>Visually checked general condition, proper locations, properly arranged and in proper condition, check expiry date of foam concentrate</t>
  </si>
  <si>
    <t xml:space="preserve">Verify all fire detection and fire alarm control panel indicator are functional by operating the lamp/indicator test switch
</t>
  </si>
  <si>
    <t>Test a sample of detectors and manual call points so that all devices have been tested within five years.</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</si>
  <si>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</si>
  <si>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 xml:space="preserve">Natural Ventilation                            </t>
  </si>
  <si>
    <t>Checked general condition, Grease &amp; oil up hinges.</t>
  </si>
  <si>
    <t>NE-001</t>
  </si>
  <si>
    <t>NE-002</t>
  </si>
  <si>
    <t>NE-003</t>
  </si>
  <si>
    <t>NE-004</t>
  </si>
  <si>
    <t>NE-005</t>
  </si>
  <si>
    <t>NE-006</t>
  </si>
  <si>
    <t>NE-007</t>
  </si>
  <si>
    <t>NE-008</t>
  </si>
  <si>
    <t>NE-009</t>
  </si>
  <si>
    <t>NE-010</t>
  </si>
  <si>
    <t>NE-011</t>
  </si>
  <si>
    <t>NE-012</t>
  </si>
  <si>
    <t>NE-013</t>
  </si>
  <si>
    <t>NE-014</t>
  </si>
  <si>
    <t>NE-015</t>
  </si>
  <si>
    <t>NE-016</t>
  </si>
  <si>
    <t>NE-017</t>
  </si>
  <si>
    <t>NE-018</t>
  </si>
  <si>
    <t>NE-019</t>
  </si>
  <si>
    <t>NE-020</t>
  </si>
  <si>
    <t>NE-021</t>
  </si>
  <si>
    <t>NE-022</t>
  </si>
  <si>
    <t>NE-023</t>
  </si>
  <si>
    <t>NE-024</t>
  </si>
  <si>
    <t>NE-025</t>
  </si>
  <si>
    <t>NE-026</t>
  </si>
  <si>
    <t>NE-027</t>
  </si>
  <si>
    <t>NE-028</t>
  </si>
  <si>
    <t>NE-029</t>
  </si>
  <si>
    <t>NE-030</t>
  </si>
  <si>
    <t>NE-031</t>
  </si>
  <si>
    <t>NE-032</t>
  </si>
  <si>
    <t>NE-033</t>
  </si>
  <si>
    <t>NE-034</t>
  </si>
  <si>
    <t>NE-035</t>
  </si>
  <si>
    <t>NE-036</t>
  </si>
  <si>
    <t>NE-037</t>
  </si>
  <si>
    <t>NE-038</t>
  </si>
  <si>
    <t>NE-039</t>
  </si>
  <si>
    <t>RE-001</t>
  </si>
  <si>
    <t>RE-002</t>
  </si>
  <si>
    <t>RE-003</t>
  </si>
  <si>
    <t>RE-004</t>
  </si>
  <si>
    <t>RE-005</t>
  </si>
  <si>
    <t>RE-006</t>
  </si>
  <si>
    <t>RE-007</t>
  </si>
  <si>
    <t>RE-008</t>
  </si>
  <si>
    <t>RE-009</t>
  </si>
  <si>
    <t>RE-010</t>
  </si>
  <si>
    <t>RE-011</t>
  </si>
  <si>
    <t>RE-012</t>
  </si>
  <si>
    <t>RE-013</t>
  </si>
  <si>
    <t>RE-014</t>
  </si>
  <si>
    <t>RE-015</t>
  </si>
  <si>
    <t>RE-016</t>
  </si>
  <si>
    <t>RE-017</t>
  </si>
  <si>
    <t>RE-018</t>
  </si>
  <si>
    <t>RE-019</t>
  </si>
  <si>
    <t>LSA-001</t>
  </si>
  <si>
    <t>LSA-002</t>
  </si>
  <si>
    <t>LSA-003</t>
  </si>
  <si>
    <t>LSA-004</t>
  </si>
  <si>
    <t>LSA-005</t>
  </si>
  <si>
    <t>LSA-006</t>
  </si>
  <si>
    <t>LSA-007</t>
  </si>
  <si>
    <t>LSA-008</t>
  </si>
  <si>
    <t>LSA-009</t>
  </si>
  <si>
    <t>LSA-010</t>
  </si>
  <si>
    <t>LSA-011</t>
  </si>
  <si>
    <t>LSA-012</t>
  </si>
  <si>
    <t>FFE-001</t>
  </si>
  <si>
    <t>FFE-002</t>
  </si>
  <si>
    <t>FFE-003</t>
  </si>
  <si>
    <t>FFE-004</t>
  </si>
  <si>
    <t>FFE-005</t>
  </si>
  <si>
    <t>FFE-006</t>
  </si>
  <si>
    <t>FFE-007</t>
  </si>
  <si>
    <t>FFE-008</t>
  </si>
  <si>
    <t>FFE-009</t>
  </si>
  <si>
    <t>FFE-010</t>
  </si>
  <si>
    <t>FFE-011</t>
  </si>
  <si>
    <t>FFE-012</t>
  </si>
  <si>
    <t>FFE-013</t>
  </si>
  <si>
    <t>FFE-014</t>
  </si>
  <si>
    <t>FFE-015</t>
  </si>
  <si>
    <t>FFE-016</t>
  </si>
  <si>
    <t>FFE-017</t>
  </si>
  <si>
    <t>FFE-018</t>
  </si>
  <si>
    <t>FFE-019</t>
  </si>
  <si>
    <t>FFE-020</t>
  </si>
  <si>
    <t>FFE-021</t>
  </si>
  <si>
    <t>FFE-022</t>
  </si>
  <si>
    <t>FFE-023</t>
  </si>
  <si>
    <t>FFE-024</t>
  </si>
  <si>
    <t>FFE-025</t>
  </si>
  <si>
    <t>FFE-026</t>
  </si>
  <si>
    <t>FFE-027</t>
  </si>
  <si>
    <t>FFE-028</t>
  </si>
  <si>
    <t>FFE-029</t>
  </si>
  <si>
    <t>FFE-030</t>
  </si>
  <si>
    <t>FFE-031</t>
  </si>
  <si>
    <t>FFE-032</t>
  </si>
  <si>
    <t>FFE-033</t>
  </si>
  <si>
    <t>FFE-034</t>
  </si>
  <si>
    <t>FFE-035</t>
  </si>
  <si>
    <t>FFE-036</t>
  </si>
  <si>
    <t>FFE-037</t>
  </si>
  <si>
    <t>FFE-038</t>
  </si>
  <si>
    <t>FFE-039</t>
  </si>
  <si>
    <t>FFE-040</t>
  </si>
  <si>
    <t>FFE-041</t>
  </si>
  <si>
    <t>FFE-042</t>
  </si>
  <si>
    <t>FFE-043</t>
  </si>
  <si>
    <t>FFE-044</t>
  </si>
  <si>
    <t>FFE-045</t>
  </si>
  <si>
    <t>FFE-046</t>
  </si>
  <si>
    <t>FFE-047</t>
  </si>
  <si>
    <t>FFE-048</t>
  </si>
  <si>
    <t>FFE-049</t>
  </si>
  <si>
    <t>FFE-050</t>
  </si>
  <si>
    <t>FFE-051</t>
  </si>
  <si>
    <t>FFE-052</t>
  </si>
  <si>
    <t>FFE-053</t>
  </si>
  <si>
    <t>FFE-054</t>
  </si>
  <si>
    <t>FFE-055</t>
  </si>
  <si>
    <t>FFE-056</t>
  </si>
  <si>
    <t>FFE-057</t>
  </si>
  <si>
    <t>FFE-058</t>
  </si>
  <si>
    <t>FFE-059</t>
  </si>
  <si>
    <t>FFE-060</t>
  </si>
  <si>
    <t>FFE-061</t>
  </si>
  <si>
    <t>FFE-062</t>
  </si>
  <si>
    <t>FFE-063</t>
  </si>
  <si>
    <t>FFE-064</t>
  </si>
  <si>
    <t>FFE-065</t>
  </si>
  <si>
    <t>FFE-066</t>
  </si>
  <si>
    <t>FFE-067</t>
  </si>
  <si>
    <t>FFE-068</t>
  </si>
  <si>
    <t>FFE-069</t>
  </si>
  <si>
    <t>FFE-070</t>
  </si>
  <si>
    <t>FFE-071</t>
  </si>
  <si>
    <t>FFE-072</t>
  </si>
  <si>
    <t>FFE-073</t>
  </si>
  <si>
    <t>FFE-074</t>
  </si>
  <si>
    <t>FFE-075</t>
  </si>
  <si>
    <t>FFE-076</t>
  </si>
  <si>
    <t>FFE-077</t>
  </si>
  <si>
    <t>FFE-078</t>
  </si>
  <si>
    <t>FFE-079</t>
  </si>
  <si>
    <t>FFE-080</t>
  </si>
  <si>
    <t>FFE-081</t>
  </si>
  <si>
    <t>FFE-082</t>
  </si>
  <si>
    <t>FFE-083</t>
  </si>
  <si>
    <t>FFE-084</t>
  </si>
  <si>
    <t>FFE-085</t>
  </si>
  <si>
    <t>FFE-086</t>
  </si>
  <si>
    <t>FFE-087</t>
  </si>
  <si>
    <t>FFE-088</t>
  </si>
  <si>
    <t>FFE-089</t>
  </si>
  <si>
    <t>FFE-090</t>
  </si>
  <si>
    <t>FFE-091</t>
  </si>
  <si>
    <t>FFE-092</t>
  </si>
  <si>
    <t>FFE-093</t>
  </si>
  <si>
    <t>FFE-094</t>
  </si>
  <si>
    <t>FFE-095</t>
  </si>
  <si>
    <t>FFE-096</t>
  </si>
  <si>
    <t>FFE-097</t>
  </si>
  <si>
    <t>FFE-098</t>
  </si>
  <si>
    <t>FFE-099</t>
  </si>
  <si>
    <t>FFE-100</t>
  </si>
  <si>
    <t>FFE-101</t>
  </si>
  <si>
    <t>FFE-102</t>
  </si>
  <si>
    <t>FFE-103</t>
  </si>
  <si>
    <t>FFE-104</t>
  </si>
  <si>
    <t>FFE-105</t>
  </si>
  <si>
    <t>FFE-106</t>
  </si>
  <si>
    <t>FFE-107</t>
  </si>
  <si>
    <t>FFE-108</t>
  </si>
  <si>
    <t>FFE-109</t>
  </si>
  <si>
    <t>FFE-110</t>
  </si>
  <si>
    <t>FFE-111</t>
  </si>
  <si>
    <t>FFE-112</t>
  </si>
  <si>
    <t>FFE-113</t>
  </si>
  <si>
    <t>FFE-114</t>
  </si>
  <si>
    <t>FFE-115</t>
  </si>
  <si>
    <t>FFE-116</t>
  </si>
  <si>
    <t>FFE-117</t>
  </si>
  <si>
    <t>FFE-118</t>
  </si>
  <si>
    <t>FFE-119</t>
  </si>
  <si>
    <t>FFE-120</t>
  </si>
  <si>
    <t>FFE-121</t>
  </si>
  <si>
    <t>FFE-122</t>
  </si>
  <si>
    <t>FFE-123</t>
  </si>
  <si>
    <t>FFE-124</t>
  </si>
  <si>
    <t>FFE-125</t>
  </si>
  <si>
    <t>FFE-126</t>
  </si>
  <si>
    <t>FFE-127</t>
  </si>
  <si>
    <t>FFE-128</t>
  </si>
  <si>
    <t>FFE-129</t>
  </si>
  <si>
    <t>FFE-130</t>
  </si>
  <si>
    <t>FFE-131</t>
  </si>
  <si>
    <t>FFE-132</t>
  </si>
  <si>
    <t>FFE-133</t>
  </si>
  <si>
    <t>FFE-134</t>
  </si>
  <si>
    <t>FFE-135</t>
  </si>
  <si>
    <t>FFE-136</t>
  </si>
  <si>
    <t>FFE-137</t>
  </si>
  <si>
    <t>FFE-138</t>
  </si>
  <si>
    <t>FFE-139</t>
  </si>
  <si>
    <t>FFE-140</t>
  </si>
  <si>
    <t>FFE-141</t>
  </si>
  <si>
    <t>FFE-142</t>
  </si>
  <si>
    <t>FFE-143</t>
  </si>
  <si>
    <t>FFE-144</t>
  </si>
  <si>
    <t>FFE-145</t>
  </si>
  <si>
    <t>FFE-146</t>
  </si>
  <si>
    <t>FFE-147</t>
  </si>
  <si>
    <t>FFE-148</t>
  </si>
  <si>
    <t>FFE-149</t>
  </si>
  <si>
    <t>FFE-150</t>
  </si>
  <si>
    <t>FFE-151</t>
  </si>
  <si>
    <t>FFE-152</t>
  </si>
  <si>
    <t>FFE-153</t>
  </si>
  <si>
    <t>FFE-154</t>
  </si>
  <si>
    <t>FFE-155</t>
  </si>
  <si>
    <t>FFE-156</t>
  </si>
  <si>
    <t>FFE-157</t>
  </si>
  <si>
    <t>FFE-158</t>
  </si>
  <si>
    <t>FFE-159</t>
  </si>
  <si>
    <t>FFE-160</t>
  </si>
  <si>
    <t>FFE-161</t>
  </si>
  <si>
    <t>FFE-162</t>
  </si>
  <si>
    <t>FFE-163</t>
  </si>
  <si>
    <t>FFE-164</t>
  </si>
  <si>
    <t>FFE-165</t>
  </si>
  <si>
    <t>FFE-166</t>
  </si>
  <si>
    <t>FFE-167</t>
  </si>
  <si>
    <t>FFE-168</t>
  </si>
  <si>
    <t>FFE-169</t>
  </si>
  <si>
    <t>FFE-170</t>
  </si>
  <si>
    <t>FFE-171</t>
  </si>
  <si>
    <t>FFE-172</t>
  </si>
  <si>
    <t>FFE-173</t>
  </si>
  <si>
    <t>FFE-174</t>
  </si>
  <si>
    <t>FFE-175</t>
  </si>
  <si>
    <t>FFE-176</t>
  </si>
  <si>
    <t>FFE-177</t>
  </si>
  <si>
    <t>FFE-178</t>
  </si>
  <si>
    <t>FFE-179</t>
  </si>
  <si>
    <t>FFE-180</t>
  </si>
  <si>
    <t>FFE-181</t>
  </si>
  <si>
    <t>FFE-182</t>
  </si>
  <si>
    <t>FFE-183</t>
  </si>
  <si>
    <t>FFE-184</t>
  </si>
  <si>
    <t>FFE-185</t>
  </si>
  <si>
    <t>FFE-186</t>
  </si>
  <si>
    <t>FFE-187</t>
  </si>
  <si>
    <t>FFE-188</t>
  </si>
  <si>
    <t>FFE-189</t>
  </si>
  <si>
    <t>FFE-190</t>
  </si>
  <si>
    <t>FFE-191</t>
  </si>
  <si>
    <t>FFE-192</t>
  </si>
  <si>
    <t>FFE-193</t>
  </si>
  <si>
    <t>FFE-194</t>
  </si>
  <si>
    <t>FFE-195</t>
  </si>
  <si>
    <t>FFE-196</t>
  </si>
  <si>
    <t>FFE-197</t>
  </si>
  <si>
    <t>FFE-198</t>
  </si>
  <si>
    <t>FFE-199</t>
  </si>
  <si>
    <t>FFE-200</t>
  </si>
  <si>
    <t>FFE-201</t>
  </si>
  <si>
    <t>FFE-202</t>
  </si>
  <si>
    <t>AVB-001</t>
  </si>
  <si>
    <t>Air Vent Heads</t>
  </si>
  <si>
    <t>AVFO-001</t>
  </si>
  <si>
    <t>AVFW-001</t>
  </si>
  <si>
    <t>NVCH-001</t>
  </si>
  <si>
    <t>NVSA-001</t>
  </si>
  <si>
    <t>Check General Condition</t>
  </si>
  <si>
    <t>Check suction filter and clean when needed</t>
  </si>
  <si>
    <t>Replace bearings and motor overhaul</t>
  </si>
  <si>
    <t>60 months</t>
  </si>
  <si>
    <t>ER FAN No. 1</t>
  </si>
  <si>
    <t>ER FAN No. 2</t>
  </si>
  <si>
    <t>ER FAN No. 3</t>
  </si>
  <si>
    <t>ERF-001</t>
  </si>
  <si>
    <t>ERF-002</t>
  </si>
  <si>
    <t>ERF-003</t>
  </si>
  <si>
    <t>ERF-004</t>
  </si>
  <si>
    <t>ERF-005</t>
  </si>
  <si>
    <t>ERF-006</t>
  </si>
  <si>
    <t>ERF-007</t>
  </si>
  <si>
    <t>ERF-008</t>
  </si>
  <si>
    <t>ERF-009</t>
  </si>
  <si>
    <t>NVSR-001</t>
  </si>
  <si>
    <t>SP-001</t>
  </si>
  <si>
    <t>ANC-001</t>
  </si>
  <si>
    <t>ANC-002</t>
  </si>
  <si>
    <t>ANC-003</t>
  </si>
  <si>
    <t>ANC-004</t>
  </si>
  <si>
    <t>ANC-005</t>
  </si>
  <si>
    <t>ANC-006</t>
  </si>
  <si>
    <t>ANC-007</t>
  </si>
  <si>
    <t>ANC-008</t>
  </si>
  <si>
    <t>ANC-009</t>
  </si>
  <si>
    <t>ANC-010</t>
  </si>
  <si>
    <t>LB-001</t>
  </si>
  <si>
    <t>LB-002</t>
  </si>
  <si>
    <t>LB-003</t>
  </si>
  <si>
    <t>LB-004</t>
  </si>
  <si>
    <t>LB-005</t>
  </si>
  <si>
    <t>LB-006</t>
  </si>
  <si>
    <t>LB-007</t>
  </si>
  <si>
    <t>ACM-001</t>
  </si>
  <si>
    <t>SAFARGO and AGTR vessels</t>
  </si>
  <si>
    <t>ACM-002</t>
  </si>
  <si>
    <t>ACM-003</t>
  </si>
  <si>
    <t>ACM-004</t>
  </si>
  <si>
    <t>ACM-005</t>
  </si>
  <si>
    <t>ACM-006</t>
  </si>
  <si>
    <t>ACM-007</t>
  </si>
  <si>
    <t>ACM-008</t>
  </si>
  <si>
    <t>ACM-009</t>
  </si>
  <si>
    <t>ACM-010</t>
  </si>
  <si>
    <t>ACM-011</t>
  </si>
  <si>
    <t>ACM-012</t>
  </si>
  <si>
    <t>ACM-013</t>
  </si>
  <si>
    <t>ACM-014</t>
  </si>
  <si>
    <t>ACM-015</t>
  </si>
  <si>
    <t>ACM-016</t>
  </si>
  <si>
    <t>SUS-001</t>
  </si>
  <si>
    <t>SUS-002</t>
  </si>
  <si>
    <t>SUS-003</t>
  </si>
  <si>
    <t>SUS-004</t>
  </si>
  <si>
    <t>SUS-005</t>
  </si>
  <si>
    <t>FWT-001</t>
  </si>
  <si>
    <t>Maintenance</t>
  </si>
  <si>
    <t>FWT-002</t>
  </si>
  <si>
    <t>Cleaning, (painting if required)</t>
  </si>
  <si>
    <t>DWT-001</t>
  </si>
  <si>
    <t>DWT-002</t>
  </si>
  <si>
    <t>Drinking Water tank</t>
  </si>
  <si>
    <t>DWT-003</t>
  </si>
  <si>
    <t>Water Analysis</t>
  </si>
  <si>
    <t>BD-001</t>
  </si>
  <si>
    <t>BD-002</t>
  </si>
  <si>
    <t>BD-003</t>
  </si>
  <si>
    <t>BD-004</t>
  </si>
  <si>
    <t>BD-005</t>
  </si>
  <si>
    <t>BD-006</t>
  </si>
  <si>
    <t>BD-007</t>
  </si>
  <si>
    <t>LB-008</t>
  </si>
  <si>
    <t>LB-009</t>
  </si>
  <si>
    <t>LB-010</t>
  </si>
  <si>
    <t>LB-011</t>
  </si>
  <si>
    <t>LB-012</t>
  </si>
  <si>
    <t>LB-013</t>
  </si>
  <si>
    <t>LB-014</t>
  </si>
  <si>
    <t>LB-015</t>
  </si>
  <si>
    <t>LB-016</t>
  </si>
  <si>
    <t>WTK-001</t>
  </si>
  <si>
    <t>Check general condition and function test</t>
  </si>
  <si>
    <t>WTK-002</t>
  </si>
  <si>
    <t>Onboard water test</t>
  </si>
  <si>
    <t>Perform water test on Drinking Water system</t>
  </si>
  <si>
    <t>Lights Exp. Sep-2023</t>
  </si>
  <si>
    <t>Exp. Dec-2022</t>
  </si>
  <si>
    <t>SCABA cylinders shall be examined (face mask and air demand valves are in serviceable condition), Check air charging system, air quality.</t>
  </si>
  <si>
    <t xml:space="preserve">Check and ensure that proper air charged pressure are maintained and no leakage
</t>
  </si>
  <si>
    <t>BH-F750</t>
  </si>
  <si>
    <t>Behai Shipbuilding Heavy Industry Co. Ltd.</t>
  </si>
  <si>
    <t>Kashiwa Co., Ltd.</t>
  </si>
  <si>
    <t>Renewed Wire Rope (18 Dec. 2018)</t>
  </si>
  <si>
    <t>Done dated 11 Jan. '19 at Zhoushan, China, Nasco</t>
  </si>
  <si>
    <t>Load test done (3 jan. '19)</t>
  </si>
  <si>
    <t>Break test (11 Jan. '19)</t>
  </si>
  <si>
    <t>Renewed Break Lining (06 Jan. '19)</t>
  </si>
  <si>
    <t>Checked together with NK surveyor (NASCO Shipyard)</t>
  </si>
  <si>
    <t>Tested Last Fire Drill of January 2019</t>
  </si>
  <si>
    <t>HC01-037</t>
  </si>
  <si>
    <t>Greasing points.</t>
  </si>
  <si>
    <t>Apply grease.</t>
  </si>
  <si>
    <t>HC01-038</t>
  </si>
  <si>
    <t>Deeptrays scupper plug.</t>
  </si>
  <si>
    <t>Visual check.</t>
  </si>
  <si>
    <t>HC01-039</t>
  </si>
  <si>
    <t>Non-return valve for hatch cover drainage.</t>
  </si>
  <si>
    <t>PC-049</t>
  </si>
  <si>
    <t>Hoisting &amp; luffing wire/ Slewing gear</t>
  </si>
  <si>
    <t>Greasing</t>
  </si>
  <si>
    <t>PC-050</t>
  </si>
  <si>
    <t>Hoisting wire</t>
  </si>
  <si>
    <t>Replace- if necessary (rotation resistant wire- 5 years)</t>
  </si>
  <si>
    <t>Inspected last DD</t>
  </si>
  <si>
    <t>SD-005</t>
  </si>
  <si>
    <t>Replace- change if necessary</t>
  </si>
  <si>
    <t xml:space="preserve">Check working condition and it is effeciency of tightiness </t>
  </si>
  <si>
    <t>5years</t>
  </si>
  <si>
    <t>Brake test</t>
  </si>
  <si>
    <t>MFS-040</t>
  </si>
  <si>
    <t>MFS-041</t>
  </si>
  <si>
    <t>MWH01-040</t>
  </si>
  <si>
    <t>MWH01-041</t>
  </si>
  <si>
    <t>MWH02-040</t>
  </si>
  <si>
    <t>MWH02-041</t>
  </si>
  <si>
    <t>MAS-040</t>
  </si>
  <si>
    <t>MAS-041</t>
  </si>
  <si>
    <t>Annual servicing.</t>
  </si>
  <si>
    <t>Multi-Gas Detector (Pocket type)</t>
  </si>
  <si>
    <t>MGD-004</t>
  </si>
  <si>
    <t>Span gas should be once a week during testing.</t>
  </si>
  <si>
    <t>Visual check and function test.</t>
  </si>
  <si>
    <t>MGD-003</t>
  </si>
  <si>
    <t>MGD-002</t>
  </si>
  <si>
    <t>MGD-001</t>
  </si>
  <si>
    <t>Multi-Gas Detectors</t>
  </si>
  <si>
    <t>Fairleads &amp; Rollers</t>
  </si>
  <si>
    <t>FAIR-001</t>
  </si>
  <si>
    <t>FAIR-002</t>
  </si>
  <si>
    <t>FAIR-003</t>
  </si>
  <si>
    <t>Chokes</t>
  </si>
  <si>
    <t>FAIR-004</t>
  </si>
  <si>
    <t>Bitts</t>
  </si>
  <si>
    <t>Mooring ropes</t>
  </si>
  <si>
    <t>MOOR-001</t>
  </si>
  <si>
    <t>MOOR-002</t>
  </si>
  <si>
    <t>Replacement- as per mooring ropes condition and manufaturers manual</t>
  </si>
  <si>
    <t>BD-008</t>
  </si>
  <si>
    <t>Rescueboat</t>
  </si>
  <si>
    <t>RB-001</t>
  </si>
  <si>
    <t>Rescueboat's Hull</t>
  </si>
  <si>
    <t>Visually check general condition, marking and fittings</t>
  </si>
  <si>
    <t>RB-002</t>
  </si>
  <si>
    <t>Visually check general condition</t>
  </si>
  <si>
    <t>RB-003</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</si>
  <si>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</si>
  <si>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</si>
  <si>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</si>
  <si>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</si>
  <si>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</si>
  <si>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</si>
  <si>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</si>
  <si>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</si>
  <si>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</si>
  <si>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</si>
  <si>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</si>
  <si>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</si>
  <si>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</si>
  <si>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</si>
  <si>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</si>
  <si>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</si>
  <si>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Deck Batteries</t>
  </si>
  <si>
    <t>Radio Service</t>
  </si>
  <si>
    <t>General Service</t>
  </si>
  <si>
    <t>BMC-001</t>
  </si>
  <si>
    <t>BMC-002</t>
  </si>
  <si>
    <t>BMC-003</t>
  </si>
  <si>
    <t>Portable two-way VHf  Radio telephone</t>
  </si>
  <si>
    <t>BMC-004</t>
  </si>
  <si>
    <t xml:space="preserve">EPIRB </t>
  </si>
  <si>
    <t>BMC-005</t>
  </si>
  <si>
    <t>BMC-006</t>
  </si>
  <si>
    <t>CMOS CPU board in DCU</t>
  </si>
  <si>
    <t>BMC-007</t>
  </si>
  <si>
    <t xml:space="preserve">VDR DRU </t>
  </si>
  <si>
    <t>BMC-008</t>
  </si>
  <si>
    <t>VDR DCU</t>
  </si>
  <si>
    <t>BMC-009</t>
  </si>
  <si>
    <t>ECDIS -UPS</t>
  </si>
  <si>
    <t>BMC-010</t>
  </si>
  <si>
    <t>Daylight signalling</t>
  </si>
  <si>
    <t>BMC-011</t>
  </si>
  <si>
    <t>BMC-012</t>
  </si>
  <si>
    <t>BMC-013</t>
  </si>
  <si>
    <t>Life boat</t>
  </si>
  <si>
    <t>BMC-015</t>
  </si>
  <si>
    <t>Emergency Generator</t>
  </si>
  <si>
    <t>BMC-016</t>
  </si>
  <si>
    <t>GMDSS</t>
  </si>
  <si>
    <t>MOP -A  back up panel</t>
  </si>
  <si>
    <t>MOP-B- back up panel</t>
  </si>
  <si>
    <t>Date of last change         (dd-mm-yy)</t>
  </si>
  <si>
    <t>Portable two-way VHf  Radio telephone ( spare)</t>
  </si>
  <si>
    <t>7years</t>
  </si>
  <si>
    <t>6years</t>
  </si>
  <si>
    <t>4years</t>
  </si>
  <si>
    <t>3years</t>
  </si>
  <si>
    <t>MFS-042</t>
  </si>
  <si>
    <t>MFP-040</t>
  </si>
  <si>
    <t>MFP-041</t>
  </si>
  <si>
    <t>MFP-042</t>
  </si>
  <si>
    <t>MWH01-042</t>
  </si>
  <si>
    <t>MWH02-042</t>
  </si>
  <si>
    <t>MAS-042</t>
  </si>
  <si>
    <t>MAC-040</t>
  </si>
  <si>
    <t>MAC-041</t>
  </si>
  <si>
    <t>MAC-042</t>
  </si>
  <si>
    <t>MAP-040</t>
  </si>
  <si>
    <t>MAP-041</t>
  </si>
  <si>
    <t>MAP-042</t>
  </si>
  <si>
    <t>Replace with new spare</t>
  </si>
  <si>
    <t>Battery Monitoring</t>
  </si>
  <si>
    <t>BMC-014</t>
  </si>
  <si>
    <t>NE</t>
  </si>
  <si>
    <t>RE</t>
  </si>
  <si>
    <t>LSA</t>
  </si>
  <si>
    <t>FFE</t>
  </si>
  <si>
    <t>AVB</t>
  </si>
  <si>
    <t>AVFO</t>
  </si>
  <si>
    <t>AVFW</t>
  </si>
  <si>
    <t>NVCH</t>
  </si>
  <si>
    <t>NVSA</t>
  </si>
  <si>
    <t>ERF</t>
  </si>
  <si>
    <t>NVSR</t>
  </si>
  <si>
    <t>SP</t>
  </si>
  <si>
    <t>ANC</t>
  </si>
  <si>
    <t>FAIR</t>
  </si>
  <si>
    <t>MOOR</t>
  </si>
  <si>
    <t>BD</t>
  </si>
  <si>
    <t>ACM</t>
  </si>
  <si>
    <t>SUS</t>
  </si>
  <si>
    <t>FWT</t>
  </si>
  <si>
    <t>DWT</t>
  </si>
  <si>
    <t>RB</t>
  </si>
  <si>
    <t>LB</t>
  </si>
  <si>
    <t>WTK</t>
  </si>
  <si>
    <t>BMC</t>
  </si>
  <si>
    <t>Multi-gas Detector</t>
  </si>
  <si>
    <t>Drinking Water Tank</t>
  </si>
  <si>
    <t>BH-R4</t>
  </si>
  <si>
    <t>Qingdao Beihai Shipbuilding Heavy Industry Ltd.</t>
  </si>
  <si>
    <t>FES-012</t>
  </si>
  <si>
    <t>FES-013</t>
  </si>
  <si>
    <t>FES-014</t>
  </si>
  <si>
    <t>FES-015</t>
  </si>
  <si>
    <t>Inspection, air test of nozzles, and functional test as per checklist.</t>
  </si>
  <si>
    <t>Location: Bosun store - Inspection</t>
  </si>
  <si>
    <t>Location: Bosun store - Testing</t>
  </si>
  <si>
    <t xml:space="preserve">Electric windlass </t>
  </si>
  <si>
    <t>Electric Windlass</t>
  </si>
  <si>
    <t>Change wire 15 Nov 2019</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</si>
  <si>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</si>
  <si>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</si>
  <si>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</si>
  <si>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</si>
  <si>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</si>
  <si>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</si>
  <si>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</si>
  <si>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</si>
  <si>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</si>
  <si>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</si>
  <si>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</si>
  <si>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</si>
  <si>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</si>
  <si>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</si>
  <si>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</si>
  <si>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</si>
  <si>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</si>
  <si>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Third Officer</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</si>
  <si>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</si>
  <si>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</si>
  <si>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</si>
  <si>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</si>
  <si>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</si>
  <si>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</si>
  <si>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</si>
  <si>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</si>
  <si>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</si>
  <si>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</si>
  <si>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</si>
  <si>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</si>
  <si>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</si>
  <si>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</si>
  <si>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</si>
  <si>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</si>
  <si>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</si>
  <si>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</si>
  <si>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</si>
  <si>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</si>
  <si>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</si>
  <si>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</si>
  <si>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</si>
  <si>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</si>
  <si>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</si>
  <si>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</si>
  <si>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</si>
  <si>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</si>
  <si>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</si>
  <si>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</si>
  <si>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</si>
  <si>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</si>
  <si>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</si>
  <si>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</si>
  <si>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</si>
  <si>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</si>
  <si>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</si>
  <si>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</si>
  <si>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</si>
  <si>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</si>
  <si>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</si>
  <si>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</si>
  <si>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</si>
  <si>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</si>
  <si>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</si>
  <si>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</si>
  <si>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</si>
  <si>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</si>
  <si>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</si>
  <si>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</si>
  <si>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</si>
  <si>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</si>
  <si>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</si>
  <si>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</si>
  <si>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</si>
  <si>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</si>
  <si>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</si>
  <si>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</si>
  <si>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</si>
  <si>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</si>
  <si>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</si>
  <si>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</si>
  <si>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</si>
  <si>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</si>
  <si>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</si>
  <si>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</si>
  <si>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</si>
  <si>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</si>
  <si>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</si>
  <si>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</si>
  <si>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</si>
  <si>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</si>
  <si>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</si>
  <si>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</si>
  <si>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</si>
  <si>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</si>
  <si>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</si>
  <si>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</si>
  <si>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</si>
  <si>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</si>
  <si>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</si>
  <si>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</si>
  <si>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</si>
  <si>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</si>
  <si>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</si>
  <si>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</si>
  <si>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</si>
  <si>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</si>
  <si>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</si>
  <si>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</si>
  <si>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</si>
  <si>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</si>
  <si>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</si>
  <si>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</si>
  <si>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</si>
  <si>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</si>
  <si>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</si>
  <si>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</si>
  <si>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</si>
  <si>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</si>
  <si>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</si>
  <si>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</si>
  <si>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</si>
  <si>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</si>
  <si>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</si>
  <si>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</si>
  <si>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</si>
  <si>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</si>
  <si>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</si>
  <si>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</si>
  <si>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</si>
  <si>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</si>
  <si>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</si>
  <si>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</si>
  <si>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</si>
  <si>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</si>
  <si>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</si>
  <si>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</si>
  <si>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</si>
  <si>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</si>
  <si>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</si>
  <si>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</si>
  <si>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</si>
  <si>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</si>
  <si>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</si>
  <si>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</si>
  <si>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</si>
  <si>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</si>
  <si>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</si>
  <si>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</si>
  <si>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SS</t>
  </si>
  <si>
    <t>BAL 3 SS-001</t>
  </si>
  <si>
    <t>BAL 3 SS-002</t>
  </si>
  <si>
    <t>BAL 3 SS-003</t>
  </si>
  <si>
    <t>BAL 3 SS-004</t>
  </si>
  <si>
    <t>BAL 3 SS-005</t>
  </si>
  <si>
    <t>BAL 3 SS-006</t>
  </si>
  <si>
    <t>BAL 3 SS-007</t>
  </si>
  <si>
    <t>BAL 3 SS-008</t>
  </si>
  <si>
    <t>BAL 3 SS-009</t>
  </si>
  <si>
    <t>BAL 3 SS-010</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</si>
  <si>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</si>
  <si>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</si>
  <si>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</si>
  <si>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</si>
  <si>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</si>
  <si>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</si>
  <si>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</si>
  <si>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</si>
  <si>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</si>
  <si>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</si>
  <si>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</si>
  <si>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</si>
  <si>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</si>
  <si>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</si>
  <si>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</si>
  <si>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</si>
  <si>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</si>
  <si>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</si>
  <si>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</si>
  <si>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</si>
  <si>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</si>
  <si>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</si>
  <si>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</si>
  <si>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</si>
  <si>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</si>
  <si>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</si>
  <si>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</si>
  <si>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</si>
  <si>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</si>
  <si>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</si>
  <si>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</si>
  <si>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</si>
  <si>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</si>
  <si>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</si>
  <si>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</si>
  <si>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</si>
  <si>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</si>
  <si>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</si>
  <si>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</si>
  <si>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</si>
  <si>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</si>
  <si>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</si>
  <si>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</si>
  <si>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</si>
  <si>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No.4 Ballast Tank Starboardside</t>
  </si>
  <si>
    <t>No.5 Ballast Tank Starboardside</t>
  </si>
  <si>
    <t>No.4 Ballast Tank Portside</t>
  </si>
  <si>
    <t>No.5 Ballast Tank Portside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</si>
  <si>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</si>
  <si>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</si>
  <si>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</si>
  <si>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</si>
  <si>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</si>
  <si>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</si>
  <si>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</si>
  <si>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</si>
  <si>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</si>
  <si>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</si>
  <si>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</si>
  <si>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</si>
  <si>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</si>
  <si>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</si>
  <si>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</si>
  <si>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</si>
  <si>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</si>
  <si>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</si>
  <si>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</si>
  <si>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</si>
  <si>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</si>
  <si>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</si>
  <si>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</si>
  <si>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</si>
  <si>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</si>
  <si>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</si>
  <si>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</si>
  <si>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</si>
  <si>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</si>
  <si>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</si>
  <si>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</si>
  <si>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</si>
  <si>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</si>
  <si>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</si>
  <si>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</si>
  <si>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</si>
  <si>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</si>
  <si>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</si>
  <si>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</si>
  <si>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</si>
  <si>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</si>
  <si>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</si>
  <si>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</si>
  <si>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</si>
  <si>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</si>
  <si>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</si>
  <si>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</si>
  <si>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</si>
  <si>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</si>
  <si>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</si>
  <si>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</si>
  <si>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</si>
  <si>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</si>
  <si>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</si>
  <si>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</si>
  <si>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</si>
  <si>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</si>
  <si>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</si>
  <si>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</si>
  <si>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</si>
  <si>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</si>
  <si>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</si>
  <si>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</si>
  <si>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</si>
  <si>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</si>
  <si>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</si>
  <si>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</si>
  <si>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</si>
  <si>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</si>
  <si>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</si>
  <si>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</si>
  <si>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</si>
  <si>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</si>
  <si>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</si>
  <si>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</si>
  <si>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</si>
  <si>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</si>
  <si>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</si>
  <si>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</si>
  <si>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</si>
  <si>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</si>
  <si>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</si>
  <si>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SS-001</t>
  </si>
  <si>
    <t>FOT 2 SS-002</t>
  </si>
  <si>
    <t>FOT 2 SS-003</t>
  </si>
  <si>
    <t>FOT 2 SS-004</t>
  </si>
  <si>
    <t>FOT 2 SS-005</t>
  </si>
  <si>
    <t>FOT 2 SS-006</t>
  </si>
  <si>
    <t>FOT 2 SS-007</t>
  </si>
  <si>
    <t>FOT 2 SS-008</t>
  </si>
  <si>
    <t>FOT 2 SS-009</t>
  </si>
  <si>
    <t>FOT 2 SS</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</si>
  <si>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</si>
  <si>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</si>
  <si>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</si>
  <si>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</si>
  <si>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</si>
  <si>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</si>
  <si>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</si>
  <si>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</si>
  <si>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</si>
  <si>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</si>
  <si>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</si>
  <si>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</si>
  <si>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</si>
  <si>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</si>
  <si>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</si>
  <si>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</si>
  <si>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</si>
  <si>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</si>
  <si>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</si>
  <si>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</si>
  <si>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</si>
  <si>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</si>
  <si>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</si>
  <si>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</si>
  <si>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</si>
  <si>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</si>
  <si>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</si>
  <si>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</si>
  <si>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</si>
  <si>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</si>
  <si>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</si>
  <si>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</si>
  <si>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</si>
  <si>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</si>
  <si>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</si>
  <si>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</si>
  <si>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</si>
  <si>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Helicopter Equipment</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</si>
  <si>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</si>
  <si>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</si>
  <si>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</si>
  <si>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</si>
  <si>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</si>
  <si>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</si>
  <si>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</si>
  <si>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</si>
  <si>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</si>
  <si>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</si>
  <si>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</si>
  <si>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</si>
  <si>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</si>
  <si>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</si>
  <si>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 xml:space="preserve">Forecastle </t>
  </si>
  <si>
    <t>Master</t>
  </si>
  <si>
    <t>Noted By:</t>
  </si>
  <si>
    <t>Approve by:</t>
  </si>
  <si>
    <t>Checked by:</t>
  </si>
  <si>
    <t>Good Condition</t>
  </si>
  <si>
    <t>Check general condition of antennas and arrangement</t>
  </si>
  <si>
    <t>General condition</t>
  </si>
  <si>
    <t>ANT-001</t>
  </si>
  <si>
    <t>ANT</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</si>
  <si>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</si>
  <si>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</si>
  <si>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</si>
  <si>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</si>
  <si>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</si>
  <si>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</si>
  <si>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</si>
  <si>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</si>
  <si>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</si>
  <si>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</si>
  <si>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</si>
  <si>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</si>
  <si>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</si>
  <si>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</si>
  <si>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</si>
  <si>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</si>
  <si>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</si>
  <si>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Check visually the condition of on board markings.</t>
  </si>
  <si>
    <t>SMS-001</t>
  </si>
  <si>
    <t>SMS</t>
  </si>
  <si>
    <t>Test operation of Suez light</t>
  </si>
  <si>
    <t>SLD-002</t>
  </si>
  <si>
    <t>Check visually the condition of Suez light,  receptacle, and davit</t>
  </si>
  <si>
    <t>SLD-001</t>
  </si>
  <si>
    <t>SLD</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</si>
  <si>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</si>
  <si>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</si>
  <si>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</si>
  <si>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</si>
  <si>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</si>
  <si>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</si>
  <si>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</si>
  <si>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</si>
  <si>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</si>
  <si>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</si>
  <si>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Test operation of miscellaneous davit</t>
  </si>
  <si>
    <t>MDT-002</t>
  </si>
  <si>
    <t>Check visually the condition of miscellaneous davit and fittings including wire rope, winch, and motor</t>
  </si>
  <si>
    <t>MDT-001</t>
  </si>
  <si>
    <t>MDT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</si>
  <si>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</si>
  <si>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</si>
  <si>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</si>
  <si>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</si>
  <si>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</si>
  <si>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</si>
  <si>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</si>
  <si>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</si>
  <si>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</si>
  <si>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</si>
  <si>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</si>
  <si>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</si>
  <si>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</si>
  <si>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</si>
  <si>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</si>
  <si>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</si>
  <si>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</si>
  <si>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</si>
  <si>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</si>
  <si>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</si>
  <si>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</si>
  <si>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</si>
  <si>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</si>
  <si>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</si>
  <si>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</si>
  <si>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</si>
  <si>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</si>
  <si>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</si>
  <si>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</si>
  <si>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</si>
  <si>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</si>
  <si>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</si>
  <si>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</si>
  <si>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</si>
  <si>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</si>
  <si>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</si>
  <si>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</si>
  <si>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</si>
  <si>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</si>
  <si>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</si>
  <si>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</si>
  <si>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</si>
  <si>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</si>
  <si>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</si>
  <si>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</si>
  <si>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</si>
  <si>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</si>
  <si>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</si>
  <si>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</si>
  <si>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</si>
  <si>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</si>
  <si>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</si>
  <si>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</si>
  <si>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</si>
  <si>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</si>
  <si>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</si>
  <si>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</si>
  <si>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</si>
  <si>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</si>
  <si>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</si>
  <si>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</si>
  <si>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</si>
  <si>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</si>
  <si>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</si>
  <si>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</si>
  <si>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</si>
  <si>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</si>
  <si>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</si>
  <si>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</si>
  <si>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</si>
  <si>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</si>
  <si>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</si>
  <si>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</si>
  <si>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Check condition and function test</t>
  </si>
  <si>
    <t>ECT-002</t>
  </si>
  <si>
    <t>Check condition and cleanliness</t>
  </si>
  <si>
    <t>Electrical and Duct Trunks</t>
  </si>
  <si>
    <t>ECT-001</t>
  </si>
  <si>
    <t>ECT</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</si>
  <si>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</si>
  <si>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</si>
  <si>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</si>
  <si>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</si>
  <si>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</si>
  <si>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</si>
  <si>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</si>
  <si>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</si>
  <si>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</si>
  <si>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</si>
  <si>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</si>
  <si>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</si>
  <si>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</si>
  <si>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</si>
  <si>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</si>
  <si>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</si>
  <si>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</si>
  <si>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</si>
  <si>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</si>
  <si>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</si>
  <si>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</si>
  <si>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</si>
  <si>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</si>
  <si>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</si>
  <si>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</si>
  <si>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HEL-006</t>
  </si>
  <si>
    <t>HEL-005</t>
  </si>
  <si>
    <t>HEL-004</t>
  </si>
  <si>
    <t>HEL-003</t>
  </si>
  <si>
    <t>HEL-002</t>
  </si>
  <si>
    <t>HEL-001</t>
  </si>
  <si>
    <t>HEL</t>
  </si>
  <si>
    <t>Helicopter Equipments</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</si>
  <si>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</si>
  <si>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</si>
  <si>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</si>
  <si>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</si>
  <si>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</si>
  <si>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</si>
  <si>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</si>
  <si>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</si>
  <si>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</si>
  <si>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</si>
  <si>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</si>
  <si>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</si>
  <si>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</si>
  <si>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</si>
  <si>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</si>
  <si>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</si>
  <si>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</si>
  <si>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</si>
  <si>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</si>
  <si>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</si>
  <si>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</si>
  <si>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</si>
  <si>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</si>
  <si>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</si>
  <si>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</si>
  <si>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</si>
  <si>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</si>
  <si>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</si>
  <si>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</si>
  <si>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</si>
  <si>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</si>
  <si>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</si>
  <si>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</si>
  <si>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</si>
  <si>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</si>
  <si>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</si>
  <si>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</si>
  <si>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</si>
  <si>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Verify  storage containing SOPEP Equipment with their full inventory found complete and equipments are in good condition and operational</t>
  </si>
  <si>
    <t>SOPEP Equipments</t>
  </si>
  <si>
    <t>SOP-001</t>
  </si>
  <si>
    <t>SOP</t>
  </si>
  <si>
    <t>3 month</t>
  </si>
  <si>
    <t>Check visually the condition of on board IMO symbols</t>
  </si>
  <si>
    <t>ISS-001</t>
  </si>
  <si>
    <t>ISS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</si>
  <si>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</si>
  <si>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</si>
  <si>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</si>
  <si>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</si>
  <si>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</si>
  <si>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</si>
  <si>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</si>
  <si>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</si>
  <si>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</si>
  <si>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</si>
  <si>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</si>
  <si>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</si>
  <si>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</si>
  <si>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</si>
  <si>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</si>
  <si>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</si>
  <si>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</si>
  <si>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</si>
  <si>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</si>
  <si>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</si>
  <si>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</si>
  <si>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</si>
  <si>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</si>
  <si>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</si>
  <si>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</si>
  <si>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</si>
  <si>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</si>
  <si>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</si>
  <si>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</si>
  <si>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</si>
  <si>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</si>
  <si>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</si>
  <si>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</si>
  <si>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</si>
  <si>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</si>
  <si>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</si>
  <si>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</si>
  <si>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</si>
  <si>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</si>
  <si>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</si>
  <si>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</si>
  <si>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</si>
  <si>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</si>
  <si>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</si>
  <si>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</si>
  <si>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</si>
  <si>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</si>
  <si>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</si>
  <si>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</si>
  <si>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</si>
  <si>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</si>
  <si>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</si>
  <si>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</si>
  <si>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</si>
  <si>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</si>
  <si>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</si>
  <si>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</si>
  <si>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</si>
  <si>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</si>
  <si>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</si>
  <si>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</si>
  <si>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</si>
  <si>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</si>
  <si>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</si>
  <si>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</si>
  <si>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</si>
  <si>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</si>
  <si>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 xml:space="preserve">Hydraulic Valves                        </t>
  </si>
  <si>
    <t>Pipings</t>
  </si>
  <si>
    <t>Box</t>
  </si>
  <si>
    <t>Visual check for conditions. Function Test.</t>
  </si>
  <si>
    <t>Control Valves &amp; Valves</t>
  </si>
  <si>
    <t xml:space="preserve">Control Valves for Ballast &amp; Bilge </t>
  </si>
  <si>
    <t>Bypass Valves</t>
  </si>
  <si>
    <t>Function test.</t>
  </si>
  <si>
    <t>BWMS System</t>
  </si>
  <si>
    <t>Powered Valve</t>
  </si>
  <si>
    <t>Remote Control Panel (Ships Office)</t>
  </si>
  <si>
    <t>Local Control Panel (BWMS Room)</t>
  </si>
  <si>
    <t>Ballast Water Treatment System</t>
  </si>
  <si>
    <t>Check conditions of the steps.</t>
  </si>
  <si>
    <t>Steps</t>
  </si>
  <si>
    <t>Check condition and regrease.</t>
  </si>
  <si>
    <t>Shackles</t>
  </si>
  <si>
    <t>Check conditions of the ropes.</t>
  </si>
  <si>
    <t>Manila rope</t>
  </si>
  <si>
    <t>Safety Markings/Labels</t>
  </si>
  <si>
    <t>DWS-005</t>
  </si>
  <si>
    <t>Check gratings or strainers for possible debris.</t>
  </si>
  <si>
    <t>Bilge wells</t>
  </si>
  <si>
    <t>DWS-004</t>
  </si>
  <si>
    <t>Function test and visual check.</t>
  </si>
  <si>
    <t>Valves</t>
  </si>
  <si>
    <t>DWS-003</t>
  </si>
  <si>
    <t>Remote Control Station</t>
  </si>
  <si>
    <t>DWS-002</t>
  </si>
  <si>
    <t>DWS-001</t>
  </si>
  <si>
    <t>DWS</t>
  </si>
  <si>
    <t>Visual check, repaint if necessary.</t>
  </si>
  <si>
    <t>Check condition prior arrival/departure port.</t>
  </si>
  <si>
    <t>Steering Light</t>
  </si>
  <si>
    <t>Forecastle Deck</t>
  </si>
  <si>
    <t>FOD</t>
  </si>
  <si>
    <t>FOD -001</t>
  </si>
  <si>
    <t>FOD -002</t>
  </si>
  <si>
    <t>FOD -003</t>
  </si>
  <si>
    <t>HLS</t>
  </si>
  <si>
    <t>HLS -001</t>
  </si>
  <si>
    <t>HLS -002</t>
  </si>
  <si>
    <t>CBB</t>
  </si>
  <si>
    <t>CBB -001</t>
  </si>
  <si>
    <t>CBB -002</t>
  </si>
  <si>
    <t>BWT</t>
  </si>
  <si>
    <t>BWT- 001</t>
  </si>
  <si>
    <t>BWT- 002</t>
  </si>
  <si>
    <t>BWT- 003</t>
  </si>
  <si>
    <t>BWT- 004</t>
  </si>
  <si>
    <t>BWT- 005</t>
  </si>
  <si>
    <t>PLS</t>
  </si>
  <si>
    <t>PLS-001</t>
  </si>
  <si>
    <t>PLS-002</t>
  </si>
  <si>
    <t>PLS-003</t>
  </si>
  <si>
    <t>FCD</t>
  </si>
  <si>
    <t>FCD-001</t>
  </si>
  <si>
    <t>FCD-002</t>
  </si>
  <si>
    <t>FCD-003</t>
  </si>
  <si>
    <t>FCD-004</t>
  </si>
  <si>
    <t>FCD-005</t>
  </si>
  <si>
    <t>FCD-006</t>
  </si>
  <si>
    <t>FCD-007</t>
  </si>
  <si>
    <t>FCD-008</t>
  </si>
  <si>
    <t>FCD-009</t>
  </si>
  <si>
    <t>FCD-010</t>
  </si>
  <si>
    <t>FCD-011</t>
  </si>
  <si>
    <t>FCD-012</t>
  </si>
  <si>
    <t>FCD-013</t>
  </si>
  <si>
    <t>FCD-014</t>
  </si>
  <si>
    <t>Chief Engineer</t>
  </si>
  <si>
    <t>Master Control Cabinet for FOAM Discharge Alarm System</t>
  </si>
  <si>
    <t>CH1-012</t>
  </si>
  <si>
    <t>Void Spaces</t>
  </si>
  <si>
    <t>CH2-012</t>
  </si>
  <si>
    <t>CH7-012</t>
  </si>
  <si>
    <t>CH6-012</t>
  </si>
  <si>
    <t>CH5-012</t>
  </si>
  <si>
    <t>CH4-012</t>
  </si>
  <si>
    <t>CH3-012</t>
  </si>
  <si>
    <t>Fire Squad Radio Handheld (walkie talkie) Intrinsically Safe</t>
  </si>
  <si>
    <t>RE-020</t>
  </si>
  <si>
    <t>Check end coupling for deterioration and renew grease tape (Denso).</t>
  </si>
  <si>
    <t>HC01-040</t>
  </si>
  <si>
    <t>HC02-037</t>
  </si>
  <si>
    <t>HC02-038</t>
  </si>
  <si>
    <t>HC02-039</t>
  </si>
  <si>
    <t>HC02-040</t>
  </si>
  <si>
    <t>HC03-037</t>
  </si>
  <si>
    <t>HC03-038</t>
  </si>
  <si>
    <t>HC03-039</t>
  </si>
  <si>
    <t>HC03-040</t>
  </si>
  <si>
    <t>HC04-037</t>
  </si>
  <si>
    <t>HC04-038</t>
  </si>
  <si>
    <t>HC04-039</t>
  </si>
  <si>
    <t>HC04-040</t>
  </si>
  <si>
    <t>HC05-037</t>
  </si>
  <si>
    <t>HC05-038</t>
  </si>
  <si>
    <t>HC05-039</t>
  </si>
  <si>
    <t>HC05-040</t>
  </si>
  <si>
    <t>HC06-037</t>
  </si>
  <si>
    <t>HC06-038</t>
  </si>
  <si>
    <t>HC06-039</t>
  </si>
  <si>
    <t>HC06-040</t>
  </si>
  <si>
    <t>HC07-037</t>
  </si>
  <si>
    <t>HC07-038</t>
  </si>
  <si>
    <t>HC07-039</t>
  </si>
  <si>
    <t>HC07-040</t>
  </si>
  <si>
    <t>Verification of the tag coinciding the issued certificate</t>
  </si>
  <si>
    <t>MOOR-003</t>
  </si>
  <si>
    <t>MOOR-004</t>
  </si>
  <si>
    <t>Verification of the issued certificate, SWL, and other important data.</t>
  </si>
  <si>
    <t>Visual check signs of damage</t>
  </si>
  <si>
    <t>Loose Lifting Gear</t>
  </si>
  <si>
    <t>LLG</t>
  </si>
  <si>
    <t>LLG-001</t>
  </si>
  <si>
    <t>LLG-002</t>
  </si>
  <si>
    <t>LLG-003</t>
  </si>
  <si>
    <t>Chain Block</t>
  </si>
  <si>
    <t>Eye Bolt</t>
  </si>
  <si>
    <t>LLG-004</t>
  </si>
  <si>
    <t>LLG-005</t>
  </si>
  <si>
    <t>LLG-006</t>
  </si>
  <si>
    <t>Wire Sling</t>
  </si>
  <si>
    <t>Rope Sling</t>
  </si>
  <si>
    <t>Shackle</t>
  </si>
  <si>
    <t>Hook</t>
  </si>
  <si>
    <t>Check condition. Apply grease as necessary.</t>
  </si>
  <si>
    <t>LLG-007</t>
  </si>
  <si>
    <t>LLG-008</t>
  </si>
  <si>
    <t>Synthetic Sling</t>
  </si>
  <si>
    <t>Check condition. Check tag and must coincide with the issued certificate.</t>
  </si>
  <si>
    <t>30 Month</t>
  </si>
  <si>
    <t>Mucking Winch</t>
  </si>
  <si>
    <t>Exp. Jul-2022</t>
  </si>
  <si>
    <t>Changed Boat Fall 18 Dec. 2018</t>
  </si>
  <si>
    <t>Self Igniting Light and Smoke exp. Jul-2022</t>
  </si>
  <si>
    <t>Replaced New Fwd &amp; Aft Wire Star of Forecastel Mast (Dated: 17 Oct. '19)</t>
  </si>
  <si>
    <t>Replaced New Y1, Y2, Y3 &amp; Y4 Wire Stay of Aft Mast (dated: 18 Oct. '19)</t>
  </si>
  <si>
    <t>Inspected and Good Condition</t>
  </si>
  <si>
    <t>Inspected, Good Condition</t>
  </si>
  <si>
    <t>Check visually general condition. Located at ship's office. 2 radios for 2 fire fighters.</t>
  </si>
  <si>
    <t>Exp.: Nov. 2022</t>
  </si>
  <si>
    <t>Exp.: Oct. 2022</t>
  </si>
  <si>
    <t>Last service at Kinuura 03 Feb.2020</t>
  </si>
  <si>
    <t>same w/ BMC-001 &amp; 2</t>
  </si>
  <si>
    <t>Replaced 20 apr 20</t>
  </si>
  <si>
    <t>Replaced 15 apr 20</t>
  </si>
  <si>
    <t>CPU in crew smoke room defective</t>
  </si>
  <si>
    <t>WLS-043</t>
  </si>
  <si>
    <t>WLP-043</t>
  </si>
  <si>
    <t>Officer In-charge</t>
  </si>
  <si>
    <t>Visual check only</t>
  </si>
  <si>
    <t>Replaced new pilot assist ladder (12 Jan. '19)</t>
  </si>
  <si>
    <t>Multi-Gas Detector (Portable type) e.g. GX-8000</t>
  </si>
  <si>
    <t>Battery Exp. Dec-2023              HRU Exp. Aug 2022</t>
  </si>
  <si>
    <t xml:space="preserve">Out of order </t>
  </si>
  <si>
    <t>Visual inspection only</t>
  </si>
  <si>
    <t>Visual inspection</t>
  </si>
  <si>
    <t>Visual Inspection                       Good condition</t>
  </si>
  <si>
    <t>INSPECTED / GOOD CONDITION</t>
  </si>
  <si>
    <t>No Record of battery change</t>
  </si>
  <si>
    <t>Manufactured Oct.2012</t>
  </si>
  <si>
    <t>Replace New Extinguisher: Dec. 15, 2020</t>
  </si>
  <si>
    <t>Exp. Dec. 2023</t>
  </si>
  <si>
    <t>ASMI PMS VERSION 1.7 - DECK</t>
  </si>
  <si>
    <t>Replaced new pilot assist ladder (27 Feb. 2021)</t>
  </si>
  <si>
    <t>1 cylinder leaking</t>
  </si>
  <si>
    <r>
      <t xml:space="preserve">Load test last DD w/ class NK / </t>
    </r>
    <r>
      <rPr>
        <b/>
        <sz val="9"/>
        <color rgb="FFFF0000"/>
        <rFont val="Calibri"/>
        <family val="2"/>
        <scheme val="minor"/>
      </rPr>
      <t>5 years before renewal</t>
    </r>
  </si>
  <si>
    <t>Exp.: Feb. 2026</t>
  </si>
  <si>
    <t>Spare Foams 20L (5 pcs)</t>
  </si>
  <si>
    <t>Exp. Jan. 2025</t>
  </si>
  <si>
    <t>Expiry: Foam Concentrate 3% Jan. 2025</t>
  </si>
  <si>
    <t xml:space="preserve">Load test done (3 jan. '19) </t>
  </si>
  <si>
    <t>MAINTENANCE IN PROGRESS</t>
  </si>
  <si>
    <t>Inspected- still in good condtion</t>
  </si>
  <si>
    <t>Tested during Ballast Exchange operations</t>
  </si>
  <si>
    <t>( MODEL  :  RIKEN  KEIKI  MULTI-GAS  DETECTOR  GX - 8000 TYPE B SERIAL# 3Z8015265) / DATE OF CALIBRATION : 2021-06-19     DUE DATE : 2022-06-18   LOCATION: KWANGYANG, S. KOREA</t>
  </si>
  <si>
    <t>scheduled on next dry dock</t>
  </si>
  <si>
    <t>Checked oil level</t>
  </si>
  <si>
    <t>JOHNMER F. GALLANO</t>
  </si>
  <si>
    <t>License expired for computers with Win 7 without SP1</t>
  </si>
  <si>
    <t>NA</t>
  </si>
  <si>
    <t>CHECKED EVERY</t>
  </si>
  <si>
    <t>WEEKLY AS PER RC-033 ON-BOARD SANITARY INSPECTION.</t>
  </si>
  <si>
    <t>CHECKED EVERY WEEKLY AS PER RC-033 ONBOARD SANITARY INSPECTION.</t>
  </si>
  <si>
    <t>CHECKED WEEKLY AS PER</t>
  </si>
  <si>
    <t>RC-033 ONBOARD SANITARY</t>
  </si>
  <si>
    <t>INSPECTION.</t>
  </si>
  <si>
    <t>Carried out Tank pressure test last 14 Sept.21</t>
  </si>
  <si>
    <t>CAPT. GLENDEL S. CALLEDO</t>
  </si>
  <si>
    <t>CHECKED DURING OIL SPILL DRILL</t>
  </si>
  <si>
    <t>REPLACED 04 NOV 2021</t>
  </si>
  <si>
    <t>Last service 04 Nov. 2021</t>
  </si>
  <si>
    <t>Checked together during sanitary cabin inspection</t>
  </si>
  <si>
    <t>CHECKED WEEKLY BY ENGINE DEPT.</t>
  </si>
  <si>
    <t>CHECKED DURING FLOOD</t>
  </si>
  <si>
    <t>CONTROL DRILL.</t>
  </si>
  <si>
    <t>LAST: 26 December 2021 annual shorebase servicing</t>
  </si>
  <si>
    <t>Last service 27 Dec. 2021</t>
  </si>
  <si>
    <t>INSPECTED TOGETHER WITH</t>
  </si>
  <si>
    <t>CLASS NK &amp; TECHNOS MIHARA SURVEYOR.</t>
  </si>
  <si>
    <t>CLASS NK SURVEYOR.</t>
  </si>
  <si>
    <t>Checked During CLASS NK EXTERNAL AUDIT</t>
  </si>
  <si>
    <t>LAST SERVICE 26 Dec. 2021 NEXT Dec. 2022</t>
  </si>
  <si>
    <t>NK external audit.</t>
  </si>
  <si>
    <t>Next Air Quality Test: Jan. 2023</t>
  </si>
  <si>
    <t>batt.replaced Dec. 2021</t>
  </si>
  <si>
    <t xml:space="preserve"> </t>
  </si>
  <si>
    <t>Load test (17 Jan. 22)</t>
  </si>
  <si>
    <t>CHECKED PRIOR ANCHORING NEW CASTLE</t>
  </si>
  <si>
    <t>ELBERT F. NUFABLE</t>
  </si>
  <si>
    <t>Mark Anthony V. Indiano</t>
  </si>
  <si>
    <t>MARK ANTHONY INDIANO</t>
  </si>
  <si>
    <t>MARK ANTHONY V. INDIANO</t>
  </si>
  <si>
    <t>ELBERT NUFABLE</t>
  </si>
  <si>
    <t xml:space="preserve"> ELBERT F. NUFABLE</t>
  </si>
  <si>
    <t>Observe oil leak on side glass</t>
  </si>
  <si>
    <t>Defective, used bunker hose davit motor for hoisting and lowering of Pilot assist</t>
  </si>
  <si>
    <t>Schedule by engine personnel this week if weather permits</t>
  </si>
  <si>
    <t>Unable to carry out span gas test due to defective button / oxygen test only, to include in next servicing</t>
  </si>
  <si>
    <t xml:space="preserve">Lost the original motor / utilising the hose davit motor for operation </t>
  </si>
  <si>
    <t xml:space="preserve">( MODEL  :  GX -2009 RIKEN KEIKI ) / DATE OF CALIBRATION : 2021-12-27     DUE DATE : 2022-12-27   LOCATION: KAOHSIUNG, TAIWAN </t>
  </si>
  <si>
    <t>Lost motor</t>
  </si>
  <si>
    <t>Air motor for Pilot Assist is out of order</t>
  </si>
  <si>
    <t>Some ropes need for replacement / damaged and deteriorated</t>
  </si>
  <si>
    <t>Tested during fire drill</t>
  </si>
  <si>
    <t>center right and rightmost hot plates functional but deformed / bent</t>
  </si>
  <si>
    <t>Most of the lifeline are deteriorated, corroded and parted, to raise RO for new line</t>
  </si>
  <si>
    <t>Temporarily repaired leaking due to wore out rubber gasket, to raise RO for new rubber gasket</t>
  </si>
  <si>
    <t>Change Oil 11 March 2022 350ML OIL</t>
  </si>
  <si>
    <t>TO REPLACE TOGETHER WITH HOISTING WIRE / VISUAL INSPECTION STILL IN GOOD CONDITION</t>
  </si>
  <si>
    <t>laden condition</t>
  </si>
  <si>
    <t xml:space="preserve">Scheduled this voyage once time and weather permits </t>
  </si>
  <si>
    <t>Some areas of draft marks already faded due to stain and   algae</t>
  </si>
  <si>
    <t>Leaking oil</t>
  </si>
  <si>
    <t>Need replacement, waiting for requested  wire</t>
  </si>
  <si>
    <t>Corroded frames on screen filter need fabrication</t>
  </si>
  <si>
    <t>Printer no ink  in ships office and chartco  and damage printers</t>
  </si>
  <si>
    <t>Some line are heavily corroded, to derust once time and weather permits</t>
  </si>
  <si>
    <t>observed Scratch paint/pointed out by Quarantine Inspector hull condition too much algae</t>
  </si>
  <si>
    <t>Received 2 new washing machines / 20 Feb 2022 Kinuura / 1 washing machine in Crew laundry already defective, damage belt</t>
  </si>
  <si>
    <t>schedule for maintenance</t>
  </si>
  <si>
    <t>visual Inspection only and Good Condition</t>
  </si>
  <si>
    <t>Compressor cannot refill in full charge about 280 Bars only due to motor is overheating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</si>
</sst>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General\ &quot;hrs&quot;"/>
    <numFmt numFmtId="166" formatCode="General\ &quot;days&quot;"/>
    <numFmt numFmtId="167" formatCode="General\ &quot;hou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u/>
      <sz val="11"/>
      <color theme="10"/>
      <name val="Calibri"/>
      <family val="2"/>
      <scheme val="minor"/>
    </font>
    <font>
      <sz val="10"/>
      <color indexed="8"/>
      <name val="Calibri"/>
      <family val="2"/>
      <scheme val="minor"/>
    </font>
    <font>
      <b/>
      <sz val="14"/>
      <color theme="1"/>
      <name val="Calibri"/>
      <family val="2"/>
      <scheme val="minor"/>
    </font>
    <font>
      <sz val="8"/>
      <name val="Calibri"/>
      <family val="2"/>
      <scheme val="minor"/>
    </font>
    <font>
      <u/>
      <sz val="11"/>
      <color theme="1"/>
      <name val="Calibri"/>
      <family val="2"/>
      <scheme val="minor"/>
    </font>
    <font>
      <sz val="10"/>
      <color rgb="FFFF0000"/>
      <name val="Calibri"/>
      <family val="2"/>
      <scheme val="minor"/>
    </font>
    <font>
      <b/>
      <sz val="9"/>
      <color rgb="FFFF0000"/>
      <name val="Calibri"/>
      <family val="2"/>
      <scheme val="minor"/>
    </font>
    <font>
      <sz val="9"/>
      <color rgb="FFFF0000"/>
      <name val="Calibri"/>
      <family val="2"/>
      <scheme val="minor"/>
    </font>
    <font>
      <sz val="8"/>
      <color theme="1"/>
      <name val="Calibri"/>
      <family val="2"/>
      <scheme val="minor"/>
    </font>
    <font>
      <sz val="9"/>
      <name val="Calibri"/>
      <family val="2"/>
      <scheme val="minor"/>
    </font>
    <font>
      <sz val="8"/>
      <color rgb="FFFF0000"/>
      <name val="Calibri"/>
      <family val="2"/>
      <scheme val="minor"/>
    </font>
    <font>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
      <patternFill patternType="solid">
        <fgColor theme="0" tint="-0.14999847407452621"/>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164" fontId="1" fillId="0" borderId="0" applyFont="0" applyFill="0" applyBorder="0" applyAlignment="0" applyProtection="0"/>
    <xf numFmtId="0" fontId="8" fillId="0" borderId="0" applyNumberFormat="0" applyFill="0" applyBorder="0" applyAlignment="0" applyProtection="0"/>
  </cellStyleXfs>
  <cellXfs count="155">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6" fontId="5" fillId="0" borderId="3" xfId="0" applyNumberFormat="1" applyFont="1" applyBorder="1" applyAlignment="1">
      <alignment horizontal="center" vertical="center"/>
    </xf>
    <xf numFmtId="165"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7"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7" fontId="4" fillId="0" borderId="0" xfId="0" applyNumberFormat="1" applyFont="1" applyAlignment="1">
      <alignment horizontal="right" vertical="center" indent="1"/>
    </xf>
    <xf numFmtId="167" fontId="5" fillId="0" borderId="0" xfId="0" applyNumberFormat="1" applyFont="1"/>
    <xf numFmtId="167" fontId="3" fillId="4" borderId="3" xfId="0" applyNumberFormat="1" applyFont="1" applyFill="1" applyBorder="1" applyAlignment="1">
      <alignment horizontal="center" vertical="center" wrapText="1"/>
    </xf>
    <xf numFmtId="167"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6" borderId="3" xfId="0" applyFont="1" applyFill="1" applyBorder="1" applyAlignment="1">
      <alignment vertical="center" wrapText="1"/>
    </xf>
    <xf numFmtId="0" fontId="5" fillId="6" borderId="3" xfId="0" applyFont="1" applyFill="1" applyBorder="1" applyAlignment="1">
      <alignment horizontal="center" vertical="center" wrapText="1"/>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49" fontId="5" fillId="0" borderId="3" xfId="0" applyNumberFormat="1" applyFont="1" applyBorder="1" applyAlignment="1">
      <alignment vertical="center" wrapText="1"/>
    </xf>
    <xf numFmtId="0" fontId="7" fillId="0" borderId="0" xfId="0" applyFont="1"/>
    <xf numFmtId="0" fontId="5" fillId="0" borderId="3" xfId="0" applyFont="1" applyBorder="1" applyAlignment="1">
      <alignment vertical="top"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5" fillId="6" borderId="3" xfId="0" applyFont="1" applyFill="1" applyBorder="1" applyAlignment="1" applyProtection="1">
      <alignment vertical="center"/>
      <protection locked="0"/>
    </xf>
    <xf numFmtId="0" fontId="9" fillId="6" borderId="3" xfId="0" applyFont="1" applyFill="1" applyBorder="1" applyAlignment="1">
      <alignment vertical="center"/>
    </xf>
    <xf numFmtId="0" fontId="9" fillId="7" borderId="3" xfId="0" applyFont="1" applyFill="1" applyBorder="1" applyAlignment="1">
      <alignment vertical="center"/>
    </xf>
    <xf numFmtId="0" fontId="9" fillId="6" borderId="3" xfId="0" applyFont="1" applyFill="1" applyBorder="1" applyAlignment="1">
      <alignment vertical="center" wrapText="1"/>
    </xf>
    <xf numFmtId="0" fontId="9" fillId="7" borderId="3" xfId="0" applyFont="1" applyFill="1" applyBorder="1" applyAlignment="1">
      <alignment vertical="center" wrapText="1"/>
    </xf>
    <xf numFmtId="0" fontId="5" fillId="6" borderId="3" xfId="0" applyFont="1" applyFill="1" applyBorder="1" applyAlignment="1" applyProtection="1">
      <alignment vertical="top"/>
      <protection locked="0"/>
    </xf>
    <xf numFmtId="49" fontId="5" fillId="0" borderId="3" xfId="0" applyNumberFormat="1" applyFont="1" applyBorder="1" applyAlignment="1">
      <alignment vertical="top" wrapText="1"/>
    </xf>
    <xf numFmtId="0" fontId="7" fillId="0" borderId="3" xfId="0" applyFont="1" applyBorder="1" applyAlignment="1">
      <alignment vertical="center" wrapText="1"/>
    </xf>
    <xf numFmtId="0" fontId="5" fillId="0" borderId="4" xfId="0" applyFont="1" applyBorder="1" applyAlignment="1">
      <alignment vertical="center" wrapText="1"/>
    </xf>
    <xf numFmtId="0" fontId="10" fillId="0" borderId="0" xfId="0" applyFont="1"/>
    <xf numFmtId="0" fontId="0" fillId="0" borderId="0" xfId="0" applyAlignment="1">
      <alignment horizontal="left" indent="1"/>
    </xf>
    <xf numFmtId="0" fontId="5" fillId="0" borderId="3" xfId="0" applyFont="1" applyBorder="1" applyAlignment="1">
      <alignment vertical="center"/>
    </xf>
    <xf numFmtId="0" fontId="6" fillId="0" borderId="3" xfId="0" applyFont="1" applyBorder="1" applyAlignment="1">
      <alignment horizontal="center" vertical="center" wrapText="1"/>
    </xf>
    <xf numFmtId="167" fontId="5" fillId="0" borderId="3" xfId="0" applyNumberFormat="1" applyFont="1" applyBorder="1" applyAlignment="1">
      <alignment horizontal="center"/>
    </xf>
    <xf numFmtId="0" fontId="5" fillId="0" borderId="3" xfId="0" applyFont="1" applyBorder="1" applyAlignment="1">
      <alignment horizontal="left" vertical="center" wrapText="1" indent="1"/>
    </xf>
    <xf numFmtId="0" fontId="0" fillId="0" borderId="3" xfId="0" applyBorder="1" applyAlignment="1">
      <alignment vertical="center"/>
    </xf>
    <xf numFmtId="167" fontId="0" fillId="0" borderId="3" xfId="0" applyNumberFormat="1" applyBorder="1" applyAlignment="1">
      <alignment horizontal="center"/>
    </xf>
    <xf numFmtId="0" fontId="0" fillId="0" borderId="3" xfId="0" applyBorder="1"/>
    <xf numFmtId="0" fontId="0" fillId="2" borderId="3" xfId="0" applyFill="1" applyBorder="1" applyAlignment="1">
      <alignment horizontal="center"/>
    </xf>
    <xf numFmtId="167" fontId="5" fillId="0" borderId="3" xfId="0" applyNumberFormat="1" applyFont="1" applyBorder="1" applyAlignment="1">
      <alignment horizontal="center" vertical="center"/>
    </xf>
    <xf numFmtId="0" fontId="5" fillId="8" borderId="3" xfId="0" applyFont="1" applyFill="1" applyBorder="1" applyAlignment="1">
      <alignment horizontal="center"/>
    </xf>
    <xf numFmtId="165" fontId="2" fillId="9" borderId="0" xfId="0" applyNumberFormat="1" applyFont="1" applyFill="1" applyAlignment="1" applyProtection="1">
      <alignment horizontal="left" vertical="center" indent="1"/>
      <protection locked="0"/>
    </xf>
    <xf numFmtId="0" fontId="6" fillId="3" borderId="3" xfId="0" applyFont="1" applyFill="1" applyBorder="1" applyAlignment="1" applyProtection="1">
      <alignment horizontal="left" vertical="center" wrapText="1" indent="1"/>
      <protection locked="0"/>
    </xf>
    <xf numFmtId="15" fontId="5" fillId="0" borderId="0" xfId="0" applyNumberFormat="1" applyFont="1" applyFill="1" applyBorder="1" applyAlignment="1" applyProtection="1">
      <alignment horizontal="center" vertical="center"/>
      <protection locked="0"/>
    </xf>
    <xf numFmtId="0" fontId="0" fillId="0" borderId="3" xfId="0" applyFill="1" applyBorder="1" applyAlignment="1">
      <alignment horizontal="center"/>
    </xf>
    <xf numFmtId="0" fontId="6" fillId="0" borderId="3" xfId="0" applyFont="1" applyFill="1" applyBorder="1" applyAlignment="1">
      <alignment horizontal="center" vertical="center" wrapText="1"/>
    </xf>
    <xf numFmtId="0" fontId="4" fillId="0" borderId="0" xfId="0" applyFont="1" applyAlignment="1">
      <alignment horizontal="right" vertical="center" indent="1"/>
    </xf>
    <xf numFmtId="0" fontId="4" fillId="0" borderId="0" xfId="0" applyFont="1" applyAlignment="1">
      <alignment horizontal="right" vertical="center" indent="1"/>
    </xf>
    <xf numFmtId="0" fontId="8" fillId="0" borderId="0" xfId="3" applyAlignment="1">
      <alignment horizontal="left"/>
    </xf>
    <xf numFmtId="0" fontId="0" fillId="8" borderId="3" xfId="0" applyFill="1" applyBorder="1"/>
    <xf numFmtId="0" fontId="0" fillId="6" borderId="3" xfId="0" applyFill="1" applyBorder="1" applyAlignment="1">
      <alignment horizontal="center" vertical="center"/>
    </xf>
    <xf numFmtId="0" fontId="0" fillId="0" borderId="0" xfId="0" applyAlignment="1">
      <alignment horizontal="left"/>
    </xf>
    <xf numFmtId="0" fontId="8" fillId="0" borderId="0" xfId="3" applyAlignment="1">
      <alignment horizontal="left" wrapText="1"/>
    </xf>
    <xf numFmtId="0" fontId="4" fillId="0" borderId="0" xfId="0" applyFont="1" applyAlignment="1">
      <alignment horizontal="right" vertical="center" indent="1"/>
    </xf>
    <xf numFmtId="0" fontId="8" fillId="0" borderId="0" xfId="3" applyFill="1" applyAlignment="1">
      <alignment horizontal="left"/>
    </xf>
    <xf numFmtId="0" fontId="0" fillId="0" borderId="0" xfId="0" applyFill="1"/>
    <xf numFmtId="0" fontId="4" fillId="0" borderId="0" xfId="0" applyFont="1" applyAlignment="1">
      <alignment horizontal="right" vertical="center" indent="1"/>
    </xf>
    <xf numFmtId="0" fontId="8" fillId="0" borderId="0" xfId="3"/>
    <xf numFmtId="0" fontId="8" fillId="0" borderId="0" xfId="3" applyAlignment="1">
      <alignment horizontal="left" vertical="center"/>
    </xf>
    <xf numFmtId="0" fontId="12" fillId="0" borderId="0" xfId="0" applyFont="1"/>
    <xf numFmtId="0" fontId="12" fillId="0" borderId="0" xfId="0" applyFont="1" applyAlignment="1">
      <alignment horizontal="left"/>
    </xf>
    <xf numFmtId="0" fontId="12" fillId="0" borderId="0" xfId="0" applyFont="1" applyAlignment="1">
      <alignment horizontal="center"/>
    </xf>
    <xf numFmtId="15" fontId="13" fillId="3" borderId="3" xfId="0" applyNumberFormat="1" applyFont="1" applyFill="1" applyBorder="1" applyAlignment="1" applyProtection="1">
      <alignment horizontal="center" vertical="center"/>
      <protection locked="0"/>
    </xf>
    <xf numFmtId="0" fontId="5" fillId="2" borderId="3" xfId="0" applyFont="1" applyFill="1" applyBorder="1" applyAlignment="1">
      <alignment horizontal="center" vertical="center" wrapText="1"/>
    </xf>
    <xf numFmtId="0" fontId="9" fillId="2" borderId="3" xfId="0" applyFont="1" applyFill="1" applyBorder="1" applyAlignment="1">
      <alignment vertical="center" wrapText="1"/>
    </xf>
    <xf numFmtId="0" fontId="5" fillId="2" borderId="3" xfId="0" applyFont="1" applyFill="1" applyBorder="1" applyAlignment="1">
      <alignment vertical="center" wrapText="1"/>
    </xf>
    <xf numFmtId="166" fontId="7" fillId="0" borderId="3" xfId="0" applyNumberFormat="1" applyFont="1" applyBorder="1" applyAlignment="1">
      <alignment horizontal="center" vertical="center"/>
    </xf>
    <xf numFmtId="0" fontId="8" fillId="0" borderId="0" xfId="3" applyFill="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6" fontId="7" fillId="0" borderId="3" xfId="0" applyNumberFormat="1" applyFont="1" applyFill="1" applyBorder="1" applyAlignment="1">
      <alignment horizontal="center"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8" borderId="3" xfId="0" applyFill="1" applyBorder="1" applyAlignment="1">
      <alignment horizontal="left"/>
    </xf>
    <xf numFmtId="0" fontId="14" fillId="0" borderId="3" xfId="0" applyFont="1" applyBorder="1" applyAlignment="1">
      <alignment horizontal="left" vertical="center" wrapText="1" indent="1"/>
    </xf>
    <xf numFmtId="15" fontId="7" fillId="3" borderId="3" xfId="0" applyNumberFormat="1" applyFont="1" applyFill="1" applyBorder="1" applyAlignment="1" applyProtection="1">
      <alignment horizontal="center" vertical="center"/>
      <protection locked="0"/>
    </xf>
    <xf numFmtId="0" fontId="11" fillId="3" borderId="3" xfId="0" applyFont="1" applyFill="1" applyBorder="1" applyAlignment="1" applyProtection="1">
      <alignment horizontal="left" vertical="center" wrapText="1" indent="1"/>
      <protection locked="0"/>
    </xf>
    <xf numFmtId="11" fontId="5" fillId="0" borderId="3" xfId="0" applyNumberFormat="1" applyFont="1" applyBorder="1" applyAlignment="1">
      <alignment vertical="top" wrapText="1"/>
    </xf>
    <xf numFmtId="15" fontId="5" fillId="3" borderId="3" xfId="0" applyNumberFormat="1" applyFont="1" applyFill="1" applyBorder="1" applyAlignment="1">
      <alignment horizontal="center" vertical="center"/>
    </xf>
    <xf numFmtId="0" fontId="15" fillId="0" borderId="3" xfId="0" applyFont="1" applyBorder="1" applyAlignment="1">
      <alignment horizontal="left" vertical="center" wrapText="1" indent="1"/>
    </xf>
    <xf numFmtId="0" fontId="15" fillId="3"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0" borderId="0" xfId="0" applyAlignment="1">
      <alignment horizontal="right"/>
    </xf>
    <xf numFmtId="0" fontId="0" fillId="0" borderId="0" xfId="0" applyBorder="1" applyAlignment="1">
      <alignment vertical="center"/>
    </xf>
    <xf numFmtId="0" fontId="12" fillId="0" borderId="0" xfId="0" applyFont="1" applyBorder="1"/>
    <xf numFmtId="0" fontId="0" fillId="0" borderId="0" xfId="0" applyAlignment="1"/>
    <xf numFmtId="0" fontId="0" fillId="0" borderId="0" xfId="0" applyAlignment="1">
      <alignment horizontal="center" vertical="center"/>
    </xf>
    <xf numFmtId="167" fontId="0" fillId="0" borderId="0" xfId="0" applyNumberFormat="1" applyAlignment="1">
      <alignment horizontal="right"/>
    </xf>
    <xf numFmtId="16" fontId="6" fillId="0" borderId="3" xfId="0" applyNumberFormat="1" applyFont="1" applyBorder="1" applyAlignment="1">
      <alignment horizontal="left" vertical="center" wrapText="1" indent="1"/>
    </xf>
    <xf numFmtId="0" fontId="16" fillId="0" borderId="3" xfId="0" applyFont="1" applyBorder="1" applyAlignment="1">
      <alignment horizontal="left" vertical="center" wrapText="1" indent="1"/>
    </xf>
    <xf numFmtId="0" fontId="17" fillId="0" borderId="3" xfId="0" applyFont="1" applyBorder="1" applyAlignment="1">
      <alignment horizontal="left" vertical="center" wrapText="1" indent="1"/>
    </xf>
    <xf numFmtId="0" fontId="6" fillId="2" borderId="3" xfId="0" applyFont="1" applyFill="1" applyBorder="1" applyAlignment="1" applyProtection="1">
      <alignment horizontal="left" vertical="center" wrapText="1" indent="1"/>
      <protection locked="0"/>
    </xf>
    <xf numFmtId="0" fontId="0" fillId="0" borderId="1" xfId="0" applyBorder="1" applyAlignment="1">
      <alignment horizontal="center" vertical="center"/>
    </xf>
    <xf numFmtId="0" fontId="6" fillId="2" borderId="3" xfId="0" applyFont="1" applyFill="1" applyBorder="1" applyAlignment="1">
      <alignment horizontal="left" vertical="center" wrapText="1" indent="1"/>
    </xf>
    <xf numFmtId="0" fontId="18" fillId="3" borderId="3" xfId="0" applyFont="1" applyFill="1" applyBorder="1" applyAlignment="1" applyProtection="1">
      <alignment horizontal="left" vertical="center" wrapText="1" indent="1"/>
      <protection locked="0"/>
    </xf>
    <xf numFmtId="0" fontId="6" fillId="0" borderId="3" xfId="0" applyFont="1" applyBorder="1" applyAlignment="1">
      <alignment vertical="center" wrapText="1"/>
    </xf>
    <xf numFmtId="15" fontId="13" fillId="2" borderId="3" xfId="0" applyNumberFormat="1" applyFont="1" applyFill="1" applyBorder="1" applyAlignment="1" applyProtection="1">
      <alignment horizontal="center" vertical="center"/>
      <protection locked="0"/>
    </xf>
    <xf numFmtId="15" fontId="5" fillId="2" borderId="3" xfId="0" applyNumberFormat="1" applyFont="1" applyFill="1" applyBorder="1" applyAlignment="1" applyProtection="1">
      <alignment horizontal="center" vertical="center"/>
      <protection locked="0"/>
    </xf>
    <xf numFmtId="1" fontId="5" fillId="2" borderId="3" xfId="0" applyNumberFormat="1" applyFont="1" applyFill="1" applyBorder="1" applyAlignment="1" applyProtection="1">
      <alignment horizontal="center" vertical="center"/>
      <protection locked="0"/>
    </xf>
    <xf numFmtId="0" fontId="15" fillId="0" borderId="3" xfId="0" applyFont="1" applyFill="1" applyBorder="1" applyAlignment="1" applyProtection="1">
      <alignment horizontal="left" vertical="center" wrapText="1" indent="1"/>
      <protection locked="0"/>
    </xf>
    <xf numFmtId="0" fontId="15" fillId="0" borderId="3" xfId="0" applyFont="1" applyFill="1" applyBorder="1" applyAlignment="1">
      <alignment horizontal="left" vertical="center" wrapText="1" indent="1"/>
    </xf>
    <xf numFmtId="15" fontId="5" fillId="7" borderId="3" xfId="0" applyNumberFormat="1" applyFont="1" applyFill="1" applyBorder="1" applyAlignment="1" applyProtection="1">
      <alignment horizontal="center" vertical="center"/>
      <protection locked="0"/>
    </xf>
    <xf numFmtId="0" fontId="15" fillId="8" borderId="3" xfId="0" applyFont="1" applyFill="1" applyBorder="1" applyAlignment="1">
      <alignment horizontal="left" vertical="center" wrapText="1" indent="1"/>
    </xf>
    <xf numFmtId="0" fontId="5" fillId="10" borderId="3" xfId="0" applyFont="1" applyFill="1" applyBorder="1" applyAlignment="1">
      <alignment horizontal="center" vertical="center" wrapText="1"/>
    </xf>
    <xf numFmtId="0" fontId="19" fillId="2" borderId="0" xfId="0" applyFont="1" applyFill="1"/>
    <xf numFmtId="15" fontId="0" fillId="3" borderId="3" xfId="0" applyNumberFormat="1" applyFont="1" applyFill="1" applyBorder="1" applyAlignment="1" applyProtection="1">
      <alignment horizontal="center" vertical="center"/>
      <protection locked="0"/>
    </xf>
    <xf numFmtId="49" fontId="5" fillId="0" borderId="3" xfId="0" applyNumberFormat="1" applyFont="1" applyBorder="1" applyAlignment="1">
      <alignment vertical="center"/>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1" fontId="7" fillId="3" borderId="3" xfId="0" applyNumberFormat="1" applyFont="1" applyFill="1" applyBorder="1" applyAlignment="1" applyProtection="1">
      <alignment horizontal="center" vertical="center"/>
      <protection locked="0"/>
    </xf>
    <xf numFmtId="15" fontId="7" fillId="0" borderId="3" xfId="0" applyNumberFormat="1" applyFont="1" applyBorder="1" applyAlignment="1">
      <alignment horizontal="center" vertical="center"/>
    </xf>
    <xf numFmtId="0" fontId="7" fillId="2" borderId="3" xfId="0" applyFont="1" applyFill="1" applyBorder="1" applyAlignment="1">
      <alignment horizontal="center" vertical="center"/>
    </xf>
    <xf numFmtId="0" fontId="7" fillId="2" borderId="3" xfId="0" applyFont="1" applyFill="1" applyBorder="1" applyAlignment="1">
      <alignment vertical="center" wrapText="1"/>
    </xf>
    <xf numFmtId="0" fontId="7" fillId="2" borderId="3" xfId="0" applyFont="1" applyFill="1" applyBorder="1" applyAlignment="1">
      <alignment horizontal="center" vertical="center" wrapText="1"/>
    </xf>
    <xf numFmtId="15" fontId="7" fillId="2" borderId="3" xfId="0" applyNumberFormat="1" applyFont="1" applyFill="1" applyBorder="1" applyAlignment="1">
      <alignment horizontal="center" vertical="center"/>
    </xf>
    <xf numFmtId="166" fontId="7" fillId="2" borderId="3" xfId="0" applyNumberFormat="1" applyFont="1" applyFill="1" applyBorder="1" applyAlignment="1">
      <alignment horizontal="center" vertical="center"/>
    </xf>
    <xf numFmtId="0" fontId="17" fillId="2" borderId="3" xfId="0" applyFont="1" applyFill="1" applyBorder="1" applyAlignment="1">
      <alignment horizontal="left" vertical="center" wrapText="1"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6" xfId="0" applyBorder="1" applyAlignment="1">
      <alignment horizontal="center"/>
    </xf>
  </cellXfs>
  <cellStyles count="4">
    <cellStyle name="Comma 2" xfId="2" xr:uid="{00000000-0005-0000-0000-000000000000}"/>
    <cellStyle name="Hyperlink" xfId="3" builtinId="8"/>
    <cellStyle name="Normal" xfId="0" builtinId="0"/>
    <cellStyle name="Normal 2" xfId="1" xr:uid="{00000000-0005-0000-0000-000003000000}"/>
  </cellStyles>
  <dxfs count="2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D00000"/>
      <color rgb="FF08820B"/>
      <color rgb="FFFFFF00"/>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2.xml"/><Relationship Id="rId128"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externalLink" Target="externalLinks/externalLink3.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F99628A-982D-421C-B46D-66802E7E6B1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762D18-5D43-4C78-A231-F8C3ACB33CB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42F6ED8-EAFE-46E9-AE2C-AE354665C22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72DBAFB-3C7B-4DB1-B8D6-EF329A6E4A8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316DB1F-237D-4BA4-8ABA-CD9817AF013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9D0E1BC-A944-463F-A330-79CC8A554FC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F3C6E5A-7B17-434A-926C-86E277EE83B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1B98CB9-7AA9-4514-BA76-810F50D6EA8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31DB80E-C462-4964-AA6E-C87714A771C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372EBE0-482A-4DD4-B23D-EB947EC509E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BAD098B-7E10-489E-A245-709401909DF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064D9C9-105E-4C25-814F-0A883593CFA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4CF2648-442D-490E-BCB3-EDF4CBC7354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17C561B-C33F-437A-AA55-BA851144610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48780E3-3E1C-49DB-A376-0D2F85E7734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1B4C9B1-8BFB-4A13-ABE2-0F159D74246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FCF6202-1911-425B-B8E0-72E404ABFFA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A7BF890-C50F-4293-89A6-B7F841154F8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CD4AD32-E820-4A12-82D1-47A32F6D706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DAA8AC4-81CF-426F-A411-C3D6AF35999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41CA0A9-CF23-4DC4-8751-A1ED9C943A8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E3C79CF-9131-4DEA-A3A4-B4745D5020D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2344142-2810-444C-A159-1638E90EAE1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433AC12-B027-4843-B91B-C53E99AB0D3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1B7791A-84F6-46D3-9846-8A5B0FE24E0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9F5FE1F-92A5-4C6B-A5CA-0DABF122860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DF1A464-2455-4228-80FA-B8A219F46CB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D075C3-F8B9-4044-85F8-ABE0B4213DD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C52D53F-A57A-47F8-839E-F51D12ADAA2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C4D250-2EF4-4B06-A2BC-D71A89FBFAE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17B2E49-C96E-4437-9F30-BF76D632B30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0491685-BB32-45DC-AEF2-544DD4A796E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38A5CE7-FDF4-4A8E-9531-DC35A1F5489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7464E3A-F575-46B9-8AF1-1C3872F41F4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986714C-54E9-436A-A34C-9140ED829E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FA5B94A-3BEA-402B-AC35-EE6B9C47FFA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B63B17A-00F9-4A92-A8D3-4835312B2DA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34F01AB-C4F7-4B8D-807B-A0C540D5C4C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F6B1A766-179B-48EA-B5B4-B8185AB5E97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FB988A90-617C-4B97-B11B-EF8DB99A279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6BCB17E-6602-4777-9C67-FBD70FBE0E5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CC5FC1B-E734-475C-9391-CE8E5276AF7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253CFC6-A67A-46D3-A273-8B5701437DF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8E587C3-B385-4E93-BA23-9A6569168BB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A6A8ADD-26D7-4AE9-BFC6-DE42434F9B3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D7214FB-02DF-4EDE-AF49-4C8B61C4275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32BC54E-F7D0-472B-B0B9-F5FB4C0E32C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338C784-C0DD-45E8-840E-C70392D5A39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716C7A5-9D6B-4054-86D0-05930FFD8E3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87B6198-7F04-46E0-BEED-9396ED718F5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2BD17DB-A4CA-4B23-84A4-510D8CBD897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FAA7CAD-296F-4622-A482-1F707B72342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74E194-7A0C-4B68-8BAE-C896EEDA1A2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E2B8E53-FE75-412E-90B8-3EE837B005B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39ADA86-3348-446A-9ABD-2C14FCF7A81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DDA417F-57EF-4EF6-BF1B-E648A10884E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63726DC-7A16-4BC0-A33C-952D425F66F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E87B3D4-852F-4626-8141-CB225E084A9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E84F5C4-D52A-47BD-8076-C8EA399D3E7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108DE02-49BA-4076-9B83-BAED8E375F9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0D68FFC-CCBF-4958-A096-976E1AFA919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E9E0DAB-2F93-4D58-A011-DA55AF4D799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CD0DAC9-2638-4E8A-953C-B0E1F4743D4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0ED3E1F-5236-444C-BE99-51D45BD6678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EB9F34E-3C17-4872-BA1A-8E259EC918C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A522676-3F71-4A9C-84B4-1234F9FE0AE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1032DCB-8339-439B-B8A7-BF897973936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4D5B146-F18A-40A3-A368-67452E928F3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356C572-064D-471E-9251-64DD7F1A408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F937706-A0CC-4AB4-9A8F-D530948A702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8D35408-DDCC-4936-99F2-24D973B4FD3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F1483E5-4312-4DFA-8058-F71A5502069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2A32E1-3C3B-4691-92F7-2C62F1B447A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8631FEB-3CB9-4907-88A7-EC82790FEF3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A9931EE-ABF3-4A85-B200-5AEF7297644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6DC1E8D-CCFE-40DF-B5E5-1D60E66CF9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1282560-FF4C-4B6F-9EE7-0A9465F7F8A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3A2FB24-11FC-44FB-BD76-E3883D54494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01B04CC-DAD6-45C6-B3D5-8D8508C17D8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F776070-5C52-4F18-9F0C-09BC3717995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DA9940D-0BA9-41E4-9067-C7D429AE371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121A0DD-BCD1-44AA-AF1E-54C52F2D9C3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817A318-8D92-4116-9968-A9E9FE9B6AC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9528001-8C59-496F-AC14-BB3DA3745B2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6B5D9F4-79F2-422A-83B2-7752CAF1772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45234F0-24DE-4094-BE1A-840098D5F4D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89E54F4-5062-4CA1-9F9D-D9B7371213B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A0DDF69-050B-4AB0-908F-A0D7B978FE9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90320E2-C567-4A28-B667-12055BB8396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81F7AB6-D584-42F8-B629-8ED449DB82D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471ECEE-7A17-4BED-ADE0-54812B49B8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4AD5596-59A5-4579-B4F3-F453BC97838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1D12013-8554-4B43-B581-EBD187E9260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BAF9D28-1CD7-427E-AFFF-DF351A4927C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0D60753-9375-42C6-A13D-94A7AFD2D7B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A7E1BCC-C252-4E55-A96E-398E294EE3D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365BB4E-5E56-41EE-B3C0-E3A64C0C6D6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AC65700-20C9-4481-B25B-184DD9AA0AE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8461C28-8BDA-41AE-A77C-49BA2DFAC00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5A8DED1-8C78-40E3-80A8-7C650F4314B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469207A-EB4E-4FD3-B272-A071094F785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6E6ECAA-A587-4AFE-A606-7D1D6AA150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9FE482F-0B51-4CE6-B0D6-5C3C764AC72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32D26EC-BBF7-4665-8BFC-C672AE3CA72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4303A04-C074-4BCB-BFB2-1B23AFC8F9C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7883AA7-267C-462A-9132-247DD9CCA7B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F112201-2059-45D3-A786-8959C9CF5D2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0D5286F-6E41-4210-B1EB-C7185DBB81C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88AEA6E-6FAD-4232-A4CD-4FA51E23951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0E0EB2D-B5C8-46C1-929A-C911BA0607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79B52A3-7CE4-455E-A0B1-BBC1A32D053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C7345-4B85-4354-A551-C1EBC7555E7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6742382-3FA1-458B-8E22-6EA82032B6A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2C393B1-A551-47D2-9E4A-231B0E2E66D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27E7DC9-3AA8-4D27-B90F-CFF5FAF475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6D335B2-D511-45A6-9E10-FDA1926298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4638655-2D23-4B29-8779-34D3147155C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A5407BD-DE56-4793-A839-0557704FAE4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4DDB40A-B724-413F-A1A9-78C0FEC8ADD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7042181-0C6A-4732-A60D-BEAE7AFF4DC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ven%20Vanguardia\AppData\Local\Microsoft\Windows\INetCache\Content.Outlook\E2OYBMOA\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99.bin"/></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10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2" Type="http://schemas.openxmlformats.org/officeDocument/2006/relationships/drawing" Target="../drawings/drawing109.xml"/><Relationship Id="rId1" Type="http://schemas.openxmlformats.org/officeDocument/2006/relationships/printerSettings" Target="../printerSettings/printerSettings101.bin"/></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2.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3.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4.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5.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6.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7.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09.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123"/>
  <sheetViews>
    <sheetView view="pageBreakPreview" zoomScaleSheetLayoutView="100" workbookViewId="0"/>
  </sheetViews>
  <sheetFormatPr defaultRowHeight="14.4" x14ac:dyDescent="0.3"/>
  <cols>
    <col min="1" max="1" width="5.5546875" customWidth="1"/>
    <col min="2" max="2" width="42" customWidth="1"/>
    <col min="3" max="3" width="23.88671875" customWidth="1"/>
  </cols>
  <sheetData>
    <row r="1" spans="1:3" ht="21.75" customHeight="1" x14ac:dyDescent="0.35">
      <c r="A1" s="58"/>
      <c r="B1" s="57" t="s">
        <v>3244</v>
      </c>
    </row>
    <row r="2" spans="1:3" ht="21.75" customHeight="1" x14ac:dyDescent="0.3">
      <c r="B2" s="79"/>
      <c r="C2" s="78" t="s">
        <v>2469</v>
      </c>
    </row>
    <row r="3" spans="1:3" ht="21.75" customHeight="1" x14ac:dyDescent="0.3">
      <c r="A3" s="23">
        <v>1</v>
      </c>
      <c r="B3" s="76" t="s">
        <v>814</v>
      </c>
      <c r="C3" s="103" t="s">
        <v>2454</v>
      </c>
    </row>
    <row r="4" spans="1:3" ht="21.75" customHeight="1" x14ac:dyDescent="0.3">
      <c r="A4" s="23">
        <v>2</v>
      </c>
      <c r="B4" s="76" t="s">
        <v>23</v>
      </c>
      <c r="C4" s="77" t="s">
        <v>2454</v>
      </c>
    </row>
    <row r="5" spans="1:3" ht="21.75" customHeight="1" x14ac:dyDescent="0.3">
      <c r="A5" s="23">
        <v>3</v>
      </c>
      <c r="B5" s="76" t="s">
        <v>126</v>
      </c>
      <c r="C5" s="77" t="s">
        <v>2454</v>
      </c>
    </row>
    <row r="6" spans="1:3" ht="21.75" customHeight="1" x14ac:dyDescent="0.3">
      <c r="A6" s="23">
        <v>4</v>
      </c>
      <c r="B6" s="76" t="s">
        <v>128</v>
      </c>
      <c r="C6" s="77" t="s">
        <v>2454</v>
      </c>
    </row>
    <row r="7" spans="1:3" ht="21.75" customHeight="1" x14ac:dyDescent="0.3">
      <c r="A7" s="23">
        <v>5</v>
      </c>
      <c r="B7" s="76" t="s">
        <v>166</v>
      </c>
      <c r="C7" s="77" t="s">
        <v>2454</v>
      </c>
    </row>
    <row r="8" spans="1:3" ht="21.75" customHeight="1" x14ac:dyDescent="0.3">
      <c r="A8" s="23">
        <v>6</v>
      </c>
      <c r="B8" s="76" t="s">
        <v>204</v>
      </c>
      <c r="C8" s="77" t="s">
        <v>2454</v>
      </c>
    </row>
    <row r="9" spans="1:3" ht="21.75" customHeight="1" x14ac:dyDescent="0.3">
      <c r="A9" s="23">
        <v>7</v>
      </c>
      <c r="B9" s="76" t="s">
        <v>242</v>
      </c>
      <c r="C9" s="77" t="s">
        <v>2454</v>
      </c>
    </row>
    <row r="10" spans="1:3" ht="21.75" customHeight="1" x14ac:dyDescent="0.3">
      <c r="A10" s="23">
        <v>8</v>
      </c>
      <c r="B10" s="76" t="s">
        <v>280</v>
      </c>
      <c r="C10" s="77" t="s">
        <v>2454</v>
      </c>
    </row>
    <row r="11" spans="1:3" ht="21.75" customHeight="1" x14ac:dyDescent="0.3">
      <c r="A11" s="23">
        <v>9</v>
      </c>
      <c r="B11" s="76" t="s">
        <v>318</v>
      </c>
      <c r="C11" s="77" t="s">
        <v>2454</v>
      </c>
    </row>
    <row r="12" spans="1:3" ht="21.75" customHeight="1" x14ac:dyDescent="0.3">
      <c r="A12" s="23">
        <v>10</v>
      </c>
      <c r="B12" s="76" t="s">
        <v>955</v>
      </c>
      <c r="C12" s="77" t="s">
        <v>2454</v>
      </c>
    </row>
    <row r="13" spans="1:3" ht="21.75" customHeight="1" x14ac:dyDescent="0.3">
      <c r="A13" s="23">
        <v>11</v>
      </c>
      <c r="B13" s="76" t="s">
        <v>956</v>
      </c>
      <c r="C13" s="77" t="s">
        <v>2454</v>
      </c>
    </row>
    <row r="14" spans="1:3" ht="21.75" customHeight="1" x14ac:dyDescent="0.3">
      <c r="A14" s="23">
        <v>12</v>
      </c>
      <c r="B14" s="76" t="s">
        <v>957</v>
      </c>
      <c r="C14" s="77" t="s">
        <v>2454</v>
      </c>
    </row>
    <row r="15" spans="1:3" ht="21.75" customHeight="1" x14ac:dyDescent="0.3">
      <c r="A15" s="23">
        <v>13</v>
      </c>
      <c r="B15" s="76" t="s">
        <v>958</v>
      </c>
      <c r="C15" s="77" t="s">
        <v>2454</v>
      </c>
    </row>
    <row r="16" spans="1:3" ht="21.75" customHeight="1" x14ac:dyDescent="0.3">
      <c r="A16" s="23">
        <v>14</v>
      </c>
      <c r="B16" s="76" t="s">
        <v>962</v>
      </c>
      <c r="C16" s="77" t="s">
        <v>2454</v>
      </c>
    </row>
    <row r="17" spans="1:3" ht="21.75" customHeight="1" x14ac:dyDescent="0.3">
      <c r="A17" s="23">
        <v>15</v>
      </c>
      <c r="B17" s="76" t="s">
        <v>960</v>
      </c>
      <c r="C17" s="77" t="s">
        <v>2454</v>
      </c>
    </row>
    <row r="18" spans="1:3" ht="21.75" customHeight="1" x14ac:dyDescent="0.3">
      <c r="A18" s="23">
        <v>16</v>
      </c>
      <c r="B18" s="76" t="s">
        <v>959</v>
      </c>
      <c r="C18" s="77" t="s">
        <v>2454</v>
      </c>
    </row>
    <row r="19" spans="1:3" ht="21.75" customHeight="1" x14ac:dyDescent="0.3">
      <c r="A19" s="23">
        <v>17</v>
      </c>
      <c r="B19" s="76" t="s">
        <v>965</v>
      </c>
      <c r="C19" s="77" t="s">
        <v>2454</v>
      </c>
    </row>
    <row r="20" spans="1:3" ht="21.75" customHeight="1" x14ac:dyDescent="0.3">
      <c r="A20" s="23">
        <v>18</v>
      </c>
      <c r="B20" s="76" t="s">
        <v>966</v>
      </c>
      <c r="C20" s="77" t="s">
        <v>2454</v>
      </c>
    </row>
    <row r="21" spans="1:3" ht="21.75" customHeight="1" x14ac:dyDescent="0.3">
      <c r="A21" s="23">
        <v>19</v>
      </c>
      <c r="B21" s="76" t="s">
        <v>542</v>
      </c>
      <c r="C21" s="77" t="s">
        <v>2454</v>
      </c>
    </row>
    <row r="22" spans="1:3" ht="21.75" customHeight="1" x14ac:dyDescent="0.3">
      <c r="A22" s="23">
        <v>20</v>
      </c>
      <c r="B22" s="76" t="s">
        <v>961</v>
      </c>
      <c r="C22" s="77" t="s">
        <v>2454</v>
      </c>
    </row>
    <row r="23" spans="1:3" ht="21.75" customHeight="1" x14ac:dyDescent="0.3">
      <c r="A23" s="23">
        <v>21</v>
      </c>
      <c r="B23" s="76" t="s">
        <v>817</v>
      </c>
      <c r="C23" s="77" t="s">
        <v>2454</v>
      </c>
    </row>
    <row r="24" spans="1:3" ht="21.75" customHeight="1" x14ac:dyDescent="0.3">
      <c r="A24" s="23">
        <v>22</v>
      </c>
      <c r="B24" s="76" t="s">
        <v>825</v>
      </c>
      <c r="C24" s="77" t="s">
        <v>2454</v>
      </c>
    </row>
    <row r="25" spans="1:3" ht="21.75" customHeight="1" x14ac:dyDescent="0.3">
      <c r="A25" s="23">
        <v>23</v>
      </c>
      <c r="B25" s="80" t="s">
        <v>964</v>
      </c>
      <c r="C25" s="77" t="s">
        <v>2470</v>
      </c>
    </row>
    <row r="26" spans="1:3" ht="21.75" customHeight="1" x14ac:dyDescent="0.3">
      <c r="A26" s="23">
        <v>24</v>
      </c>
      <c r="B26" s="80" t="s">
        <v>963</v>
      </c>
      <c r="C26" s="77" t="s">
        <v>2454</v>
      </c>
    </row>
    <row r="27" spans="1:3" ht="21.75" customHeight="1" x14ac:dyDescent="0.3">
      <c r="A27" s="23">
        <v>25</v>
      </c>
      <c r="B27" s="80" t="s">
        <v>967</v>
      </c>
      <c r="C27" s="77" t="s">
        <v>2454</v>
      </c>
    </row>
    <row r="28" spans="1:3" ht="21.75" customHeight="1" x14ac:dyDescent="0.3">
      <c r="A28" s="23">
        <v>26</v>
      </c>
      <c r="B28" s="80" t="s">
        <v>968</v>
      </c>
      <c r="C28" s="77" t="s">
        <v>2454</v>
      </c>
    </row>
    <row r="29" spans="1:3" ht="21.75" customHeight="1" x14ac:dyDescent="0.3">
      <c r="A29" s="23">
        <v>27</v>
      </c>
      <c r="B29" s="80" t="s">
        <v>969</v>
      </c>
      <c r="C29" s="77" t="s">
        <v>2454</v>
      </c>
    </row>
    <row r="30" spans="1:3" ht="21.75" customHeight="1" x14ac:dyDescent="0.3">
      <c r="A30" s="23">
        <v>28</v>
      </c>
      <c r="B30" s="80" t="s">
        <v>802</v>
      </c>
      <c r="C30" s="77" t="s">
        <v>2454</v>
      </c>
    </row>
    <row r="31" spans="1:3" ht="21.75" customHeight="1" x14ac:dyDescent="0.3">
      <c r="A31" s="23">
        <v>29</v>
      </c>
      <c r="B31" s="80" t="s">
        <v>803</v>
      </c>
      <c r="C31" s="77" t="s">
        <v>2454</v>
      </c>
    </row>
    <row r="32" spans="1:3" ht="21.75" customHeight="1" x14ac:dyDescent="0.3">
      <c r="A32" s="23">
        <v>30</v>
      </c>
      <c r="B32" s="80" t="s">
        <v>970</v>
      </c>
      <c r="C32" s="77" t="s">
        <v>2454</v>
      </c>
    </row>
    <row r="33" spans="1:3" ht="21.75" customHeight="1" x14ac:dyDescent="0.3">
      <c r="A33" s="23">
        <v>31</v>
      </c>
      <c r="B33" s="80" t="s">
        <v>971</v>
      </c>
      <c r="C33" s="77" t="s">
        <v>2454</v>
      </c>
    </row>
    <row r="34" spans="1:3" ht="21.75" customHeight="1" x14ac:dyDescent="0.3">
      <c r="A34" s="100">
        <v>32</v>
      </c>
      <c r="B34" s="80" t="s">
        <v>972</v>
      </c>
      <c r="C34" s="77" t="s">
        <v>2454</v>
      </c>
    </row>
    <row r="35" spans="1:3" ht="21.75" customHeight="1" x14ac:dyDescent="0.3">
      <c r="A35" s="100">
        <v>33</v>
      </c>
      <c r="B35" s="80" t="s">
        <v>2439</v>
      </c>
      <c r="C35" s="77" t="s">
        <v>2454</v>
      </c>
    </row>
    <row r="36" spans="1:3" ht="21.75" customHeight="1" x14ac:dyDescent="0.3">
      <c r="A36" s="100">
        <v>34</v>
      </c>
      <c r="B36" s="76" t="s">
        <v>2644</v>
      </c>
      <c r="C36" s="77" t="s">
        <v>2454</v>
      </c>
    </row>
    <row r="37" spans="1:3" ht="21.75" customHeight="1" x14ac:dyDescent="0.3">
      <c r="A37" s="100">
        <v>35</v>
      </c>
      <c r="B37" s="80" t="s">
        <v>857</v>
      </c>
      <c r="C37" s="77" t="s">
        <v>2454</v>
      </c>
    </row>
    <row r="38" spans="1:3" ht="21.75" customHeight="1" x14ac:dyDescent="0.3">
      <c r="A38" s="100">
        <v>36</v>
      </c>
      <c r="B38" s="76" t="s">
        <v>873</v>
      </c>
      <c r="C38" s="77" t="s">
        <v>2471</v>
      </c>
    </row>
    <row r="39" spans="1:3" ht="21.75" customHeight="1" x14ac:dyDescent="0.3">
      <c r="A39" s="100">
        <v>37</v>
      </c>
      <c r="B39" s="76" t="s">
        <v>1516</v>
      </c>
      <c r="C39" s="77" t="s">
        <v>2471</v>
      </c>
    </row>
    <row r="40" spans="1:3" ht="21.75" customHeight="1" x14ac:dyDescent="0.3">
      <c r="A40" s="100">
        <v>38</v>
      </c>
      <c r="B40" s="76" t="s">
        <v>1517</v>
      </c>
      <c r="C40" s="77" t="s">
        <v>2471</v>
      </c>
    </row>
    <row r="41" spans="1:3" ht="21.75" customHeight="1" x14ac:dyDescent="0.3">
      <c r="A41" s="100">
        <v>39</v>
      </c>
      <c r="B41" s="76" t="s">
        <v>1518</v>
      </c>
      <c r="C41" s="77" t="s">
        <v>2470</v>
      </c>
    </row>
    <row r="42" spans="1:3" ht="21.75" customHeight="1" x14ac:dyDescent="0.3">
      <c r="A42" s="100">
        <v>40</v>
      </c>
      <c r="B42" s="76" t="s">
        <v>1519</v>
      </c>
      <c r="C42" s="77" t="s">
        <v>2470</v>
      </c>
    </row>
    <row r="43" spans="1:3" ht="21.75" customHeight="1" x14ac:dyDescent="0.3">
      <c r="A43" s="100">
        <v>41</v>
      </c>
      <c r="B43" s="76" t="s">
        <v>2453</v>
      </c>
      <c r="C43" s="77" t="s">
        <v>2454</v>
      </c>
    </row>
    <row r="44" spans="1:3" ht="21.75" customHeight="1" x14ac:dyDescent="0.3">
      <c r="A44" s="100">
        <v>42</v>
      </c>
      <c r="B44" s="76" t="s">
        <v>2455</v>
      </c>
      <c r="C44" s="77" t="s">
        <v>2454</v>
      </c>
    </row>
    <row r="45" spans="1:3" ht="21.75" customHeight="1" x14ac:dyDescent="0.3">
      <c r="A45" s="100">
        <v>43</v>
      </c>
      <c r="B45" s="76" t="s">
        <v>2456</v>
      </c>
      <c r="C45" s="77" t="s">
        <v>2454</v>
      </c>
    </row>
    <row r="46" spans="1:3" ht="21.75" customHeight="1" x14ac:dyDescent="0.3">
      <c r="A46" s="100">
        <v>44</v>
      </c>
      <c r="B46" s="76" t="s">
        <v>2457</v>
      </c>
      <c r="C46" s="77" t="s">
        <v>2454</v>
      </c>
    </row>
    <row r="47" spans="1:3" ht="21.75" customHeight="1" x14ac:dyDescent="0.3">
      <c r="A47" s="100">
        <v>45</v>
      </c>
      <c r="B47" s="76" t="s">
        <v>2458</v>
      </c>
      <c r="C47" s="77" t="s">
        <v>2454</v>
      </c>
    </row>
    <row r="48" spans="1:3" ht="21.75" customHeight="1" x14ac:dyDescent="0.3">
      <c r="A48" s="100">
        <v>46</v>
      </c>
      <c r="B48" s="76" t="s">
        <v>2459</v>
      </c>
      <c r="C48" s="77" t="s">
        <v>2454</v>
      </c>
    </row>
    <row r="49" spans="1:3" ht="21.75" customHeight="1" x14ac:dyDescent="0.3">
      <c r="A49" s="100">
        <v>47</v>
      </c>
      <c r="B49" s="76" t="s">
        <v>2460</v>
      </c>
      <c r="C49" s="77" t="s">
        <v>2454</v>
      </c>
    </row>
    <row r="50" spans="1:3" ht="21.75" customHeight="1" x14ac:dyDescent="0.3">
      <c r="A50" s="100">
        <v>48</v>
      </c>
      <c r="B50" s="76" t="s">
        <v>2461</v>
      </c>
      <c r="C50" s="77" t="s">
        <v>2454</v>
      </c>
    </row>
    <row r="51" spans="1:3" ht="21.75" customHeight="1" x14ac:dyDescent="0.3">
      <c r="A51" s="100">
        <v>49</v>
      </c>
      <c r="B51" s="76" t="s">
        <v>2462</v>
      </c>
      <c r="C51" s="77" t="s">
        <v>2454</v>
      </c>
    </row>
    <row r="52" spans="1:3" ht="21.75" customHeight="1" x14ac:dyDescent="0.3">
      <c r="A52" s="100">
        <v>50</v>
      </c>
      <c r="B52" s="76" t="s">
        <v>2463</v>
      </c>
      <c r="C52" s="77" t="s">
        <v>2454</v>
      </c>
    </row>
    <row r="53" spans="1:3" ht="21.75" customHeight="1" x14ac:dyDescent="0.3">
      <c r="A53" s="100">
        <v>51</v>
      </c>
      <c r="B53" s="76" t="s">
        <v>2464</v>
      </c>
      <c r="C53" s="77" t="s">
        <v>2454</v>
      </c>
    </row>
    <row r="54" spans="1:3" ht="21.75" customHeight="1" x14ac:dyDescent="0.3">
      <c r="A54" s="100">
        <v>52</v>
      </c>
      <c r="B54" s="76" t="s">
        <v>2465</v>
      </c>
      <c r="C54" s="77" t="s">
        <v>2454</v>
      </c>
    </row>
    <row r="55" spans="1:3" ht="21.75" customHeight="1" x14ac:dyDescent="0.3">
      <c r="A55" s="100">
        <v>53</v>
      </c>
      <c r="B55" s="76" t="s">
        <v>2466</v>
      </c>
      <c r="C55" s="77" t="s">
        <v>2454</v>
      </c>
    </row>
    <row r="56" spans="1:3" s="83" customFormat="1" ht="21.75" customHeight="1" x14ac:dyDescent="0.3">
      <c r="A56" s="100">
        <v>54</v>
      </c>
      <c r="B56" s="82" t="s">
        <v>2658</v>
      </c>
      <c r="C56" s="77" t="s">
        <v>2454</v>
      </c>
    </row>
    <row r="57" spans="1:3" s="83" customFormat="1" ht="21.75" customHeight="1" x14ac:dyDescent="0.3">
      <c r="A57" s="100">
        <v>55</v>
      </c>
      <c r="B57" s="82" t="s">
        <v>2656</v>
      </c>
      <c r="C57" s="77" t="s">
        <v>2454</v>
      </c>
    </row>
    <row r="58" spans="1:3" s="83" customFormat="1" ht="21.75" customHeight="1" x14ac:dyDescent="0.3">
      <c r="A58" s="100">
        <v>56</v>
      </c>
      <c r="B58" s="82" t="s">
        <v>2659</v>
      </c>
      <c r="C58" s="77" t="s">
        <v>2454</v>
      </c>
    </row>
    <row r="59" spans="1:3" s="83" customFormat="1" ht="21.75" customHeight="1" x14ac:dyDescent="0.3">
      <c r="A59" s="100">
        <v>57</v>
      </c>
      <c r="B59" s="82" t="s">
        <v>2657</v>
      </c>
      <c r="C59" s="77" t="s">
        <v>2454</v>
      </c>
    </row>
    <row r="60" spans="1:3" ht="21.75" customHeight="1" x14ac:dyDescent="0.3">
      <c r="A60" s="100">
        <v>58</v>
      </c>
      <c r="B60" s="76" t="s">
        <v>2467</v>
      </c>
      <c r="C60" s="77" t="s">
        <v>2454</v>
      </c>
    </row>
    <row r="61" spans="1:3" ht="21.75" customHeight="1" x14ac:dyDescent="0.3">
      <c r="A61" s="100">
        <v>59</v>
      </c>
      <c r="B61" s="76" t="s">
        <v>2468</v>
      </c>
      <c r="C61" s="77" t="s">
        <v>2454</v>
      </c>
    </row>
    <row r="62" spans="1:3" ht="21.75" customHeight="1" x14ac:dyDescent="0.3">
      <c r="A62" s="100">
        <v>60</v>
      </c>
      <c r="B62" s="76" t="s">
        <v>2704</v>
      </c>
      <c r="C62" s="77" t="s">
        <v>3149</v>
      </c>
    </row>
    <row r="63" spans="1:3" ht="21.75" customHeight="1" x14ac:dyDescent="0.3">
      <c r="A63" s="100">
        <v>61</v>
      </c>
      <c r="B63" s="76" t="s">
        <v>2705</v>
      </c>
      <c r="C63" s="77" t="s">
        <v>3149</v>
      </c>
    </row>
    <row r="64" spans="1:3" ht="21.75" customHeight="1" x14ac:dyDescent="0.3">
      <c r="A64" s="100">
        <v>62</v>
      </c>
      <c r="B64" s="76" t="s">
        <v>2706</v>
      </c>
      <c r="C64" s="77" t="s">
        <v>3149</v>
      </c>
    </row>
    <row r="65" spans="1:3" ht="21.75" customHeight="1" x14ac:dyDescent="0.3">
      <c r="A65" s="100">
        <v>63</v>
      </c>
      <c r="B65" s="76" t="s">
        <v>2707</v>
      </c>
      <c r="C65" s="77" t="s">
        <v>3149</v>
      </c>
    </row>
    <row r="66" spans="1:3" ht="21.75" customHeight="1" x14ac:dyDescent="0.3">
      <c r="A66" s="100">
        <v>64</v>
      </c>
      <c r="B66" s="76" t="s">
        <v>2708</v>
      </c>
      <c r="C66" s="77" t="s">
        <v>3149</v>
      </c>
    </row>
    <row r="67" spans="1:3" ht="21.75" customHeight="1" x14ac:dyDescent="0.3">
      <c r="A67" s="100">
        <v>65</v>
      </c>
      <c r="B67" s="76" t="s">
        <v>2709</v>
      </c>
      <c r="C67" s="77" t="s">
        <v>3149</v>
      </c>
    </row>
    <row r="68" spans="1:3" ht="21.75" customHeight="1" x14ac:dyDescent="0.3">
      <c r="A68" s="100">
        <v>66</v>
      </c>
      <c r="B68" s="76" t="s">
        <v>1525</v>
      </c>
      <c r="C68" s="77" t="s">
        <v>2454</v>
      </c>
    </row>
    <row r="69" spans="1:3" ht="21.75" customHeight="1" x14ac:dyDescent="0.3">
      <c r="A69" s="100">
        <v>67</v>
      </c>
      <c r="B69" s="76" t="s">
        <v>1524</v>
      </c>
      <c r="C69" s="77" t="s">
        <v>2454</v>
      </c>
    </row>
    <row r="70" spans="1:3" ht="21.75" customHeight="1" x14ac:dyDescent="0.3">
      <c r="A70" s="100">
        <v>68</v>
      </c>
      <c r="B70" s="76" t="s">
        <v>1526</v>
      </c>
      <c r="C70" s="77" t="s">
        <v>2454</v>
      </c>
    </row>
    <row r="71" spans="1:3" ht="21.75" customHeight="1" x14ac:dyDescent="0.3">
      <c r="A71" s="100">
        <v>69</v>
      </c>
      <c r="B71" s="76" t="s">
        <v>1846</v>
      </c>
      <c r="C71" s="77" t="s">
        <v>2454</v>
      </c>
    </row>
    <row r="72" spans="1:3" ht="21.75" customHeight="1" x14ac:dyDescent="0.3">
      <c r="A72" s="100">
        <v>70</v>
      </c>
      <c r="B72" s="76" t="s">
        <v>1527</v>
      </c>
      <c r="C72" s="77" t="s">
        <v>2454</v>
      </c>
    </row>
    <row r="73" spans="1:3" ht="21.75" customHeight="1" x14ac:dyDescent="0.3">
      <c r="A73" s="100">
        <v>71</v>
      </c>
      <c r="B73" s="76" t="s">
        <v>1528</v>
      </c>
      <c r="C73" s="77" t="s">
        <v>2454</v>
      </c>
    </row>
    <row r="74" spans="1:3" ht="21.75" customHeight="1" x14ac:dyDescent="0.3">
      <c r="A74" s="100">
        <v>72</v>
      </c>
      <c r="B74" s="76" t="s">
        <v>1529</v>
      </c>
      <c r="C74" s="77" t="s">
        <v>2454</v>
      </c>
    </row>
    <row r="75" spans="1:3" ht="21.75" customHeight="1" x14ac:dyDescent="0.3">
      <c r="A75" s="100">
        <v>73</v>
      </c>
      <c r="B75" s="76" t="s">
        <v>1523</v>
      </c>
      <c r="C75" s="77" t="s">
        <v>2454</v>
      </c>
    </row>
    <row r="76" spans="1:3" ht="21.75" customHeight="1" x14ac:dyDescent="0.3">
      <c r="A76" s="100">
        <v>74</v>
      </c>
      <c r="B76" s="86" t="s">
        <v>2804</v>
      </c>
      <c r="C76" s="77" t="s">
        <v>2454</v>
      </c>
    </row>
    <row r="77" spans="1:3" ht="21.75" customHeight="1" x14ac:dyDescent="0.3">
      <c r="A77" s="100">
        <v>75</v>
      </c>
      <c r="B77" s="76" t="s">
        <v>1588</v>
      </c>
      <c r="C77" s="77" t="s">
        <v>2454</v>
      </c>
    </row>
    <row r="78" spans="1:3" ht="21.75" customHeight="1" x14ac:dyDescent="0.3">
      <c r="A78" s="100">
        <v>76</v>
      </c>
      <c r="B78" s="76" t="s">
        <v>2328</v>
      </c>
      <c r="C78" s="77" t="s">
        <v>2454</v>
      </c>
    </row>
    <row r="79" spans="1:3" ht="21.75" customHeight="1" x14ac:dyDescent="0.3">
      <c r="A79" s="100">
        <v>77</v>
      </c>
      <c r="B79" s="76" t="s">
        <v>1584</v>
      </c>
      <c r="C79" s="77" t="s">
        <v>2454</v>
      </c>
    </row>
    <row r="80" spans="1:3" ht="21.75" customHeight="1" x14ac:dyDescent="0.3">
      <c r="A80" s="100">
        <v>78</v>
      </c>
      <c r="B80" s="76" t="s">
        <v>1678</v>
      </c>
      <c r="C80" s="77" t="s">
        <v>2454</v>
      </c>
    </row>
    <row r="81" spans="1:3" ht="21.75" customHeight="1" x14ac:dyDescent="0.3">
      <c r="A81" s="100">
        <v>79</v>
      </c>
      <c r="B81" s="76" t="s">
        <v>1617</v>
      </c>
      <c r="C81" s="77" t="s">
        <v>2454</v>
      </c>
    </row>
    <row r="82" spans="1:3" ht="21.75" customHeight="1" x14ac:dyDescent="0.3">
      <c r="A82" s="100">
        <v>80</v>
      </c>
      <c r="B82" s="76" t="s">
        <v>1679</v>
      </c>
      <c r="C82" s="77" t="s">
        <v>2454</v>
      </c>
    </row>
    <row r="83" spans="1:3" ht="21.75" customHeight="1" x14ac:dyDescent="0.3">
      <c r="A83" s="100">
        <v>81</v>
      </c>
      <c r="B83" s="76" t="s">
        <v>1680</v>
      </c>
      <c r="C83" s="77" t="s">
        <v>2454</v>
      </c>
    </row>
    <row r="84" spans="1:3" ht="21.75" customHeight="1" x14ac:dyDescent="0.3">
      <c r="A84" s="100">
        <v>82</v>
      </c>
      <c r="B84" s="76" t="s">
        <v>2440</v>
      </c>
      <c r="C84" s="77" t="s">
        <v>2454</v>
      </c>
    </row>
    <row r="85" spans="1:3" ht="21.75" customHeight="1" x14ac:dyDescent="0.3">
      <c r="A85" s="100">
        <v>83</v>
      </c>
      <c r="B85" s="76" t="s">
        <v>1651</v>
      </c>
      <c r="C85" s="77" t="s">
        <v>2470</v>
      </c>
    </row>
    <row r="86" spans="1:3" ht="21.75" customHeight="1" x14ac:dyDescent="0.3">
      <c r="A86" s="100">
        <v>84</v>
      </c>
      <c r="B86" s="76" t="s">
        <v>1662</v>
      </c>
      <c r="C86" s="77" t="s">
        <v>2470</v>
      </c>
    </row>
    <row r="87" spans="1:3" ht="21.75" customHeight="1" x14ac:dyDescent="0.3">
      <c r="A87" s="100">
        <v>85</v>
      </c>
      <c r="B87" s="76" t="s">
        <v>1874</v>
      </c>
      <c r="C87" s="77" t="s">
        <v>2471</v>
      </c>
    </row>
    <row r="88" spans="1:3" ht="21.75" customHeight="1" x14ac:dyDescent="0.3">
      <c r="A88" s="100">
        <v>86</v>
      </c>
      <c r="B88" s="76" t="s">
        <v>2413</v>
      </c>
      <c r="C88" s="77" t="s">
        <v>2471</v>
      </c>
    </row>
    <row r="89" spans="1:3" s="83" customFormat="1" ht="21.75" customHeight="1" x14ac:dyDescent="0.3">
      <c r="A89" s="100">
        <v>87</v>
      </c>
      <c r="B89" s="95" t="s">
        <v>2772</v>
      </c>
      <c r="C89" s="77" t="s">
        <v>2471</v>
      </c>
    </row>
    <row r="90" spans="1:3" ht="21.75" customHeight="1" x14ac:dyDescent="0.3">
      <c r="A90" s="100">
        <v>88</v>
      </c>
      <c r="B90" s="85" t="s">
        <v>2773</v>
      </c>
      <c r="C90" s="77" t="s">
        <v>2454</v>
      </c>
    </row>
    <row r="91" spans="1:3" ht="21.75" customHeight="1" x14ac:dyDescent="0.3">
      <c r="A91" s="100">
        <v>89</v>
      </c>
      <c r="B91" s="85" t="s">
        <v>2774</v>
      </c>
      <c r="C91" s="77" t="s">
        <v>2454</v>
      </c>
    </row>
    <row r="92" spans="1:3" ht="21.75" customHeight="1" x14ac:dyDescent="0.3">
      <c r="A92" s="100">
        <v>90</v>
      </c>
      <c r="B92" s="85" t="s">
        <v>2775</v>
      </c>
      <c r="C92" s="77" t="s">
        <v>2454</v>
      </c>
    </row>
    <row r="93" spans="1:3" ht="21.75" customHeight="1" x14ac:dyDescent="0.3">
      <c r="A93" s="100">
        <v>91</v>
      </c>
      <c r="B93" s="85" t="s">
        <v>2776</v>
      </c>
      <c r="C93" s="77" t="s">
        <v>2454</v>
      </c>
    </row>
    <row r="94" spans="1:3" ht="21.75" customHeight="1" x14ac:dyDescent="0.3">
      <c r="A94" s="100">
        <v>92</v>
      </c>
      <c r="B94" s="85" t="s">
        <v>2777</v>
      </c>
      <c r="C94" s="77" t="s">
        <v>2471</v>
      </c>
    </row>
    <row r="95" spans="1:3" ht="21.75" customHeight="1" x14ac:dyDescent="0.3">
      <c r="A95" s="100">
        <v>93</v>
      </c>
      <c r="B95" s="85" t="s">
        <v>2778</v>
      </c>
      <c r="C95" s="77" t="s">
        <v>2454</v>
      </c>
    </row>
    <row r="96" spans="1:3" ht="21.75" customHeight="1" x14ac:dyDescent="0.3">
      <c r="A96" s="100">
        <v>94</v>
      </c>
      <c r="B96" s="85" t="s">
        <v>2779</v>
      </c>
      <c r="C96" s="77" t="s">
        <v>2470</v>
      </c>
    </row>
    <row r="97" spans="1:3" ht="21.75" customHeight="1" x14ac:dyDescent="0.3">
      <c r="A97" s="100">
        <v>95</v>
      </c>
      <c r="B97" s="85" t="s">
        <v>2780</v>
      </c>
      <c r="C97" s="77" t="s">
        <v>2454</v>
      </c>
    </row>
    <row r="98" spans="1:3" ht="21.75" customHeight="1" x14ac:dyDescent="0.3">
      <c r="A98" s="100">
        <v>96</v>
      </c>
      <c r="B98" s="85" t="s">
        <v>2781</v>
      </c>
      <c r="C98" s="77" t="s">
        <v>2454</v>
      </c>
    </row>
    <row r="99" spans="1:3" ht="21.75" customHeight="1" x14ac:dyDescent="0.3">
      <c r="A99" s="100">
        <v>97</v>
      </c>
      <c r="B99" s="85" t="s">
        <v>2782</v>
      </c>
      <c r="C99" s="77" t="s">
        <v>2454</v>
      </c>
    </row>
    <row r="100" spans="1:3" ht="21.75" customHeight="1" x14ac:dyDescent="0.3">
      <c r="A100" s="100">
        <v>98</v>
      </c>
      <c r="B100" s="85" t="s">
        <v>2783</v>
      </c>
      <c r="C100" s="77" t="s">
        <v>2454</v>
      </c>
    </row>
    <row r="101" spans="1:3" ht="21.75" customHeight="1" x14ac:dyDescent="0.3">
      <c r="A101" s="100">
        <v>99</v>
      </c>
      <c r="B101" s="85" t="s">
        <v>2784</v>
      </c>
      <c r="C101" s="77" t="s">
        <v>2454</v>
      </c>
    </row>
    <row r="102" spans="1:3" ht="21.75" customHeight="1" x14ac:dyDescent="0.3">
      <c r="A102" s="100">
        <v>100</v>
      </c>
      <c r="B102" s="85" t="s">
        <v>2785</v>
      </c>
      <c r="C102" s="77" t="s">
        <v>2454</v>
      </c>
    </row>
    <row r="103" spans="1:3" ht="21.75" customHeight="1" x14ac:dyDescent="0.3">
      <c r="A103" s="100">
        <v>101</v>
      </c>
      <c r="B103" s="85" t="s">
        <v>2786</v>
      </c>
      <c r="C103" s="77" t="s">
        <v>2454</v>
      </c>
    </row>
    <row r="104" spans="1:3" ht="21.75" customHeight="1" x14ac:dyDescent="0.3">
      <c r="A104" s="100">
        <v>102</v>
      </c>
      <c r="B104" s="85" t="s">
        <v>2787</v>
      </c>
      <c r="C104" s="77" t="s">
        <v>2454</v>
      </c>
    </row>
    <row r="105" spans="1:3" ht="21.75" customHeight="1" x14ac:dyDescent="0.3">
      <c r="A105" s="100">
        <v>103</v>
      </c>
      <c r="B105" s="85" t="s">
        <v>2788</v>
      </c>
      <c r="C105" s="77" t="s">
        <v>2454</v>
      </c>
    </row>
    <row r="106" spans="1:3" ht="21.75" customHeight="1" x14ac:dyDescent="0.3">
      <c r="A106" s="100">
        <v>104</v>
      </c>
      <c r="B106" s="85" t="s">
        <v>2789</v>
      </c>
      <c r="C106" s="77" t="s">
        <v>2470</v>
      </c>
    </row>
    <row r="107" spans="1:3" ht="21.75" customHeight="1" x14ac:dyDescent="0.3">
      <c r="A107" s="100">
        <v>105</v>
      </c>
      <c r="B107" s="85" t="s">
        <v>1609</v>
      </c>
      <c r="C107" s="77" t="s">
        <v>2470</v>
      </c>
    </row>
    <row r="108" spans="1:3" ht="21.75" customHeight="1" x14ac:dyDescent="0.3">
      <c r="A108" s="100">
        <v>106</v>
      </c>
      <c r="B108" s="85" t="s">
        <v>2790</v>
      </c>
      <c r="C108" s="77" t="s">
        <v>2470</v>
      </c>
    </row>
    <row r="109" spans="1:3" ht="21.75" customHeight="1" x14ac:dyDescent="0.3">
      <c r="A109" s="100">
        <v>107</v>
      </c>
      <c r="B109" s="85" t="s">
        <v>2791</v>
      </c>
      <c r="C109" s="77" t="s">
        <v>2454</v>
      </c>
    </row>
    <row r="110" spans="1:3" ht="21.75" customHeight="1" x14ac:dyDescent="0.3">
      <c r="A110" s="100">
        <v>108</v>
      </c>
      <c r="B110" s="85" t="s">
        <v>2792</v>
      </c>
      <c r="C110" s="77" t="s">
        <v>2470</v>
      </c>
    </row>
    <row r="111" spans="1:3" ht="21.75" customHeight="1" x14ac:dyDescent="0.3">
      <c r="A111" s="100">
        <v>109</v>
      </c>
      <c r="B111" s="85" t="s">
        <v>2793</v>
      </c>
      <c r="C111" s="77" t="s">
        <v>2454</v>
      </c>
    </row>
    <row r="112" spans="1:3" ht="21.75" customHeight="1" x14ac:dyDescent="0.3">
      <c r="A112" s="100">
        <v>110</v>
      </c>
      <c r="B112" s="85" t="s">
        <v>2794</v>
      </c>
      <c r="C112" s="77" t="s">
        <v>2454</v>
      </c>
    </row>
    <row r="113" spans="1:3" ht="21.75" customHeight="1" x14ac:dyDescent="0.3">
      <c r="A113" s="100">
        <v>111</v>
      </c>
      <c r="B113" s="85" t="s">
        <v>2795</v>
      </c>
      <c r="C113" s="77" t="s">
        <v>2454</v>
      </c>
    </row>
    <row r="114" spans="1:3" ht="21.75" customHeight="1" x14ac:dyDescent="0.3">
      <c r="A114" s="100">
        <v>112</v>
      </c>
      <c r="B114" s="86" t="s">
        <v>2796</v>
      </c>
      <c r="C114" s="77" t="s">
        <v>2454</v>
      </c>
    </row>
    <row r="115" spans="1:3" ht="21.75" customHeight="1" x14ac:dyDescent="0.3">
      <c r="A115" s="100">
        <v>113</v>
      </c>
      <c r="B115" s="86" t="s">
        <v>2797</v>
      </c>
      <c r="C115" s="77" t="s">
        <v>2454</v>
      </c>
    </row>
    <row r="116" spans="1:3" ht="21.75" customHeight="1" x14ac:dyDescent="0.3">
      <c r="A116" s="100">
        <v>114</v>
      </c>
      <c r="B116" s="86" t="s">
        <v>2798</v>
      </c>
      <c r="C116" s="77" t="s">
        <v>2454</v>
      </c>
    </row>
    <row r="117" spans="1:3" ht="21.75" customHeight="1" x14ac:dyDescent="0.3">
      <c r="A117" s="100">
        <v>115</v>
      </c>
      <c r="B117" s="86" t="s">
        <v>2799</v>
      </c>
      <c r="C117" s="77" t="s">
        <v>2454</v>
      </c>
    </row>
    <row r="118" spans="1:3" ht="21.75" customHeight="1" x14ac:dyDescent="0.3">
      <c r="A118" s="100">
        <v>116</v>
      </c>
      <c r="B118" s="86" t="s">
        <v>2800</v>
      </c>
      <c r="C118" s="77" t="s">
        <v>2454</v>
      </c>
    </row>
    <row r="119" spans="1:3" ht="21.75" customHeight="1" x14ac:dyDescent="0.3">
      <c r="A119" s="100">
        <v>117</v>
      </c>
      <c r="B119" s="86" t="s">
        <v>2801</v>
      </c>
      <c r="C119" s="77" t="s">
        <v>2454</v>
      </c>
    </row>
    <row r="120" spans="1:3" ht="21.75" customHeight="1" x14ac:dyDescent="0.3">
      <c r="A120" s="100">
        <v>118</v>
      </c>
      <c r="B120" s="86" t="s">
        <v>2802</v>
      </c>
      <c r="C120" s="77" t="s">
        <v>2454</v>
      </c>
    </row>
    <row r="121" spans="1:3" ht="21.75" customHeight="1" x14ac:dyDescent="0.3">
      <c r="A121" s="100">
        <v>119</v>
      </c>
      <c r="B121" s="86" t="s">
        <v>2803</v>
      </c>
      <c r="C121" s="77" t="s">
        <v>2454</v>
      </c>
    </row>
    <row r="122" spans="1:3" ht="21" customHeight="1" x14ac:dyDescent="0.3">
      <c r="A122" s="23">
        <v>120</v>
      </c>
      <c r="B122" s="85" t="s">
        <v>3192</v>
      </c>
      <c r="C122" s="77" t="s">
        <v>2454</v>
      </c>
    </row>
    <row r="123" spans="1:3" x14ac:dyDescent="0.3">
      <c r="A123" s="102"/>
    </row>
  </sheetData>
  <hyperlinks>
    <hyperlink ref="B4" location="'Hatch Cover'!A1" display="Hatch Cover" xr:uid="{00000000-0004-0000-0000-000000000000}"/>
    <hyperlink ref="B5" location="'No.1 Hatch Cover'!A1" display="No.1 Hatch Cover" xr:uid="{00000000-0004-0000-0000-000001000000}"/>
    <hyperlink ref="B3" location="'HC Emergcy Equipment'!A1" display="Hatch Cover Emergency Equipment" xr:uid="{00000000-0004-0000-0000-000002000000}"/>
    <hyperlink ref="B6" location="'No.2 Hatch Cover'!A1" display="No.2 Hatch Cover" xr:uid="{00000000-0004-0000-0000-000003000000}"/>
    <hyperlink ref="B7" location="'No.3 Hatch Cover'!A1" display="No.3 Hatch Cover" xr:uid="{00000000-0004-0000-0000-000004000000}"/>
    <hyperlink ref="B8" location="'No.4 Hatch Cover'!A1" display="No.4 Hatch Cover" xr:uid="{00000000-0004-0000-0000-000005000000}"/>
    <hyperlink ref="B9" location="'No.5 Hatch Cover'!A1" display="No.5 Hatch Cover" xr:uid="{00000000-0004-0000-0000-000006000000}"/>
    <hyperlink ref="B10" location="'No.6 Hatch Cover'!A1" display="No.6 Hatch Cover" xr:uid="{00000000-0004-0000-0000-000007000000}"/>
    <hyperlink ref="B11" location="'No.7 Hatch Cover'!A1" display="No.7 Hatch Cover" xr:uid="{00000000-0004-0000-0000-000008000000}"/>
    <hyperlink ref="B12" location="'No.1 Sanitary Space Exhaust Fan'!A1" display="No.1 Sanitary Space Exh. Fan" xr:uid="{00000000-0004-0000-0000-000009000000}"/>
    <hyperlink ref="B13" location="'No.2 Sanitary Space Exhaust'!A1" display="No.2 Sanitary Space Exh. Fan" xr:uid="{00000000-0004-0000-0000-00000A000000}"/>
    <hyperlink ref="B14" location="'Galley Exhaust Fan'!A1" display=" Galley Exh. Fan" xr:uid="{00000000-0004-0000-0000-00000B000000}"/>
    <hyperlink ref="B15" location="'Steer Gear Rm. Exhaust Fan'!A1" display="ST.G.RM &amp; EM.FP.EXH. FAN" xr:uid="{00000000-0004-0000-0000-00000C000000}"/>
    <hyperlink ref="B16" location="'Axial Flow Fan for Pipe Passage'!A1" display="Axial Flow Fan For Pipe Passage" xr:uid="{00000000-0004-0000-0000-00000D000000}"/>
    <hyperlink ref="B17" location="'Starbd Side Pilot Ladder Assist'!A1" display="S/S. PILOT LADDER ASSIST" xr:uid="{00000000-0004-0000-0000-00000E000000}"/>
    <hyperlink ref="B18" location="'Port Side Pilot Ladder Assist'!A1" display="P/S. PILOT LADDER ASSIST" xr:uid="{00000000-0004-0000-0000-00000F000000}"/>
    <hyperlink ref="B19" location="'Starboard Side Acc. Ladder'!A1" display="S/S. Accommodation ladder" xr:uid="{00000000-0004-0000-0000-000010000000}"/>
    <hyperlink ref="B20" location="'Port Side Acc. Ladder'!A1" display="P/S Accommodation lader" xr:uid="{00000000-0004-0000-0000-000011000000}"/>
    <hyperlink ref="B21" location="'Provision Crane'!A1" display="Provision Crane" xr:uid="{00000000-0004-0000-0000-000012000000}"/>
    <hyperlink ref="B22" location="'4T Hose and Suez Hose Davit'!A1" display="4T Hose &amp; Suez hose davit" xr:uid="{00000000-0004-0000-0000-000013000000}"/>
    <hyperlink ref="B23" location="'0.5 Ton Hose Davit'!A1" display="  0.5 Ton Hose Davit" xr:uid="{00000000-0004-0000-0000-000014000000}"/>
    <hyperlink ref="B24" location="'Sludge Davit'!A1" display="  Sludge Davit" xr:uid="{00000000-0004-0000-0000-000015000000}"/>
    <hyperlink ref="B25" location="'Foam Fire Extinguishing System'!A1" display="Foam Fire Extinguishing System" xr:uid="{00000000-0004-0000-0000-000016000000}"/>
    <hyperlink ref="B26" location="'Windlass Starboard Side'!A1" display="Windlass-Starboard side" xr:uid="{00000000-0004-0000-0000-000017000000}"/>
    <hyperlink ref="B27" location="'Windlass Port Side'!A1" display="Windlass-Port side" xr:uid="{00000000-0004-0000-0000-000018000000}"/>
    <hyperlink ref="B28" location="'Moor. Winch - Fore Star. Side'!A1" display="Mooring Winch - Forecastle Starboard side" xr:uid="{00000000-0004-0000-0000-000019000000}"/>
    <hyperlink ref="B29" location="'Moor. Winch - Fore Port Side'!A1" display="Mooring Winch - Forecastle Port side" xr:uid="{00000000-0004-0000-0000-00001A000000}"/>
    <hyperlink ref="B30" location="'Moor. Winch - Hold 1 and 2'!A1" display="Mooring Winch - Hold 1 and 2" xr:uid="{00000000-0004-0000-0000-00001B000000}"/>
    <hyperlink ref="B31" location="'Moor. Winch - Hold 6 and 7'!A1" display="Mooring Winch - Hold 6 and 7" xr:uid="{00000000-0004-0000-0000-00001C000000}"/>
    <hyperlink ref="B32" location="'Moor. Winch - Aft Star. Side'!A1" display="Mooring Winch - Aft Starboard side" xr:uid="{00000000-0004-0000-0000-00001D000000}"/>
    <hyperlink ref="B33" location="'Moor. Winch - Aft Center'!A1" display="Mooring Winch -Center" xr:uid="{00000000-0004-0000-0000-00001E000000}"/>
    <hyperlink ref="B34" location="'Moor. Winch - Aft Port Side'!A1" display="Mooring Winch - Aft Port side" xr:uid="{00000000-0004-0000-0000-00001F000000}"/>
    <hyperlink ref="B36" location="'Galley Equipments'!A1" display="Galley Equipments" xr:uid="{00000000-0004-0000-0000-000020000000}"/>
    <hyperlink ref="B37" location="'Water Ingress Alarm System'!A1" display="Water Ingress Alarm System" xr:uid="{00000000-0004-0000-0000-000021000000}"/>
    <hyperlink ref="B38" location="'Auto Pilot'!A1" display="Auto Pilot" xr:uid="{00000000-0004-0000-0000-000022000000}"/>
    <hyperlink ref="B39" location="'Navigational Equipments'!A1" display="Navigational Equipments" xr:uid="{00000000-0004-0000-0000-000023000000}"/>
    <hyperlink ref="B40" location="'Radio Equipments'!A1" display="Radio Equipments" xr:uid="{00000000-0004-0000-0000-000024000000}"/>
    <hyperlink ref="B41" location="'Life Saving Apparatus'!A1" display="Life Saving Apparatus" xr:uid="{00000000-0004-0000-0000-000025000000}"/>
    <hyperlink ref="B42" location="'FireFighting Equipments'!A1" display="FireFighting Equipments" xr:uid="{00000000-0004-0000-0000-000026000000}"/>
    <hyperlink ref="B68" location="'Air Vents Ballast tanks'!A1" display="Air Vents Ballast tanks" xr:uid="{00000000-0004-0000-0000-000027000000}"/>
    <hyperlink ref="B69" location="'Air Vents Fuel tanks'!A1" display="Air Vents Fuel tanks" xr:uid="{00000000-0004-0000-0000-000028000000}"/>
    <hyperlink ref="B70" location="'Air Vents FW tanks'!A1" display="Air Vents FW tanks" xr:uid="{00000000-0004-0000-0000-000029000000}"/>
    <hyperlink ref="B71" location="'Ventilation System Cargo holds'!A1" display="Ventilation System Cargo hols" xr:uid="{00000000-0004-0000-0000-00002A000000}"/>
    <hyperlink ref="B72" location="'Ventilation System Accomodation'!A1" display="Ventilation System Accomodation" xr:uid="{00000000-0004-0000-0000-00002B000000}"/>
    <hyperlink ref="B73" location="'Ventilation System Engine Room'!A1" display="Ventilation System Engine Room" xr:uid="{00000000-0004-0000-0000-00002C000000}"/>
    <hyperlink ref="B74" location="'Ventilation System Storerooms'!A1" display="Ventilation System Storerooms" xr:uid="{00000000-0004-0000-0000-00002D000000}"/>
    <hyperlink ref="B75" location="'Sounding Pipes'!A1" display="Sounding Pipes" xr:uid="{00000000-0004-0000-0000-00002E000000}"/>
    <hyperlink ref="B77" location="Anchor!A1" display="Anchor" xr:uid="{00000000-0004-0000-0000-00002F000000}"/>
    <hyperlink ref="B80" location="'Boat Davits'!A1" display="Boat Davits" xr:uid="{00000000-0004-0000-0000-000030000000}"/>
    <hyperlink ref="B81" location="Accommodation!A1" display="Accommodation" xr:uid="{00000000-0004-0000-0000-000031000000}"/>
    <hyperlink ref="B82" location="Superstructure!A1" display="Superstructure" xr:uid="{00000000-0004-0000-0000-000032000000}"/>
    <hyperlink ref="B83" location="'Fresh Water Tank'!A1" display="Fresh Water Tank" xr:uid="{00000000-0004-0000-0000-000033000000}"/>
    <hyperlink ref="B86" location="'Freefall Lifeboat'!A1" display="Freefall Lifeboat" xr:uid="{00000000-0004-0000-0000-000034000000}"/>
    <hyperlink ref="B87" location="'Water Test Kit'!A1" display="Water Test Kit" xr:uid="{00000000-0004-0000-0000-000035000000}"/>
    <hyperlink ref="B88" location="' Battery Monitoring'!A1" display="Battery Monitoring" xr:uid="{00000000-0004-0000-0000-000036000000}"/>
    <hyperlink ref="B35" location="'Multi-Gas Detector (2)'!A1" display="Multi-gas Detector" xr:uid="{00000000-0004-0000-0000-000037000000}"/>
    <hyperlink ref="B78" location="'Fairleads &amp; Rollers'!A1" display="Fairleads &amp; Rollers" xr:uid="{00000000-0004-0000-0000-000038000000}"/>
    <hyperlink ref="B79" location="'Mooring ropes'!A1" display="Mooring Ropes" xr:uid="{00000000-0004-0000-0000-000039000000}"/>
    <hyperlink ref="B84" location="'Drinking Water Tank'!A1" display="Drinking Water Tank" xr:uid="{00000000-0004-0000-0000-00003A000000}"/>
    <hyperlink ref="B85" location="Rescueboat!A1" display="Rescue Boat" xr:uid="{00000000-0004-0000-0000-00003B000000}"/>
    <hyperlink ref="B43" location="'No. 1 Cargo Hold'!A1" display="No. 1 Cargo Hold " xr:uid="{00000000-0004-0000-0000-00003C000000}"/>
    <hyperlink ref="B50" location="'NO. 1 Ballast Tank PS'!A1" display="No.1 Ballast Tank Portside" xr:uid="{00000000-0004-0000-0000-00003D000000}"/>
    <hyperlink ref="B44:B47" location="'Cargo Holds'!A1" display="Cargo Holds" xr:uid="{00000000-0004-0000-0000-00003E000000}"/>
    <hyperlink ref="B48:B49" location="'Cargo Holds'!A1" display="Cargo Holds" xr:uid="{00000000-0004-0000-0000-00003F000000}"/>
    <hyperlink ref="B51" location="'NO.1 Ballast Tank SS'!A1" display="No.1 Ballast Tank Starboardside" xr:uid="{00000000-0004-0000-0000-000040000000}"/>
    <hyperlink ref="B52" location="'No.2 Ballast Tank PS'!A1" display="No. 2 Ballast Tank Portside" xr:uid="{00000000-0004-0000-0000-000041000000}"/>
    <hyperlink ref="B53" location="'No. 2 Ballast Tank SS'!A1" display="No.2 Ballast Tank Starboardside" xr:uid="{00000000-0004-0000-0000-000042000000}"/>
    <hyperlink ref="B54" location="'No. 3 Ballast Tank PS'!A1" display="No. 3 Ballast Tank Portside" xr:uid="{00000000-0004-0000-0000-000043000000}"/>
    <hyperlink ref="B55" location="'NO. 3 Ballast Tank SS'!A1" display="No.3 Ballast Tank Starboardside" xr:uid="{00000000-0004-0000-0000-000044000000}"/>
    <hyperlink ref="B44" location="'Cargo Holds no.2'!A1" display="No. 2 Cargo Hold " xr:uid="{00000000-0004-0000-0000-000045000000}"/>
    <hyperlink ref="B45" location="'Cargo Holds no.3'!A1" display="No. 3 Cargo Hold " xr:uid="{00000000-0004-0000-0000-000046000000}"/>
    <hyperlink ref="B46" location="'Cargo Holds no.4'!A1" display="No. 4 Cargo Hold " xr:uid="{00000000-0004-0000-0000-000047000000}"/>
    <hyperlink ref="B47" location="'Cargo Holds no.5'!A1" display="No. 5 Cargo Hold " xr:uid="{00000000-0004-0000-0000-000048000000}"/>
    <hyperlink ref="B48" location="'Cargo Holds no.6'!A1" display="No. 6 Cargo Hold " xr:uid="{00000000-0004-0000-0000-000049000000}"/>
    <hyperlink ref="B49" location="'Cargo Holds no.7'!A1" display="No. 7 Cargo Hold " xr:uid="{00000000-0004-0000-0000-00004A000000}"/>
    <hyperlink ref="B60" location="'Forepeak Tank'!A1" display="Forepeak Tank" xr:uid="{00000000-0004-0000-0000-00004B000000}"/>
    <hyperlink ref="B61" location="'Aft peak Tank'!A1" display="Aft peak Tank" xr:uid="{00000000-0004-0000-0000-00004C000000}"/>
    <hyperlink ref="B56" location="'No. 4 Ballast Tank PS '!A1" display="No.4 Ballast Tank Portside" xr:uid="{00000000-0004-0000-0000-00004D000000}"/>
    <hyperlink ref="B57" location="'No. 4 Ballast Tank SS'!A1" display="No.4 Ballast Tank Starboardside" xr:uid="{00000000-0004-0000-0000-00004E000000}"/>
    <hyperlink ref="B58" location="'No. 5 Ballast Tank PS'!A1" display="No.5 Ballast Tank Portside" xr:uid="{00000000-0004-0000-0000-00004F000000}"/>
    <hyperlink ref="B59" location="'No. 5 Ballast Tank SS'!A1" display="No.5 Ballast Tank Starboardside" xr:uid="{00000000-0004-0000-0000-000050000000}"/>
    <hyperlink ref="B62" location="'No.1 FO Storage Tank PS'!A1" display="No.1 FO Storage Tank PS" xr:uid="{00000000-0004-0000-0000-000051000000}"/>
    <hyperlink ref="B63" location="'No.1 FO Storage Tank SS'!A1" display="No.1 FO Storage Tank SS" xr:uid="{00000000-0004-0000-0000-000052000000}"/>
    <hyperlink ref="B64" location="'No.2 FO Storage Tank PS'!A1" display="No.2 FO Storage Tank PS" xr:uid="{00000000-0004-0000-0000-000053000000}"/>
    <hyperlink ref="B65" location="'No.2 FO Storage Tank SS'!A1" display="No.2 FO Storage Tank SS" xr:uid="{00000000-0004-0000-0000-000054000000}"/>
    <hyperlink ref="B66" location="'No.3 FO Storage Tank PS'!A1" display="No.3 FO Storage Tank PS" xr:uid="{00000000-0004-0000-0000-000055000000}"/>
    <hyperlink ref="B67" location="'No.3 FO Storage Tank SS'!A1" display="No.3 FO Storage Tank SS" xr:uid="{00000000-0004-0000-0000-000056000000}"/>
    <hyperlink ref="B89" location="'Antennas  '!A1" display="Antennas" xr:uid="{00000000-0004-0000-0000-000057000000}"/>
    <hyperlink ref="B90" location="'Hull Exterior '!A1" display="Ship's Hull Exterior" xr:uid="{00000000-0004-0000-0000-000058000000}"/>
    <hyperlink ref="B91" location="'Water Sprinkler'!A1" display="Water Sprinkler (Paint Room)" xr:uid="{00000000-0004-0000-0000-000059000000}"/>
    <hyperlink ref="B92" location="'Ship Markings '!A1" display="Ship Markings" xr:uid="{00000000-0004-0000-0000-00005A000000}"/>
    <hyperlink ref="B93" location="'Suez Light and Davit  '!A1" display="Suez Light and Davit" xr:uid="{00000000-0004-0000-0000-00005B000000}"/>
    <hyperlink ref="B94" location="'Hospital Room'!A1" display="Hospital Room" xr:uid="{00000000-0004-0000-0000-00005C000000}"/>
    <hyperlink ref="B95" location="'Miscellaneous Davit'!A1" display="Miscellaneous Davit" xr:uid="{00000000-0004-0000-0000-00005D000000}"/>
    <hyperlink ref="B96" location="'Computers and Printers '!A1" display="Computers and Printers" xr:uid="{00000000-0004-0000-0000-00005E000000}"/>
    <hyperlink ref="B97" location="'Recreational Equipment '!A1" display="Recreational and Gym Equipment" xr:uid="{00000000-0004-0000-0000-00005F000000}"/>
    <hyperlink ref="B98" location="'Washing Machines and Dryers '!A1" display="Washing Machines and Dryers" xr:uid="{00000000-0004-0000-0000-000060000000}"/>
    <hyperlink ref="B99" location="'Aft Deck  '!A1" display="Aft Deck" xr:uid="{00000000-0004-0000-0000-000061000000}"/>
    <hyperlink ref="B100" location="'Main Deck Lifelines '!A1" display="Main Deck Lifelines" xr:uid="{00000000-0004-0000-0000-000062000000}"/>
    <hyperlink ref="B101" location="'Bollard, Chock, Roller Fair '!A1" display="Bollards, Chocks, Roller Fairleads (Main Deck)" xr:uid="{00000000-0004-0000-0000-000063000000}"/>
    <hyperlink ref="B102" location="'Pipelines (Main Deck)  '!A1" display="Pipelines (Main Deck)" xr:uid="{00000000-0004-0000-0000-000064000000}"/>
    <hyperlink ref="B103" location="'Containment Boxes '!A1" display="Containment Boxes (Hydraulic, Bunker)" xr:uid="{00000000-0004-0000-0000-000065000000}"/>
    <hyperlink ref="B104" location="'Duct Trunks '!A1" display="Electric Cable Trunks and Duct Trunks" xr:uid="{00000000-0004-0000-0000-000066000000}"/>
    <hyperlink ref="B105" location="'Furnitures and Cabinets  '!A1" display="Furnitures, Cabinets, and Curtains" xr:uid="{00000000-0004-0000-0000-000067000000}"/>
    <hyperlink ref="B106" location="'Helicopter Equipment '!A1" display="Helicopter Equipment" xr:uid="{00000000-0004-0000-0000-000068000000}"/>
    <hyperlink ref="B107" location="'Fire Station  '!A1" display="Fire Station" xr:uid="{00000000-0004-0000-0000-000069000000}"/>
    <hyperlink ref="B108" location="'Fire Locker  '!A1" display="Fire Locker" xr:uid="{00000000-0004-0000-0000-00006A000000}"/>
    <hyperlink ref="B109" location="'SOPEP Equipment  '!A1" display="SOPEP Equipment" xr:uid="{00000000-0004-0000-0000-00006B000000}"/>
    <hyperlink ref="B110" location="'IMO Symbols  '!A1" display="IMO Symbols" xr:uid="{00000000-0004-0000-0000-00006C000000}"/>
    <hyperlink ref="B111" location="'Provision Chamber '!A1" display="Provision Chamber" xr:uid="{00000000-0004-0000-0000-00006D000000}"/>
    <hyperlink ref="B112" location="'Fire Doors '!A1" display="Fire Doors" xr:uid="{00000000-0004-0000-0000-00006E000000}"/>
    <hyperlink ref="B113" location="'BA Compressor  '!A1" display="BA Compressor" xr:uid="{00000000-0004-0000-0000-00006F000000}"/>
    <hyperlink ref="B114" location="'Fireline on Deck'!A1" display="Fireline" xr:uid="{00000000-0004-0000-0000-000070000000}"/>
    <hyperlink ref="B115" location="'Electrical Line on Deck '!A1" display="Electrical Line" xr:uid="{00000000-0004-0000-0000-000071000000}"/>
    <hyperlink ref="B116" location="'F.W. and Compress Air Line'!A1" display="F.W. and Compress Air Line" xr:uid="{00000000-0004-0000-0000-000072000000}"/>
    <hyperlink ref="B117" location="'Hydraulic Lines'!A1" display="Hydraulic Lines" xr:uid="{00000000-0004-0000-0000-000073000000}"/>
    <hyperlink ref="B118" location="'Cont Valves for Ballast &amp; Bilge'!A1" display="Control Valves for Ballast &amp; Bilge" xr:uid="{00000000-0004-0000-0000-000074000000}"/>
    <hyperlink ref="B119" location="'BWMS '!A1" display="BWMS" xr:uid="{00000000-0004-0000-0000-000075000000}"/>
    <hyperlink ref="B120" location="'Pilot Ladders'!A1" display="Pilot Ladders" xr:uid="{00000000-0004-0000-0000-000076000000}"/>
    <hyperlink ref="B121" location="'Dewatering System'!A1" display="Dewatering System" xr:uid="{00000000-0004-0000-0000-000077000000}"/>
    <hyperlink ref="B76" location="'Forecastle '!A1" display="Forecastle " xr:uid="{00000000-0004-0000-0000-000078000000}"/>
    <hyperlink ref="B122" location="'Loose Lifting Gear'!A1" display="Loose Lifting Gear" xr:uid="{00000000-0004-0000-0000-000079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F0"/>
  </sheetPr>
  <dimension ref="A1:L55"/>
  <sheetViews>
    <sheetView topLeftCell="B1" workbookViewId="0">
      <selection activeCell="L36" sqref="L36"/>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318</v>
      </c>
      <c r="D3" s="148" t="s">
        <v>8</v>
      </c>
      <c r="E3" s="148"/>
      <c r="F3" s="3" t="s">
        <v>319</v>
      </c>
    </row>
    <row r="4" spans="1:12" ht="18" customHeight="1" x14ac:dyDescent="0.3">
      <c r="A4" s="147" t="s">
        <v>21</v>
      </c>
      <c r="B4" s="147"/>
      <c r="C4" s="17" t="s">
        <v>24</v>
      </c>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7.5" customHeight="1" x14ac:dyDescent="0.3">
      <c r="A8" s="9" t="s">
        <v>320</v>
      </c>
      <c r="B8" s="31" t="s">
        <v>29</v>
      </c>
      <c r="C8" s="31" t="s">
        <v>30</v>
      </c>
      <c r="D8" s="20" t="s">
        <v>87</v>
      </c>
      <c r="E8" s="7">
        <v>41662</v>
      </c>
      <c r="F8" s="7">
        <v>43949</v>
      </c>
      <c r="G8" s="13"/>
      <c r="H8" s="8">
        <f>DATE(YEAR(F8)+4,MONTH(F8),DAY(F8)-1)</f>
        <v>45409</v>
      </c>
      <c r="I8" s="11">
        <f t="shared" ref="I8:I47" ca="1" si="0">IF(ISBLANK(H8),"",H8-DATE(YEAR(NOW()),MONTH(NOW()),DAY(NOW())))</f>
        <v>732</v>
      </c>
      <c r="J8" s="9" t="str">
        <f t="shared" ref="J8:J47" ca="1" si="1">IF(I8="","",IF(I8&lt;0,"OVERDUE","NOT DUE"))</f>
        <v>NOT DUE</v>
      </c>
      <c r="K8" s="30" t="s">
        <v>125</v>
      </c>
      <c r="L8" s="10"/>
    </row>
    <row r="9" spans="1:12" x14ac:dyDescent="0.3">
      <c r="A9" s="9" t="s">
        <v>321</v>
      </c>
      <c r="B9" s="31" t="s">
        <v>31</v>
      </c>
      <c r="C9" s="31" t="s">
        <v>32</v>
      </c>
      <c r="D9" s="20" t="s">
        <v>88</v>
      </c>
      <c r="E9" s="7">
        <v>41662</v>
      </c>
      <c r="F9" s="7">
        <f>'No.6 Hatch Cover'!F9</f>
        <v>44674</v>
      </c>
      <c r="G9" s="13"/>
      <c r="H9" s="8">
        <f>DATE(YEAR(F9)+1,MONTH(F9),DAY(F9)-1)</f>
        <v>45038</v>
      </c>
      <c r="I9" s="11">
        <f t="shared" ca="1" si="0"/>
        <v>361</v>
      </c>
      <c r="J9" s="9" t="str">
        <f t="shared" ca="1" si="1"/>
        <v>NOT DUE</v>
      </c>
      <c r="K9" s="14"/>
      <c r="L9" s="10"/>
    </row>
    <row r="10" spans="1:12" ht="27.6" x14ac:dyDescent="0.3">
      <c r="A10" s="9" t="s">
        <v>322</v>
      </c>
      <c r="B10" s="31" t="s">
        <v>33</v>
      </c>
      <c r="C10" s="31" t="s">
        <v>34</v>
      </c>
      <c r="D10" s="20" t="s">
        <v>2</v>
      </c>
      <c r="E10" s="7">
        <v>41662</v>
      </c>
      <c r="F10" s="7">
        <f>'No.6 Hatch Cover'!F10</f>
        <v>44671</v>
      </c>
      <c r="G10" s="13"/>
      <c r="H10" s="8">
        <f>EDATE(F10-1,1)</f>
        <v>44700</v>
      </c>
      <c r="I10" s="11">
        <f t="shared" ca="1" si="0"/>
        <v>23</v>
      </c>
      <c r="J10" s="9" t="str">
        <f t="shared" ca="1" si="1"/>
        <v>NOT DUE</v>
      </c>
      <c r="K10" s="14"/>
      <c r="L10" s="109"/>
    </row>
    <row r="11" spans="1:12" ht="27.6" x14ac:dyDescent="0.3">
      <c r="A11" s="9" t="s">
        <v>323</v>
      </c>
      <c r="B11" s="31" t="s">
        <v>35</v>
      </c>
      <c r="C11" s="31" t="s">
        <v>36</v>
      </c>
      <c r="D11" s="20" t="s">
        <v>88</v>
      </c>
      <c r="E11" s="7">
        <v>41662</v>
      </c>
      <c r="F11" s="7">
        <f>F9</f>
        <v>44674</v>
      </c>
      <c r="G11" s="13"/>
      <c r="H11" s="8">
        <f t="shared" ref="H11:H30" si="2">DATE(YEAR(F11)+1,MONTH(F11),DAY(F11)-1)</f>
        <v>45038</v>
      </c>
      <c r="I11" s="11">
        <f t="shared" ca="1" si="0"/>
        <v>361</v>
      </c>
      <c r="J11" s="9" t="str">
        <f t="shared" ca="1" si="1"/>
        <v>NOT DUE</v>
      </c>
      <c r="K11" s="14"/>
      <c r="L11" s="10"/>
    </row>
    <row r="12" spans="1:12" ht="27.6" x14ac:dyDescent="0.3">
      <c r="A12" s="9" t="s">
        <v>324</v>
      </c>
      <c r="B12" s="31" t="s">
        <v>35</v>
      </c>
      <c r="C12" s="31" t="s">
        <v>37</v>
      </c>
      <c r="D12" s="20" t="s">
        <v>88</v>
      </c>
      <c r="E12" s="7">
        <v>41662</v>
      </c>
      <c r="F12" s="7">
        <v>44674</v>
      </c>
      <c r="G12" s="13"/>
      <c r="H12" s="8">
        <f t="shared" si="2"/>
        <v>45038</v>
      </c>
      <c r="I12" s="11">
        <f t="shared" ca="1" si="0"/>
        <v>361</v>
      </c>
      <c r="J12" s="9" t="str">
        <f t="shared" ca="1" si="1"/>
        <v>NOT DUE</v>
      </c>
      <c r="K12" s="14"/>
      <c r="L12" s="10"/>
    </row>
    <row r="13" spans="1:12" ht="27.6" x14ac:dyDescent="0.3">
      <c r="A13" s="9" t="s">
        <v>325</v>
      </c>
      <c r="B13" s="31" t="s">
        <v>38</v>
      </c>
      <c r="C13" s="31" t="s">
        <v>39</v>
      </c>
      <c r="D13" s="20" t="s">
        <v>88</v>
      </c>
      <c r="E13" s="7">
        <v>41662</v>
      </c>
      <c r="F13" s="7">
        <f t="shared" ref="F13:F35" si="3">F11</f>
        <v>44674</v>
      </c>
      <c r="G13" s="13"/>
      <c r="H13" s="8">
        <f t="shared" si="2"/>
        <v>45038</v>
      </c>
      <c r="I13" s="11">
        <f t="shared" ca="1" si="0"/>
        <v>361</v>
      </c>
      <c r="J13" s="9" t="str">
        <f t="shared" ca="1" si="1"/>
        <v>NOT DUE</v>
      </c>
      <c r="K13" s="14"/>
      <c r="L13" s="10"/>
    </row>
    <row r="14" spans="1:12" ht="27.6" x14ac:dyDescent="0.3">
      <c r="A14" s="9" t="s">
        <v>326</v>
      </c>
      <c r="B14" s="31" t="s">
        <v>38</v>
      </c>
      <c r="C14" s="31" t="s">
        <v>40</v>
      </c>
      <c r="D14" s="20" t="s">
        <v>88</v>
      </c>
      <c r="E14" s="7">
        <v>41662</v>
      </c>
      <c r="F14" s="7">
        <f t="shared" si="3"/>
        <v>44674</v>
      </c>
      <c r="G14" s="13"/>
      <c r="H14" s="8">
        <f t="shared" si="2"/>
        <v>45038</v>
      </c>
      <c r="I14" s="11">
        <f t="shared" ca="1" si="0"/>
        <v>361</v>
      </c>
      <c r="J14" s="9" t="str">
        <f t="shared" ca="1" si="1"/>
        <v>NOT DUE</v>
      </c>
      <c r="K14" s="14"/>
      <c r="L14" s="10"/>
    </row>
    <row r="15" spans="1:12" ht="41.4" x14ac:dyDescent="0.3">
      <c r="A15" s="9" t="s">
        <v>327</v>
      </c>
      <c r="B15" s="31" t="s">
        <v>41</v>
      </c>
      <c r="C15" s="31" t="s">
        <v>42</v>
      </c>
      <c r="D15" s="20" t="s">
        <v>88</v>
      </c>
      <c r="E15" s="7">
        <v>41662</v>
      </c>
      <c r="F15" s="7">
        <f t="shared" si="3"/>
        <v>44674</v>
      </c>
      <c r="G15" s="13"/>
      <c r="H15" s="8">
        <f t="shared" si="2"/>
        <v>45038</v>
      </c>
      <c r="I15" s="11">
        <f t="shared" ca="1" si="0"/>
        <v>361</v>
      </c>
      <c r="J15" s="9" t="str">
        <f t="shared" ca="1" si="1"/>
        <v>NOT DUE</v>
      </c>
      <c r="K15" s="14"/>
      <c r="L15" s="10"/>
    </row>
    <row r="16" spans="1:12" ht="41.4" x14ac:dyDescent="0.3">
      <c r="A16" s="9" t="s">
        <v>328</v>
      </c>
      <c r="B16" s="31" t="s">
        <v>41</v>
      </c>
      <c r="C16" s="31" t="s">
        <v>40</v>
      </c>
      <c r="D16" s="20" t="s">
        <v>88</v>
      </c>
      <c r="E16" s="7">
        <v>41662</v>
      </c>
      <c r="F16" s="7">
        <f t="shared" si="3"/>
        <v>44674</v>
      </c>
      <c r="G16" s="13"/>
      <c r="H16" s="8">
        <f t="shared" si="2"/>
        <v>45038</v>
      </c>
      <c r="I16" s="11">
        <f t="shared" ca="1" si="0"/>
        <v>361</v>
      </c>
      <c r="J16" s="9" t="str">
        <f t="shared" ca="1" si="1"/>
        <v>NOT DUE</v>
      </c>
      <c r="K16" s="14"/>
      <c r="L16" s="10"/>
    </row>
    <row r="17" spans="1:12" ht="15" customHeight="1" x14ac:dyDescent="0.3">
      <c r="A17" s="9" t="s">
        <v>329</v>
      </c>
      <c r="B17" s="31" t="s">
        <v>43</v>
      </c>
      <c r="C17" s="31" t="s">
        <v>44</v>
      </c>
      <c r="D17" s="20" t="s">
        <v>88</v>
      </c>
      <c r="E17" s="7">
        <v>41662</v>
      </c>
      <c r="F17" s="7">
        <f t="shared" si="3"/>
        <v>44674</v>
      </c>
      <c r="G17" s="13"/>
      <c r="H17" s="8">
        <f t="shared" si="2"/>
        <v>45038</v>
      </c>
      <c r="I17" s="11">
        <f t="shared" ca="1" si="0"/>
        <v>361</v>
      </c>
      <c r="J17" s="9" t="str">
        <f t="shared" ca="1" si="1"/>
        <v>NOT DUE</v>
      </c>
      <c r="K17" s="14"/>
      <c r="L17" s="10"/>
    </row>
    <row r="18" spans="1:12" ht="27.6" x14ac:dyDescent="0.3">
      <c r="A18" s="9" t="s">
        <v>330</v>
      </c>
      <c r="B18" s="31" t="s">
        <v>45</v>
      </c>
      <c r="C18" s="31" t="s">
        <v>46</v>
      </c>
      <c r="D18" s="20" t="s">
        <v>88</v>
      </c>
      <c r="E18" s="7">
        <v>41662</v>
      </c>
      <c r="F18" s="7">
        <f t="shared" si="3"/>
        <v>44674</v>
      </c>
      <c r="G18" s="13"/>
      <c r="H18" s="8">
        <f t="shared" si="2"/>
        <v>45038</v>
      </c>
      <c r="I18" s="11">
        <f t="shared" ca="1" si="0"/>
        <v>361</v>
      </c>
      <c r="J18" s="9" t="str">
        <f t="shared" ca="1" si="1"/>
        <v>NOT DUE</v>
      </c>
      <c r="K18" s="14"/>
      <c r="L18" s="10"/>
    </row>
    <row r="19" spans="1:12" ht="27.6" x14ac:dyDescent="0.3">
      <c r="A19" s="9" t="s">
        <v>331</v>
      </c>
      <c r="B19" s="31" t="s">
        <v>47</v>
      </c>
      <c r="C19" s="31" t="s">
        <v>48</v>
      </c>
      <c r="D19" s="20" t="s">
        <v>88</v>
      </c>
      <c r="E19" s="7">
        <v>41662</v>
      </c>
      <c r="F19" s="7">
        <f t="shared" si="3"/>
        <v>44674</v>
      </c>
      <c r="G19" s="13"/>
      <c r="H19" s="8">
        <f t="shared" si="2"/>
        <v>45038</v>
      </c>
      <c r="I19" s="11">
        <f t="shared" ca="1" si="0"/>
        <v>361</v>
      </c>
      <c r="J19" s="9" t="str">
        <f t="shared" ca="1" si="1"/>
        <v>NOT DUE</v>
      </c>
      <c r="K19" s="14"/>
      <c r="L19" s="10"/>
    </row>
    <row r="20" spans="1:12" x14ac:dyDescent="0.3">
      <c r="A20" s="9" t="s">
        <v>332</v>
      </c>
      <c r="B20" s="31" t="s">
        <v>49</v>
      </c>
      <c r="C20" s="31" t="s">
        <v>50</v>
      </c>
      <c r="D20" s="20" t="s">
        <v>88</v>
      </c>
      <c r="E20" s="7">
        <v>41662</v>
      </c>
      <c r="F20" s="7">
        <f t="shared" si="3"/>
        <v>44674</v>
      </c>
      <c r="G20" s="13"/>
      <c r="H20" s="8">
        <f t="shared" si="2"/>
        <v>45038</v>
      </c>
      <c r="I20" s="11">
        <f t="shared" ca="1" si="0"/>
        <v>361</v>
      </c>
      <c r="J20" s="9" t="str">
        <f t="shared" ca="1" si="1"/>
        <v>NOT DUE</v>
      </c>
      <c r="K20" s="14"/>
      <c r="L20" s="10"/>
    </row>
    <row r="21" spans="1:12" x14ac:dyDescent="0.3">
      <c r="A21" s="9" t="s">
        <v>333</v>
      </c>
      <c r="B21" s="31" t="s">
        <v>51</v>
      </c>
      <c r="C21" s="31" t="s">
        <v>52</v>
      </c>
      <c r="D21" s="20" t="s">
        <v>88</v>
      </c>
      <c r="E21" s="7">
        <v>41662</v>
      </c>
      <c r="F21" s="7">
        <f t="shared" si="3"/>
        <v>44674</v>
      </c>
      <c r="G21" s="13"/>
      <c r="H21" s="8">
        <f t="shared" si="2"/>
        <v>45038</v>
      </c>
      <c r="I21" s="11">
        <f t="shared" ca="1" si="0"/>
        <v>361</v>
      </c>
      <c r="J21" s="9" t="str">
        <f t="shared" ca="1" si="1"/>
        <v>NOT DUE</v>
      </c>
      <c r="K21" s="14"/>
      <c r="L21" s="10"/>
    </row>
    <row r="22" spans="1:12" ht="27.6" x14ac:dyDescent="0.3">
      <c r="A22" s="9" t="s">
        <v>334</v>
      </c>
      <c r="B22" s="31" t="s">
        <v>53</v>
      </c>
      <c r="C22" s="31" t="s">
        <v>54</v>
      </c>
      <c r="D22" s="20" t="s">
        <v>88</v>
      </c>
      <c r="E22" s="7">
        <v>41662</v>
      </c>
      <c r="F22" s="7">
        <f t="shared" si="3"/>
        <v>44674</v>
      </c>
      <c r="G22" s="13"/>
      <c r="H22" s="8">
        <f t="shared" si="2"/>
        <v>45038</v>
      </c>
      <c r="I22" s="11">
        <f t="shared" ca="1" si="0"/>
        <v>361</v>
      </c>
      <c r="J22" s="9" t="str">
        <f t="shared" ca="1" si="1"/>
        <v>NOT DUE</v>
      </c>
      <c r="K22" s="14"/>
      <c r="L22" s="10"/>
    </row>
    <row r="23" spans="1:12" ht="15" customHeight="1" x14ac:dyDescent="0.3">
      <c r="A23" s="9" t="s">
        <v>335</v>
      </c>
      <c r="B23" s="31" t="s">
        <v>55</v>
      </c>
      <c r="C23" s="31" t="s">
        <v>56</v>
      </c>
      <c r="D23" s="20" t="s">
        <v>88</v>
      </c>
      <c r="E23" s="7">
        <v>41662</v>
      </c>
      <c r="F23" s="7">
        <f t="shared" si="3"/>
        <v>44674</v>
      </c>
      <c r="G23" s="13"/>
      <c r="H23" s="8">
        <f t="shared" si="2"/>
        <v>45038</v>
      </c>
      <c r="I23" s="11">
        <f t="shared" ca="1" si="0"/>
        <v>361</v>
      </c>
      <c r="J23" s="9" t="str">
        <f t="shared" ca="1" si="1"/>
        <v>NOT DUE</v>
      </c>
      <c r="K23" s="14"/>
      <c r="L23" s="10" t="s">
        <v>3246</v>
      </c>
    </row>
    <row r="24" spans="1:12" x14ac:dyDescent="0.3">
      <c r="A24" s="9" t="s">
        <v>336</v>
      </c>
      <c r="B24" s="31" t="s">
        <v>51</v>
      </c>
      <c r="C24" s="31" t="s">
        <v>57</v>
      </c>
      <c r="D24" s="20" t="s">
        <v>88</v>
      </c>
      <c r="E24" s="7">
        <v>41662</v>
      </c>
      <c r="F24" s="7">
        <f t="shared" si="3"/>
        <v>44674</v>
      </c>
      <c r="G24" s="13"/>
      <c r="H24" s="8">
        <f t="shared" si="2"/>
        <v>45038</v>
      </c>
      <c r="I24" s="11">
        <f t="shared" ca="1" si="0"/>
        <v>361</v>
      </c>
      <c r="J24" s="9" t="str">
        <f t="shared" ca="1" si="1"/>
        <v>NOT DUE</v>
      </c>
      <c r="K24" s="14"/>
      <c r="L24" s="10"/>
    </row>
    <row r="25" spans="1:12" x14ac:dyDescent="0.3">
      <c r="A25" s="9" t="s">
        <v>337</v>
      </c>
      <c r="B25" s="31" t="s">
        <v>58</v>
      </c>
      <c r="C25" s="31" t="s">
        <v>59</v>
      </c>
      <c r="D25" s="20" t="s">
        <v>88</v>
      </c>
      <c r="E25" s="7">
        <v>41662</v>
      </c>
      <c r="F25" s="7">
        <f t="shared" si="3"/>
        <v>44674</v>
      </c>
      <c r="G25" s="13"/>
      <c r="H25" s="8">
        <f t="shared" si="2"/>
        <v>45038</v>
      </c>
      <c r="I25" s="11">
        <f t="shared" ca="1" si="0"/>
        <v>361</v>
      </c>
      <c r="J25" s="9" t="str">
        <f t="shared" ca="1" si="1"/>
        <v>NOT DUE</v>
      </c>
      <c r="K25" s="14"/>
      <c r="L25" s="10"/>
    </row>
    <row r="26" spans="1:12" ht="27.6" x14ac:dyDescent="0.3">
      <c r="A26" s="9" t="s">
        <v>338</v>
      </c>
      <c r="B26" s="31" t="s">
        <v>60</v>
      </c>
      <c r="C26" s="31" t="s">
        <v>61</v>
      </c>
      <c r="D26" s="20" t="s">
        <v>88</v>
      </c>
      <c r="E26" s="7">
        <v>41662</v>
      </c>
      <c r="F26" s="7">
        <f t="shared" si="3"/>
        <v>44674</v>
      </c>
      <c r="G26" s="13"/>
      <c r="H26" s="8">
        <f t="shared" si="2"/>
        <v>45038</v>
      </c>
      <c r="I26" s="11">
        <f t="shared" ca="1" si="0"/>
        <v>361</v>
      </c>
      <c r="J26" s="9" t="str">
        <f t="shared" ca="1" si="1"/>
        <v>NOT DUE</v>
      </c>
      <c r="K26" s="14"/>
      <c r="L26" s="10"/>
    </row>
    <row r="27" spans="1:12" ht="27.6" x14ac:dyDescent="0.3">
      <c r="A27" s="9" t="s">
        <v>339</v>
      </c>
      <c r="B27" s="31" t="s">
        <v>62</v>
      </c>
      <c r="C27" s="31" t="s">
        <v>37</v>
      </c>
      <c r="D27" s="20" t="s">
        <v>88</v>
      </c>
      <c r="E27" s="7">
        <v>41662</v>
      </c>
      <c r="F27" s="7">
        <f t="shared" si="3"/>
        <v>44674</v>
      </c>
      <c r="G27" s="13"/>
      <c r="H27" s="8">
        <f t="shared" si="2"/>
        <v>45038</v>
      </c>
      <c r="I27" s="11">
        <f t="shared" ca="1" si="0"/>
        <v>361</v>
      </c>
      <c r="J27" s="9" t="str">
        <f t="shared" ca="1" si="1"/>
        <v>NOT DUE</v>
      </c>
      <c r="K27" s="14"/>
      <c r="L27" s="10"/>
    </row>
    <row r="28" spans="1:12" ht="27.6" x14ac:dyDescent="0.3">
      <c r="A28" s="9" t="s">
        <v>340</v>
      </c>
      <c r="B28" s="31" t="s">
        <v>62</v>
      </c>
      <c r="C28" s="31" t="s">
        <v>63</v>
      </c>
      <c r="D28" s="20" t="s">
        <v>88</v>
      </c>
      <c r="E28" s="7">
        <v>41662</v>
      </c>
      <c r="F28" s="7">
        <f t="shared" si="3"/>
        <v>44674</v>
      </c>
      <c r="G28" s="13"/>
      <c r="H28" s="8">
        <f t="shared" si="2"/>
        <v>45038</v>
      </c>
      <c r="I28" s="11">
        <f t="shared" ca="1" si="0"/>
        <v>361</v>
      </c>
      <c r="J28" s="9" t="str">
        <f t="shared" ca="1" si="1"/>
        <v>NOT DUE</v>
      </c>
      <c r="K28" s="14"/>
      <c r="L28" s="10"/>
    </row>
    <row r="29" spans="1:12" x14ac:dyDescent="0.3">
      <c r="A29" s="9" t="s">
        <v>341</v>
      </c>
      <c r="B29" s="31" t="s">
        <v>64</v>
      </c>
      <c r="C29" s="31" t="s">
        <v>65</v>
      </c>
      <c r="D29" s="20" t="s">
        <v>88</v>
      </c>
      <c r="E29" s="7">
        <v>41662</v>
      </c>
      <c r="F29" s="7">
        <f t="shared" si="3"/>
        <v>44674</v>
      </c>
      <c r="G29" s="13"/>
      <c r="H29" s="8">
        <f t="shared" si="2"/>
        <v>45038</v>
      </c>
      <c r="I29" s="11">
        <f t="shared" ca="1" si="0"/>
        <v>361</v>
      </c>
      <c r="J29" s="9" t="str">
        <f t="shared" ca="1" si="1"/>
        <v>NOT DUE</v>
      </c>
      <c r="K29" s="14"/>
      <c r="L29" s="10"/>
    </row>
    <row r="30" spans="1:12" ht="27.6" x14ac:dyDescent="0.3">
      <c r="A30" s="9" t="s">
        <v>342</v>
      </c>
      <c r="B30" s="31" t="s">
        <v>64</v>
      </c>
      <c r="C30" s="31" t="s">
        <v>66</v>
      </c>
      <c r="D30" s="20" t="s">
        <v>88</v>
      </c>
      <c r="E30" s="7">
        <v>41662</v>
      </c>
      <c r="F30" s="7">
        <f t="shared" si="3"/>
        <v>44674</v>
      </c>
      <c r="G30" s="13"/>
      <c r="H30" s="8">
        <f t="shared" si="2"/>
        <v>45038</v>
      </c>
      <c r="I30" s="11">
        <f t="shared" ca="1" si="0"/>
        <v>361</v>
      </c>
      <c r="J30" s="9" t="str">
        <f t="shared" ca="1" si="1"/>
        <v>NOT DUE</v>
      </c>
      <c r="K30" s="14"/>
      <c r="L30" s="10"/>
    </row>
    <row r="31" spans="1:12" ht="27.6" x14ac:dyDescent="0.3">
      <c r="A31" s="9" t="s">
        <v>343</v>
      </c>
      <c r="B31" s="31" t="s">
        <v>64</v>
      </c>
      <c r="C31" s="31" t="s">
        <v>3161</v>
      </c>
      <c r="D31" s="20" t="s">
        <v>1</v>
      </c>
      <c r="E31" s="7">
        <v>41565</v>
      </c>
      <c r="F31" s="105">
        <f>'No.6 Hatch Cover'!F31</f>
        <v>44674</v>
      </c>
      <c r="G31" s="13"/>
      <c r="H31" s="8">
        <f>DATE(YEAR(F31),MONTH(F31)+6,DAY(F31)-1)</f>
        <v>44856</v>
      </c>
      <c r="I31" s="11">
        <f t="shared" ca="1" si="0"/>
        <v>179</v>
      </c>
      <c r="J31" s="9" t="str">
        <f t="shared" ca="1" si="1"/>
        <v>NOT DUE</v>
      </c>
      <c r="K31" s="14"/>
      <c r="L31" s="10"/>
    </row>
    <row r="32" spans="1:12" x14ac:dyDescent="0.3">
      <c r="A32" s="9" t="s">
        <v>344</v>
      </c>
      <c r="B32" s="31" t="s">
        <v>31</v>
      </c>
      <c r="C32" s="31" t="s">
        <v>67</v>
      </c>
      <c r="D32" s="20" t="s">
        <v>88</v>
      </c>
      <c r="E32" s="7">
        <v>41662</v>
      </c>
      <c r="F32" s="7">
        <f t="shared" si="3"/>
        <v>44674</v>
      </c>
      <c r="G32" s="13"/>
      <c r="H32" s="8">
        <f t="shared" ref="H32:H44" si="4">DATE(YEAR(F32)+1,MONTH(F32),DAY(F32)-1)</f>
        <v>45038</v>
      </c>
      <c r="I32" s="11">
        <f t="shared" ca="1" si="0"/>
        <v>361</v>
      </c>
      <c r="J32" s="9" t="str">
        <f t="shared" ca="1" si="1"/>
        <v>NOT DUE</v>
      </c>
      <c r="K32" s="14"/>
      <c r="L32" s="10"/>
    </row>
    <row r="33" spans="1:12" x14ac:dyDescent="0.3">
      <c r="A33" s="9" t="s">
        <v>345</v>
      </c>
      <c r="B33" s="31" t="s">
        <v>31</v>
      </c>
      <c r="C33" s="31" t="s">
        <v>68</v>
      </c>
      <c r="D33" s="20" t="s">
        <v>88</v>
      </c>
      <c r="E33" s="7">
        <v>41662</v>
      </c>
      <c r="F33" s="7">
        <f t="shared" si="3"/>
        <v>44674</v>
      </c>
      <c r="G33" s="13"/>
      <c r="H33" s="8">
        <f t="shared" si="4"/>
        <v>45038</v>
      </c>
      <c r="I33" s="11">
        <f t="shared" ca="1" si="0"/>
        <v>361</v>
      </c>
      <c r="J33" s="9" t="str">
        <f t="shared" ca="1" si="1"/>
        <v>NOT DUE</v>
      </c>
      <c r="K33" s="14"/>
      <c r="L33" s="10"/>
    </row>
    <row r="34" spans="1:12" ht="27.6" x14ac:dyDescent="0.3">
      <c r="A34" s="9" t="s">
        <v>346</v>
      </c>
      <c r="B34" s="31" t="s">
        <v>69</v>
      </c>
      <c r="C34" s="31" t="s">
        <v>70</v>
      </c>
      <c r="D34" s="20" t="s">
        <v>88</v>
      </c>
      <c r="E34" s="7">
        <v>41662</v>
      </c>
      <c r="F34" s="7">
        <f t="shared" si="3"/>
        <v>44674</v>
      </c>
      <c r="G34" s="13"/>
      <c r="H34" s="8">
        <f t="shared" si="4"/>
        <v>45038</v>
      </c>
      <c r="I34" s="11">
        <f t="shared" ca="1" si="0"/>
        <v>361</v>
      </c>
      <c r="J34" s="9" t="str">
        <f t="shared" ca="1" si="1"/>
        <v>NOT DUE</v>
      </c>
      <c r="K34" s="14"/>
      <c r="L34" s="10"/>
    </row>
    <row r="35" spans="1:12" x14ac:dyDescent="0.3">
      <c r="A35" s="9" t="s">
        <v>347</v>
      </c>
      <c r="B35" s="31" t="s">
        <v>69</v>
      </c>
      <c r="C35" s="31" t="s">
        <v>71</v>
      </c>
      <c r="D35" s="20" t="s">
        <v>88</v>
      </c>
      <c r="E35" s="7">
        <v>41662</v>
      </c>
      <c r="F35" s="7">
        <f t="shared" si="3"/>
        <v>44674</v>
      </c>
      <c r="G35" s="13"/>
      <c r="H35" s="8">
        <f t="shared" si="4"/>
        <v>45038</v>
      </c>
      <c r="I35" s="11">
        <f t="shared" ca="1" si="0"/>
        <v>361</v>
      </c>
      <c r="J35" s="9" t="str">
        <f t="shared" ca="1" si="1"/>
        <v>NOT DUE</v>
      </c>
      <c r="K35" s="14"/>
      <c r="L35" s="10"/>
    </row>
    <row r="36" spans="1:12" x14ac:dyDescent="0.3">
      <c r="A36" s="9" t="s">
        <v>348</v>
      </c>
      <c r="B36" s="31" t="s">
        <v>72</v>
      </c>
      <c r="C36" s="31" t="s">
        <v>73</v>
      </c>
      <c r="D36" s="20" t="s">
        <v>88</v>
      </c>
      <c r="E36" s="7">
        <v>41662</v>
      </c>
      <c r="F36" s="7">
        <f>'No.4 Hatch Cover'!F36</f>
        <v>44674</v>
      </c>
      <c r="G36" s="13"/>
      <c r="H36" s="8">
        <f t="shared" si="4"/>
        <v>45038</v>
      </c>
      <c r="I36" s="11">
        <f t="shared" ca="1" si="0"/>
        <v>361</v>
      </c>
      <c r="J36" s="9" t="str">
        <f t="shared" ca="1" si="1"/>
        <v>NOT DUE</v>
      </c>
      <c r="K36" s="14"/>
      <c r="L36" s="10"/>
    </row>
    <row r="37" spans="1:12" x14ac:dyDescent="0.3">
      <c r="A37" s="9" t="s">
        <v>349</v>
      </c>
      <c r="B37" s="31" t="s">
        <v>72</v>
      </c>
      <c r="C37" s="31" t="s">
        <v>74</v>
      </c>
      <c r="D37" s="20" t="s">
        <v>88</v>
      </c>
      <c r="E37" s="7">
        <v>41662</v>
      </c>
      <c r="F37" s="7">
        <f>'No.4 Hatch Cover'!F37</f>
        <v>44674</v>
      </c>
      <c r="G37" s="13"/>
      <c r="H37" s="8">
        <f t="shared" si="4"/>
        <v>45038</v>
      </c>
      <c r="I37" s="11">
        <f t="shared" ca="1" si="0"/>
        <v>361</v>
      </c>
      <c r="J37" s="9" t="str">
        <f t="shared" ca="1" si="1"/>
        <v>NOT DUE</v>
      </c>
      <c r="K37" s="14"/>
      <c r="L37" s="10"/>
    </row>
    <row r="38" spans="1:12" ht="41.4" x14ac:dyDescent="0.3">
      <c r="A38" s="9" t="s">
        <v>350</v>
      </c>
      <c r="B38" s="31" t="s">
        <v>75</v>
      </c>
      <c r="C38" s="31" t="s">
        <v>76</v>
      </c>
      <c r="D38" s="20" t="s">
        <v>88</v>
      </c>
      <c r="E38" s="7">
        <v>41662</v>
      </c>
      <c r="F38" s="7">
        <f>'No.4 Hatch Cover'!F38</f>
        <v>44674</v>
      </c>
      <c r="G38" s="13"/>
      <c r="H38" s="8">
        <f t="shared" si="4"/>
        <v>45038</v>
      </c>
      <c r="I38" s="11">
        <f t="shared" ca="1" si="0"/>
        <v>361</v>
      </c>
      <c r="J38" s="9" t="str">
        <f t="shared" ca="1" si="1"/>
        <v>NOT DUE</v>
      </c>
      <c r="K38" s="14"/>
      <c r="L38" s="10"/>
    </row>
    <row r="39" spans="1:12" ht="27.6" x14ac:dyDescent="0.3">
      <c r="A39" s="9" t="s">
        <v>351</v>
      </c>
      <c r="B39" s="31" t="s">
        <v>77</v>
      </c>
      <c r="C39" s="31" t="s">
        <v>78</v>
      </c>
      <c r="D39" s="20" t="s">
        <v>88</v>
      </c>
      <c r="E39" s="7">
        <v>41662</v>
      </c>
      <c r="F39" s="7">
        <f>'No.4 Hatch Cover'!F39</f>
        <v>44674</v>
      </c>
      <c r="G39" s="13"/>
      <c r="H39" s="8">
        <f t="shared" si="4"/>
        <v>45038</v>
      </c>
      <c r="I39" s="11">
        <f t="shared" ca="1" si="0"/>
        <v>361</v>
      </c>
      <c r="J39" s="9" t="str">
        <f t="shared" ca="1" si="1"/>
        <v>NOT DUE</v>
      </c>
      <c r="K39" s="14"/>
      <c r="L39" s="10"/>
    </row>
    <row r="40" spans="1:12" ht="41.4" x14ac:dyDescent="0.3">
      <c r="A40" s="9" t="s">
        <v>352</v>
      </c>
      <c r="B40" s="31" t="s">
        <v>79</v>
      </c>
      <c r="C40" s="31" t="s">
        <v>80</v>
      </c>
      <c r="D40" s="20" t="s">
        <v>88</v>
      </c>
      <c r="E40" s="7">
        <v>41662</v>
      </c>
      <c r="F40" s="7">
        <v>44457</v>
      </c>
      <c r="G40" s="13"/>
      <c r="H40" s="8">
        <f t="shared" si="4"/>
        <v>44821</v>
      </c>
      <c r="I40" s="11">
        <f t="shared" ca="1" si="0"/>
        <v>144</v>
      </c>
      <c r="J40" s="9" t="str">
        <f t="shared" ca="1" si="1"/>
        <v>NOT DUE</v>
      </c>
      <c r="K40" s="14"/>
      <c r="L40" s="10"/>
    </row>
    <row r="41" spans="1:12" ht="41.4" x14ac:dyDescent="0.3">
      <c r="A41" s="9" t="s">
        <v>353</v>
      </c>
      <c r="B41" s="31" t="s">
        <v>79</v>
      </c>
      <c r="C41" s="31" t="s">
        <v>81</v>
      </c>
      <c r="D41" s="20" t="s">
        <v>88</v>
      </c>
      <c r="E41" s="7">
        <v>41662</v>
      </c>
      <c r="F41" s="7">
        <v>44457</v>
      </c>
      <c r="G41" s="13"/>
      <c r="H41" s="8">
        <f t="shared" si="4"/>
        <v>44821</v>
      </c>
      <c r="I41" s="11">
        <f t="shared" ca="1" si="0"/>
        <v>144</v>
      </c>
      <c r="J41" s="9" t="str">
        <f t="shared" ca="1" si="1"/>
        <v>NOT DUE</v>
      </c>
      <c r="K41" s="14"/>
      <c r="L41" s="10"/>
    </row>
    <row r="42" spans="1:12" ht="27.6" x14ac:dyDescent="0.3">
      <c r="A42" s="9" t="s">
        <v>354</v>
      </c>
      <c r="B42" s="31" t="s">
        <v>82</v>
      </c>
      <c r="C42" s="31" t="s">
        <v>80</v>
      </c>
      <c r="D42" s="20" t="s">
        <v>88</v>
      </c>
      <c r="E42" s="7">
        <v>41662</v>
      </c>
      <c r="F42" s="7">
        <v>44457</v>
      </c>
      <c r="G42" s="13"/>
      <c r="H42" s="8">
        <f t="shared" si="4"/>
        <v>44821</v>
      </c>
      <c r="I42" s="11">
        <f t="shared" ca="1" si="0"/>
        <v>144</v>
      </c>
      <c r="J42" s="9" t="str">
        <f t="shared" ca="1" si="1"/>
        <v>NOT DUE</v>
      </c>
      <c r="K42" s="14"/>
      <c r="L42" s="10"/>
    </row>
    <row r="43" spans="1:12" ht="27.6" x14ac:dyDescent="0.3">
      <c r="A43" s="9" t="s">
        <v>355</v>
      </c>
      <c r="B43" s="31" t="s">
        <v>83</v>
      </c>
      <c r="C43" s="31" t="s">
        <v>84</v>
      </c>
      <c r="D43" s="20" t="s">
        <v>88</v>
      </c>
      <c r="E43" s="7">
        <v>41662</v>
      </c>
      <c r="F43" s="7">
        <f>'No.4 Hatch Cover'!F43</f>
        <v>44674</v>
      </c>
      <c r="G43" s="13"/>
      <c r="H43" s="8">
        <f t="shared" si="4"/>
        <v>45038</v>
      </c>
      <c r="I43" s="11">
        <f t="shared" ca="1" si="0"/>
        <v>361</v>
      </c>
      <c r="J43" s="9" t="str">
        <f t="shared" ca="1" si="1"/>
        <v>NOT DUE</v>
      </c>
      <c r="K43" s="14"/>
      <c r="L43" s="10"/>
    </row>
    <row r="44" spans="1:12" ht="24.9" customHeight="1" x14ac:dyDescent="0.3">
      <c r="A44" s="9" t="s">
        <v>3183</v>
      </c>
      <c r="B44" s="31" t="s">
        <v>85</v>
      </c>
      <c r="C44" s="31" t="s">
        <v>86</v>
      </c>
      <c r="D44" s="20" t="s">
        <v>88</v>
      </c>
      <c r="E44" s="7">
        <v>41662</v>
      </c>
      <c r="F44" s="7">
        <f>'No.4 Hatch Cover'!F44</f>
        <v>44674</v>
      </c>
      <c r="G44" s="13"/>
      <c r="H44" s="8">
        <f t="shared" si="4"/>
        <v>45038</v>
      </c>
      <c r="I44" s="11">
        <f t="shared" ca="1" si="0"/>
        <v>361</v>
      </c>
      <c r="J44" s="9" t="str">
        <f t="shared" ca="1" si="1"/>
        <v>NOT DUE</v>
      </c>
      <c r="K44" s="14"/>
      <c r="L44" s="10"/>
    </row>
    <row r="45" spans="1:12" ht="24.9" customHeight="1" x14ac:dyDescent="0.3">
      <c r="A45" s="9" t="s">
        <v>3184</v>
      </c>
      <c r="B45" s="31" t="s">
        <v>2292</v>
      </c>
      <c r="C45" s="59" t="s">
        <v>2293</v>
      </c>
      <c r="D45" s="61" t="s">
        <v>593</v>
      </c>
      <c r="E45" s="7">
        <v>41565</v>
      </c>
      <c r="F45" s="7">
        <f>'No.6 Hatch Cover'!F45</f>
        <v>44674</v>
      </c>
      <c r="G45" s="13"/>
      <c r="H45" s="8">
        <f>DATE(YEAR(F45),MONTH(F45),DAY(F45)+7)</f>
        <v>44681</v>
      </c>
      <c r="I45" s="11">
        <f t="shared" ca="1" si="0"/>
        <v>4</v>
      </c>
      <c r="J45" s="9" t="str">
        <f t="shared" ca="1" si="1"/>
        <v>NOT DUE</v>
      </c>
      <c r="K45" s="29"/>
      <c r="L45" s="62"/>
    </row>
    <row r="46" spans="1:12" ht="24.9" customHeight="1" x14ac:dyDescent="0.3">
      <c r="A46" s="9" t="s">
        <v>3185</v>
      </c>
      <c r="B46" s="31" t="s">
        <v>2295</v>
      </c>
      <c r="C46" s="59" t="s">
        <v>2296</v>
      </c>
      <c r="D46" s="61" t="s">
        <v>593</v>
      </c>
      <c r="E46" s="7">
        <v>41565</v>
      </c>
      <c r="F46" s="7">
        <f>F45</f>
        <v>44674</v>
      </c>
      <c r="G46" s="13"/>
      <c r="H46" s="8">
        <f>DATE(YEAR(F46),MONTH(F46),DAY(F46)+7)</f>
        <v>44681</v>
      </c>
      <c r="I46" s="11">
        <f t="shared" ca="1" si="0"/>
        <v>4</v>
      </c>
      <c r="J46" s="9" t="str">
        <f t="shared" ca="1" si="1"/>
        <v>NOT DUE</v>
      </c>
      <c r="K46" s="29"/>
      <c r="L46" s="29"/>
    </row>
    <row r="47" spans="1:12" ht="27.6" x14ac:dyDescent="0.3">
      <c r="A47" s="9" t="s">
        <v>3186</v>
      </c>
      <c r="B47" s="31" t="s">
        <v>2298</v>
      </c>
      <c r="C47" s="59" t="s">
        <v>2296</v>
      </c>
      <c r="D47" s="61" t="s">
        <v>593</v>
      </c>
      <c r="E47" s="7">
        <v>41565</v>
      </c>
      <c r="F47" s="7">
        <f>F46</f>
        <v>44674</v>
      </c>
      <c r="G47" s="13"/>
      <c r="H47" s="8">
        <f>DATE(YEAR(F47),MONTH(F47),DAY(F47)+7)</f>
        <v>44681</v>
      </c>
      <c r="I47" s="11">
        <f t="shared" ca="1" si="0"/>
        <v>4</v>
      </c>
      <c r="J47" s="9" t="str">
        <f t="shared" ca="1" si="1"/>
        <v>NOT DUE</v>
      </c>
      <c r="K47" s="29"/>
      <c r="L47" s="29"/>
    </row>
    <row r="48" spans="1:12" x14ac:dyDescent="0.3">
      <c r="A48" s="111"/>
    </row>
    <row r="49" spans="1:11" x14ac:dyDescent="0.3">
      <c r="A49" s="111"/>
    </row>
    <row r="50" spans="1:11" x14ac:dyDescent="0.3">
      <c r="A50" s="111"/>
    </row>
    <row r="51" spans="1:11" x14ac:dyDescent="0.3">
      <c r="A51" s="111"/>
      <c r="B51" s="112" t="s">
        <v>2808</v>
      </c>
      <c r="C51" s="113"/>
      <c r="D51" s="117" t="s">
        <v>2807</v>
      </c>
      <c r="H51" s="112" t="s">
        <v>2806</v>
      </c>
      <c r="I51" s="114"/>
    </row>
    <row r="52" spans="1:11" x14ac:dyDescent="0.3">
      <c r="A52" s="111"/>
      <c r="E52" s="115"/>
      <c r="F52" s="115"/>
      <c r="I52" s="115"/>
      <c r="J52" s="115"/>
    </row>
    <row r="53" spans="1:11" x14ac:dyDescent="0.3">
      <c r="A53" s="111"/>
      <c r="C53" s="122" t="str">
        <f>'No.6 Hatch Cover'!C53</f>
        <v>ELBERT F. NUFABLE</v>
      </c>
      <c r="E53" s="149" t="str">
        <f>C53</f>
        <v>ELBERT F. NUFABLE</v>
      </c>
      <c r="F53" s="149"/>
      <c r="G53" s="149"/>
      <c r="I53" s="149" t="s">
        <v>3269</v>
      </c>
      <c r="J53" s="149"/>
      <c r="K53" s="149"/>
    </row>
    <row r="54" spans="1:11" x14ac:dyDescent="0.3">
      <c r="A54" s="111"/>
      <c r="C54" s="116" t="s">
        <v>3230</v>
      </c>
      <c r="E54" s="150" t="s">
        <v>2454</v>
      </c>
      <c r="F54" s="150"/>
      <c r="G54" s="150"/>
      <c r="I54" s="151" t="s">
        <v>2805</v>
      </c>
      <c r="J54" s="151"/>
      <c r="K54" s="151"/>
    </row>
    <row r="55" spans="1:11" x14ac:dyDescent="0.3">
      <c r="A55" s="111"/>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34" priority="3" operator="equal">
      <formula>"overdue"</formula>
    </cfRule>
  </conditionalFormatting>
  <conditionalFormatting sqref="J45:J47">
    <cfRule type="cellIs" dxfId="233" priority="2" operator="equal">
      <formula>"overdue"</formula>
    </cfRule>
  </conditionalFormatting>
  <conditionalFormatting sqref="J31">
    <cfRule type="cellIs" dxfId="232"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00B0F0"/>
  </sheetPr>
  <dimension ref="A1:L22"/>
  <sheetViews>
    <sheetView workbookViewId="0">
      <selection activeCell="L8" sqref="L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2784</v>
      </c>
      <c r="D3" s="148" t="s">
        <v>8</v>
      </c>
      <c r="E3" s="148"/>
      <c r="F3" s="3" t="s">
        <v>2908</v>
      </c>
    </row>
    <row r="4" spans="1:12" ht="18" customHeight="1" x14ac:dyDescent="0.3">
      <c r="A4" s="147" t="s">
        <v>21</v>
      </c>
      <c r="B4" s="147"/>
      <c r="C4" s="17"/>
      <c r="D4" s="148" t="s">
        <v>9</v>
      </c>
      <c r="E4" s="148"/>
      <c r="F4" s="13"/>
    </row>
    <row r="5" spans="1:12" ht="18" customHeight="1" x14ac:dyDescent="0.3">
      <c r="A5" s="147" t="s">
        <v>22</v>
      </c>
      <c r="B5" s="147"/>
      <c r="C5" s="18"/>
      <c r="D5" s="24"/>
      <c r="E5" s="8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2907</v>
      </c>
      <c r="B8" s="31" t="s">
        <v>1581</v>
      </c>
      <c r="C8" s="31" t="s">
        <v>2906</v>
      </c>
      <c r="D8" s="20" t="s">
        <v>2897</v>
      </c>
      <c r="E8" s="7">
        <v>41662</v>
      </c>
      <c r="F8" s="7">
        <f>'Aft Deck  '!F8</f>
        <v>44660</v>
      </c>
      <c r="G8" s="13"/>
      <c r="H8" s="8">
        <f>DATE(YEAR(F8),MONTH(F8)+3,DAY(F8)-1)</f>
        <v>44750</v>
      </c>
      <c r="I8" s="11">
        <f ca="1">IF(ISBLANK(H8),"",H8-DATE(YEAR(NOW()),MONTH(NOW()),DAY(NOW())))</f>
        <v>73</v>
      </c>
      <c r="J8" s="9" t="str">
        <f ca="1">IF(I8="","",IF(I8&lt;0,"OVERDUE","NOT DUE"))</f>
        <v>NOT DUE</v>
      </c>
      <c r="K8" s="31"/>
      <c r="L8" s="10"/>
    </row>
    <row r="9" spans="1:12" x14ac:dyDescent="0.3">
      <c r="A9" s="9" t="s">
        <v>2905</v>
      </c>
      <c r="B9" s="31" t="s">
        <v>2904</v>
      </c>
      <c r="C9" s="31" t="s">
        <v>2901</v>
      </c>
      <c r="D9" s="20" t="s">
        <v>2897</v>
      </c>
      <c r="E9" s="7">
        <v>41662</v>
      </c>
      <c r="F9" s="7">
        <f>F8</f>
        <v>44660</v>
      </c>
      <c r="G9" s="13"/>
      <c r="H9" s="8">
        <f>DATE(YEAR(F9),MONTH(F9)+3,DAY(F9)-1)</f>
        <v>44750</v>
      </c>
      <c r="I9" s="11">
        <f ca="1">IF(ISBLANK(H9),"",H9-DATE(YEAR(NOW()),MONTH(NOW()),DAY(NOW())))</f>
        <v>73</v>
      </c>
      <c r="J9" s="9" t="str">
        <f ca="1">IF(I9="","",IF(I9&lt;0,"OVERDUE","NOT DUE"))</f>
        <v>NOT DUE</v>
      </c>
      <c r="K9" s="31"/>
      <c r="L9" s="10"/>
    </row>
    <row r="10" spans="1:12" x14ac:dyDescent="0.3">
      <c r="A10" s="9" t="s">
        <v>2903</v>
      </c>
      <c r="B10" s="31" t="s">
        <v>2902</v>
      </c>
      <c r="C10" s="31" t="s">
        <v>2901</v>
      </c>
      <c r="D10" s="20" t="s">
        <v>2897</v>
      </c>
      <c r="E10" s="7">
        <v>41662</v>
      </c>
      <c r="F10" s="7">
        <f>F9</f>
        <v>44660</v>
      </c>
      <c r="G10" s="13"/>
      <c r="H10" s="8">
        <f>DATE(YEAR(F10),MONTH(F10)+3,DAY(F10)-1)</f>
        <v>44750</v>
      </c>
      <c r="I10" s="11">
        <f ca="1">IF(ISBLANK(H10),"",H10-DATE(YEAR(NOW()),MONTH(NOW()),DAY(NOW())))</f>
        <v>73</v>
      </c>
      <c r="J10" s="9" t="str">
        <f ca="1">IF(I10="","",IF(I10&lt;0,"OVERDUE","NOT DUE"))</f>
        <v>NOT DUE</v>
      </c>
      <c r="K10" s="31"/>
      <c r="L10" s="10"/>
    </row>
    <row r="11" spans="1:12" x14ac:dyDescent="0.3">
      <c r="A11" s="9" t="s">
        <v>2900</v>
      </c>
      <c r="B11" s="31" t="s">
        <v>2899</v>
      </c>
      <c r="C11" s="31" t="s">
        <v>2898</v>
      </c>
      <c r="D11" s="20" t="s">
        <v>2897</v>
      </c>
      <c r="E11" s="7">
        <v>41662</v>
      </c>
      <c r="F11" s="7">
        <f>F10</f>
        <v>44660</v>
      </c>
      <c r="G11" s="13"/>
      <c r="H11" s="8">
        <f>DATE(YEAR(F11),MONTH(F11)+3,DAY(F11)-1)</f>
        <v>44750</v>
      </c>
      <c r="I11" s="11">
        <f ca="1">IF(ISBLANK(H11),"",H11-DATE(YEAR(NOW()),MONTH(NOW()),DAY(NOW())))</f>
        <v>73</v>
      </c>
      <c r="J11" s="9" t="str">
        <f ca="1">IF(I11="","",IF(I11&lt;0,"OVERDUE","NOT DUE"))</f>
        <v>NOT DUE</v>
      </c>
      <c r="K11" s="31"/>
      <c r="L11" s="10"/>
    </row>
    <row r="12" spans="1:12" x14ac:dyDescent="0.3">
      <c r="A12" s="111"/>
    </row>
    <row r="13" spans="1:12" x14ac:dyDescent="0.3">
      <c r="A13" s="111"/>
    </row>
    <row r="14" spans="1:12" x14ac:dyDescent="0.3">
      <c r="A14" s="111"/>
    </row>
    <row r="15" spans="1:12" x14ac:dyDescent="0.3">
      <c r="A15" s="111"/>
      <c r="B15" s="112" t="s">
        <v>2808</v>
      </c>
      <c r="C15" s="113"/>
      <c r="D15" s="117" t="s">
        <v>2807</v>
      </c>
      <c r="H15" s="112" t="s">
        <v>2806</v>
      </c>
      <c r="I15" s="114"/>
    </row>
    <row r="16" spans="1:12" x14ac:dyDescent="0.3">
      <c r="A16" s="111"/>
      <c r="E16" s="115"/>
      <c r="F16" s="115"/>
      <c r="I16" s="115"/>
      <c r="J16" s="115"/>
    </row>
    <row r="17" spans="1:11" x14ac:dyDescent="0.3">
      <c r="A17" s="111"/>
      <c r="C17" s="122" t="str">
        <f>'Main Deck Lifelines '!C15</f>
        <v>ELBERT F. NUFABLE</v>
      </c>
      <c r="E17" s="149" t="str">
        <f>C17</f>
        <v>ELBERT F. NUFABLE</v>
      </c>
      <c r="F17" s="149"/>
      <c r="G17" s="149"/>
      <c r="I17" s="149" t="s">
        <v>3269</v>
      </c>
      <c r="J17" s="149"/>
      <c r="K17" s="149"/>
    </row>
    <row r="18" spans="1:11" x14ac:dyDescent="0.3">
      <c r="A18" s="111"/>
      <c r="C18" s="116" t="s">
        <v>3230</v>
      </c>
      <c r="E18" s="150" t="s">
        <v>2454</v>
      </c>
      <c r="F18" s="150"/>
      <c r="G18" s="150"/>
      <c r="I18" s="151" t="s">
        <v>2805</v>
      </c>
      <c r="J18" s="151"/>
      <c r="K18" s="151"/>
    </row>
    <row r="19" spans="1:11" x14ac:dyDescent="0.3">
      <c r="A19" s="111"/>
    </row>
    <row r="20" spans="1:11" x14ac:dyDescent="0.3">
      <c r="B20" s="23"/>
      <c r="C20" s="79"/>
    </row>
    <row r="21" spans="1:11" x14ac:dyDescent="0.3">
      <c r="B21" s="88"/>
      <c r="D21" s="79"/>
      <c r="E21" s="88"/>
      <c r="H21" s="87"/>
    </row>
    <row r="22" spans="1:11" x14ac:dyDescent="0.3">
      <c r="B22" s="79"/>
      <c r="D22" s="79"/>
      <c r="E22" s="79"/>
      <c r="G22" s="151"/>
      <c r="H22" s="151"/>
    </row>
  </sheetData>
  <mergeCells count="14">
    <mergeCell ref="I17:K17"/>
    <mergeCell ref="E18:G18"/>
    <mergeCell ref="I18:K18"/>
    <mergeCell ref="A4:B4"/>
    <mergeCell ref="D4:E4"/>
    <mergeCell ref="A5:B5"/>
    <mergeCell ref="G22:H22"/>
    <mergeCell ref="A1:B1"/>
    <mergeCell ref="D1:E1"/>
    <mergeCell ref="A2:B2"/>
    <mergeCell ref="D2:E2"/>
    <mergeCell ref="A3:B3"/>
    <mergeCell ref="D3:E3"/>
    <mergeCell ref="E17:G17"/>
  </mergeCells>
  <conditionalFormatting sqref="J8:J11">
    <cfRule type="cellIs" dxfId="30"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00B0F0"/>
  </sheetPr>
  <dimension ref="A1:L21"/>
  <sheetViews>
    <sheetView topLeftCell="B1" workbookViewId="0">
      <selection activeCell="L8" sqref="L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2918</v>
      </c>
      <c r="D3" s="148" t="s">
        <v>8</v>
      </c>
      <c r="E3" s="148"/>
      <c r="F3" s="3" t="s">
        <v>2917</v>
      </c>
    </row>
    <row r="4" spans="1:12" ht="18" customHeight="1" x14ac:dyDescent="0.3">
      <c r="A4" s="147" t="s">
        <v>21</v>
      </c>
      <c r="B4" s="147"/>
      <c r="C4" s="17"/>
      <c r="D4" s="148" t="s">
        <v>9</v>
      </c>
      <c r="E4" s="148"/>
      <c r="F4" s="13"/>
    </row>
    <row r="5" spans="1:12" ht="18" customHeight="1" x14ac:dyDescent="0.3">
      <c r="A5" s="147" t="s">
        <v>22</v>
      </c>
      <c r="B5" s="147"/>
      <c r="C5" s="18"/>
      <c r="D5" s="24"/>
      <c r="E5" s="8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55.2" x14ac:dyDescent="0.3">
      <c r="A8" s="9" t="s">
        <v>2916</v>
      </c>
      <c r="B8" s="31" t="s">
        <v>2915</v>
      </c>
      <c r="C8" s="31" t="s">
        <v>2914</v>
      </c>
      <c r="D8" s="20" t="s">
        <v>2897</v>
      </c>
      <c r="E8" s="7">
        <v>41662</v>
      </c>
      <c r="F8" s="7">
        <v>44643</v>
      </c>
      <c r="G8" s="13"/>
      <c r="H8" s="8">
        <f>DATE(YEAR(F8),MONTH(F8)+3,DAY(F8)-1)</f>
        <v>44734</v>
      </c>
      <c r="I8" s="11">
        <f ca="1">IF(ISBLANK(H8),"",H8-DATE(YEAR(NOW()),MONTH(NOW()),DAY(NOW())))</f>
        <v>57</v>
      </c>
      <c r="J8" s="9" t="str">
        <f ca="1">IF(I8="","",IF(I8&lt;0,"OVERDUE","NOT DUE"))</f>
        <v>NOT DUE</v>
      </c>
      <c r="K8" s="31"/>
      <c r="L8" s="10" t="s">
        <v>3253</v>
      </c>
    </row>
    <row r="9" spans="1:12" x14ac:dyDescent="0.3">
      <c r="A9" s="9" t="s">
        <v>2913</v>
      </c>
      <c r="B9" s="31" t="s">
        <v>2899</v>
      </c>
      <c r="C9" s="31" t="s">
        <v>2912</v>
      </c>
      <c r="D9" s="20" t="s">
        <v>2897</v>
      </c>
      <c r="E9" s="7">
        <v>41662</v>
      </c>
      <c r="F9" s="7">
        <v>44643</v>
      </c>
      <c r="G9" s="13"/>
      <c r="H9" s="8">
        <f>DATE(YEAR(F9),MONTH(F9)+3,DAY(F9)-1)</f>
        <v>44734</v>
      </c>
      <c r="I9" s="11">
        <f ca="1">IF(ISBLANK(H9),"",H9-DATE(YEAR(NOW()),MONTH(NOW()),DAY(NOW())))</f>
        <v>57</v>
      </c>
      <c r="J9" s="9" t="str">
        <f ca="1">IF(I9="","",IF(I9&lt;0,"OVERDUE","NOT DUE"))</f>
        <v>NOT DUE</v>
      </c>
      <c r="K9" s="31"/>
      <c r="L9" s="10"/>
    </row>
    <row r="10" spans="1:12" ht="27.6" x14ac:dyDescent="0.3">
      <c r="A10" s="9" t="s">
        <v>2911</v>
      </c>
      <c r="B10" s="31" t="s">
        <v>2910</v>
      </c>
      <c r="C10" s="31" t="s">
        <v>2909</v>
      </c>
      <c r="D10" s="20" t="s">
        <v>2897</v>
      </c>
      <c r="E10" s="7">
        <v>41662</v>
      </c>
      <c r="F10" s="7">
        <v>44643</v>
      </c>
      <c r="G10" s="13"/>
      <c r="H10" s="8">
        <f>DATE(YEAR(F10),MONTH(F10)+3,DAY(F10)-1)</f>
        <v>44734</v>
      </c>
      <c r="I10" s="11">
        <f ca="1">IF(ISBLANK(H10),"",H10-DATE(YEAR(NOW()),MONTH(NOW()),DAY(NOW())))</f>
        <v>57</v>
      </c>
      <c r="J10" s="9" t="str">
        <f ca="1">IF(I10="","",IF(I10&lt;0,"OVERDUE","NOT DUE"))</f>
        <v>NOT DUE</v>
      </c>
      <c r="K10" s="31"/>
      <c r="L10" s="10"/>
    </row>
    <row r="11" spans="1:12" x14ac:dyDescent="0.3">
      <c r="A11" s="111"/>
    </row>
    <row r="12" spans="1:12" x14ac:dyDescent="0.3">
      <c r="A12" s="111"/>
    </row>
    <row r="13" spans="1:12" x14ac:dyDescent="0.3">
      <c r="A13" s="111"/>
    </row>
    <row r="14" spans="1:12" x14ac:dyDescent="0.3">
      <c r="A14" s="111"/>
      <c r="B14" s="112" t="s">
        <v>2808</v>
      </c>
      <c r="C14" s="113"/>
      <c r="D14" s="117" t="s">
        <v>2807</v>
      </c>
      <c r="H14" s="112" t="s">
        <v>2806</v>
      </c>
      <c r="I14" s="114"/>
    </row>
    <row r="15" spans="1:12" x14ac:dyDescent="0.3">
      <c r="A15" s="111"/>
      <c r="E15" s="115"/>
      <c r="F15" s="115"/>
      <c r="I15" s="115"/>
      <c r="J15" s="115"/>
    </row>
    <row r="16" spans="1:12" x14ac:dyDescent="0.3">
      <c r="A16" s="111"/>
      <c r="C16" s="122" t="str">
        <f>'Bollard, Chock, Roller Fair '!C17</f>
        <v>ELBERT F. NUFABLE</v>
      </c>
      <c r="E16" s="149" t="str">
        <f>C16</f>
        <v>ELBERT F. NUFABLE</v>
      </c>
      <c r="F16" s="149"/>
      <c r="G16" s="149"/>
      <c r="I16" s="149" t="s">
        <v>3269</v>
      </c>
      <c r="J16" s="149"/>
      <c r="K16" s="149"/>
    </row>
    <row r="17" spans="1:11" x14ac:dyDescent="0.3">
      <c r="A17" s="111"/>
      <c r="C17" s="116" t="s">
        <v>3230</v>
      </c>
      <c r="E17" s="150" t="s">
        <v>2454</v>
      </c>
      <c r="F17" s="150"/>
      <c r="G17" s="150"/>
      <c r="I17" s="151" t="s">
        <v>2805</v>
      </c>
      <c r="J17" s="151"/>
      <c r="K17" s="151"/>
    </row>
    <row r="18" spans="1:11" x14ac:dyDescent="0.3">
      <c r="A18" s="111"/>
    </row>
    <row r="19" spans="1:11" x14ac:dyDescent="0.3">
      <c r="B19" s="23"/>
      <c r="C19" s="79"/>
    </row>
    <row r="20" spans="1:11" x14ac:dyDescent="0.3">
      <c r="B20" s="88"/>
      <c r="D20" s="79"/>
      <c r="E20" s="88"/>
      <c r="H20" s="87"/>
    </row>
    <row r="21" spans="1:11" x14ac:dyDescent="0.3">
      <c r="B21" s="79"/>
      <c r="D21" s="79"/>
      <c r="E21" s="79"/>
      <c r="G21" s="151"/>
      <c r="H21" s="151"/>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J10">
    <cfRule type="cellIs" dxfId="29"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00B0F0"/>
  </sheetPr>
  <dimension ref="A1:L21"/>
  <sheetViews>
    <sheetView topLeftCell="B1" workbookViewId="0">
      <selection activeCell="F10" sqref="F10"/>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2786</v>
      </c>
      <c r="D3" s="148" t="s">
        <v>8</v>
      </c>
      <c r="E3" s="148"/>
      <c r="F3" s="3" t="s">
        <v>2926</v>
      </c>
    </row>
    <row r="4" spans="1:12" ht="18" customHeight="1" x14ac:dyDescent="0.3">
      <c r="A4" s="147" t="s">
        <v>21</v>
      </c>
      <c r="B4" s="147"/>
      <c r="C4" s="17"/>
      <c r="D4" s="148" t="s">
        <v>9</v>
      </c>
      <c r="E4" s="148"/>
      <c r="F4" s="13"/>
    </row>
    <row r="5" spans="1:12" ht="18" customHeight="1" x14ac:dyDescent="0.3">
      <c r="A5" s="147" t="s">
        <v>22</v>
      </c>
      <c r="B5" s="147"/>
      <c r="C5" s="18"/>
      <c r="D5" s="24"/>
      <c r="E5" s="8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2925</v>
      </c>
      <c r="B8" s="31" t="s">
        <v>2924</v>
      </c>
      <c r="C8" s="31" t="s">
        <v>2914</v>
      </c>
      <c r="D8" s="20" t="s">
        <v>2897</v>
      </c>
      <c r="E8" s="7">
        <v>41662</v>
      </c>
      <c r="F8" s="7">
        <v>44625</v>
      </c>
      <c r="G8" s="13"/>
      <c r="H8" s="8">
        <f>DATE(YEAR(F8),MONTH(F8)+3,DAY(F8)-1)</f>
        <v>44716</v>
      </c>
      <c r="I8" s="11">
        <f ca="1">IF(ISBLANK(H8),"",H8-DATE(YEAR(NOW()),MONTH(NOW()),DAY(NOW())))</f>
        <v>39</v>
      </c>
      <c r="J8" s="9" t="str">
        <f ca="1">IF(I8="","",IF(I8&lt;0,"OVERDUE","NOT DUE"))</f>
        <v>NOT DUE</v>
      </c>
      <c r="K8" s="31"/>
      <c r="L8" s="10" t="s">
        <v>3270</v>
      </c>
    </row>
    <row r="9" spans="1:12" x14ac:dyDescent="0.3">
      <c r="A9" s="9" t="s">
        <v>2923</v>
      </c>
      <c r="B9" s="31" t="s">
        <v>2922</v>
      </c>
      <c r="C9" s="31" t="s">
        <v>2921</v>
      </c>
      <c r="D9" s="20" t="s">
        <v>1564</v>
      </c>
      <c r="E9" s="7">
        <v>41662</v>
      </c>
      <c r="F9" s="7">
        <v>44653</v>
      </c>
      <c r="G9" s="13"/>
      <c r="H9" s="8">
        <f>EDATE(F9-1,1)</f>
        <v>44682</v>
      </c>
      <c r="I9" s="11">
        <f ca="1">IF(ISBLANK(H9),"",H9-DATE(YEAR(NOW()),MONTH(NOW()),DAY(NOW())))</f>
        <v>5</v>
      </c>
      <c r="J9" s="9" t="str">
        <f ca="1">IF(I9="","",IF(I9&lt;0,"OVERDUE","NOT DUE"))</f>
        <v>NOT DUE</v>
      </c>
      <c r="K9" s="31"/>
      <c r="L9" s="10"/>
    </row>
    <row r="10" spans="1:12" x14ac:dyDescent="0.3">
      <c r="A10" s="9" t="s">
        <v>2920</v>
      </c>
      <c r="B10" s="31" t="s">
        <v>2899</v>
      </c>
      <c r="C10" s="31" t="s">
        <v>2919</v>
      </c>
      <c r="D10" s="20" t="s">
        <v>2897</v>
      </c>
      <c r="E10" s="7">
        <v>41662</v>
      </c>
      <c r="F10" s="7">
        <f>F9</f>
        <v>44653</v>
      </c>
      <c r="G10" s="13"/>
      <c r="H10" s="8">
        <f>DATE(YEAR(F10),MONTH(F10)+3,DAY(F10)-1)</f>
        <v>44743</v>
      </c>
      <c r="I10" s="11">
        <f ca="1">IF(ISBLANK(H10),"",H10-DATE(YEAR(NOW()),MONTH(NOW()),DAY(NOW())))</f>
        <v>66</v>
      </c>
      <c r="J10" s="9" t="str">
        <f ca="1">IF(I10="","",IF(I10&lt;0,"OVERDUE","NOT DUE"))</f>
        <v>NOT DUE</v>
      </c>
      <c r="K10" s="31"/>
      <c r="L10" s="10"/>
    </row>
    <row r="11" spans="1:12" x14ac:dyDescent="0.3">
      <c r="A11" s="111"/>
    </row>
    <row r="12" spans="1:12" x14ac:dyDescent="0.3">
      <c r="A12" s="111"/>
    </row>
    <row r="13" spans="1:12" x14ac:dyDescent="0.3">
      <c r="A13" s="111"/>
    </row>
    <row r="14" spans="1:12" x14ac:dyDescent="0.3">
      <c r="A14" s="111"/>
      <c r="B14" s="112" t="s">
        <v>2808</v>
      </c>
      <c r="C14" s="113"/>
      <c r="D14" s="117" t="s">
        <v>2807</v>
      </c>
      <c r="H14" s="112" t="s">
        <v>2806</v>
      </c>
      <c r="I14" s="114"/>
    </row>
    <row r="15" spans="1:12" x14ac:dyDescent="0.3">
      <c r="A15" s="111"/>
      <c r="E15" s="115"/>
      <c r="F15" s="115"/>
      <c r="I15" s="115"/>
      <c r="J15" s="115"/>
    </row>
    <row r="16" spans="1:12" x14ac:dyDescent="0.3">
      <c r="A16" s="111"/>
      <c r="C16" s="122" t="str">
        <f>'Pipelines (Main Deck)  '!C16</f>
        <v>ELBERT F. NUFABLE</v>
      </c>
      <c r="E16" s="149" t="str">
        <f>C16</f>
        <v>ELBERT F. NUFABLE</v>
      </c>
      <c r="F16" s="149"/>
      <c r="G16" s="149"/>
      <c r="I16" s="149" t="s">
        <v>3269</v>
      </c>
      <c r="J16" s="149"/>
      <c r="K16" s="149"/>
    </row>
    <row r="17" spans="1:11" x14ac:dyDescent="0.3">
      <c r="A17" s="111"/>
      <c r="C17" s="116" t="s">
        <v>3230</v>
      </c>
      <c r="E17" s="150" t="s">
        <v>2454</v>
      </c>
      <c r="F17" s="150"/>
      <c r="G17" s="150"/>
      <c r="I17" s="151" t="s">
        <v>2805</v>
      </c>
      <c r="J17" s="151"/>
      <c r="K17" s="151"/>
    </row>
    <row r="18" spans="1:11" x14ac:dyDescent="0.3">
      <c r="A18" s="111"/>
    </row>
    <row r="19" spans="1:11" x14ac:dyDescent="0.3">
      <c r="B19" s="23"/>
      <c r="C19" s="79"/>
    </row>
    <row r="20" spans="1:11" x14ac:dyDescent="0.3">
      <c r="B20" s="88"/>
      <c r="D20" s="79"/>
      <c r="E20" s="88"/>
      <c r="H20" s="87"/>
    </row>
    <row r="21" spans="1:11" x14ac:dyDescent="0.3">
      <c r="B21" s="79"/>
      <c r="D21" s="79"/>
      <c r="E21" s="79"/>
      <c r="G21" s="151"/>
      <c r="H21" s="151"/>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J10">
    <cfRule type="cellIs" dxfId="28"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00B0F0"/>
  </sheetPr>
  <dimension ref="A1:L20"/>
  <sheetViews>
    <sheetView topLeftCell="C1"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2787</v>
      </c>
      <c r="D3" s="148" t="s">
        <v>8</v>
      </c>
      <c r="E3" s="148"/>
      <c r="F3" s="3" t="s">
        <v>2932</v>
      </c>
    </row>
    <row r="4" spans="1:12" ht="18" customHeight="1" x14ac:dyDescent="0.3">
      <c r="A4" s="147" t="s">
        <v>21</v>
      </c>
      <c r="B4" s="147"/>
      <c r="C4" s="17"/>
      <c r="D4" s="148" t="s">
        <v>9</v>
      </c>
      <c r="E4" s="148"/>
      <c r="F4" s="13"/>
    </row>
    <row r="5" spans="1:12" ht="18" customHeight="1" x14ac:dyDescent="0.3">
      <c r="A5" s="147" t="s">
        <v>22</v>
      </c>
      <c r="B5" s="147"/>
      <c r="C5" s="18"/>
      <c r="D5" s="24"/>
      <c r="E5" s="8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2931</v>
      </c>
      <c r="B8" s="31" t="s">
        <v>2930</v>
      </c>
      <c r="C8" s="31" t="s">
        <v>2929</v>
      </c>
      <c r="D8" s="20" t="s">
        <v>2897</v>
      </c>
      <c r="E8" s="7">
        <v>41662</v>
      </c>
      <c r="F8" s="7">
        <v>44647</v>
      </c>
      <c r="G8" s="13"/>
      <c r="H8" s="8">
        <f>DATE(YEAR(F8),MONTH(F8)+3,DAY(F8)-1)</f>
        <v>44738</v>
      </c>
      <c r="I8" s="11">
        <f ca="1">IF(ISBLANK(H8),"",H8-DATE(YEAR(NOW()),MONTH(NOW()),DAY(NOW())))</f>
        <v>61</v>
      </c>
      <c r="J8" s="9" t="str">
        <f ca="1">IF(I8="","",IF(I8&lt;0,"OVERDUE","NOT DUE"))</f>
        <v>NOT DUE</v>
      </c>
      <c r="K8" s="31"/>
      <c r="L8" s="10" t="s">
        <v>3273</v>
      </c>
    </row>
    <row r="9" spans="1:12" x14ac:dyDescent="0.3">
      <c r="A9" s="9" t="s">
        <v>2928</v>
      </c>
      <c r="B9" s="31" t="s">
        <v>1894</v>
      </c>
      <c r="C9" s="31" t="s">
        <v>2927</v>
      </c>
      <c r="D9" s="20" t="s">
        <v>1564</v>
      </c>
      <c r="E9" s="7">
        <v>41662</v>
      </c>
      <c r="F9" s="7">
        <v>44647</v>
      </c>
      <c r="G9" s="13"/>
      <c r="H9" s="8">
        <f>EDATE(F9-1,1)</f>
        <v>44677</v>
      </c>
      <c r="I9" s="11">
        <f ca="1">IF(ISBLANK(H9),"",H9-DATE(YEAR(NOW()),MONTH(NOW()),DAY(NOW())))</f>
        <v>0</v>
      </c>
      <c r="J9" s="9" t="str">
        <f ca="1">IF(I9="","",IF(I9&lt;0,"OVERDUE","NOT DUE"))</f>
        <v>NOT DUE</v>
      </c>
      <c r="K9" s="31"/>
      <c r="L9" s="109"/>
    </row>
    <row r="10" spans="1:12" x14ac:dyDescent="0.3">
      <c r="A10" s="111"/>
    </row>
    <row r="11" spans="1:12" x14ac:dyDescent="0.3">
      <c r="A11" s="111"/>
    </row>
    <row r="12" spans="1:12" x14ac:dyDescent="0.3">
      <c r="A12" s="111"/>
    </row>
    <row r="13" spans="1:12" x14ac:dyDescent="0.3">
      <c r="A13" s="111"/>
      <c r="B13" s="112" t="s">
        <v>2808</v>
      </c>
      <c r="C13" s="113"/>
      <c r="D13" s="117" t="s">
        <v>2807</v>
      </c>
      <c r="H13" s="112" t="s">
        <v>2806</v>
      </c>
      <c r="I13" s="114"/>
    </row>
    <row r="14" spans="1:12" x14ac:dyDescent="0.3">
      <c r="A14" s="111"/>
      <c r="E14" s="115"/>
      <c r="F14" s="115"/>
      <c r="I14" s="115"/>
      <c r="J14" s="115"/>
    </row>
    <row r="15" spans="1:12" x14ac:dyDescent="0.3">
      <c r="A15" s="111"/>
      <c r="C15" s="122" t="str">
        <f>'Containment Boxes '!C16</f>
        <v>ELBERT F. NUFABLE</v>
      </c>
      <c r="E15" s="149" t="str">
        <f>C15</f>
        <v>ELBERT F. NUFABLE</v>
      </c>
      <c r="F15" s="149"/>
      <c r="G15" s="149"/>
      <c r="I15" s="149" t="s">
        <v>3269</v>
      </c>
      <c r="J15" s="149"/>
      <c r="K15" s="149"/>
    </row>
    <row r="16" spans="1:12" x14ac:dyDescent="0.3">
      <c r="A16" s="111"/>
      <c r="C16" s="116" t="s">
        <v>3230</v>
      </c>
      <c r="E16" s="150" t="s">
        <v>2454</v>
      </c>
      <c r="F16" s="150"/>
      <c r="G16" s="150"/>
      <c r="I16" s="151" t="s">
        <v>2805</v>
      </c>
      <c r="J16" s="151"/>
      <c r="K16" s="151"/>
    </row>
    <row r="17" spans="1:8" x14ac:dyDescent="0.3">
      <c r="A17" s="111"/>
    </row>
    <row r="18" spans="1:8" x14ac:dyDescent="0.3">
      <c r="B18" s="23"/>
      <c r="C18" s="79"/>
    </row>
    <row r="19" spans="1:8" x14ac:dyDescent="0.3">
      <c r="B19" s="88"/>
      <c r="D19" s="79"/>
      <c r="E19" s="88"/>
      <c r="H19" s="87"/>
    </row>
    <row r="20" spans="1:8" x14ac:dyDescent="0.3">
      <c r="B20" s="79"/>
      <c r="D20" s="79"/>
      <c r="E20" s="79"/>
      <c r="G20" s="151"/>
      <c r="H20" s="151"/>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J9">
    <cfRule type="cellIs" dxfId="27"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rgb="FF00B0F0"/>
  </sheetPr>
  <dimension ref="A1:L20"/>
  <sheetViews>
    <sheetView topLeftCell="B1"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2941</v>
      </c>
      <c r="D3" s="148" t="s">
        <v>8</v>
      </c>
      <c r="E3" s="148"/>
      <c r="F3" s="3" t="s">
        <v>2940</v>
      </c>
    </row>
    <row r="4" spans="1:12" ht="18" customHeight="1" x14ac:dyDescent="0.3">
      <c r="A4" s="147" t="s">
        <v>21</v>
      </c>
      <c r="B4" s="147"/>
      <c r="C4" s="17"/>
      <c r="D4" s="148" t="s">
        <v>9</v>
      </c>
      <c r="E4" s="148"/>
      <c r="F4" s="13"/>
    </row>
    <row r="5" spans="1:12" ht="18" customHeight="1" x14ac:dyDescent="0.3">
      <c r="A5" s="147" t="s">
        <v>22</v>
      </c>
      <c r="B5" s="147"/>
      <c r="C5" s="18"/>
      <c r="D5" s="24"/>
      <c r="E5" s="8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6" x14ac:dyDescent="0.3">
      <c r="A8" s="9" t="s">
        <v>2939</v>
      </c>
      <c r="B8" s="31" t="s">
        <v>2938</v>
      </c>
      <c r="C8" s="31" t="s">
        <v>2933</v>
      </c>
      <c r="D8" s="20" t="s">
        <v>2897</v>
      </c>
      <c r="E8" s="7">
        <v>41662</v>
      </c>
      <c r="F8" s="7">
        <v>44618</v>
      </c>
      <c r="G8" s="13"/>
      <c r="H8" s="8">
        <f>DATE(YEAR(F8),MONTH(F8)+3,DAY(F8)-1)</f>
        <v>44706</v>
      </c>
      <c r="I8" s="11">
        <f ca="1">IF(ISBLANK(H8),"",H8-DATE(YEAR(NOW()),MONTH(NOW()),DAY(NOW())))</f>
        <v>29</v>
      </c>
      <c r="J8" s="9" t="str">
        <f ca="1">IF(I8="","",IF(I8&lt;0,"OVERDUE","NOT DUE"))</f>
        <v>NOT DUE</v>
      </c>
      <c r="K8" s="31"/>
      <c r="L8" s="10" t="str">
        <f>'Washing Machines and Dryers '!L8</f>
        <v>CHECKED EVERY WEEKLY AS PER RC-033 ONBOARD SANITARY INSPECTION.</v>
      </c>
    </row>
    <row r="9" spans="1:12" x14ac:dyDescent="0.3">
      <c r="A9" s="9" t="s">
        <v>2937</v>
      </c>
      <c r="B9" s="31" t="s">
        <v>2936</v>
      </c>
      <c r="C9" s="31" t="s">
        <v>2933</v>
      </c>
      <c r="D9" s="20" t="s">
        <v>2897</v>
      </c>
      <c r="E9" s="7">
        <v>41662</v>
      </c>
      <c r="F9" s="7">
        <f>F8</f>
        <v>44618</v>
      </c>
      <c r="G9" s="13"/>
      <c r="H9" s="8">
        <f>DATE(YEAR(F9),MONTH(F9)+3,DAY(F9)-1)</f>
        <v>44706</v>
      </c>
      <c r="I9" s="11">
        <f ca="1">IF(ISBLANK(H9),"",H9-DATE(YEAR(NOW()),MONTH(NOW()),DAY(NOW())))</f>
        <v>29</v>
      </c>
      <c r="J9" s="9" t="str">
        <f ca="1">IF(I9="","",IF(I9&lt;0,"OVERDUE","NOT DUE"))</f>
        <v>NOT DUE</v>
      </c>
      <c r="K9" s="31"/>
      <c r="L9" s="109"/>
    </row>
    <row r="10" spans="1:12" x14ac:dyDescent="0.3">
      <c r="A10" s="9" t="s">
        <v>2935</v>
      </c>
      <c r="B10" s="31" t="s">
        <v>2934</v>
      </c>
      <c r="C10" s="31" t="s">
        <v>2933</v>
      </c>
      <c r="D10" s="20" t="s">
        <v>2897</v>
      </c>
      <c r="E10" s="7">
        <v>41662</v>
      </c>
      <c r="F10" s="7">
        <f>F9</f>
        <v>44618</v>
      </c>
      <c r="G10" s="13"/>
      <c r="H10" s="8">
        <f>DATE(YEAR(F10),MONTH(F10)+3,DAY(F10)-1)</f>
        <v>44706</v>
      </c>
      <c r="I10" s="11">
        <f ca="1">IF(ISBLANK(H10),"",H10-DATE(YEAR(NOW()),MONTH(NOW()),DAY(NOW())))</f>
        <v>29</v>
      </c>
      <c r="J10" s="9" t="str">
        <f ca="1">IF(I10="","",IF(I10&lt;0,"OVERDUE","NOT DUE"))</f>
        <v>NOT DUE</v>
      </c>
      <c r="K10" s="31"/>
      <c r="L10" s="10"/>
    </row>
    <row r="11" spans="1:12" x14ac:dyDescent="0.3">
      <c r="A11" s="111"/>
    </row>
    <row r="12" spans="1:12" x14ac:dyDescent="0.3">
      <c r="A12" s="111"/>
    </row>
    <row r="13" spans="1:12" x14ac:dyDescent="0.3">
      <c r="A13" s="111"/>
    </row>
    <row r="14" spans="1:12" x14ac:dyDescent="0.3">
      <c r="A14" s="111"/>
      <c r="B14" s="112" t="s">
        <v>2808</v>
      </c>
      <c r="C14" s="113"/>
      <c r="D14" s="117" t="s">
        <v>2807</v>
      </c>
      <c r="H14" s="112" t="s">
        <v>2806</v>
      </c>
      <c r="I14" s="114"/>
    </row>
    <row r="15" spans="1:12" x14ac:dyDescent="0.3">
      <c r="A15" s="111"/>
      <c r="E15" s="115"/>
      <c r="F15" s="115"/>
      <c r="I15" s="115"/>
      <c r="J15" s="115"/>
    </row>
    <row r="16" spans="1:12" x14ac:dyDescent="0.3">
      <c r="A16" s="111"/>
      <c r="C16" s="122" t="str">
        <f>'Duct Trunks '!C15</f>
        <v>ELBERT F. NUFABLE</v>
      </c>
      <c r="E16" s="149" t="str">
        <f>C16</f>
        <v>ELBERT F. NUFABLE</v>
      </c>
      <c r="F16" s="149"/>
      <c r="G16" s="149"/>
      <c r="I16" s="149" t="s">
        <v>3269</v>
      </c>
      <c r="J16" s="149"/>
      <c r="K16" s="149"/>
    </row>
    <row r="17" spans="1:11" x14ac:dyDescent="0.3">
      <c r="A17" s="111"/>
      <c r="C17" s="116" t="s">
        <v>3230</v>
      </c>
      <c r="E17" s="150" t="s">
        <v>2454</v>
      </c>
      <c r="F17" s="150"/>
      <c r="G17" s="150"/>
      <c r="I17" s="151" t="s">
        <v>2805</v>
      </c>
      <c r="J17" s="151"/>
      <c r="K17" s="151"/>
    </row>
    <row r="18" spans="1:11" x14ac:dyDescent="0.3">
      <c r="A18" s="111"/>
    </row>
    <row r="19" spans="1:11" x14ac:dyDescent="0.3">
      <c r="B19" s="88"/>
      <c r="D19" s="79"/>
      <c r="E19" s="88"/>
      <c r="H19" s="87"/>
    </row>
    <row r="20" spans="1:11" x14ac:dyDescent="0.3">
      <c r="B20" s="79"/>
      <c r="D20" s="79"/>
      <c r="E20" s="79"/>
      <c r="G20" s="151"/>
      <c r="H20" s="151"/>
    </row>
  </sheetData>
  <mergeCells count="14">
    <mergeCell ref="I16:K16"/>
    <mergeCell ref="E17:G17"/>
    <mergeCell ref="I17:K17"/>
    <mergeCell ref="A4:B4"/>
    <mergeCell ref="D4:E4"/>
    <mergeCell ref="A5:B5"/>
    <mergeCell ref="G20:H20"/>
    <mergeCell ref="A1:B1"/>
    <mergeCell ref="D1:E1"/>
    <mergeCell ref="A2:B2"/>
    <mergeCell ref="D2:E2"/>
    <mergeCell ref="A3:B3"/>
    <mergeCell ref="D3:E3"/>
    <mergeCell ref="E16:G16"/>
  </mergeCells>
  <conditionalFormatting sqref="J8:J10">
    <cfRule type="cellIs" dxfId="26"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rgb="FF08820B"/>
  </sheetPr>
  <dimension ref="A1:L33"/>
  <sheetViews>
    <sheetView zoomScale="90" zoomScaleNormal="90" workbookViewId="0">
      <selection activeCell="F25" sqref="F25"/>
    </sheetView>
  </sheetViews>
  <sheetFormatPr defaultRowHeight="14.4" x14ac:dyDescent="0.3"/>
  <cols>
    <col min="1" max="1" width="10.6640625" style="23" customWidth="1"/>
    <col min="2" max="2" width="21.6640625" customWidth="1"/>
    <col min="3" max="3" width="48.8867187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45"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46" t="s">
        <v>2965</v>
      </c>
      <c r="D3" s="148" t="s">
        <v>8</v>
      </c>
      <c r="E3" s="148"/>
      <c r="F3" s="3" t="s">
        <v>2964</v>
      </c>
    </row>
    <row r="4" spans="1:12" ht="18" customHeight="1" x14ac:dyDescent="0.3">
      <c r="A4" s="147" t="s">
        <v>21</v>
      </c>
      <c r="B4" s="147"/>
      <c r="C4" s="46"/>
      <c r="D4" s="148" t="s">
        <v>9</v>
      </c>
      <c r="E4" s="148"/>
      <c r="F4" s="13"/>
    </row>
    <row r="5" spans="1:12" ht="18" customHeight="1" x14ac:dyDescent="0.3">
      <c r="A5" s="147" t="s">
        <v>22</v>
      </c>
      <c r="B5" s="147"/>
      <c r="C5" s="47"/>
      <c r="D5" s="24"/>
      <c r="E5" s="8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2963</v>
      </c>
      <c r="B8" s="31" t="s">
        <v>1632</v>
      </c>
      <c r="C8" s="31" t="s">
        <v>1852</v>
      </c>
      <c r="D8" s="20" t="s">
        <v>1564</v>
      </c>
      <c r="E8" s="7">
        <v>41662</v>
      </c>
      <c r="F8" s="7">
        <v>44674</v>
      </c>
      <c r="G8" s="13"/>
      <c r="H8" s="8">
        <f>EDATE(F8-1,1)</f>
        <v>44703</v>
      </c>
      <c r="I8" s="11">
        <f t="shared" ref="I8:I22" ca="1" si="0">IF(ISBLANK(H8),"",H8-DATE(YEAR(NOW()),MONTH(NOW()),DAY(NOW())))</f>
        <v>26</v>
      </c>
      <c r="J8" s="9" t="str">
        <f t="shared" ref="J8:J22" ca="1" si="1">IF(I8="","",IF(I8&lt;0,"OVERDUE","NOT DUE"))</f>
        <v>NOT DUE</v>
      </c>
      <c r="K8" s="31"/>
      <c r="L8" s="10" t="s">
        <v>2857</v>
      </c>
    </row>
    <row r="9" spans="1:12" ht="41.4" x14ac:dyDescent="0.3">
      <c r="A9" s="9" t="s">
        <v>2962</v>
      </c>
      <c r="B9" s="31" t="s">
        <v>1902</v>
      </c>
      <c r="C9" s="41" t="s">
        <v>2280</v>
      </c>
      <c r="D9" s="20" t="s">
        <v>593</v>
      </c>
      <c r="E9" s="7">
        <v>41662</v>
      </c>
      <c r="F9" s="7">
        <v>44674</v>
      </c>
      <c r="G9" s="13"/>
      <c r="H9" s="8">
        <f>DATE(YEAR(F9),MONTH(F9),DAY(F9)+7)</f>
        <v>44681</v>
      </c>
      <c r="I9" s="11">
        <f t="shared" ca="1" si="0"/>
        <v>4</v>
      </c>
      <c r="J9" s="9" t="str">
        <f t="shared" ca="1" si="1"/>
        <v>NOT DUE</v>
      </c>
      <c r="K9" s="31"/>
      <c r="L9" s="10" t="s">
        <v>2857</v>
      </c>
    </row>
    <row r="10" spans="1:12" ht="41.4" x14ac:dyDescent="0.3">
      <c r="A10" s="9" t="s">
        <v>2961</v>
      </c>
      <c r="B10" s="31" t="s">
        <v>1902</v>
      </c>
      <c r="C10" s="41" t="s">
        <v>2279</v>
      </c>
      <c r="D10" s="20" t="s">
        <v>88</v>
      </c>
      <c r="E10" s="7">
        <v>41662</v>
      </c>
      <c r="F10" s="7">
        <v>44576</v>
      </c>
      <c r="G10" s="13"/>
      <c r="H10" s="8">
        <f>DATE(YEAR(F10)+1,MONTH(F10),DAY(F10)-1)</f>
        <v>44940</v>
      </c>
      <c r="I10" s="11">
        <f t="shared" ca="1" si="0"/>
        <v>263</v>
      </c>
      <c r="J10" s="9" t="str">
        <f t="shared" ca="1" si="1"/>
        <v>NOT DUE</v>
      </c>
      <c r="K10" s="31"/>
      <c r="L10" s="10" t="s">
        <v>2857</v>
      </c>
    </row>
    <row r="11" spans="1:12" x14ac:dyDescent="0.3">
      <c r="A11" s="9" t="s">
        <v>2960</v>
      </c>
      <c r="B11" s="31" t="s">
        <v>1902</v>
      </c>
      <c r="C11" s="41" t="s">
        <v>1903</v>
      </c>
      <c r="D11" s="20" t="s">
        <v>1899</v>
      </c>
      <c r="E11" s="7">
        <v>41662</v>
      </c>
      <c r="F11" s="7">
        <v>43474</v>
      </c>
      <c r="G11" s="13"/>
      <c r="H11" s="8">
        <f>DATE(YEAR(F11)+5,MONTH(F11),DAY(F11)-1)</f>
        <v>45299</v>
      </c>
      <c r="I11" s="11">
        <f t="shared" ca="1" si="0"/>
        <v>622</v>
      </c>
      <c r="J11" s="9" t="str">
        <f t="shared" ca="1" si="1"/>
        <v>NOT DUE</v>
      </c>
      <c r="K11" s="31"/>
      <c r="L11" s="10" t="s">
        <v>2857</v>
      </c>
    </row>
    <row r="12" spans="1:12" x14ac:dyDescent="0.3">
      <c r="A12" s="9" t="s">
        <v>2959</v>
      </c>
      <c r="B12" s="31" t="s">
        <v>1633</v>
      </c>
      <c r="C12" s="31" t="s">
        <v>1872</v>
      </c>
      <c r="D12" s="20" t="s">
        <v>1564</v>
      </c>
      <c r="E12" s="7">
        <v>41662</v>
      </c>
      <c r="F12" s="7">
        <f>F8</f>
        <v>44674</v>
      </c>
      <c r="G12" s="13"/>
      <c r="H12" s="8">
        <f>EDATE(F12-1,1)</f>
        <v>44703</v>
      </c>
      <c r="I12" s="11">
        <f t="shared" ca="1" si="0"/>
        <v>26</v>
      </c>
      <c r="J12" s="9" t="str">
        <f t="shared" ca="1" si="1"/>
        <v>NOT DUE</v>
      </c>
      <c r="K12" s="31"/>
      <c r="L12" s="10" t="s">
        <v>2857</v>
      </c>
    </row>
    <row r="13" spans="1:12" ht="15" customHeight="1" x14ac:dyDescent="0.3">
      <c r="A13" s="9" t="s">
        <v>2958</v>
      </c>
      <c r="B13" s="31" t="s">
        <v>3249</v>
      </c>
      <c r="C13" s="31" t="s">
        <v>1871</v>
      </c>
      <c r="D13" s="20" t="s">
        <v>1564</v>
      </c>
      <c r="E13" s="7">
        <v>43656</v>
      </c>
      <c r="F13" s="7">
        <f>F8</f>
        <v>44674</v>
      </c>
      <c r="G13" s="13"/>
      <c r="H13" s="8">
        <f>EDATE(F13-1,1)</f>
        <v>44703</v>
      </c>
      <c r="I13" s="11">
        <f t="shared" ca="1" si="0"/>
        <v>26</v>
      </c>
      <c r="J13" s="9" t="str">
        <f t="shared" ca="1" si="1"/>
        <v>NOT DUE</v>
      </c>
      <c r="K13" s="31"/>
      <c r="L13" s="10" t="s">
        <v>3250</v>
      </c>
    </row>
    <row r="14" spans="1:12" ht="41.4" x14ac:dyDescent="0.3">
      <c r="A14" s="9" t="s">
        <v>2957</v>
      </c>
      <c r="B14" s="31" t="s">
        <v>1642</v>
      </c>
      <c r="C14" s="31" t="s">
        <v>1906</v>
      </c>
      <c r="D14" s="20" t="s">
        <v>1564</v>
      </c>
      <c r="E14" s="7">
        <v>41662</v>
      </c>
      <c r="F14" s="7">
        <f>F8</f>
        <v>44674</v>
      </c>
      <c r="G14" s="13"/>
      <c r="H14" s="8">
        <f>EDATE(F14-1,1)</f>
        <v>44703</v>
      </c>
      <c r="I14" s="11">
        <f t="shared" ca="1" si="0"/>
        <v>26</v>
      </c>
      <c r="J14" s="9" t="str">
        <f t="shared" ca="1" si="1"/>
        <v>NOT DUE</v>
      </c>
      <c r="K14" s="31"/>
      <c r="L14" s="10" t="s">
        <v>2857</v>
      </c>
    </row>
    <row r="15" spans="1:12" ht="29.25" customHeight="1" x14ac:dyDescent="0.3">
      <c r="A15" s="9" t="s">
        <v>2956</v>
      </c>
      <c r="B15" s="35" t="s">
        <v>2953</v>
      </c>
      <c r="C15" s="53" t="s">
        <v>2950</v>
      </c>
      <c r="D15" s="36" t="s">
        <v>1564</v>
      </c>
      <c r="E15" s="7">
        <v>41662</v>
      </c>
      <c r="F15" s="7">
        <f>F8</f>
        <v>44674</v>
      </c>
      <c r="G15" s="13"/>
      <c r="H15" s="8">
        <f>EDATE(F15-1,1)</f>
        <v>44703</v>
      </c>
      <c r="I15" s="11">
        <f t="shared" ca="1" si="0"/>
        <v>26</v>
      </c>
      <c r="J15" s="9" t="str">
        <f t="shared" ca="1" si="1"/>
        <v>NOT DUE</v>
      </c>
      <c r="K15" s="31"/>
      <c r="L15" s="10" t="s">
        <v>2857</v>
      </c>
    </row>
    <row r="16" spans="1:12" ht="28.5" customHeight="1" x14ac:dyDescent="0.3">
      <c r="A16" s="9" t="s">
        <v>2955</v>
      </c>
      <c r="B16" s="35" t="s">
        <v>2953</v>
      </c>
      <c r="C16" s="48" t="s">
        <v>2950</v>
      </c>
      <c r="D16" s="36" t="s">
        <v>1683</v>
      </c>
      <c r="E16" s="7">
        <v>41662</v>
      </c>
      <c r="F16" s="7">
        <v>44467</v>
      </c>
      <c r="G16" s="13"/>
      <c r="H16" s="8">
        <f>DATE(YEAR(F16)+1,MONTH(F16),DAY(F16)-1)</f>
        <v>44831</v>
      </c>
      <c r="I16" s="11">
        <f t="shared" ca="1" si="0"/>
        <v>154</v>
      </c>
      <c r="J16" s="9" t="str">
        <f t="shared" ca="1" si="1"/>
        <v>NOT DUE</v>
      </c>
      <c r="K16" s="31"/>
      <c r="L16" s="10" t="s">
        <v>2857</v>
      </c>
    </row>
    <row r="17" spans="1:12" ht="31.5" customHeight="1" x14ac:dyDescent="0.3">
      <c r="A17" s="9" t="s">
        <v>2954</v>
      </c>
      <c r="B17" s="35" t="s">
        <v>2953</v>
      </c>
      <c r="C17" s="48" t="s">
        <v>2947</v>
      </c>
      <c r="D17" s="36" t="s">
        <v>1684</v>
      </c>
      <c r="E17" s="7">
        <v>41662</v>
      </c>
      <c r="F17" s="7">
        <v>44111</v>
      </c>
      <c r="G17" s="13"/>
      <c r="H17" s="8">
        <f>DATE(YEAR(F17)+5,MONTH(F17),DAY(F17)-1)</f>
        <v>45936</v>
      </c>
      <c r="I17" s="11">
        <f t="shared" ca="1" si="0"/>
        <v>1259</v>
      </c>
      <c r="J17" s="9" t="str">
        <f t="shared" ca="1" si="1"/>
        <v>NOT DUE</v>
      </c>
      <c r="K17" s="31"/>
      <c r="L17" s="10" t="s">
        <v>2857</v>
      </c>
    </row>
    <row r="18" spans="1:12" ht="27.75" customHeight="1" x14ac:dyDescent="0.3">
      <c r="A18" s="9" t="s">
        <v>2952</v>
      </c>
      <c r="B18" s="37" t="s">
        <v>2948</v>
      </c>
      <c r="C18" s="37" t="s">
        <v>2950</v>
      </c>
      <c r="D18" s="38" t="s">
        <v>1564</v>
      </c>
      <c r="E18" s="7">
        <v>41662</v>
      </c>
      <c r="F18" s="7">
        <f>F8</f>
        <v>44674</v>
      </c>
      <c r="G18" s="13"/>
      <c r="H18" s="8">
        <f>EDATE(F18-1,1)</f>
        <v>44703</v>
      </c>
      <c r="I18" s="11">
        <f t="shared" ca="1" si="0"/>
        <v>26</v>
      </c>
      <c r="J18" s="9" t="str">
        <f t="shared" ca="1" si="1"/>
        <v>NOT DUE</v>
      </c>
      <c r="K18" s="31"/>
      <c r="L18" s="10" t="s">
        <v>2857</v>
      </c>
    </row>
    <row r="19" spans="1:12" ht="27" customHeight="1" x14ac:dyDescent="0.3">
      <c r="A19" s="9" t="s">
        <v>2951</v>
      </c>
      <c r="B19" s="37" t="s">
        <v>2948</v>
      </c>
      <c r="C19" s="37" t="s">
        <v>2950</v>
      </c>
      <c r="D19" s="38" t="s">
        <v>1683</v>
      </c>
      <c r="E19" s="7">
        <v>41662</v>
      </c>
      <c r="F19" s="7">
        <f>F16</f>
        <v>44467</v>
      </c>
      <c r="G19" s="13"/>
      <c r="H19" s="8">
        <f>DATE(YEAR(F19)+1,MONTH(F19),DAY(F19)-1)</f>
        <v>44831</v>
      </c>
      <c r="I19" s="11">
        <f t="shared" ca="1" si="0"/>
        <v>154</v>
      </c>
      <c r="J19" s="9" t="str">
        <f t="shared" ca="1" si="1"/>
        <v>NOT DUE</v>
      </c>
      <c r="K19" s="31"/>
      <c r="L19" s="10" t="s">
        <v>2857</v>
      </c>
    </row>
    <row r="20" spans="1:12" ht="29.25" customHeight="1" x14ac:dyDescent="0.3">
      <c r="A20" s="9" t="s">
        <v>2949</v>
      </c>
      <c r="B20" s="37" t="s">
        <v>2948</v>
      </c>
      <c r="C20" s="37" t="s">
        <v>2947</v>
      </c>
      <c r="D20" s="38" t="s">
        <v>1684</v>
      </c>
      <c r="E20" s="7">
        <v>41662</v>
      </c>
      <c r="F20" s="7">
        <v>44111</v>
      </c>
      <c r="G20" s="13"/>
      <c r="H20" s="8">
        <f>DATE(YEAR(F20)+5,MONTH(F20),DAY(F20)-1)</f>
        <v>45936</v>
      </c>
      <c r="I20" s="11">
        <f t="shared" ca="1" si="0"/>
        <v>1259</v>
      </c>
      <c r="J20" s="9" t="str">
        <f t="shared" ca="1" si="1"/>
        <v>NOT DUE</v>
      </c>
      <c r="K20" s="31"/>
      <c r="L20" s="10" t="s">
        <v>2857</v>
      </c>
    </row>
    <row r="21" spans="1:12" x14ac:dyDescent="0.3">
      <c r="A21" s="9" t="s">
        <v>2946</v>
      </c>
      <c r="B21" s="93" t="s">
        <v>2945</v>
      </c>
      <c r="C21" s="92" t="s">
        <v>1871</v>
      </c>
      <c r="D21" s="91" t="s">
        <v>1564</v>
      </c>
      <c r="E21" s="7">
        <v>43656</v>
      </c>
      <c r="F21" s="7">
        <f>F8</f>
        <v>44674</v>
      </c>
      <c r="G21" s="13"/>
      <c r="H21" s="8">
        <f>EDATE(F21-1,1)</f>
        <v>44703</v>
      </c>
      <c r="I21" s="11">
        <f t="shared" ca="1" si="0"/>
        <v>26</v>
      </c>
      <c r="J21" s="9" t="str">
        <f t="shared" ca="1" si="1"/>
        <v>NOT DUE</v>
      </c>
      <c r="K21" s="31"/>
      <c r="L21" s="10" t="s">
        <v>3243</v>
      </c>
    </row>
    <row r="22" spans="1:12" ht="41.4" x14ac:dyDescent="0.3">
      <c r="A22" s="9" t="s">
        <v>2944</v>
      </c>
      <c r="B22" s="93" t="s">
        <v>2943</v>
      </c>
      <c r="C22" s="92" t="s">
        <v>2942</v>
      </c>
      <c r="D22" s="91" t="s">
        <v>1564</v>
      </c>
      <c r="E22" s="7">
        <v>42549</v>
      </c>
      <c r="F22" s="7">
        <f>F8</f>
        <v>44674</v>
      </c>
      <c r="G22" s="13"/>
      <c r="H22" s="8">
        <f>EDATE(F22-1,1)</f>
        <v>44703</v>
      </c>
      <c r="I22" s="11">
        <f t="shared" ca="1" si="0"/>
        <v>26</v>
      </c>
      <c r="J22" s="9" t="str">
        <f t="shared" ca="1" si="1"/>
        <v>NOT DUE</v>
      </c>
      <c r="K22" s="31"/>
      <c r="L22" s="10" t="s">
        <v>2857</v>
      </c>
    </row>
    <row r="23" spans="1:12" x14ac:dyDescent="0.3">
      <c r="A23" s="111"/>
    </row>
    <row r="24" spans="1:12" x14ac:dyDescent="0.3">
      <c r="A24" s="111"/>
    </row>
    <row r="25" spans="1:12" x14ac:dyDescent="0.3">
      <c r="A25" s="111"/>
    </row>
    <row r="26" spans="1:12" x14ac:dyDescent="0.3">
      <c r="A26" s="111"/>
      <c r="B26" s="112" t="s">
        <v>2808</v>
      </c>
      <c r="C26" s="113"/>
      <c r="D26" s="117" t="s">
        <v>2807</v>
      </c>
      <c r="H26" s="112" t="s">
        <v>2806</v>
      </c>
      <c r="I26" s="114"/>
    </row>
    <row r="27" spans="1:12" x14ac:dyDescent="0.3">
      <c r="A27" s="111"/>
      <c r="E27" s="115"/>
      <c r="F27" s="115"/>
      <c r="I27" s="115"/>
      <c r="J27" s="115"/>
    </row>
    <row r="28" spans="1:12" x14ac:dyDescent="0.3">
      <c r="A28" s="111"/>
      <c r="C28" s="122" t="s">
        <v>3293</v>
      </c>
      <c r="E28" s="149" t="s">
        <v>3290</v>
      </c>
      <c r="F28" s="149"/>
      <c r="G28" s="149"/>
      <c r="I28" s="149" t="s">
        <v>3269</v>
      </c>
      <c r="J28" s="149"/>
      <c r="K28" s="149"/>
    </row>
    <row r="29" spans="1:12" x14ac:dyDescent="0.3">
      <c r="A29" s="111"/>
      <c r="C29" s="116" t="s">
        <v>3230</v>
      </c>
      <c r="E29" s="150" t="s">
        <v>2454</v>
      </c>
      <c r="F29" s="150"/>
      <c r="G29" s="150"/>
      <c r="I29" s="151" t="s">
        <v>2805</v>
      </c>
      <c r="J29" s="151"/>
      <c r="K29" s="151"/>
    </row>
    <row r="30" spans="1:12" x14ac:dyDescent="0.3">
      <c r="A30" s="111"/>
    </row>
    <row r="31" spans="1:12" x14ac:dyDescent="0.3">
      <c r="B31" s="87"/>
      <c r="C31" s="79"/>
    </row>
    <row r="32" spans="1:12" x14ac:dyDescent="0.3">
      <c r="D32" s="79"/>
      <c r="E32" s="88"/>
      <c r="H32" s="87"/>
    </row>
    <row r="33" spans="4:8" x14ac:dyDescent="0.3">
      <c r="D33" s="79"/>
      <c r="E33" s="79"/>
      <c r="G33" s="151"/>
      <c r="H33" s="151"/>
    </row>
  </sheetData>
  <mergeCells count="14">
    <mergeCell ref="I28:K28"/>
    <mergeCell ref="E29:G29"/>
    <mergeCell ref="I29:K29"/>
    <mergeCell ref="A4:B4"/>
    <mergeCell ref="D4:E4"/>
    <mergeCell ref="A5:B5"/>
    <mergeCell ref="G33:H33"/>
    <mergeCell ref="A1:B1"/>
    <mergeCell ref="D1:E1"/>
    <mergeCell ref="A2:B2"/>
    <mergeCell ref="D2:E2"/>
    <mergeCell ref="A3:B3"/>
    <mergeCell ref="D3:E3"/>
    <mergeCell ref="E28:G28"/>
  </mergeCells>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pageSetup paperSize="9" orientation="portrait" verticalDpi="0" r:id="rId1"/>
  <ignoredErrors>
    <ignoredError sqref="F12:F15 F18:F19 F21:F22" unlockedFormula="1"/>
  </ignoredErrors>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tabColor rgb="FF08820B"/>
  </sheetPr>
  <dimension ref="A1:L35"/>
  <sheetViews>
    <sheetView topLeftCell="A7" zoomScale="90" zoomScaleNormal="90" workbookViewId="0">
      <selection activeCell="C35" sqref="C35"/>
    </sheetView>
  </sheetViews>
  <sheetFormatPr defaultRowHeight="14.4" x14ac:dyDescent="0.3"/>
  <cols>
    <col min="1" max="1" width="10.6640625" style="23" customWidth="1"/>
    <col min="2" max="2" width="21.6640625" customWidth="1"/>
    <col min="3" max="3" width="48.8867187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45"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46" t="s">
        <v>1609</v>
      </c>
      <c r="D3" s="148" t="s">
        <v>8</v>
      </c>
      <c r="E3" s="148"/>
      <c r="F3" s="3" t="s">
        <v>2994</v>
      </c>
    </row>
    <row r="4" spans="1:12" ht="18" customHeight="1" x14ac:dyDescent="0.3">
      <c r="A4" s="147" t="s">
        <v>21</v>
      </c>
      <c r="B4" s="147"/>
      <c r="C4" s="46"/>
      <c r="D4" s="148" t="s">
        <v>9</v>
      </c>
      <c r="E4" s="148"/>
      <c r="F4" s="13"/>
    </row>
    <row r="5" spans="1:12" ht="18" customHeight="1" x14ac:dyDescent="0.3">
      <c r="A5" s="147" t="s">
        <v>22</v>
      </c>
      <c r="B5" s="147"/>
      <c r="C5" s="47"/>
      <c r="D5" s="24"/>
      <c r="E5" s="8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2993</v>
      </c>
      <c r="B8" s="31" t="s">
        <v>1632</v>
      </c>
      <c r="C8" s="31" t="s">
        <v>1852</v>
      </c>
      <c r="D8" s="20" t="s">
        <v>1564</v>
      </c>
      <c r="E8" s="7">
        <v>41662</v>
      </c>
      <c r="F8" s="7">
        <v>44674</v>
      </c>
      <c r="G8" s="13"/>
      <c r="H8" s="8">
        <f>EDATE(F8-1,1)</f>
        <v>44703</v>
      </c>
      <c r="I8" s="11">
        <f t="shared" ref="I8:I24" ca="1" si="0">IF(ISBLANK(H8),"",H8-DATE(YEAR(NOW()),MONTH(NOW()),DAY(NOW())))</f>
        <v>26</v>
      </c>
      <c r="J8" s="9" t="str">
        <f t="shared" ref="J8:J24" ca="1" si="1">IF(I8="","",IF(I8&lt;0,"OVERDUE","NOT DUE"))</f>
        <v>NOT DUE</v>
      </c>
      <c r="K8" s="31"/>
      <c r="L8" s="10" t="s">
        <v>2857</v>
      </c>
    </row>
    <row r="9" spans="1:12" ht="41.4" x14ac:dyDescent="0.3">
      <c r="A9" s="9" t="s">
        <v>2992</v>
      </c>
      <c r="B9" s="31" t="s">
        <v>1902</v>
      </c>
      <c r="C9" s="41" t="s">
        <v>2280</v>
      </c>
      <c r="D9" s="20" t="s">
        <v>593</v>
      </c>
      <c r="E9" s="7">
        <v>41662</v>
      </c>
      <c r="F9" s="7">
        <v>44674</v>
      </c>
      <c r="G9" s="13"/>
      <c r="H9" s="8">
        <f>DATE(YEAR(F9),MONTH(F9),DAY(F9)+7)</f>
        <v>44681</v>
      </c>
      <c r="I9" s="11">
        <f t="shared" ca="1" si="0"/>
        <v>4</v>
      </c>
      <c r="J9" s="9" t="str">
        <f t="shared" ca="1" si="1"/>
        <v>NOT DUE</v>
      </c>
      <c r="K9" s="31"/>
      <c r="L9" s="10" t="s">
        <v>2857</v>
      </c>
    </row>
    <row r="10" spans="1:12" ht="41.4" x14ac:dyDescent="0.3">
      <c r="A10" s="9" t="s">
        <v>2991</v>
      </c>
      <c r="B10" s="31" t="s">
        <v>1902</v>
      </c>
      <c r="C10" s="41" t="s">
        <v>2279</v>
      </c>
      <c r="D10" s="20" t="s">
        <v>88</v>
      </c>
      <c r="E10" s="7">
        <v>41662</v>
      </c>
      <c r="F10" s="7">
        <v>44577</v>
      </c>
      <c r="G10" s="13"/>
      <c r="H10" s="8">
        <f>DATE(YEAR(F10)+1,MONTH(F10),DAY(F10)-1)</f>
        <v>44941</v>
      </c>
      <c r="I10" s="11">
        <f t="shared" ca="1" si="0"/>
        <v>264</v>
      </c>
      <c r="J10" s="9" t="str">
        <f t="shared" ca="1" si="1"/>
        <v>NOT DUE</v>
      </c>
      <c r="K10" s="31"/>
      <c r="L10" s="10" t="s">
        <v>2857</v>
      </c>
    </row>
    <row r="11" spans="1:12" x14ac:dyDescent="0.3">
      <c r="A11" s="9" t="s">
        <v>2990</v>
      </c>
      <c r="B11" s="31" t="s">
        <v>1902</v>
      </c>
      <c r="C11" s="41" t="s">
        <v>1903</v>
      </c>
      <c r="D11" s="20" t="s">
        <v>1899</v>
      </c>
      <c r="E11" s="7">
        <v>41662</v>
      </c>
      <c r="F11" s="7">
        <v>43474</v>
      </c>
      <c r="G11" s="13"/>
      <c r="H11" s="8">
        <f>DATE(YEAR(F11)+5,MONTH(F11),DAY(F11)-1)</f>
        <v>45299</v>
      </c>
      <c r="I11" s="11">
        <f t="shared" ca="1" si="0"/>
        <v>622</v>
      </c>
      <c r="J11" s="9" t="str">
        <f t="shared" ca="1" si="1"/>
        <v>NOT DUE</v>
      </c>
      <c r="K11" s="31"/>
      <c r="L11" s="10" t="s">
        <v>2857</v>
      </c>
    </row>
    <row r="12" spans="1:12" x14ac:dyDescent="0.3">
      <c r="A12" s="9" t="s">
        <v>2989</v>
      </c>
      <c r="B12" s="31" t="s">
        <v>1633</v>
      </c>
      <c r="C12" s="31" t="s">
        <v>1872</v>
      </c>
      <c r="D12" s="20" t="s">
        <v>1564</v>
      </c>
      <c r="E12" s="7">
        <v>41662</v>
      </c>
      <c r="F12" s="7">
        <f>F8</f>
        <v>44674</v>
      </c>
      <c r="G12" s="13"/>
      <c r="H12" s="8">
        <f>EDATE(F12-1,1)</f>
        <v>44703</v>
      </c>
      <c r="I12" s="11">
        <f t="shared" ca="1" si="0"/>
        <v>26</v>
      </c>
      <c r="J12" s="9" t="str">
        <f t="shared" ca="1" si="1"/>
        <v>NOT DUE</v>
      </c>
      <c r="K12" s="31"/>
      <c r="L12" s="10" t="s">
        <v>2857</v>
      </c>
    </row>
    <row r="13" spans="1:12" ht="27.6" x14ac:dyDescent="0.3">
      <c r="A13" s="9" t="s">
        <v>2988</v>
      </c>
      <c r="B13" s="31" t="s">
        <v>1634</v>
      </c>
      <c r="C13" s="31" t="s">
        <v>1869</v>
      </c>
      <c r="D13" s="20" t="s">
        <v>1564</v>
      </c>
      <c r="E13" s="7">
        <v>41662</v>
      </c>
      <c r="F13" s="7">
        <f>F8</f>
        <v>44674</v>
      </c>
      <c r="G13" s="13"/>
      <c r="H13" s="8">
        <f>EDATE(F13-1,1)</f>
        <v>44703</v>
      </c>
      <c r="I13" s="11">
        <f t="shared" ca="1" si="0"/>
        <v>26</v>
      </c>
      <c r="J13" s="9" t="str">
        <f t="shared" ca="1" si="1"/>
        <v>NOT DUE</v>
      </c>
      <c r="K13" s="31"/>
      <c r="L13" s="10" t="s">
        <v>2857</v>
      </c>
    </row>
    <row r="14" spans="1:12" x14ac:dyDescent="0.3">
      <c r="A14" s="9" t="s">
        <v>2987</v>
      </c>
      <c r="B14" s="31" t="s">
        <v>1635</v>
      </c>
      <c r="C14" s="31" t="s">
        <v>1870</v>
      </c>
      <c r="D14" s="20" t="s">
        <v>1564</v>
      </c>
      <c r="E14" s="7">
        <v>41662</v>
      </c>
      <c r="F14" s="7">
        <f>F8</f>
        <v>44674</v>
      </c>
      <c r="G14" s="13"/>
      <c r="H14" s="8">
        <f>EDATE(F14-1,1)</f>
        <v>44703</v>
      </c>
      <c r="I14" s="11">
        <f t="shared" ca="1" si="0"/>
        <v>26</v>
      </c>
      <c r="J14" s="9" t="str">
        <f t="shared" ca="1" si="1"/>
        <v>NOT DUE</v>
      </c>
      <c r="K14" s="31"/>
      <c r="L14" s="10" t="s">
        <v>2857</v>
      </c>
    </row>
    <row r="15" spans="1:12" ht="27.6" x14ac:dyDescent="0.3">
      <c r="A15" s="9" t="s">
        <v>2986</v>
      </c>
      <c r="B15" s="31" t="s">
        <v>2985</v>
      </c>
      <c r="C15" s="31" t="s">
        <v>2974</v>
      </c>
      <c r="D15" s="20" t="s">
        <v>1564</v>
      </c>
      <c r="E15" s="7">
        <v>41662</v>
      </c>
      <c r="F15" s="7">
        <f>F8</f>
        <v>44674</v>
      </c>
      <c r="G15" s="13"/>
      <c r="H15" s="8">
        <f>EDATE(F15-1,1)</f>
        <v>44703</v>
      </c>
      <c r="I15" s="11">
        <f t="shared" ca="1" si="0"/>
        <v>26</v>
      </c>
      <c r="J15" s="9" t="str">
        <f t="shared" ca="1" si="1"/>
        <v>NOT DUE</v>
      </c>
      <c r="K15" s="31"/>
      <c r="L15" s="10" t="s">
        <v>2857</v>
      </c>
    </row>
    <row r="16" spans="1:12" x14ac:dyDescent="0.3">
      <c r="A16" s="9" t="s">
        <v>2984</v>
      </c>
      <c r="B16" s="31" t="s">
        <v>1643</v>
      </c>
      <c r="C16" s="136" t="s">
        <v>1905</v>
      </c>
      <c r="D16" s="20" t="s">
        <v>593</v>
      </c>
      <c r="E16" s="7">
        <v>41662</v>
      </c>
      <c r="F16" s="7">
        <v>44674</v>
      </c>
      <c r="G16" s="13"/>
      <c r="H16" s="8">
        <f>DATE(YEAR(F16),MONTH(F16),DAY(F16)+7)</f>
        <v>44681</v>
      </c>
      <c r="I16" s="11">
        <f t="shared" ca="1" si="0"/>
        <v>4</v>
      </c>
      <c r="J16" s="9" t="str">
        <f t="shared" ca="1" si="1"/>
        <v>NOT DUE</v>
      </c>
      <c r="K16" s="31"/>
      <c r="L16" s="10" t="s">
        <v>2857</v>
      </c>
    </row>
    <row r="17" spans="1:12" ht="41.4" x14ac:dyDescent="0.3">
      <c r="A17" s="9" t="s">
        <v>2983</v>
      </c>
      <c r="B17" s="31" t="s">
        <v>3150</v>
      </c>
      <c r="C17" s="31" t="s">
        <v>1816</v>
      </c>
      <c r="D17" s="20" t="s">
        <v>1564</v>
      </c>
      <c r="E17" s="7">
        <v>41662</v>
      </c>
      <c r="F17" s="7">
        <f>F8</f>
        <v>44674</v>
      </c>
      <c r="G17" s="13"/>
      <c r="H17" s="8">
        <f t="shared" ref="H17:H24" si="2">EDATE(F17-1,1)</f>
        <v>44703</v>
      </c>
      <c r="I17" s="11">
        <f t="shared" ca="1" si="0"/>
        <v>26</v>
      </c>
      <c r="J17" s="9" t="str">
        <f t="shared" ca="1" si="1"/>
        <v>NOT DUE</v>
      </c>
      <c r="K17" s="31"/>
      <c r="L17" s="10" t="s">
        <v>2857</v>
      </c>
    </row>
    <row r="18" spans="1:12" ht="40.5" customHeight="1" x14ac:dyDescent="0.3">
      <c r="A18" s="9" t="s">
        <v>2982</v>
      </c>
      <c r="B18" s="93" t="s">
        <v>2981</v>
      </c>
      <c r="C18" s="31" t="s">
        <v>1816</v>
      </c>
      <c r="D18" s="36" t="s">
        <v>1564</v>
      </c>
      <c r="E18" s="7">
        <v>41662</v>
      </c>
      <c r="F18" s="7">
        <f>F8</f>
        <v>44674</v>
      </c>
      <c r="G18" s="13"/>
      <c r="H18" s="8">
        <f t="shared" si="2"/>
        <v>44703</v>
      </c>
      <c r="I18" s="11">
        <f t="shared" ca="1" si="0"/>
        <v>26</v>
      </c>
      <c r="J18" s="9" t="str">
        <f t="shared" ca="1" si="1"/>
        <v>NOT DUE</v>
      </c>
      <c r="K18" s="31"/>
      <c r="L18" s="10" t="s">
        <v>2857</v>
      </c>
    </row>
    <row r="19" spans="1:12" ht="24" customHeight="1" x14ac:dyDescent="0.3">
      <c r="A19" s="9" t="s">
        <v>2980</v>
      </c>
      <c r="B19" s="93" t="s">
        <v>2979</v>
      </c>
      <c r="C19" s="31" t="s">
        <v>2974</v>
      </c>
      <c r="D19" s="38" t="s">
        <v>1564</v>
      </c>
      <c r="E19" s="7">
        <v>41662</v>
      </c>
      <c r="F19" s="7">
        <f>F8</f>
        <v>44674</v>
      </c>
      <c r="G19" s="13"/>
      <c r="H19" s="8">
        <f t="shared" si="2"/>
        <v>44703</v>
      </c>
      <c r="I19" s="11">
        <f t="shared" ca="1" si="0"/>
        <v>26</v>
      </c>
      <c r="J19" s="9" t="str">
        <f t="shared" ca="1" si="1"/>
        <v>NOT DUE</v>
      </c>
      <c r="K19" s="31"/>
      <c r="L19" s="10" t="s">
        <v>2857</v>
      </c>
    </row>
    <row r="20" spans="1:12" ht="55.2" x14ac:dyDescent="0.3">
      <c r="A20" s="9" t="s">
        <v>2978</v>
      </c>
      <c r="B20" s="93" t="s">
        <v>2977</v>
      </c>
      <c r="C20" s="31" t="s">
        <v>1816</v>
      </c>
      <c r="D20" s="36" t="s">
        <v>1564</v>
      </c>
      <c r="E20" s="7">
        <v>41662</v>
      </c>
      <c r="F20" s="7">
        <f>F8</f>
        <v>44674</v>
      </c>
      <c r="G20" s="13"/>
      <c r="H20" s="8">
        <f t="shared" si="2"/>
        <v>44703</v>
      </c>
      <c r="I20" s="11">
        <f t="shared" ca="1" si="0"/>
        <v>26</v>
      </c>
      <c r="J20" s="9" t="str">
        <f t="shared" ca="1" si="1"/>
        <v>NOT DUE</v>
      </c>
      <c r="K20" s="31"/>
      <c r="L20" s="10" t="s">
        <v>2857</v>
      </c>
    </row>
    <row r="21" spans="1:12" ht="41.4" x14ac:dyDescent="0.3">
      <c r="A21" s="9" t="s">
        <v>2976</v>
      </c>
      <c r="B21" s="93" t="s">
        <v>2975</v>
      </c>
      <c r="C21" s="93" t="s">
        <v>2974</v>
      </c>
      <c r="D21" s="38" t="s">
        <v>1564</v>
      </c>
      <c r="E21" s="7">
        <v>41662</v>
      </c>
      <c r="F21" s="7">
        <f>F8</f>
        <v>44674</v>
      </c>
      <c r="G21" s="13"/>
      <c r="H21" s="8">
        <f t="shared" si="2"/>
        <v>44703</v>
      </c>
      <c r="I21" s="11">
        <f t="shared" ca="1" si="0"/>
        <v>26</v>
      </c>
      <c r="J21" s="9" t="str">
        <f t="shared" ca="1" si="1"/>
        <v>NOT DUE</v>
      </c>
      <c r="K21" s="31"/>
      <c r="L21" s="10" t="s">
        <v>2857</v>
      </c>
    </row>
    <row r="22" spans="1:12" ht="27.6" x14ac:dyDescent="0.3">
      <c r="A22" s="9" t="s">
        <v>2973</v>
      </c>
      <c r="B22" s="93" t="s">
        <v>2972</v>
      </c>
      <c r="C22" s="31" t="s">
        <v>2971</v>
      </c>
      <c r="D22" s="36" t="s">
        <v>1564</v>
      </c>
      <c r="E22" s="7">
        <v>41662</v>
      </c>
      <c r="F22" s="7">
        <f>F8</f>
        <v>44674</v>
      </c>
      <c r="G22" s="13"/>
      <c r="H22" s="8">
        <f t="shared" si="2"/>
        <v>44703</v>
      </c>
      <c r="I22" s="11">
        <f t="shared" ca="1" si="0"/>
        <v>26</v>
      </c>
      <c r="J22" s="9" t="str">
        <f t="shared" ca="1" si="1"/>
        <v>NOT DUE</v>
      </c>
      <c r="K22" s="31"/>
      <c r="L22" s="10" t="s">
        <v>2857</v>
      </c>
    </row>
    <row r="23" spans="1:12" x14ac:dyDescent="0.3">
      <c r="A23" s="9" t="s">
        <v>2970</v>
      </c>
      <c r="B23" s="93" t="s">
        <v>2969</v>
      </c>
      <c r="C23" s="93" t="s">
        <v>2966</v>
      </c>
      <c r="D23" s="38" t="s">
        <v>1564</v>
      </c>
      <c r="E23" s="7">
        <v>41662</v>
      </c>
      <c r="F23" s="7">
        <f>F8</f>
        <v>44674</v>
      </c>
      <c r="G23" s="13"/>
      <c r="H23" s="8">
        <f t="shared" si="2"/>
        <v>44703</v>
      </c>
      <c r="I23" s="11">
        <f t="shared" ca="1" si="0"/>
        <v>26</v>
      </c>
      <c r="J23" s="9" t="str">
        <f t="shared" ca="1" si="1"/>
        <v>NOT DUE</v>
      </c>
      <c r="K23" s="31"/>
      <c r="L23" s="10" t="s">
        <v>2857</v>
      </c>
    </row>
    <row r="24" spans="1:12" x14ac:dyDescent="0.3">
      <c r="A24" s="9" t="s">
        <v>2968</v>
      </c>
      <c r="B24" s="93" t="s">
        <v>2967</v>
      </c>
      <c r="C24" s="93" t="s">
        <v>2966</v>
      </c>
      <c r="D24" s="36" t="s">
        <v>1564</v>
      </c>
      <c r="E24" s="7">
        <v>41662</v>
      </c>
      <c r="F24" s="7">
        <f>F8</f>
        <v>44674</v>
      </c>
      <c r="G24" s="13"/>
      <c r="H24" s="8">
        <f t="shared" si="2"/>
        <v>44703</v>
      </c>
      <c r="I24" s="11">
        <f t="shared" ca="1" si="0"/>
        <v>26</v>
      </c>
      <c r="J24" s="9" t="str">
        <f t="shared" ca="1" si="1"/>
        <v>NOT DUE</v>
      </c>
      <c r="K24" s="31"/>
      <c r="L24" s="10" t="s">
        <v>2857</v>
      </c>
    </row>
    <row r="25" spans="1:12" x14ac:dyDescent="0.3">
      <c r="A25" s="111"/>
    </row>
    <row r="26" spans="1:12" x14ac:dyDescent="0.3">
      <c r="A26" s="111"/>
    </row>
    <row r="27" spans="1:12" x14ac:dyDescent="0.3">
      <c r="A27" s="111"/>
    </row>
    <row r="28" spans="1:12" x14ac:dyDescent="0.3">
      <c r="A28" s="111"/>
      <c r="B28" s="112" t="s">
        <v>2808</v>
      </c>
      <c r="C28" s="113"/>
      <c r="D28" s="117" t="s">
        <v>2807</v>
      </c>
      <c r="H28" s="112" t="s">
        <v>2806</v>
      </c>
      <c r="I28" s="114"/>
    </row>
    <row r="29" spans="1:12" x14ac:dyDescent="0.3">
      <c r="A29" s="111"/>
      <c r="E29" s="115"/>
      <c r="F29" s="115"/>
      <c r="I29" s="115"/>
      <c r="J29" s="115"/>
    </row>
    <row r="30" spans="1:12" x14ac:dyDescent="0.3">
      <c r="A30" s="111"/>
      <c r="C30" s="122" t="str">
        <f>'Helicopter Equipment '!C28</f>
        <v>MARK ANTHONY V. INDIANO</v>
      </c>
      <c r="E30" s="149" t="str">
        <f>'Helicopter Equipment '!E28:G28</f>
        <v>ELBERT F. NUFABLE</v>
      </c>
      <c r="F30" s="149"/>
      <c r="G30" s="149"/>
      <c r="I30" s="149" t="s">
        <v>3269</v>
      </c>
      <c r="J30" s="149"/>
      <c r="K30" s="149"/>
    </row>
    <row r="31" spans="1:12" x14ac:dyDescent="0.3">
      <c r="A31" s="111"/>
      <c r="C31" s="116" t="s">
        <v>3230</v>
      </c>
      <c r="E31" s="150" t="s">
        <v>2454</v>
      </c>
      <c r="F31" s="150"/>
      <c r="G31" s="150"/>
      <c r="I31" s="151" t="s">
        <v>2805</v>
      </c>
      <c r="J31" s="151"/>
      <c r="K31" s="151"/>
    </row>
    <row r="32" spans="1:12" x14ac:dyDescent="0.3">
      <c r="A32" s="111"/>
    </row>
    <row r="33" spans="2:8" x14ac:dyDescent="0.3">
      <c r="B33" s="87"/>
      <c r="C33" s="79"/>
    </row>
    <row r="34" spans="2:8" x14ac:dyDescent="0.3">
      <c r="D34" s="79"/>
      <c r="E34" s="88"/>
      <c r="H34" s="87"/>
    </row>
    <row r="35" spans="2:8" x14ac:dyDescent="0.3">
      <c r="D35" s="79"/>
      <c r="E35" s="79"/>
      <c r="G35" s="151"/>
      <c r="H35" s="151"/>
    </row>
  </sheetData>
  <mergeCells count="14">
    <mergeCell ref="I30:K30"/>
    <mergeCell ref="E31:G31"/>
    <mergeCell ref="I31:K31"/>
    <mergeCell ref="A4:B4"/>
    <mergeCell ref="D4:E4"/>
    <mergeCell ref="A5:B5"/>
    <mergeCell ref="G35:H35"/>
    <mergeCell ref="A1:B1"/>
    <mergeCell ref="D1:E1"/>
    <mergeCell ref="A2:B2"/>
    <mergeCell ref="D2:E2"/>
    <mergeCell ref="A3:B3"/>
    <mergeCell ref="D3:E3"/>
    <mergeCell ref="E30:G30"/>
  </mergeCells>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ignoredErrors>
    <ignoredError sqref="F12:F15 F17:F24" unlockedFormula="1"/>
    <ignoredError sqref="H16" formula="1"/>
  </ignoredErrors>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tabColor rgb="FF08820B"/>
  </sheetPr>
  <dimension ref="A1:L26"/>
  <sheetViews>
    <sheetView zoomScale="90" zoomScaleNormal="90" workbookViewId="0">
      <selection activeCell="C19" sqref="C19"/>
    </sheetView>
  </sheetViews>
  <sheetFormatPr defaultRowHeight="14.4" x14ac:dyDescent="0.3"/>
  <cols>
    <col min="1" max="1" width="10.6640625" style="23" customWidth="1"/>
    <col min="2" max="2" width="21.6640625" customWidth="1"/>
    <col min="3" max="3" width="48.8867187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45"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46" t="s">
        <v>2790</v>
      </c>
      <c r="D3" s="148" t="s">
        <v>8</v>
      </c>
      <c r="E3" s="148"/>
      <c r="F3" s="3" t="s">
        <v>3003</v>
      </c>
    </row>
    <row r="4" spans="1:12" ht="18" customHeight="1" x14ac:dyDescent="0.3">
      <c r="A4" s="147" t="s">
        <v>21</v>
      </c>
      <c r="B4" s="147"/>
      <c r="C4" s="46"/>
      <c r="D4" s="148" t="s">
        <v>9</v>
      </c>
      <c r="E4" s="148"/>
      <c r="F4" s="13"/>
    </row>
    <row r="5" spans="1:12" ht="18" customHeight="1" x14ac:dyDescent="0.3">
      <c r="A5" s="147" t="s">
        <v>22</v>
      </c>
      <c r="B5" s="147"/>
      <c r="C5" s="47"/>
      <c r="D5" s="24"/>
      <c r="E5" s="8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3002</v>
      </c>
      <c r="B8" s="31" t="s">
        <v>1632</v>
      </c>
      <c r="C8" s="31" t="s">
        <v>1852</v>
      </c>
      <c r="D8" s="20" t="s">
        <v>1564</v>
      </c>
      <c r="E8" s="7">
        <v>41662</v>
      </c>
      <c r="F8" s="7">
        <v>44671</v>
      </c>
      <c r="G8" s="13"/>
      <c r="H8" s="8">
        <f>EDATE(F8-1,1)</f>
        <v>44700</v>
      </c>
      <c r="I8" s="11">
        <f t="shared" ref="I8:I15" ca="1" si="0">IF(ISBLANK(H8),"",H8-DATE(YEAR(NOW()),MONTH(NOW()),DAY(NOW())))</f>
        <v>23</v>
      </c>
      <c r="J8" s="9" t="str">
        <f t="shared" ref="J8:J15" ca="1" si="1">IF(I8="","",IF(I8&lt;0,"OVERDUE","NOT DUE"))</f>
        <v>NOT DUE</v>
      </c>
      <c r="K8" s="31"/>
      <c r="L8" s="10" t="s">
        <v>2857</v>
      </c>
    </row>
    <row r="9" spans="1:12" ht="41.4" x14ac:dyDescent="0.3">
      <c r="A9" s="9" t="s">
        <v>3001</v>
      </c>
      <c r="B9" s="31" t="s">
        <v>1902</v>
      </c>
      <c r="C9" s="41" t="s">
        <v>2280</v>
      </c>
      <c r="D9" s="20" t="s">
        <v>593</v>
      </c>
      <c r="E9" s="7">
        <v>41662</v>
      </c>
      <c r="F9" s="7">
        <v>44674</v>
      </c>
      <c r="G9" s="13"/>
      <c r="H9" s="8">
        <f>DATE(YEAR(F9),MONTH(F9),DAY(F9)+7)</f>
        <v>44681</v>
      </c>
      <c r="I9" s="11">
        <f t="shared" ca="1" si="0"/>
        <v>4</v>
      </c>
      <c r="J9" s="9" t="str">
        <f t="shared" ca="1" si="1"/>
        <v>NOT DUE</v>
      </c>
      <c r="K9" s="31"/>
      <c r="L9" s="10" t="s">
        <v>2857</v>
      </c>
    </row>
    <row r="10" spans="1:12" ht="41.4" x14ac:dyDescent="0.3">
      <c r="A10" s="9" t="s">
        <v>3000</v>
      </c>
      <c r="B10" s="31" t="s">
        <v>1902</v>
      </c>
      <c r="C10" s="41" t="s">
        <v>2279</v>
      </c>
      <c r="D10" s="20" t="s">
        <v>88</v>
      </c>
      <c r="E10" s="7">
        <v>41662</v>
      </c>
      <c r="F10" s="7">
        <v>44577</v>
      </c>
      <c r="G10" s="13"/>
      <c r="H10" s="8">
        <f>DATE(YEAR(F10)+1,MONTH(F10),DAY(F10)-1)</f>
        <v>44941</v>
      </c>
      <c r="I10" s="11">
        <f t="shared" ca="1" si="0"/>
        <v>264</v>
      </c>
      <c r="J10" s="9" t="str">
        <f t="shared" ca="1" si="1"/>
        <v>NOT DUE</v>
      </c>
      <c r="K10" s="31"/>
      <c r="L10" s="10" t="s">
        <v>2857</v>
      </c>
    </row>
    <row r="11" spans="1:12" x14ac:dyDescent="0.3">
      <c r="A11" s="9" t="s">
        <v>2999</v>
      </c>
      <c r="B11" s="31" t="s">
        <v>1902</v>
      </c>
      <c r="C11" s="41" t="s">
        <v>1903</v>
      </c>
      <c r="D11" s="20" t="s">
        <v>1899</v>
      </c>
      <c r="E11" s="7">
        <v>41662</v>
      </c>
      <c r="F11" s="7">
        <v>43474</v>
      </c>
      <c r="G11" s="13"/>
      <c r="H11" s="8">
        <f>DATE(YEAR(F11)+5,MONTH(F11),DAY(F11)-1)</f>
        <v>45299</v>
      </c>
      <c r="I11" s="11">
        <f t="shared" ca="1" si="0"/>
        <v>622</v>
      </c>
      <c r="J11" s="9" t="str">
        <f t="shared" ca="1" si="1"/>
        <v>NOT DUE</v>
      </c>
      <c r="K11" s="31"/>
      <c r="L11" s="10" t="s">
        <v>2857</v>
      </c>
    </row>
    <row r="12" spans="1:12" x14ac:dyDescent="0.3">
      <c r="A12" s="9" t="s">
        <v>2998</v>
      </c>
      <c r="B12" s="31" t="s">
        <v>1633</v>
      </c>
      <c r="C12" s="31" t="s">
        <v>1872</v>
      </c>
      <c r="D12" s="20" t="s">
        <v>1564</v>
      </c>
      <c r="E12" s="7">
        <v>41662</v>
      </c>
      <c r="F12" s="7">
        <f>F8</f>
        <v>44671</v>
      </c>
      <c r="G12" s="13"/>
      <c r="H12" s="8">
        <f>EDATE(F12-1,1)</f>
        <v>44700</v>
      </c>
      <c r="I12" s="11">
        <f t="shared" ca="1" si="0"/>
        <v>23</v>
      </c>
      <c r="J12" s="9" t="str">
        <f t="shared" ca="1" si="1"/>
        <v>NOT DUE</v>
      </c>
      <c r="K12" s="31"/>
      <c r="L12" s="10" t="s">
        <v>2857</v>
      </c>
    </row>
    <row r="13" spans="1:12" x14ac:dyDescent="0.3">
      <c r="A13" s="9" t="s">
        <v>2997</v>
      </c>
      <c r="B13" s="31" t="s">
        <v>1635</v>
      </c>
      <c r="C13" s="31" t="s">
        <v>1870</v>
      </c>
      <c r="D13" s="20" t="s">
        <v>1564</v>
      </c>
      <c r="E13" s="7">
        <v>41662</v>
      </c>
      <c r="F13" s="7">
        <f>F8</f>
        <v>44671</v>
      </c>
      <c r="G13" s="13"/>
      <c r="H13" s="8">
        <f>EDATE(F13-1,1)</f>
        <v>44700</v>
      </c>
      <c r="I13" s="11">
        <f t="shared" ca="1" si="0"/>
        <v>23</v>
      </c>
      <c r="J13" s="9" t="str">
        <f t="shared" ca="1" si="1"/>
        <v>NOT DUE</v>
      </c>
      <c r="K13" s="31"/>
      <c r="L13" s="10" t="s">
        <v>2857</v>
      </c>
    </row>
    <row r="14" spans="1:12" ht="27.6" x14ac:dyDescent="0.3">
      <c r="A14" s="9" t="s">
        <v>2996</v>
      </c>
      <c r="B14" s="93" t="s">
        <v>2972</v>
      </c>
      <c r="C14" s="31" t="s">
        <v>2971</v>
      </c>
      <c r="D14" s="91" t="s">
        <v>1564</v>
      </c>
      <c r="E14" s="7">
        <v>41662</v>
      </c>
      <c r="F14" s="7">
        <f>F8</f>
        <v>44671</v>
      </c>
      <c r="G14" s="13"/>
      <c r="H14" s="8">
        <f>EDATE(F14-1,1)</f>
        <v>44700</v>
      </c>
      <c r="I14" s="11">
        <f t="shared" ca="1" si="0"/>
        <v>23</v>
      </c>
      <c r="J14" s="9" t="str">
        <f t="shared" ca="1" si="1"/>
        <v>NOT DUE</v>
      </c>
      <c r="K14" s="31"/>
      <c r="L14" s="10" t="s">
        <v>2857</v>
      </c>
    </row>
    <row r="15" spans="1:12" x14ac:dyDescent="0.3">
      <c r="A15" s="9" t="s">
        <v>2995</v>
      </c>
      <c r="B15" s="93" t="s">
        <v>2969</v>
      </c>
      <c r="C15" s="93" t="s">
        <v>2966</v>
      </c>
      <c r="D15" s="91" t="s">
        <v>1564</v>
      </c>
      <c r="E15" s="7">
        <v>41662</v>
      </c>
      <c r="F15" s="7">
        <f>F8</f>
        <v>44671</v>
      </c>
      <c r="G15" s="13"/>
      <c r="H15" s="8">
        <f>EDATE(F15-1,1)</f>
        <v>44700</v>
      </c>
      <c r="I15" s="11">
        <f t="shared" ca="1" si="0"/>
        <v>23</v>
      </c>
      <c r="J15" s="9" t="str">
        <f t="shared" ca="1" si="1"/>
        <v>NOT DUE</v>
      </c>
      <c r="K15" s="31"/>
      <c r="L15" s="10" t="s">
        <v>2857</v>
      </c>
    </row>
    <row r="16" spans="1:12" x14ac:dyDescent="0.3">
      <c r="A16" s="111"/>
    </row>
    <row r="17" spans="1:11" x14ac:dyDescent="0.3">
      <c r="A17" s="111"/>
    </row>
    <row r="18" spans="1:11" x14ac:dyDescent="0.3">
      <c r="A18" s="111"/>
    </row>
    <row r="19" spans="1:11" x14ac:dyDescent="0.3">
      <c r="A19" s="111"/>
      <c r="B19" s="112" t="s">
        <v>2808</v>
      </c>
      <c r="C19" s="113"/>
      <c r="D19" s="117" t="s">
        <v>2807</v>
      </c>
      <c r="H19" s="112" t="s">
        <v>2806</v>
      </c>
      <c r="I19" s="114"/>
    </row>
    <row r="20" spans="1:11" x14ac:dyDescent="0.3">
      <c r="A20" s="111"/>
      <c r="E20" s="115"/>
      <c r="F20" s="115"/>
      <c r="I20" s="115"/>
      <c r="J20" s="115"/>
    </row>
    <row r="21" spans="1:11" x14ac:dyDescent="0.3">
      <c r="A21" s="111"/>
      <c r="C21" s="122" t="str">
        <f>'Fire Station  '!C30</f>
        <v>MARK ANTHONY V. INDIANO</v>
      </c>
      <c r="E21" s="149" t="str">
        <f>'Fire Station  '!E30:G30</f>
        <v>ELBERT F. NUFABLE</v>
      </c>
      <c r="F21" s="149"/>
      <c r="G21" s="149"/>
      <c r="I21" s="149" t="s">
        <v>3269</v>
      </c>
      <c r="J21" s="149"/>
      <c r="K21" s="149"/>
    </row>
    <row r="22" spans="1:11" x14ac:dyDescent="0.3">
      <c r="A22" s="111"/>
      <c r="C22" s="116" t="s">
        <v>3230</v>
      </c>
      <c r="E22" s="150" t="s">
        <v>2454</v>
      </c>
      <c r="F22" s="150"/>
      <c r="G22" s="150"/>
      <c r="I22" s="151" t="s">
        <v>2805</v>
      </c>
      <c r="J22" s="151"/>
      <c r="K22" s="151"/>
    </row>
    <row r="23" spans="1:11" x14ac:dyDescent="0.3">
      <c r="A23" s="111"/>
    </row>
    <row r="24" spans="1:11" x14ac:dyDescent="0.3">
      <c r="B24" s="87"/>
      <c r="C24" s="79"/>
    </row>
    <row r="25" spans="1:11" x14ac:dyDescent="0.3">
      <c r="D25" s="79"/>
      <c r="E25" s="88"/>
      <c r="H25" s="87"/>
    </row>
    <row r="26" spans="1:11" x14ac:dyDescent="0.3">
      <c r="D26" s="79"/>
      <c r="E26" s="79"/>
      <c r="G26" s="151"/>
      <c r="H26" s="151"/>
    </row>
  </sheetData>
  <mergeCells count="14">
    <mergeCell ref="I21:K21"/>
    <mergeCell ref="E22:G22"/>
    <mergeCell ref="I22:K22"/>
    <mergeCell ref="A4:B4"/>
    <mergeCell ref="D4:E4"/>
    <mergeCell ref="A5:B5"/>
    <mergeCell ref="G26:H26"/>
    <mergeCell ref="A1:B1"/>
    <mergeCell ref="D1:E1"/>
    <mergeCell ref="A2:B2"/>
    <mergeCell ref="D2:E2"/>
    <mergeCell ref="A3:B3"/>
    <mergeCell ref="D3:E3"/>
    <mergeCell ref="E21:G21"/>
  </mergeCells>
  <conditionalFormatting sqref="J8:J15">
    <cfRule type="cellIs" dxfId="18" priority="1" operator="equal">
      <formula>"overdue"</formula>
    </cfRule>
  </conditionalFormatting>
  <pageMargins left="0.7" right="0.7" top="0.75" bottom="0.75" header="0.3" footer="0.3"/>
  <ignoredErrors>
    <ignoredError sqref="F12:F15" unlockedFormula="1"/>
  </ignoredErrors>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tabColor rgb="FF00B0F0"/>
  </sheetPr>
  <dimension ref="A1:L19"/>
  <sheetViews>
    <sheetView zoomScale="90" zoomScaleNormal="90" workbookViewId="0">
      <selection activeCell="F9" sqref="F9"/>
    </sheetView>
  </sheetViews>
  <sheetFormatPr defaultRowHeight="14.4" x14ac:dyDescent="0.3"/>
  <cols>
    <col min="1" max="1" width="10.6640625" style="23" customWidth="1"/>
    <col min="2" max="2" width="21.6640625" customWidth="1"/>
    <col min="3" max="3" width="48.8867187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45"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46" t="s">
        <v>2791</v>
      </c>
      <c r="D3" s="148" t="s">
        <v>8</v>
      </c>
      <c r="E3" s="148"/>
      <c r="F3" s="3" t="s">
        <v>3007</v>
      </c>
    </row>
    <row r="4" spans="1:12" ht="18" customHeight="1" x14ac:dyDescent="0.3">
      <c r="A4" s="147" t="s">
        <v>21</v>
      </c>
      <c r="B4" s="147"/>
      <c r="C4" s="46"/>
      <c r="D4" s="148" t="s">
        <v>9</v>
      </c>
      <c r="E4" s="148"/>
      <c r="F4" s="13"/>
    </row>
    <row r="5" spans="1:12" ht="18" customHeight="1" x14ac:dyDescent="0.3">
      <c r="A5" s="147" t="s">
        <v>22</v>
      </c>
      <c r="B5" s="147"/>
      <c r="C5" s="47"/>
      <c r="D5" s="24"/>
      <c r="E5" s="8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3006</v>
      </c>
      <c r="B8" s="31" t="s">
        <v>3005</v>
      </c>
      <c r="C8" s="31" t="s">
        <v>3004</v>
      </c>
      <c r="D8" s="20" t="s">
        <v>1564</v>
      </c>
      <c r="E8" s="7">
        <v>41662</v>
      </c>
      <c r="F8" s="7">
        <v>44657</v>
      </c>
      <c r="G8" s="13"/>
      <c r="H8" s="8">
        <f>EDATE(F8-1,1)</f>
        <v>44686</v>
      </c>
      <c r="I8" s="11">
        <f ca="1">IF(ISBLANK(H8),"",H8-DATE(YEAR(NOW()),MONTH(NOW()),DAY(NOW())))</f>
        <v>9</v>
      </c>
      <c r="J8" s="9" t="str">
        <f ca="1">IF(I8="","",IF(I8&lt;0,"OVERDUE","NOT DUE"))</f>
        <v>NOT DUE</v>
      </c>
      <c r="K8" s="31"/>
      <c r="L8" s="109" t="s">
        <v>3270</v>
      </c>
    </row>
    <row r="9" spans="1:12" x14ac:dyDescent="0.3">
      <c r="A9" s="111"/>
    </row>
    <row r="10" spans="1:12" x14ac:dyDescent="0.3">
      <c r="A10" s="111"/>
    </row>
    <row r="11" spans="1:12" x14ac:dyDescent="0.3">
      <c r="A11" s="111"/>
    </row>
    <row r="12" spans="1:12" x14ac:dyDescent="0.3">
      <c r="A12" s="111"/>
      <c r="B12" s="112" t="s">
        <v>2808</v>
      </c>
      <c r="C12" s="113"/>
      <c r="D12" s="117" t="s">
        <v>2807</v>
      </c>
      <c r="H12" s="112" t="s">
        <v>2806</v>
      </c>
      <c r="I12" s="114"/>
    </row>
    <row r="13" spans="1:12" x14ac:dyDescent="0.3">
      <c r="A13" s="111"/>
      <c r="E13" s="115"/>
      <c r="F13" s="115"/>
      <c r="I13" s="115"/>
      <c r="J13" s="115"/>
    </row>
    <row r="14" spans="1:12" x14ac:dyDescent="0.3">
      <c r="A14" s="111"/>
      <c r="C14" s="122" t="str">
        <f>'Furnitures and Cabinets  '!C16</f>
        <v>ELBERT F. NUFABLE</v>
      </c>
      <c r="E14" s="149" t="str">
        <f>C14</f>
        <v>ELBERT F. NUFABLE</v>
      </c>
      <c r="F14" s="149"/>
      <c r="G14" s="149"/>
      <c r="I14" s="149" t="s">
        <v>3269</v>
      </c>
      <c r="J14" s="149"/>
      <c r="K14" s="149"/>
    </row>
    <row r="15" spans="1:12" x14ac:dyDescent="0.3">
      <c r="A15" s="111"/>
      <c r="C15" s="116" t="s">
        <v>3230</v>
      </c>
      <c r="E15" s="150" t="s">
        <v>2454</v>
      </c>
      <c r="F15" s="150"/>
      <c r="G15" s="150"/>
      <c r="I15" s="151" t="s">
        <v>2805</v>
      </c>
      <c r="J15" s="151"/>
      <c r="K15" s="151"/>
    </row>
    <row r="16" spans="1:12" x14ac:dyDescent="0.3">
      <c r="A16" s="111"/>
    </row>
    <row r="17" spans="2:8" x14ac:dyDescent="0.3">
      <c r="B17" s="79"/>
      <c r="C17" s="79"/>
    </row>
    <row r="18" spans="2:8" x14ac:dyDescent="0.3">
      <c r="B18" s="79"/>
      <c r="D18" s="79"/>
      <c r="E18" s="88"/>
      <c r="H18" s="87"/>
    </row>
    <row r="19" spans="2:8" x14ac:dyDescent="0.3">
      <c r="D19" s="79"/>
      <c r="E19" s="79"/>
      <c r="G19" s="151"/>
      <c r="H19" s="151"/>
    </row>
  </sheetData>
  <mergeCells count="14">
    <mergeCell ref="I14:K14"/>
    <mergeCell ref="E15:G15"/>
    <mergeCell ref="I15:K15"/>
    <mergeCell ref="A4:B4"/>
    <mergeCell ref="D4:E4"/>
    <mergeCell ref="A5:B5"/>
    <mergeCell ref="G19:H19"/>
    <mergeCell ref="A1:B1"/>
    <mergeCell ref="D1:E1"/>
    <mergeCell ref="A2:B2"/>
    <mergeCell ref="D2:E2"/>
    <mergeCell ref="A3:B3"/>
    <mergeCell ref="D3:E3"/>
    <mergeCell ref="E14:G14"/>
  </mergeCells>
  <conditionalFormatting sqref="J8">
    <cfRule type="cellIs" dxfId="17" priority="1" operator="equal">
      <formula>"overdue"</formula>
    </cfRule>
  </conditionalFormatting>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tabColor rgb="FF08820B"/>
  </sheetPr>
  <dimension ref="A1:L20"/>
  <sheetViews>
    <sheetView zoomScale="90" zoomScaleNormal="90" workbookViewId="0">
      <selection activeCell="F13" sqref="F13"/>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2792</v>
      </c>
      <c r="D3" s="148" t="s">
        <v>8</v>
      </c>
      <c r="E3" s="148"/>
      <c r="F3" s="3" t="s">
        <v>3011</v>
      </c>
    </row>
    <row r="4" spans="1:12" ht="18" customHeight="1" x14ac:dyDescent="0.3">
      <c r="A4" s="147" t="s">
        <v>21</v>
      </c>
      <c r="B4" s="147"/>
      <c r="C4" s="17"/>
      <c r="D4" s="148" t="s">
        <v>9</v>
      </c>
      <c r="E4" s="148"/>
      <c r="F4" s="13"/>
    </row>
    <row r="5" spans="1:12" ht="18" customHeight="1" x14ac:dyDescent="0.3">
      <c r="A5" s="147" t="s">
        <v>22</v>
      </c>
      <c r="B5" s="147"/>
      <c r="C5" s="18"/>
      <c r="D5" s="24"/>
      <c r="E5" s="84"/>
      <c r="F5" s="69"/>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3010</v>
      </c>
      <c r="B8" s="31" t="s">
        <v>2821</v>
      </c>
      <c r="C8" s="31" t="s">
        <v>3009</v>
      </c>
      <c r="D8" s="20" t="s">
        <v>3008</v>
      </c>
      <c r="E8" s="105">
        <v>41662</v>
      </c>
      <c r="F8" s="7">
        <v>44662</v>
      </c>
      <c r="G8" s="13"/>
      <c r="H8" s="8">
        <f>DATE(YEAR(F8),MONTH(F8)+3,DAY(F8)-1)</f>
        <v>44752</v>
      </c>
      <c r="I8" s="11">
        <f ca="1">IF(ISBLANK(H8),"",H8-DATE(YEAR(NOW()),MONTH(NOW()),DAY(NOW())))</f>
        <v>75</v>
      </c>
      <c r="J8" s="9" t="str">
        <f ca="1">IF(I8="","",IF(I8&lt;0,"OVERDUE","NOT DUE"))</f>
        <v>NOT DUE</v>
      </c>
      <c r="K8" s="31"/>
      <c r="L8" s="121"/>
    </row>
    <row r="9" spans="1:12" x14ac:dyDescent="0.3">
      <c r="A9" s="9"/>
      <c r="B9" s="31"/>
      <c r="C9" s="31"/>
      <c r="D9" s="20"/>
      <c r="E9" s="126"/>
      <c r="F9" s="127"/>
      <c r="G9" s="128"/>
      <c r="H9" s="8"/>
      <c r="I9" s="11"/>
      <c r="J9" s="9"/>
      <c r="K9" s="31"/>
      <c r="L9" s="121"/>
    </row>
    <row r="10" spans="1:12" x14ac:dyDescent="0.3">
      <c r="A10" s="111"/>
    </row>
    <row r="11" spans="1:12" x14ac:dyDescent="0.3">
      <c r="A11" s="111"/>
    </row>
    <row r="12" spans="1:12" x14ac:dyDescent="0.3">
      <c r="A12" s="111"/>
    </row>
    <row r="13" spans="1:12" x14ac:dyDescent="0.3">
      <c r="A13" s="111"/>
      <c r="B13" s="112" t="s">
        <v>2808</v>
      </c>
      <c r="C13" s="113"/>
      <c r="D13" s="117" t="s">
        <v>2807</v>
      </c>
      <c r="H13" s="112" t="s">
        <v>2806</v>
      </c>
      <c r="I13" s="114"/>
    </row>
    <row r="14" spans="1:12" x14ac:dyDescent="0.3">
      <c r="A14" s="111"/>
      <c r="E14" s="115"/>
      <c r="F14" s="115"/>
      <c r="I14" s="115"/>
      <c r="J14" s="115"/>
    </row>
    <row r="15" spans="1:12" x14ac:dyDescent="0.3">
      <c r="A15" s="111"/>
      <c r="C15" s="122" t="s">
        <v>3293</v>
      </c>
      <c r="E15" s="149" t="s">
        <v>3294</v>
      </c>
      <c r="F15" s="149"/>
      <c r="G15" s="149"/>
      <c r="I15" s="149" t="s">
        <v>3269</v>
      </c>
      <c r="J15" s="149"/>
      <c r="K15" s="149"/>
    </row>
    <row r="16" spans="1:12" x14ac:dyDescent="0.3">
      <c r="A16" s="111"/>
      <c r="C16" s="116" t="s">
        <v>3230</v>
      </c>
      <c r="E16" s="150" t="s">
        <v>2454</v>
      </c>
      <c r="F16" s="150"/>
      <c r="G16" s="150"/>
      <c r="I16" s="151" t="s">
        <v>2805</v>
      </c>
      <c r="J16" s="151"/>
      <c r="K16" s="151"/>
    </row>
    <row r="17" spans="1:8" x14ac:dyDescent="0.3">
      <c r="A17" s="111"/>
    </row>
    <row r="18" spans="1:8" x14ac:dyDescent="0.3">
      <c r="B18" s="23"/>
      <c r="C18" s="79"/>
    </row>
    <row r="19" spans="1:8" x14ac:dyDescent="0.3">
      <c r="B19" s="87"/>
      <c r="D19" s="79"/>
      <c r="E19" s="88"/>
      <c r="H19" s="87"/>
    </row>
    <row r="20" spans="1:8" x14ac:dyDescent="0.3">
      <c r="D20" s="79"/>
      <c r="E20" s="79"/>
      <c r="G20" s="151"/>
      <c r="H20" s="151"/>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F0"/>
  </sheetPr>
  <dimension ref="A1:L25"/>
  <sheetViews>
    <sheetView topLeftCell="B1" workbookViewId="0">
      <selection activeCell="I19" sqref="I1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356</v>
      </c>
      <c r="D3" s="148" t="s">
        <v>8</v>
      </c>
      <c r="E3" s="148"/>
      <c r="F3" s="3" t="s">
        <v>973</v>
      </c>
    </row>
    <row r="4" spans="1:12" ht="18" customHeight="1" x14ac:dyDescent="0.3">
      <c r="A4" s="147" t="s">
        <v>21</v>
      </c>
      <c r="B4" s="147"/>
      <c r="C4" s="17" t="s">
        <v>357</v>
      </c>
      <c r="D4" s="148" t="s">
        <v>9</v>
      </c>
      <c r="E4" s="148"/>
      <c r="F4" s="13"/>
    </row>
    <row r="5" spans="1:12" ht="18" customHeight="1" x14ac:dyDescent="0.3">
      <c r="A5" s="147" t="s">
        <v>22</v>
      </c>
      <c r="B5" s="147"/>
      <c r="C5" s="18" t="s">
        <v>358</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974</v>
      </c>
      <c r="B8" s="14" t="s">
        <v>359</v>
      </c>
      <c r="C8" s="31" t="s">
        <v>360</v>
      </c>
      <c r="D8" s="20" t="s">
        <v>2</v>
      </c>
      <c r="E8" s="7">
        <v>41662</v>
      </c>
      <c r="F8" s="105">
        <v>44668</v>
      </c>
      <c r="G8" s="13"/>
      <c r="H8" s="8">
        <f>EDATE(F8-1,1)</f>
        <v>44697</v>
      </c>
      <c r="I8" s="11">
        <f t="shared" ref="I8:I11" ca="1" si="0">IF(ISBLANK(H8),"",H8-DATE(YEAR(NOW()),MONTH(NOW()),DAY(NOW())))</f>
        <v>20</v>
      </c>
      <c r="J8" s="9" t="str">
        <f t="shared" ref="J8:J11" ca="1" si="1">IF(I8="","",IF(I8&lt;0,"OVERDUE","NOT DUE"))</f>
        <v>NOT DUE</v>
      </c>
      <c r="K8" s="14"/>
      <c r="L8" s="109"/>
    </row>
    <row r="9" spans="1:12" x14ac:dyDescent="0.3">
      <c r="A9" s="9" t="s">
        <v>975</v>
      </c>
      <c r="B9" s="14" t="s">
        <v>361</v>
      </c>
      <c r="C9" s="31" t="s">
        <v>362</v>
      </c>
      <c r="D9" s="20" t="s">
        <v>378</v>
      </c>
      <c r="E9" s="7">
        <v>41662</v>
      </c>
      <c r="F9" s="105">
        <v>44636</v>
      </c>
      <c r="G9" s="13"/>
      <c r="H9" s="8">
        <f>DATE(YEAR(F9),MONTH(F9)+3,DAY(F9)-1)</f>
        <v>44727</v>
      </c>
      <c r="I9" s="11">
        <f t="shared" ca="1" si="0"/>
        <v>50</v>
      </c>
      <c r="J9" s="9" t="str">
        <f t="shared" ca="1" si="1"/>
        <v>NOT DUE</v>
      </c>
      <c r="K9" s="14"/>
      <c r="L9" s="109"/>
    </row>
    <row r="10" spans="1:12" ht="41.4" x14ac:dyDescent="0.3">
      <c r="A10" s="9" t="s">
        <v>976</v>
      </c>
      <c r="B10" s="14" t="s">
        <v>363</v>
      </c>
      <c r="C10" s="31" t="s">
        <v>364</v>
      </c>
      <c r="D10" s="20" t="s">
        <v>378</v>
      </c>
      <c r="E10" s="7">
        <v>41662</v>
      </c>
      <c r="F10" s="105">
        <f t="shared" ref="F10:F16" si="2">F9</f>
        <v>44636</v>
      </c>
      <c r="G10" s="13"/>
      <c r="H10" s="8">
        <f>DATE(YEAR(F10),MONTH(F10)+3,DAY(F10)-1)</f>
        <v>44727</v>
      </c>
      <c r="I10" s="11">
        <f t="shared" ca="1" si="0"/>
        <v>50</v>
      </c>
      <c r="J10" s="9" t="str">
        <f t="shared" ca="1" si="1"/>
        <v>NOT DUE</v>
      </c>
      <c r="K10" s="31" t="s">
        <v>377</v>
      </c>
      <c r="L10" s="109"/>
    </row>
    <row r="11" spans="1:12" ht="27.6" x14ac:dyDescent="0.3">
      <c r="A11" s="9" t="s">
        <v>977</v>
      </c>
      <c r="B11" s="14" t="s">
        <v>365</v>
      </c>
      <c r="C11" s="31" t="s">
        <v>366</v>
      </c>
      <c r="D11" s="20" t="s">
        <v>378</v>
      </c>
      <c r="E11" s="7">
        <v>41662</v>
      </c>
      <c r="F11" s="105">
        <f t="shared" si="2"/>
        <v>44636</v>
      </c>
      <c r="G11" s="13"/>
      <c r="H11" s="8">
        <f>DATE(YEAR(F11),MONTH(F11)+3,DAY(F11)-1)</f>
        <v>44727</v>
      </c>
      <c r="I11" s="11">
        <f t="shared" ca="1" si="0"/>
        <v>50</v>
      </c>
      <c r="J11" s="9" t="str">
        <f t="shared" ca="1" si="1"/>
        <v>NOT DUE</v>
      </c>
      <c r="K11" s="14"/>
      <c r="L11" s="109"/>
    </row>
    <row r="12" spans="1:12" ht="27.6" x14ac:dyDescent="0.3">
      <c r="A12" s="9" t="s">
        <v>978</v>
      </c>
      <c r="B12" s="14" t="s">
        <v>367</v>
      </c>
      <c r="C12" s="31" t="s">
        <v>368</v>
      </c>
      <c r="D12" s="20" t="s">
        <v>378</v>
      </c>
      <c r="E12" s="7">
        <v>41662</v>
      </c>
      <c r="F12" s="105">
        <f t="shared" si="2"/>
        <v>44636</v>
      </c>
      <c r="G12" s="13"/>
      <c r="H12" s="8">
        <f>DATE(YEAR(F12),MONTH(F12)+3,DAY(F12)-1)</f>
        <v>44727</v>
      </c>
      <c r="I12" s="11">
        <f t="shared" ref="I12:I17" ca="1" si="3">IF(ISBLANK(H12),"",H12-DATE(YEAR(NOW()),MONTH(NOW()),DAY(NOW())))</f>
        <v>50</v>
      </c>
      <c r="J12" s="9" t="str">
        <f t="shared" ref="J12:J17" ca="1" si="4">IF(I12="","",IF(I12&lt;0,"OVERDUE","NOT DUE"))</f>
        <v>NOT DUE</v>
      </c>
      <c r="K12" s="14"/>
      <c r="L12" s="109"/>
    </row>
    <row r="13" spans="1:12" x14ac:dyDescent="0.3">
      <c r="A13" s="9" t="s">
        <v>979</v>
      </c>
      <c r="B13" s="14" t="s">
        <v>369</v>
      </c>
      <c r="C13" s="31" t="s">
        <v>380</v>
      </c>
      <c r="D13" s="20" t="s">
        <v>88</v>
      </c>
      <c r="E13" s="7">
        <v>41662</v>
      </c>
      <c r="F13" s="105">
        <f t="shared" si="2"/>
        <v>44636</v>
      </c>
      <c r="G13" s="13"/>
      <c r="H13" s="8">
        <f>DATE(YEAR(F13)+1,MONTH(F13),DAY(F13)-1)</f>
        <v>45000</v>
      </c>
      <c r="I13" s="11">
        <f t="shared" ca="1" si="3"/>
        <v>323</v>
      </c>
      <c r="J13" s="9" t="str">
        <f t="shared" ca="1" si="4"/>
        <v>NOT DUE</v>
      </c>
      <c r="K13" s="14"/>
      <c r="L13" s="10"/>
    </row>
    <row r="14" spans="1:12" x14ac:dyDescent="0.3">
      <c r="A14" s="9" t="s">
        <v>980</v>
      </c>
      <c r="B14" s="14" t="s">
        <v>371</v>
      </c>
      <c r="C14" s="31" t="s">
        <v>380</v>
      </c>
      <c r="D14" s="20" t="s">
        <v>88</v>
      </c>
      <c r="E14" s="7">
        <v>41662</v>
      </c>
      <c r="F14" s="105">
        <f t="shared" si="2"/>
        <v>44636</v>
      </c>
      <c r="G14" s="13"/>
      <c r="H14" s="8">
        <f>DATE(YEAR(F14)+1,MONTH(F14),DAY(F14)-1)</f>
        <v>45000</v>
      </c>
      <c r="I14" s="11">
        <f t="shared" ca="1" si="3"/>
        <v>323</v>
      </c>
      <c r="J14" s="9" t="str">
        <f t="shared" ca="1" si="4"/>
        <v>NOT DUE</v>
      </c>
      <c r="K14" s="14"/>
      <c r="L14" s="10"/>
    </row>
    <row r="15" spans="1:12" x14ac:dyDescent="0.3">
      <c r="A15" s="9" t="s">
        <v>981</v>
      </c>
      <c r="B15" s="14" t="s">
        <v>372</v>
      </c>
      <c r="C15" s="31" t="s">
        <v>380</v>
      </c>
      <c r="D15" s="20" t="s">
        <v>88</v>
      </c>
      <c r="E15" s="7">
        <v>41662</v>
      </c>
      <c r="F15" s="105">
        <f t="shared" si="2"/>
        <v>44636</v>
      </c>
      <c r="G15" s="13"/>
      <c r="H15" s="8">
        <f>DATE(YEAR(F15)+1,MONTH(F15),DAY(F15)-1)</f>
        <v>45000</v>
      </c>
      <c r="I15" s="11">
        <f t="shared" ca="1" si="3"/>
        <v>323</v>
      </c>
      <c r="J15" s="9" t="str">
        <f t="shared" ca="1" si="4"/>
        <v>NOT DUE</v>
      </c>
      <c r="K15" s="14"/>
      <c r="L15" s="10"/>
    </row>
    <row r="16" spans="1:12" ht="27.6" x14ac:dyDescent="0.3">
      <c r="A16" s="9" t="s">
        <v>982</v>
      </c>
      <c r="B16" s="14" t="s">
        <v>373</v>
      </c>
      <c r="C16" s="31" t="s">
        <v>379</v>
      </c>
      <c r="D16" s="20" t="s">
        <v>88</v>
      </c>
      <c r="E16" s="7">
        <v>41662</v>
      </c>
      <c r="F16" s="105">
        <f t="shared" si="2"/>
        <v>44636</v>
      </c>
      <c r="G16" s="13"/>
      <c r="H16" s="8">
        <f>DATE(YEAR(F16)+1,MONTH(F16),DAY(F16)-1)</f>
        <v>45000</v>
      </c>
      <c r="I16" s="11">
        <f t="shared" ca="1" si="3"/>
        <v>323</v>
      </c>
      <c r="J16" s="9" t="str">
        <f t="shared" ca="1" si="4"/>
        <v>NOT DUE</v>
      </c>
      <c r="K16" s="14"/>
      <c r="L16" s="10"/>
    </row>
    <row r="17" spans="1:12" x14ac:dyDescent="0.3">
      <c r="A17" s="9" t="s">
        <v>983</v>
      </c>
      <c r="B17" s="14" t="s">
        <v>375</v>
      </c>
      <c r="C17" s="31" t="s">
        <v>30</v>
      </c>
      <c r="D17" s="20" t="s">
        <v>376</v>
      </c>
      <c r="E17" s="7">
        <v>41662</v>
      </c>
      <c r="F17" s="105">
        <v>44558</v>
      </c>
      <c r="G17" s="13"/>
      <c r="H17" s="8">
        <f>DATE(YEAR(F17)+2,MONTH(F17),DAY(F17)-1)</f>
        <v>45287</v>
      </c>
      <c r="I17" s="11">
        <f t="shared" ca="1" si="3"/>
        <v>610</v>
      </c>
      <c r="J17" s="9" t="str">
        <f t="shared" ca="1" si="4"/>
        <v>NOT DUE</v>
      </c>
      <c r="K17" s="14"/>
      <c r="L17" s="10"/>
    </row>
    <row r="18" spans="1:12" x14ac:dyDescent="0.3">
      <c r="A18" s="111"/>
    </row>
    <row r="19" spans="1:12" x14ac:dyDescent="0.3">
      <c r="A19" s="111"/>
    </row>
    <row r="20" spans="1:12" x14ac:dyDescent="0.3">
      <c r="A20" s="111"/>
    </row>
    <row r="21" spans="1:12" x14ac:dyDescent="0.3">
      <c r="A21" s="111"/>
      <c r="B21" s="112" t="s">
        <v>2808</v>
      </c>
      <c r="C21" s="113"/>
      <c r="D21" s="117" t="s">
        <v>2807</v>
      </c>
      <c r="H21" s="112" t="s">
        <v>2806</v>
      </c>
      <c r="I21" s="114"/>
    </row>
    <row r="22" spans="1:12" x14ac:dyDescent="0.3">
      <c r="A22" s="111"/>
      <c r="E22" s="115"/>
      <c r="F22" s="115"/>
      <c r="I22" s="115"/>
      <c r="J22" s="115"/>
    </row>
    <row r="23" spans="1:12" x14ac:dyDescent="0.3">
      <c r="A23" s="111"/>
      <c r="C23" s="122" t="str">
        <f>'No.7 Hatch Cover'!C53</f>
        <v>ELBERT F. NUFABLE</v>
      </c>
      <c r="E23" s="149" t="str">
        <f>C23</f>
        <v>ELBERT F. NUFABLE</v>
      </c>
      <c r="F23" s="149"/>
      <c r="G23" s="149"/>
      <c r="I23" s="149" t="s">
        <v>3269</v>
      </c>
      <c r="J23" s="149"/>
      <c r="K23" s="149"/>
    </row>
    <row r="24" spans="1:12" x14ac:dyDescent="0.3">
      <c r="A24" s="111"/>
      <c r="C24" s="116" t="s">
        <v>3230</v>
      </c>
      <c r="E24" s="150" t="s">
        <v>2454</v>
      </c>
      <c r="F24" s="150"/>
      <c r="G24" s="150"/>
      <c r="I24" s="151" t="s">
        <v>2805</v>
      </c>
      <c r="J24" s="151"/>
      <c r="K24" s="151"/>
    </row>
    <row r="25" spans="1:12" x14ac:dyDescent="0.3">
      <c r="A25" s="111"/>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31" priority="1" operator="equal">
      <formula>"overdue"</formula>
    </cfRule>
  </conditionalFormatting>
  <pageMargins left="0.7" right="0.7" top="0.75" bottom="0.75" header="0.3" footer="0.3"/>
  <pageSetup paperSize="9"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tabColor rgb="FF00B0F0"/>
  </sheetPr>
  <dimension ref="A1:L22"/>
  <sheetViews>
    <sheetView topLeftCell="B1"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3024</v>
      </c>
      <c r="D3" s="148" t="s">
        <v>8</v>
      </c>
      <c r="E3" s="148"/>
      <c r="F3" s="3" t="s">
        <v>3023</v>
      </c>
    </row>
    <row r="4" spans="1:12" ht="18" customHeight="1" x14ac:dyDescent="0.3">
      <c r="A4" s="147" t="s">
        <v>21</v>
      </c>
      <c r="B4" s="147"/>
      <c r="C4" s="17"/>
      <c r="D4" s="148" t="s">
        <v>9</v>
      </c>
      <c r="E4" s="148"/>
      <c r="F4" s="13"/>
    </row>
    <row r="5" spans="1:12" ht="18" customHeight="1" x14ac:dyDescent="0.3">
      <c r="A5" s="147" t="s">
        <v>22</v>
      </c>
      <c r="B5" s="147"/>
      <c r="C5" s="18"/>
      <c r="D5" s="24"/>
      <c r="E5" s="84"/>
      <c r="F5" s="69"/>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3022</v>
      </c>
      <c r="B8" s="31" t="s">
        <v>2821</v>
      </c>
      <c r="C8" s="31" t="s">
        <v>3021</v>
      </c>
      <c r="D8" s="20" t="s">
        <v>1675</v>
      </c>
      <c r="E8" s="105">
        <v>41662</v>
      </c>
      <c r="F8" s="7">
        <v>44674</v>
      </c>
      <c r="G8" s="13"/>
      <c r="H8" s="8">
        <f>EDATE(F8-1,1)</f>
        <v>44703</v>
      </c>
      <c r="I8" s="11">
        <f ca="1">IF(ISBLANK(H8),"",H8-DATE(YEAR(NOW()),MONTH(NOW()),DAY(NOW())))</f>
        <v>26</v>
      </c>
      <c r="J8" s="9" t="str">
        <f ca="1">IF(I8="","",IF(I8&lt;0,"OVERDUE","NOT DUE"))</f>
        <v>NOT DUE</v>
      </c>
      <c r="K8" s="31"/>
      <c r="L8" s="70" t="s">
        <v>3262</v>
      </c>
    </row>
    <row r="9" spans="1:12" ht="36" x14ac:dyDescent="0.3">
      <c r="A9" s="9" t="s">
        <v>3020</v>
      </c>
      <c r="B9" s="31" t="s">
        <v>3019</v>
      </c>
      <c r="C9" s="31" t="s">
        <v>3018</v>
      </c>
      <c r="D9" s="20" t="s">
        <v>1675</v>
      </c>
      <c r="E9" s="105">
        <v>41662</v>
      </c>
      <c r="F9" s="7">
        <f>F8</f>
        <v>44674</v>
      </c>
      <c r="G9" s="13"/>
      <c r="H9" s="8">
        <f>EDATE(F9-1,1)</f>
        <v>44703</v>
      </c>
      <c r="I9" s="11">
        <f ca="1">IF(ISBLANK(H9),"",H9-DATE(YEAR(NOW()),MONTH(NOW()),DAY(NOW())))</f>
        <v>26</v>
      </c>
      <c r="J9" s="9" t="str">
        <f ca="1">IF(I9="","",IF(I9&lt;0,"OVERDUE","NOT DUE"))</f>
        <v>NOT DUE</v>
      </c>
      <c r="K9" s="31"/>
      <c r="L9" s="70" t="s">
        <v>3263</v>
      </c>
    </row>
    <row r="10" spans="1:12" ht="27.6" x14ac:dyDescent="0.3">
      <c r="A10" s="9" t="s">
        <v>3017</v>
      </c>
      <c r="B10" s="31" t="s">
        <v>3016</v>
      </c>
      <c r="C10" s="31" t="s">
        <v>3015</v>
      </c>
      <c r="D10" s="20" t="s">
        <v>1675</v>
      </c>
      <c r="E10" s="105">
        <v>41662</v>
      </c>
      <c r="F10" s="7">
        <f>F9</f>
        <v>44674</v>
      </c>
      <c r="G10" s="13"/>
      <c r="H10" s="8">
        <f>EDATE(F10-1,1)</f>
        <v>44703</v>
      </c>
      <c r="I10" s="11">
        <f ca="1">IF(ISBLANK(H10),"",H10-DATE(YEAR(NOW()),MONTH(NOW()),DAY(NOW())))</f>
        <v>26</v>
      </c>
      <c r="J10" s="9" t="str">
        <f ca="1">IF(I10="","",IF(I10&lt;0,"OVERDUE","NOT DUE"))</f>
        <v>NOT DUE</v>
      </c>
      <c r="K10" s="31"/>
      <c r="L10" s="70"/>
    </row>
    <row r="11" spans="1:12" x14ac:dyDescent="0.3">
      <c r="A11" s="9" t="s">
        <v>3014</v>
      </c>
      <c r="B11" s="31" t="s">
        <v>3013</v>
      </c>
      <c r="C11" s="31" t="s">
        <v>3012</v>
      </c>
      <c r="D11" s="20" t="s">
        <v>1675</v>
      </c>
      <c r="E11" s="105">
        <v>41662</v>
      </c>
      <c r="F11" s="7">
        <f>F10</f>
        <v>44674</v>
      </c>
      <c r="G11" s="13"/>
      <c r="H11" s="8">
        <f>EDATE(F11-1,1)</f>
        <v>44703</v>
      </c>
      <c r="I11" s="11">
        <f ca="1">IF(ISBLANK(H11),"",H11-DATE(YEAR(NOW()),MONTH(NOW()),DAY(NOW())))</f>
        <v>26</v>
      </c>
      <c r="J11" s="9" t="str">
        <f ca="1">IF(I11="","",IF(I11&lt;0,"OVERDUE","NOT DUE"))</f>
        <v>NOT DUE</v>
      </c>
      <c r="K11" s="31"/>
      <c r="L11" s="70"/>
    </row>
    <row r="12" spans="1:12" x14ac:dyDescent="0.3">
      <c r="A12" s="111"/>
    </row>
    <row r="13" spans="1:12" x14ac:dyDescent="0.3">
      <c r="A13" s="111"/>
    </row>
    <row r="14" spans="1:12" x14ac:dyDescent="0.3">
      <c r="A14" s="111"/>
    </row>
    <row r="15" spans="1:12" x14ac:dyDescent="0.3">
      <c r="A15" s="111"/>
      <c r="B15" s="112" t="s">
        <v>2808</v>
      </c>
      <c r="C15" s="113"/>
      <c r="D15" s="117" t="s">
        <v>2807</v>
      </c>
      <c r="H15" s="112" t="s">
        <v>2806</v>
      </c>
      <c r="I15" s="114"/>
    </row>
    <row r="16" spans="1:12" x14ac:dyDescent="0.3">
      <c r="A16" s="111"/>
      <c r="E16" s="115"/>
      <c r="F16" s="115"/>
      <c r="I16" s="115"/>
      <c r="J16" s="115"/>
    </row>
    <row r="17" spans="1:11" x14ac:dyDescent="0.3">
      <c r="A17" s="111"/>
      <c r="C17" s="122" t="str">
        <f>'SOPEP Equipment  '!C14</f>
        <v>ELBERT F. NUFABLE</v>
      </c>
      <c r="E17" s="149" t="str">
        <f>C17</f>
        <v>ELBERT F. NUFABLE</v>
      </c>
      <c r="F17" s="149"/>
      <c r="G17" s="149"/>
      <c r="I17" s="149" t="s">
        <v>3269</v>
      </c>
      <c r="J17" s="149"/>
      <c r="K17" s="149"/>
    </row>
    <row r="18" spans="1:11" x14ac:dyDescent="0.3">
      <c r="A18" s="111"/>
      <c r="C18" s="116" t="s">
        <v>3230</v>
      </c>
      <c r="E18" s="150" t="s">
        <v>2454</v>
      </c>
      <c r="F18" s="150"/>
      <c r="G18" s="150"/>
      <c r="I18" s="151" t="s">
        <v>2805</v>
      </c>
      <c r="J18" s="151"/>
      <c r="K18" s="151"/>
    </row>
    <row r="19" spans="1:11" x14ac:dyDescent="0.3">
      <c r="A19" s="111"/>
    </row>
    <row r="20" spans="1:11" x14ac:dyDescent="0.3">
      <c r="B20" s="23"/>
      <c r="C20" s="79"/>
    </row>
    <row r="21" spans="1:11" x14ac:dyDescent="0.3">
      <c r="B21" s="87"/>
      <c r="D21" s="79"/>
      <c r="E21" s="88"/>
      <c r="H21" s="87"/>
    </row>
    <row r="22" spans="1:11" x14ac:dyDescent="0.3">
      <c r="D22" s="79"/>
      <c r="E22" s="79"/>
      <c r="G22" s="151"/>
      <c r="H22" s="151"/>
    </row>
  </sheetData>
  <mergeCells count="14">
    <mergeCell ref="I17:K17"/>
    <mergeCell ref="E18:G18"/>
    <mergeCell ref="I18:K18"/>
    <mergeCell ref="A4:B4"/>
    <mergeCell ref="D4:E4"/>
    <mergeCell ref="A5:B5"/>
    <mergeCell ref="G22:H22"/>
    <mergeCell ref="A1:B1"/>
    <mergeCell ref="D1:E1"/>
    <mergeCell ref="A2:B2"/>
    <mergeCell ref="D2:E2"/>
    <mergeCell ref="A3:B3"/>
    <mergeCell ref="D3:E3"/>
    <mergeCell ref="E17:G17"/>
  </mergeCells>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tabColor rgb="FF00B0F0"/>
  </sheetPr>
  <dimension ref="A1:L20"/>
  <sheetViews>
    <sheetView topLeftCell="B1" workbookViewId="0">
      <selection activeCell="G20" sqref="G20:H20"/>
    </sheetView>
  </sheetViews>
  <sheetFormatPr defaultRowHeight="14.4" x14ac:dyDescent="0.3"/>
  <cols>
    <col min="1" max="1" width="10.6640625" style="23" customWidth="1"/>
    <col min="2" max="2" width="21.6640625" customWidth="1"/>
    <col min="3" max="3" width="48.8867187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45"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46" t="s">
        <v>3035</v>
      </c>
      <c r="D3" s="148" t="s">
        <v>8</v>
      </c>
      <c r="E3" s="148"/>
      <c r="F3" s="3" t="s">
        <v>3034</v>
      </c>
    </row>
    <row r="4" spans="1:12" ht="18" customHeight="1" x14ac:dyDescent="0.3">
      <c r="A4" s="147" t="s">
        <v>21</v>
      </c>
      <c r="B4" s="147"/>
      <c r="C4" s="46"/>
      <c r="D4" s="148" t="s">
        <v>9</v>
      </c>
      <c r="E4" s="148"/>
      <c r="F4" s="13"/>
    </row>
    <row r="5" spans="1:12" ht="18" customHeight="1" x14ac:dyDescent="0.3">
      <c r="A5" s="147" t="s">
        <v>22</v>
      </c>
      <c r="B5" s="147"/>
      <c r="C5" s="47"/>
      <c r="D5" s="24"/>
      <c r="E5" s="8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3033</v>
      </c>
      <c r="B8" s="31" t="s">
        <v>3032</v>
      </c>
      <c r="C8" s="31" t="s">
        <v>3031</v>
      </c>
      <c r="D8" s="20" t="s">
        <v>1564</v>
      </c>
      <c r="E8" s="7">
        <v>41662</v>
      </c>
      <c r="F8" s="7">
        <f>'Provision Chamber '!F8</f>
        <v>44674</v>
      </c>
      <c r="G8" s="13"/>
      <c r="H8" s="8">
        <f>EDATE(F8-1,1)</f>
        <v>44703</v>
      </c>
      <c r="I8" s="11">
        <f ca="1">IF(ISBLANK(H8),"",H8-DATE(YEAR(NOW()),MONTH(NOW()),DAY(NOW())))</f>
        <v>26</v>
      </c>
      <c r="J8" s="9" t="str">
        <f ca="1">IF(I8="","",IF(I8&lt;0,"OVERDUE","NOT DUE"))</f>
        <v>NOT DUE</v>
      </c>
      <c r="K8" s="31"/>
      <c r="L8" s="10" t="s">
        <v>2857</v>
      </c>
    </row>
    <row r="9" spans="1:12" x14ac:dyDescent="0.3">
      <c r="A9" s="9" t="s">
        <v>3030</v>
      </c>
      <c r="B9" s="31" t="s">
        <v>3029</v>
      </c>
      <c r="C9" s="31" t="s">
        <v>3028</v>
      </c>
      <c r="D9" s="20" t="s">
        <v>1564</v>
      </c>
      <c r="E9" s="7">
        <v>41662</v>
      </c>
      <c r="F9" s="7">
        <f>'Provision Chamber '!F9</f>
        <v>44674</v>
      </c>
      <c r="G9" s="13"/>
      <c r="H9" s="8">
        <f>EDATE(F9-1,1)</f>
        <v>44703</v>
      </c>
      <c r="I9" s="11">
        <f ca="1">IF(ISBLANK(H9),"",H9-DATE(YEAR(NOW()),MONTH(NOW()),DAY(NOW())))</f>
        <v>26</v>
      </c>
      <c r="J9" s="9" t="str">
        <f ca="1">IF(I9="","",IF(I9&lt;0,"OVERDUE","NOT DUE"))</f>
        <v>NOT DUE</v>
      </c>
      <c r="K9" s="31"/>
      <c r="L9" s="10" t="s">
        <v>2857</v>
      </c>
    </row>
    <row r="10" spans="1:12" x14ac:dyDescent="0.3">
      <c r="A10" s="9" t="s">
        <v>3027</v>
      </c>
      <c r="B10" s="31" t="s">
        <v>3026</v>
      </c>
      <c r="C10" s="31" t="s">
        <v>3025</v>
      </c>
      <c r="D10" s="20" t="s">
        <v>1564</v>
      </c>
      <c r="E10" s="7">
        <v>41662</v>
      </c>
      <c r="F10" s="7">
        <f>'Provision Chamber '!F10</f>
        <v>44674</v>
      </c>
      <c r="G10" s="13"/>
      <c r="H10" s="8">
        <f>EDATE(F10-1,1)</f>
        <v>44703</v>
      </c>
      <c r="I10" s="11">
        <f ca="1">IF(ISBLANK(H10),"",H10-DATE(YEAR(NOW()),MONTH(NOW()),DAY(NOW())))</f>
        <v>26</v>
      </c>
      <c r="J10" s="9" t="str">
        <f ca="1">IF(I10="","",IF(I10&lt;0,"OVERDUE","NOT DUE"))</f>
        <v>NOT DUE</v>
      </c>
      <c r="K10" s="31"/>
      <c r="L10" s="10" t="s">
        <v>2857</v>
      </c>
    </row>
    <row r="11" spans="1:12" x14ac:dyDescent="0.3">
      <c r="A11" s="111"/>
    </row>
    <row r="12" spans="1:12" x14ac:dyDescent="0.3">
      <c r="A12" s="111"/>
    </row>
    <row r="13" spans="1:12" x14ac:dyDescent="0.3">
      <c r="A13" s="111"/>
    </row>
    <row r="14" spans="1:12" x14ac:dyDescent="0.3">
      <c r="A14" s="111"/>
      <c r="B14" s="112" t="s">
        <v>2808</v>
      </c>
      <c r="C14" s="113"/>
      <c r="D14" s="117" t="s">
        <v>2807</v>
      </c>
      <c r="H14" s="112" t="s">
        <v>2806</v>
      </c>
      <c r="I14" s="114"/>
    </row>
    <row r="15" spans="1:12" x14ac:dyDescent="0.3">
      <c r="A15" s="111"/>
      <c r="E15" s="115"/>
      <c r="F15" s="115"/>
      <c r="I15" s="115"/>
      <c r="J15" s="115"/>
    </row>
    <row r="16" spans="1:12" x14ac:dyDescent="0.3">
      <c r="A16" s="111"/>
      <c r="C16" s="122" t="str">
        <f>'Provision Chamber '!C17</f>
        <v>ELBERT F. NUFABLE</v>
      </c>
      <c r="E16" s="149" t="str">
        <f>C16</f>
        <v>ELBERT F. NUFABLE</v>
      </c>
      <c r="F16" s="149"/>
      <c r="G16" s="149"/>
      <c r="I16" s="149" t="s">
        <v>3269</v>
      </c>
      <c r="J16" s="149"/>
      <c r="K16" s="149"/>
    </row>
    <row r="17" spans="1:11" x14ac:dyDescent="0.3">
      <c r="A17" s="111"/>
      <c r="C17" s="116" t="s">
        <v>3230</v>
      </c>
      <c r="E17" s="150" t="s">
        <v>2454</v>
      </c>
      <c r="F17" s="150"/>
      <c r="G17" s="150"/>
      <c r="I17" s="151" t="s">
        <v>2805</v>
      </c>
      <c r="J17" s="151"/>
      <c r="K17" s="151"/>
    </row>
    <row r="18" spans="1:11" x14ac:dyDescent="0.3">
      <c r="A18" s="111"/>
    </row>
    <row r="19" spans="1:11" x14ac:dyDescent="0.3">
      <c r="B19" s="79"/>
      <c r="D19" s="79"/>
      <c r="E19" s="88"/>
      <c r="H19" s="87"/>
    </row>
    <row r="20" spans="1:11" x14ac:dyDescent="0.3">
      <c r="D20" s="79"/>
      <c r="E20" s="79"/>
      <c r="G20" s="151"/>
      <c r="H20" s="151"/>
    </row>
  </sheetData>
  <mergeCells count="14">
    <mergeCell ref="I16:K16"/>
    <mergeCell ref="E17:G17"/>
    <mergeCell ref="I17:K17"/>
    <mergeCell ref="A4:B4"/>
    <mergeCell ref="D4:E4"/>
    <mergeCell ref="A5:B5"/>
    <mergeCell ref="G20:H20"/>
    <mergeCell ref="A1:B1"/>
    <mergeCell ref="D1:E1"/>
    <mergeCell ref="A2:B2"/>
    <mergeCell ref="D2:E2"/>
    <mergeCell ref="A3:B3"/>
    <mergeCell ref="D3:E3"/>
    <mergeCell ref="E16:G16"/>
  </mergeCells>
  <conditionalFormatting sqref="J8:J10">
    <cfRule type="cellIs" dxfId="12" priority="1"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tabColor rgb="FF00B050"/>
  </sheetPr>
  <dimension ref="A1:L20"/>
  <sheetViews>
    <sheetView zoomScale="90" zoomScaleNormal="90" workbookViewId="0">
      <selection activeCell="E16" sqref="E16"/>
    </sheetView>
  </sheetViews>
  <sheetFormatPr defaultRowHeight="14.4" x14ac:dyDescent="0.3"/>
  <cols>
    <col min="1" max="1" width="10.6640625" style="23" customWidth="1"/>
    <col min="2" max="2" width="23.109375" customWidth="1"/>
    <col min="3" max="3" width="41.33203125" style="19" customWidth="1"/>
    <col min="4" max="4" width="12.6640625" style="27" customWidth="1"/>
    <col min="5" max="5" width="12.88671875" customWidth="1"/>
    <col min="6" max="6" width="9.44140625" customWidth="1"/>
    <col min="7" max="7" width="10.109375" customWidth="1"/>
    <col min="8" max="8" width="11.6640625" customWidth="1"/>
    <col min="9" max="9" width="12" customWidth="1"/>
    <col min="10" max="10" width="10.6640625" customWidth="1"/>
    <col min="11" max="12" width="21.6640625" customWidth="1"/>
    <col min="13" max="13" width="11.5546875" customWidth="1"/>
  </cols>
  <sheetData>
    <row r="1" spans="1:12"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x14ac:dyDescent="0.3">
      <c r="A2" s="147" t="s">
        <v>5</v>
      </c>
      <c r="B2" s="147"/>
      <c r="C2" s="45"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x14ac:dyDescent="0.3">
      <c r="A3" s="147" t="s">
        <v>7</v>
      </c>
      <c r="B3" s="147"/>
      <c r="C3" s="17" t="s">
        <v>3049</v>
      </c>
      <c r="D3" s="148" t="s">
        <v>8</v>
      </c>
      <c r="E3" s="148"/>
      <c r="F3" s="3" t="s">
        <v>3048</v>
      </c>
    </row>
    <row r="4" spans="1:12" x14ac:dyDescent="0.3">
      <c r="A4" s="147" t="s">
        <v>21</v>
      </c>
      <c r="B4" s="147"/>
      <c r="C4" s="17"/>
      <c r="D4" s="148" t="s">
        <v>9</v>
      </c>
      <c r="E4" s="148"/>
      <c r="F4" s="13"/>
    </row>
    <row r="5" spans="1:12" x14ac:dyDescent="0.3">
      <c r="A5" s="147" t="s">
        <v>22</v>
      </c>
      <c r="B5" s="147"/>
      <c r="C5" s="18"/>
      <c r="D5" s="24"/>
      <c r="E5" s="84"/>
      <c r="F5" s="12"/>
    </row>
    <row r="6" spans="1:12" x14ac:dyDescent="0.3">
      <c r="A6" s="22"/>
      <c r="B6" s="4"/>
      <c r="D6" s="25"/>
      <c r="E6" s="5"/>
      <c r="F6" s="5"/>
      <c r="G6" s="5"/>
      <c r="H6" s="5"/>
      <c r="I6" s="5"/>
      <c r="J6" s="5"/>
      <c r="K6" s="5"/>
    </row>
    <row r="7" spans="1:12" ht="69" x14ac:dyDescent="0.3">
      <c r="A7" s="6" t="s">
        <v>10</v>
      </c>
      <c r="B7" s="6" t="s">
        <v>19</v>
      </c>
      <c r="C7" s="6" t="s">
        <v>11</v>
      </c>
      <c r="D7" s="26" t="s">
        <v>12</v>
      </c>
      <c r="E7" s="6" t="s">
        <v>13</v>
      </c>
      <c r="F7" s="6" t="s">
        <v>2393</v>
      </c>
      <c r="G7" s="6" t="s">
        <v>14</v>
      </c>
      <c r="H7" s="6" t="s">
        <v>0</v>
      </c>
      <c r="I7" s="6" t="s">
        <v>15</v>
      </c>
      <c r="J7" s="6" t="s">
        <v>16</v>
      </c>
      <c r="K7" s="6" t="s">
        <v>17</v>
      </c>
      <c r="L7" s="6" t="s">
        <v>18</v>
      </c>
    </row>
    <row r="8" spans="1:12" ht="48" x14ac:dyDescent="0.3">
      <c r="A8" s="9" t="s">
        <v>3047</v>
      </c>
      <c r="B8" s="31" t="s">
        <v>478</v>
      </c>
      <c r="C8" s="31" t="s">
        <v>3046</v>
      </c>
      <c r="D8" s="20" t="s">
        <v>1675</v>
      </c>
      <c r="E8" s="7">
        <v>41662</v>
      </c>
      <c r="F8" s="7">
        <v>44671</v>
      </c>
      <c r="G8" s="13"/>
      <c r="H8" s="8">
        <f>EDATE(F8-1,1)</f>
        <v>44700</v>
      </c>
      <c r="I8" s="94">
        <f ca="1">IF(ISBLANK(H8),"",H8-DATE(YEAR(NOW()),MONTH(NOW()),DAY(NOW())))</f>
        <v>23</v>
      </c>
      <c r="J8" s="9" t="str">
        <f t="shared" ref="J8:J12" ca="1" si="0">IF(I8="","",IF(I8&lt;0,"OVERDUE","NOT DUE"))</f>
        <v>NOT DUE</v>
      </c>
      <c r="K8" s="31"/>
      <c r="L8" s="10" t="s">
        <v>3323</v>
      </c>
    </row>
    <row r="9" spans="1:12" ht="24" x14ac:dyDescent="0.3">
      <c r="A9" s="9" t="s">
        <v>3045</v>
      </c>
      <c r="B9" s="31" t="s">
        <v>3044</v>
      </c>
      <c r="C9" s="31" t="s">
        <v>3043</v>
      </c>
      <c r="D9" s="20" t="s">
        <v>1675</v>
      </c>
      <c r="E9" s="7">
        <v>41662</v>
      </c>
      <c r="F9" s="7">
        <f>F8</f>
        <v>44671</v>
      </c>
      <c r="G9" s="13"/>
      <c r="H9" s="8">
        <f>EDATE(F9-1,1)</f>
        <v>44700</v>
      </c>
      <c r="I9" s="94">
        <f ca="1">IF(ISBLANK(H9),"",H9-DATE(YEAR(NOW()),MONTH(NOW()),DAY(NOW())))</f>
        <v>23</v>
      </c>
      <c r="J9" s="9" t="str">
        <f t="shared" ca="1" si="0"/>
        <v>NOT DUE</v>
      </c>
      <c r="K9" s="31"/>
      <c r="L9" s="10" t="s">
        <v>3309</v>
      </c>
    </row>
    <row r="10" spans="1:12" x14ac:dyDescent="0.3">
      <c r="A10" s="9" t="s">
        <v>3042</v>
      </c>
      <c r="B10" s="31" t="s">
        <v>3041</v>
      </c>
      <c r="C10" s="31" t="s">
        <v>3040</v>
      </c>
      <c r="D10" s="20" t="s">
        <v>1675</v>
      </c>
      <c r="E10" s="7">
        <v>41662</v>
      </c>
      <c r="F10" s="7">
        <f>F8</f>
        <v>44671</v>
      </c>
      <c r="G10" s="13"/>
      <c r="H10" s="8">
        <f>EDATE(F10-1,1)</f>
        <v>44700</v>
      </c>
      <c r="I10" s="94">
        <f ca="1">IF(ISBLANK(H10),"",H10-DATE(YEAR(NOW()),MONTH(NOW()),DAY(NOW())))</f>
        <v>23</v>
      </c>
      <c r="J10" s="9" t="str">
        <f t="shared" ca="1" si="0"/>
        <v>NOT DUE</v>
      </c>
      <c r="K10" s="31"/>
      <c r="L10" s="10"/>
    </row>
    <row r="11" spans="1:12" ht="24" x14ac:dyDescent="0.3">
      <c r="A11" s="9" t="s">
        <v>3039</v>
      </c>
      <c r="B11" s="31" t="s">
        <v>3038</v>
      </c>
      <c r="C11" s="31" t="s">
        <v>3037</v>
      </c>
      <c r="D11" s="20" t="s">
        <v>3036</v>
      </c>
      <c r="E11" s="7">
        <v>41662</v>
      </c>
      <c r="F11" s="7">
        <v>44556</v>
      </c>
      <c r="G11" s="13"/>
      <c r="H11" s="8">
        <f>DATE(YEAR(F11)+1,MONTH(F11),DAY(F11)-1)</f>
        <v>44920</v>
      </c>
      <c r="I11" s="94">
        <f ca="1">IF(ISBLANK(H11),"",H11-DATE(YEAR(NOW()),MONTH(NOW()),DAY(NOW())))</f>
        <v>243</v>
      </c>
      <c r="J11" s="9" t="str">
        <f t="shared" ca="1" si="0"/>
        <v>NOT DUE</v>
      </c>
      <c r="K11" s="31"/>
      <c r="L11" s="10" t="s">
        <v>3285</v>
      </c>
    </row>
    <row r="12" spans="1:12" x14ac:dyDescent="0.3">
      <c r="A12" s="9"/>
      <c r="B12" s="31"/>
      <c r="C12" s="31"/>
      <c r="D12" s="20"/>
      <c r="E12" s="7"/>
      <c r="F12" s="7"/>
      <c r="G12" s="13"/>
      <c r="H12" s="8"/>
      <c r="I12" s="94"/>
      <c r="J12" s="9" t="str">
        <f t="shared" si="0"/>
        <v/>
      </c>
      <c r="K12" s="31"/>
      <c r="L12" s="10"/>
    </row>
    <row r="13" spans="1:12" x14ac:dyDescent="0.3">
      <c r="A13" s="111"/>
    </row>
    <row r="14" spans="1:12" x14ac:dyDescent="0.3">
      <c r="A14" s="111"/>
    </row>
    <row r="15" spans="1:12" x14ac:dyDescent="0.3">
      <c r="A15" s="111"/>
    </row>
    <row r="16" spans="1:12" x14ac:dyDescent="0.3">
      <c r="A16" s="111"/>
      <c r="B16" s="112" t="s">
        <v>2808</v>
      </c>
      <c r="C16" s="113"/>
      <c r="D16" s="117" t="s">
        <v>2807</v>
      </c>
      <c r="H16" s="112" t="s">
        <v>2806</v>
      </c>
      <c r="I16" s="114"/>
    </row>
    <row r="17" spans="1:11" x14ac:dyDescent="0.3">
      <c r="A17" s="111"/>
      <c r="E17" s="115"/>
      <c r="F17" s="115"/>
      <c r="I17" s="115"/>
      <c r="J17" s="115"/>
    </row>
    <row r="18" spans="1:11" x14ac:dyDescent="0.3">
      <c r="A18" s="111"/>
      <c r="C18" s="122" t="str">
        <f>'IMO Symbols  '!C15</f>
        <v>MARK ANTHONY V. INDIANO</v>
      </c>
      <c r="E18" s="149" t="s">
        <v>3295</v>
      </c>
      <c r="F18" s="149"/>
      <c r="G18" s="149"/>
      <c r="I18" s="149" t="s">
        <v>3269</v>
      </c>
      <c r="J18" s="149"/>
      <c r="K18" s="149"/>
    </row>
    <row r="19" spans="1:11" x14ac:dyDescent="0.3">
      <c r="A19" s="111"/>
      <c r="C19" s="116" t="s">
        <v>3230</v>
      </c>
      <c r="E19" s="150" t="s">
        <v>2454</v>
      </c>
      <c r="F19" s="150"/>
      <c r="G19" s="150"/>
      <c r="I19" s="151" t="s">
        <v>2805</v>
      </c>
      <c r="J19" s="151"/>
      <c r="K19" s="151"/>
    </row>
    <row r="20" spans="1:11" x14ac:dyDescent="0.3">
      <c r="A20" s="111"/>
    </row>
  </sheetData>
  <mergeCells count="13">
    <mergeCell ref="E18:G18"/>
    <mergeCell ref="I18:K18"/>
    <mergeCell ref="E19:G19"/>
    <mergeCell ref="I19:K19"/>
    <mergeCell ref="A4:B4"/>
    <mergeCell ref="D4:E4"/>
    <mergeCell ref="A5:B5"/>
    <mergeCell ref="A1:B1"/>
    <mergeCell ref="D1:E1"/>
    <mergeCell ref="A2:B2"/>
    <mergeCell ref="D2:E2"/>
    <mergeCell ref="A3:B3"/>
    <mergeCell ref="D3:E3"/>
  </mergeCells>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ignoredErrors>
    <ignoredError sqref="F9:F10" unlockedFormula="1"/>
  </ignoredErrors>
  <drawing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tabColor rgb="FF00B0F0"/>
  </sheetPr>
  <dimension ref="A1:L18"/>
  <sheetViews>
    <sheetView zoomScale="90" zoomScaleNormal="90" workbookViewId="0">
      <selection activeCell="L10" sqref="L10"/>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3">
      <c r="A2" s="147" t="s">
        <v>5</v>
      </c>
      <c r="B2" s="147"/>
      <c r="C2" s="16" t="str">
        <f>IF(C1="GL COLMENA",'[3]List of Vessels'!D2,IF(C1="GL IGUAZU",'[3]List of Vessels'!D3,IF(C1="GL LA PAZ",'[3]List of Vessels'!D4,IF(C1="GL PIRAPO",'[3]List of Vessels'!D5,IF(C1="VALIANT SPRING",'[3]List of Vessels'!D6,IF(C1="VALIANT SUMMER",'[3]List of Vessels'!D7,""))))))</f>
        <v>PANAMA</v>
      </c>
      <c r="D2" s="148" t="s">
        <v>6</v>
      </c>
      <c r="E2" s="148"/>
      <c r="F2" s="2">
        <f>IF(C1="GL COLMENA",'[3]List of Vessels'!C2,IF(C1="GL IGUAZU",'[3]List of Vessels'!C3,IF(C1="GL LA PAZ",'[3]List of Vessels'!C4,IF(C1="GL PIRAPO",'[3]List of Vessels'!C5,IF(C1="VALIANT SPRING",'[3]List of Vessels'!C6,IF(C1="VALIANT SUMMER",'[3]List of Vessels'!C7,""))))))</f>
        <v>9599200</v>
      </c>
    </row>
    <row r="3" spans="1:12" ht="19.5" customHeight="1" x14ac:dyDescent="0.3">
      <c r="A3" s="147" t="s">
        <v>7</v>
      </c>
      <c r="B3" s="147"/>
      <c r="C3" s="17" t="s">
        <v>3056</v>
      </c>
      <c r="D3" s="148" t="s">
        <v>8</v>
      </c>
      <c r="E3" s="148"/>
      <c r="F3" s="3" t="s">
        <v>3114</v>
      </c>
    </row>
    <row r="4" spans="1:12" ht="18" customHeight="1" x14ac:dyDescent="0.3">
      <c r="A4" s="147" t="s">
        <v>21</v>
      </c>
      <c r="B4" s="147"/>
      <c r="C4" s="17"/>
      <c r="D4" s="148" t="s">
        <v>9</v>
      </c>
      <c r="E4" s="148"/>
      <c r="F4" s="33"/>
    </row>
    <row r="5" spans="1:12" ht="18" customHeight="1" x14ac:dyDescent="0.3">
      <c r="A5" s="147" t="s">
        <v>22</v>
      </c>
      <c r="B5" s="147"/>
      <c r="C5" s="18"/>
      <c r="D5" s="24"/>
      <c r="E5" s="8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14" t="s">
        <v>3115</v>
      </c>
      <c r="B8" s="14" t="s">
        <v>3055</v>
      </c>
      <c r="C8" s="31" t="s">
        <v>3053</v>
      </c>
      <c r="D8" s="20" t="s">
        <v>1</v>
      </c>
      <c r="E8" s="7">
        <v>41662</v>
      </c>
      <c r="F8" s="7">
        <v>44589</v>
      </c>
      <c r="G8" s="33"/>
      <c r="H8" s="8">
        <f>DATE(YEAR(F8),MONTH(F8)+6,DAY(F8)-1)</f>
        <v>44769</v>
      </c>
      <c r="I8" s="11">
        <f ca="1">IF(ISBLANK(H8),"",H8-DATE(YEAR(NOW()),MONTH(NOW()),DAY(NOW())))</f>
        <v>92</v>
      </c>
      <c r="J8" s="9" t="str">
        <f ca="1">IF(I8="","",IF(I8&lt;0,"OVERDUE","NOT DUE"))</f>
        <v>NOT DUE</v>
      </c>
      <c r="K8" s="14"/>
      <c r="L8" s="10"/>
    </row>
    <row r="9" spans="1:12" x14ac:dyDescent="0.3">
      <c r="A9" s="14" t="s">
        <v>3116</v>
      </c>
      <c r="B9" s="14" t="s">
        <v>3054</v>
      </c>
      <c r="C9" s="31" t="s">
        <v>3053</v>
      </c>
      <c r="D9" s="20" t="s">
        <v>1</v>
      </c>
      <c r="E9" s="7">
        <v>41662</v>
      </c>
      <c r="F9" s="7">
        <f>F8</f>
        <v>44589</v>
      </c>
      <c r="G9" s="33"/>
      <c r="H9" s="8">
        <f>DATE(YEAR(F9),MONTH(F9)+6,DAY(F9)-1)</f>
        <v>44769</v>
      </c>
      <c r="I9" s="11">
        <v>163</v>
      </c>
      <c r="J9" s="9" t="s">
        <v>1830</v>
      </c>
      <c r="K9" s="14"/>
      <c r="L9" s="10"/>
    </row>
    <row r="10" spans="1:12" ht="48" x14ac:dyDescent="0.3">
      <c r="A10" s="14" t="s">
        <v>3117</v>
      </c>
      <c r="B10" s="14" t="s">
        <v>3052</v>
      </c>
      <c r="C10" s="31" t="s">
        <v>3051</v>
      </c>
      <c r="D10" s="20" t="s">
        <v>3050</v>
      </c>
      <c r="E10" s="7">
        <v>41662</v>
      </c>
      <c r="F10" s="7">
        <v>44674</v>
      </c>
      <c r="G10" s="33"/>
      <c r="H10" s="8">
        <f>EDATE(F10-1,1)</f>
        <v>44703</v>
      </c>
      <c r="I10" s="11">
        <f ca="1">IF(ISBLANK(H10),"",H10-DATE(YEAR(NOW()),MONTH(NOW()),DAY(NOW())))</f>
        <v>26</v>
      </c>
      <c r="J10" s="9" t="str">
        <f ca="1">IF(I10="","",IF(I10&lt;0,"OVERDUE","NOT DUE"))</f>
        <v>NOT DUE</v>
      </c>
      <c r="K10" s="14"/>
      <c r="L10" s="10" t="s">
        <v>3308</v>
      </c>
    </row>
    <row r="11" spans="1:12" x14ac:dyDescent="0.3">
      <c r="A11" s="111"/>
    </row>
    <row r="12" spans="1:12" x14ac:dyDescent="0.3">
      <c r="A12" s="111"/>
    </row>
    <row r="13" spans="1:12" x14ac:dyDescent="0.3">
      <c r="A13" s="111"/>
    </row>
    <row r="14" spans="1:12" x14ac:dyDescent="0.3">
      <c r="A14" s="111"/>
      <c r="B14" s="112" t="s">
        <v>2808</v>
      </c>
      <c r="C14" s="113"/>
      <c r="D14" s="117" t="s">
        <v>2807</v>
      </c>
      <c r="H14" s="112" t="s">
        <v>2806</v>
      </c>
      <c r="I14" s="114"/>
    </row>
    <row r="15" spans="1:12" x14ac:dyDescent="0.3">
      <c r="A15" s="111"/>
      <c r="E15" s="115"/>
      <c r="F15" s="115"/>
      <c r="I15" s="115"/>
      <c r="J15" s="115"/>
    </row>
    <row r="16" spans="1:12" x14ac:dyDescent="0.3">
      <c r="A16" s="111"/>
      <c r="C16" s="122" t="str">
        <f>'Fire Doors '!C16</f>
        <v>ELBERT F. NUFABLE</v>
      </c>
      <c r="E16" s="149" t="str">
        <f>C16</f>
        <v>ELBERT F. NUFABLE</v>
      </c>
      <c r="F16" s="149"/>
      <c r="G16" s="149"/>
      <c r="I16" s="149" t="s">
        <v>3269</v>
      </c>
      <c r="J16" s="149"/>
      <c r="K16" s="149"/>
    </row>
    <row r="17" spans="1:11" x14ac:dyDescent="0.3">
      <c r="A17" s="111"/>
      <c r="C17" s="116" t="s">
        <v>3230</v>
      </c>
      <c r="E17" s="150" t="s">
        <v>2454</v>
      </c>
      <c r="F17" s="150"/>
      <c r="G17" s="150"/>
      <c r="I17" s="151" t="s">
        <v>2805</v>
      </c>
      <c r="J17" s="151"/>
      <c r="K17" s="151"/>
    </row>
    <row r="18" spans="1:11" x14ac:dyDescent="0.3">
      <c r="A18" s="111"/>
    </row>
  </sheetData>
  <sheetProtection selectLockedCells="1"/>
  <mergeCells count="13">
    <mergeCell ref="E16:G16"/>
    <mergeCell ref="I16:K16"/>
    <mergeCell ref="E17:G17"/>
    <mergeCell ref="I17:K17"/>
    <mergeCell ref="A4:B4"/>
    <mergeCell ref="D4:E4"/>
    <mergeCell ref="A5:B5"/>
    <mergeCell ref="A1:B1"/>
    <mergeCell ref="D1:E1"/>
    <mergeCell ref="A2:B2"/>
    <mergeCell ref="D2:E2"/>
    <mergeCell ref="A3:B3"/>
    <mergeCell ref="D3:E3"/>
  </mergeCells>
  <phoneticPr fontId="11"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tabColor rgb="FF00B0F0"/>
  </sheetPr>
  <dimension ref="A1:L19"/>
  <sheetViews>
    <sheetView workbookViewId="0">
      <selection activeCell="I17" sqref="I17:K17"/>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3">
      <c r="A2" s="147" t="s">
        <v>5</v>
      </c>
      <c r="B2" s="147"/>
      <c r="C2" s="16" t="str">
        <f>IF(C1="GL COLMENA",'[3]List of Vessels'!D2,IF(C1="GL IGUAZU",'[3]List of Vessels'!D3,IF(C1="GL LA PAZ",'[3]List of Vessels'!D4,IF(C1="GL PIRAPO",'[3]List of Vessels'!D5,IF(C1="VALIANT SPRING",'[3]List of Vessels'!D6,IF(C1="VALIANT SUMMER",'[3]List of Vessels'!D7,""))))))</f>
        <v>PANAMA</v>
      </c>
      <c r="D2" s="148" t="s">
        <v>6</v>
      </c>
      <c r="E2" s="148"/>
      <c r="F2" s="2">
        <f>IF(C1="GL COLMENA",'[3]List of Vessels'!C2,IF(C1="GL IGUAZU",'[3]List of Vessels'!C3,IF(C1="GL LA PAZ",'[3]List of Vessels'!C4,IF(C1="GL PIRAPO",'[3]List of Vessels'!C5,IF(C1="VALIANT SPRING",'[3]List of Vessels'!C6,IF(C1="VALIANT SUMMER",'[3]List of Vessels'!C7,""))))))</f>
        <v>9599200</v>
      </c>
    </row>
    <row r="3" spans="1:12" ht="19.5" customHeight="1" x14ac:dyDescent="0.3">
      <c r="A3" s="147" t="s">
        <v>7</v>
      </c>
      <c r="B3" s="147"/>
      <c r="C3" s="17" t="s">
        <v>3066</v>
      </c>
      <c r="D3" s="148" t="s">
        <v>8</v>
      </c>
      <c r="E3" s="148"/>
      <c r="F3" s="3" t="s">
        <v>3065</v>
      </c>
    </row>
    <row r="4" spans="1:12" ht="18" customHeight="1" x14ac:dyDescent="0.3">
      <c r="A4" s="147" t="s">
        <v>21</v>
      </c>
      <c r="B4" s="147"/>
      <c r="C4" s="17"/>
      <c r="D4" s="148" t="s">
        <v>9</v>
      </c>
      <c r="E4" s="148"/>
      <c r="F4" s="33"/>
    </row>
    <row r="5" spans="1:12" ht="18" customHeight="1" x14ac:dyDescent="0.3">
      <c r="A5" s="147" t="s">
        <v>22</v>
      </c>
      <c r="B5" s="147"/>
      <c r="C5" s="18"/>
      <c r="D5" s="24"/>
      <c r="E5" s="8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14" t="s">
        <v>3064</v>
      </c>
      <c r="B8" s="14" t="s">
        <v>3055</v>
      </c>
      <c r="C8" s="31" t="s">
        <v>3053</v>
      </c>
      <c r="D8" s="20" t="s">
        <v>1</v>
      </c>
      <c r="E8" s="7">
        <v>41662</v>
      </c>
      <c r="F8" s="7">
        <f>'Fireline on Deck'!F8</f>
        <v>44589</v>
      </c>
      <c r="G8" s="33"/>
      <c r="H8" s="8">
        <f>DATE(YEAR(F8),MONTH(F8)+6,DAY(F8)-1)</f>
        <v>44769</v>
      </c>
      <c r="I8" s="11">
        <f ca="1">IF(ISBLANK(H8),"",H8-DATE(YEAR(NOW()),MONTH(NOW()),DAY(NOW())))</f>
        <v>92</v>
      </c>
      <c r="J8" s="9" t="str">
        <f ca="1">IF(I8="","",IF(I8&lt;0,"OVERDUE","NOT DUE"))</f>
        <v>NOT DUE</v>
      </c>
      <c r="K8" s="14"/>
      <c r="L8" s="10"/>
    </row>
    <row r="9" spans="1:12" x14ac:dyDescent="0.3">
      <c r="A9" s="14" t="s">
        <v>3063</v>
      </c>
      <c r="B9" s="14" t="s">
        <v>3062</v>
      </c>
      <c r="C9" s="31" t="s">
        <v>3053</v>
      </c>
      <c r="D9" s="20" t="s">
        <v>1</v>
      </c>
      <c r="E9" s="7">
        <v>41662</v>
      </c>
      <c r="F9" s="7">
        <f>'Fireline on Deck'!F9</f>
        <v>44589</v>
      </c>
      <c r="G9" s="33"/>
      <c r="H9" s="8">
        <f>DATE(YEAR(F9),MONTH(F9)+6,DAY(F9)-1)</f>
        <v>44769</v>
      </c>
      <c r="I9" s="11">
        <f ca="1">IF(ISBLANK(H9),"",H9-DATE(YEAR(NOW()),MONTH(NOW()),DAY(NOW())))</f>
        <v>92</v>
      </c>
      <c r="J9" s="9" t="str">
        <f ca="1">IF(I9="","",IF(I9&lt;0,"OVERDUE","NOT DUE"))</f>
        <v>NOT DUE</v>
      </c>
      <c r="K9" s="14"/>
      <c r="L9" s="10"/>
    </row>
    <row r="10" spans="1:12" x14ac:dyDescent="0.3">
      <c r="A10" s="14" t="s">
        <v>3061</v>
      </c>
      <c r="B10" s="14" t="s">
        <v>3060</v>
      </c>
      <c r="C10" s="31" t="s">
        <v>3053</v>
      </c>
      <c r="D10" s="20" t="s">
        <v>1</v>
      </c>
      <c r="E10" s="7">
        <v>41662</v>
      </c>
      <c r="F10" s="7">
        <f>'Fireline on Deck'!F10</f>
        <v>44674</v>
      </c>
      <c r="G10" s="33"/>
      <c r="H10" s="8">
        <f>DATE(YEAR(F10),MONTH(F10)+6,DAY(F10)-1)</f>
        <v>44856</v>
      </c>
      <c r="I10" s="11">
        <f ca="1">IF(ISBLANK(H10),"",H10-DATE(YEAR(NOW()),MONTH(NOW()),DAY(NOW())))</f>
        <v>179</v>
      </c>
      <c r="J10" s="9" t="str">
        <f ca="1">IF(I10="","",IF(I10&lt;0,"OVERDUE","NOT DUE"))</f>
        <v>NOT DUE</v>
      </c>
      <c r="K10" s="14"/>
      <c r="L10" s="10"/>
    </row>
    <row r="11" spans="1:12" x14ac:dyDescent="0.3">
      <c r="A11" s="14" t="s">
        <v>3059</v>
      </c>
      <c r="B11" s="14" t="s">
        <v>3058</v>
      </c>
      <c r="C11" s="31" t="s">
        <v>3057</v>
      </c>
      <c r="D11" s="20" t="s">
        <v>1</v>
      </c>
      <c r="E11" s="7">
        <v>41662</v>
      </c>
      <c r="F11" s="7">
        <f>F10</f>
        <v>44674</v>
      </c>
      <c r="G11" s="33"/>
      <c r="H11" s="8">
        <f>DATE(YEAR(F11),MONTH(F11)+6,DAY(F11)-1)</f>
        <v>44856</v>
      </c>
      <c r="I11" s="11">
        <f ca="1">IF(ISBLANK(H11),"",H11-DATE(YEAR(NOW()),MONTH(NOW()),DAY(NOW())))</f>
        <v>179</v>
      </c>
      <c r="J11" s="9" t="str">
        <f ca="1">IF(I11="","",IF(I11&lt;0,"OVERDUE","NOT DUE"))</f>
        <v>NOT DUE</v>
      </c>
      <c r="K11" s="14"/>
      <c r="L11" s="10"/>
    </row>
    <row r="12" spans="1:12" ht="21" customHeight="1" x14ac:dyDescent="0.3">
      <c r="A12" s="111"/>
    </row>
    <row r="13" spans="1:12" ht="21" customHeight="1" x14ac:dyDescent="0.3">
      <c r="A13" s="111"/>
    </row>
    <row r="14" spans="1:12" x14ac:dyDescent="0.3">
      <c r="A14" s="111"/>
    </row>
    <row r="15" spans="1:12" x14ac:dyDescent="0.3">
      <c r="A15" s="111"/>
      <c r="B15" s="112" t="s">
        <v>2808</v>
      </c>
      <c r="C15" s="113"/>
      <c r="D15" s="117" t="s">
        <v>2807</v>
      </c>
      <c r="H15" s="112" t="s">
        <v>2806</v>
      </c>
      <c r="I15" s="114"/>
    </row>
    <row r="16" spans="1:12" x14ac:dyDescent="0.3">
      <c r="A16" s="111"/>
      <c r="E16" s="115"/>
      <c r="F16" s="115"/>
      <c r="I16" s="115"/>
      <c r="J16" s="115"/>
    </row>
    <row r="17" spans="1:11" ht="19.5" customHeight="1" x14ac:dyDescent="0.3">
      <c r="A17" s="111"/>
      <c r="C17" s="122" t="str">
        <f>'Fireline on Deck'!C16</f>
        <v>ELBERT F. NUFABLE</v>
      </c>
      <c r="E17" s="149" t="str">
        <f>C17</f>
        <v>ELBERT F. NUFABLE</v>
      </c>
      <c r="F17" s="149"/>
      <c r="G17" s="149"/>
      <c r="I17" s="149" t="s">
        <v>3269</v>
      </c>
      <c r="J17" s="149"/>
      <c r="K17" s="149"/>
    </row>
    <row r="18" spans="1:11" x14ac:dyDescent="0.3">
      <c r="A18" s="111"/>
      <c r="C18" s="116" t="s">
        <v>3230</v>
      </c>
      <c r="E18" s="150" t="s">
        <v>2454</v>
      </c>
      <c r="F18" s="150"/>
      <c r="G18" s="150"/>
      <c r="I18" s="151" t="s">
        <v>2805</v>
      </c>
      <c r="J18" s="151"/>
      <c r="K18" s="151"/>
    </row>
    <row r="19" spans="1:11" x14ac:dyDescent="0.3">
      <c r="A19" s="111"/>
    </row>
  </sheetData>
  <sheetProtection selectLockedCells="1"/>
  <mergeCells count="13">
    <mergeCell ref="E17:G17"/>
    <mergeCell ref="I17:K17"/>
    <mergeCell ref="E18:G18"/>
    <mergeCell ref="I18:K18"/>
    <mergeCell ref="A4:B4"/>
    <mergeCell ref="D4:E4"/>
    <mergeCell ref="A5:B5"/>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tabColor rgb="FF00B0F0"/>
  </sheetPr>
  <dimension ref="A1:L21"/>
  <sheetViews>
    <sheetView workbookViewId="0">
      <selection activeCell="H21" sqref="H21"/>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3">
      <c r="A2" s="147" t="s">
        <v>5</v>
      </c>
      <c r="B2" s="147"/>
      <c r="C2" s="16" t="str">
        <f>IF(C1="GL COLMENA",'[3]List of Vessels'!D2,IF(C1="GL IGUAZU",'[3]List of Vessels'!D3,IF(C1="GL LA PAZ",'[3]List of Vessels'!D4,IF(C1="GL PIRAPO",'[3]List of Vessels'!D5,IF(C1="VALIANT SPRING",'[3]List of Vessels'!D6,IF(C1="VALIANT SUMMER",'[3]List of Vessels'!D7,""))))))</f>
        <v>PANAMA</v>
      </c>
      <c r="D2" s="148" t="s">
        <v>6</v>
      </c>
      <c r="E2" s="148"/>
      <c r="F2" s="2">
        <f>IF(C1="GL COLMENA",'[3]List of Vessels'!C2,IF(C1="GL IGUAZU",'[3]List of Vessels'!C3,IF(C1="GL LA PAZ",'[3]List of Vessels'!C4,IF(C1="GL PIRAPO",'[3]List of Vessels'!C5,IF(C1="VALIANT SPRING",'[3]List of Vessels'!C6,IF(C1="VALIANT SUMMER",'[3]List of Vessels'!C7,""))))))</f>
        <v>9599200</v>
      </c>
    </row>
    <row r="3" spans="1:12" ht="19.5" customHeight="1" x14ac:dyDescent="0.3">
      <c r="A3" s="147" t="s">
        <v>7</v>
      </c>
      <c r="B3" s="147"/>
      <c r="C3" s="17" t="s">
        <v>2798</v>
      </c>
      <c r="D3" s="148" t="s">
        <v>8</v>
      </c>
      <c r="E3" s="148"/>
      <c r="F3" s="3" t="s">
        <v>3078</v>
      </c>
    </row>
    <row r="4" spans="1:12" ht="18" customHeight="1" x14ac:dyDescent="0.3">
      <c r="A4" s="147" t="s">
        <v>21</v>
      </c>
      <c r="B4" s="147"/>
      <c r="C4" s="17"/>
      <c r="D4" s="148" t="s">
        <v>9</v>
      </c>
      <c r="E4" s="148"/>
      <c r="F4" s="33"/>
    </row>
    <row r="5" spans="1:12" ht="18" customHeight="1" x14ac:dyDescent="0.3">
      <c r="A5" s="147" t="s">
        <v>22</v>
      </c>
      <c r="B5" s="147"/>
      <c r="C5" s="18"/>
      <c r="D5" s="24"/>
      <c r="E5" s="8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14" t="s">
        <v>3077</v>
      </c>
      <c r="B8" s="14" t="s">
        <v>3076</v>
      </c>
      <c r="C8" s="31" t="s">
        <v>3053</v>
      </c>
      <c r="D8" s="20" t="s">
        <v>1</v>
      </c>
      <c r="E8" s="7">
        <v>41662</v>
      </c>
      <c r="F8" s="7">
        <f>'Electrical Line on Deck '!F8</f>
        <v>44589</v>
      </c>
      <c r="G8" s="33"/>
      <c r="H8" s="8">
        <f t="shared" ref="H8:H13" si="0">DATE(YEAR(F8),MONTH(F8)+6,DAY(F8)-1)</f>
        <v>44769</v>
      </c>
      <c r="I8" s="11">
        <f t="shared" ref="I8:I13" ca="1" si="1">IF(ISBLANK(H8),"",H8-DATE(YEAR(NOW()),MONTH(NOW()),DAY(NOW())))</f>
        <v>92</v>
      </c>
      <c r="J8" s="9" t="str">
        <f t="shared" ref="J8:J13" ca="1" si="2">IF(I8="","",IF(I8&lt;0,"OVERDUE","NOT DUE"))</f>
        <v>NOT DUE</v>
      </c>
      <c r="K8" s="14"/>
      <c r="L8" s="10"/>
    </row>
    <row r="9" spans="1:12" x14ac:dyDescent="0.3">
      <c r="A9" s="14" t="s">
        <v>3075</v>
      </c>
      <c r="B9" s="14" t="s">
        <v>3074</v>
      </c>
      <c r="C9" s="31" t="s">
        <v>3053</v>
      </c>
      <c r="D9" s="20" t="s">
        <v>1</v>
      </c>
      <c r="E9" s="7">
        <v>41662</v>
      </c>
      <c r="F9" s="7">
        <f>'Electrical Line on Deck '!F9</f>
        <v>44589</v>
      </c>
      <c r="G9" s="33"/>
      <c r="H9" s="8">
        <f t="shared" si="0"/>
        <v>44769</v>
      </c>
      <c r="I9" s="11">
        <f t="shared" ca="1" si="1"/>
        <v>92</v>
      </c>
      <c r="J9" s="9" t="str">
        <f t="shared" ca="1" si="2"/>
        <v>NOT DUE</v>
      </c>
      <c r="K9" s="14"/>
      <c r="L9" s="10"/>
    </row>
    <row r="10" spans="1:12" x14ac:dyDescent="0.3">
      <c r="A10" s="14" t="s">
        <v>3073</v>
      </c>
      <c r="B10" s="14" t="s">
        <v>3072</v>
      </c>
      <c r="C10" s="31" t="s">
        <v>3053</v>
      </c>
      <c r="D10" s="20" t="s">
        <v>1</v>
      </c>
      <c r="E10" s="7">
        <v>41662</v>
      </c>
      <c r="F10" s="7">
        <f>'Electrical Line on Deck '!F10</f>
        <v>44674</v>
      </c>
      <c r="G10" s="33"/>
      <c r="H10" s="8">
        <f t="shared" si="0"/>
        <v>44856</v>
      </c>
      <c r="I10" s="11">
        <f t="shared" ca="1" si="1"/>
        <v>179</v>
      </c>
      <c r="J10" s="9" t="str">
        <f t="shared" ca="1" si="2"/>
        <v>NOT DUE</v>
      </c>
      <c r="K10" s="14"/>
      <c r="L10" s="10"/>
    </row>
    <row r="11" spans="1:12" x14ac:dyDescent="0.3">
      <c r="A11" s="14" t="s">
        <v>3068</v>
      </c>
      <c r="B11" s="14" t="s">
        <v>3071</v>
      </c>
      <c r="C11" s="31" t="s">
        <v>3053</v>
      </c>
      <c r="D11" s="20" t="s">
        <v>1</v>
      </c>
      <c r="E11" s="7">
        <v>41662</v>
      </c>
      <c r="F11" s="7">
        <f>'Electrical Line on Deck '!F11</f>
        <v>44674</v>
      </c>
      <c r="G11" s="33"/>
      <c r="H11" s="8">
        <f t="shared" si="0"/>
        <v>44856</v>
      </c>
      <c r="I11" s="11">
        <f t="shared" ca="1" si="1"/>
        <v>179</v>
      </c>
      <c r="J11" s="9" t="str">
        <f t="shared" ca="1" si="2"/>
        <v>NOT DUE</v>
      </c>
      <c r="K11" s="14"/>
      <c r="L11" s="10"/>
    </row>
    <row r="12" spans="1:12" x14ac:dyDescent="0.3">
      <c r="A12" s="14" t="s">
        <v>3070</v>
      </c>
      <c r="B12" s="14" t="s">
        <v>3069</v>
      </c>
      <c r="C12" s="31" t="s">
        <v>3053</v>
      </c>
      <c r="D12" s="20" t="s">
        <v>1</v>
      </c>
      <c r="E12" s="7">
        <v>41662</v>
      </c>
      <c r="F12" s="7">
        <f>F11</f>
        <v>44674</v>
      </c>
      <c r="G12" s="33"/>
      <c r="H12" s="8">
        <f t="shared" si="0"/>
        <v>44856</v>
      </c>
      <c r="I12" s="11">
        <f t="shared" ca="1" si="1"/>
        <v>179</v>
      </c>
      <c r="J12" s="9" t="str">
        <f t="shared" ca="1" si="2"/>
        <v>NOT DUE</v>
      </c>
      <c r="K12" s="14"/>
      <c r="L12" s="10"/>
    </row>
    <row r="13" spans="1:12" x14ac:dyDescent="0.3">
      <c r="A13" s="14" t="s">
        <v>3068</v>
      </c>
      <c r="B13" s="14" t="s">
        <v>3067</v>
      </c>
      <c r="C13" s="31" t="s">
        <v>3057</v>
      </c>
      <c r="D13" s="20" t="s">
        <v>1</v>
      </c>
      <c r="E13" s="7">
        <v>41662</v>
      </c>
      <c r="F13" s="7">
        <f>F12</f>
        <v>44674</v>
      </c>
      <c r="G13" s="33"/>
      <c r="H13" s="8">
        <f t="shared" si="0"/>
        <v>44856</v>
      </c>
      <c r="I13" s="11">
        <f t="shared" ca="1" si="1"/>
        <v>179</v>
      </c>
      <c r="J13" s="9" t="str">
        <f t="shared" ca="1" si="2"/>
        <v>NOT DUE</v>
      </c>
      <c r="K13" s="14"/>
      <c r="L13" s="10"/>
    </row>
    <row r="14" spans="1:12" ht="21" customHeight="1" x14ac:dyDescent="0.3">
      <c r="A14" s="111"/>
    </row>
    <row r="15" spans="1:12" ht="21" customHeight="1" x14ac:dyDescent="0.3">
      <c r="A15" s="111"/>
    </row>
    <row r="16" spans="1:12" x14ac:dyDescent="0.3">
      <c r="A16" s="111"/>
    </row>
    <row r="17" spans="1:11" x14ac:dyDescent="0.3">
      <c r="A17" s="111"/>
      <c r="B17" s="112" t="s">
        <v>2808</v>
      </c>
      <c r="C17" s="113"/>
      <c r="D17" s="27" t="s">
        <v>2807</v>
      </c>
      <c r="H17" t="s">
        <v>2806</v>
      </c>
      <c r="I17" s="114"/>
    </row>
    <row r="18" spans="1:11" x14ac:dyDescent="0.3">
      <c r="A18" s="111"/>
      <c r="E18" s="115"/>
      <c r="F18" s="115"/>
      <c r="I18" s="115"/>
      <c r="J18" s="115"/>
    </row>
    <row r="19" spans="1:11" ht="19.5" customHeight="1" x14ac:dyDescent="0.3">
      <c r="A19" s="111"/>
      <c r="C19" s="122" t="str">
        <f>'Electrical Line on Deck '!C17</f>
        <v>ELBERT F. NUFABLE</v>
      </c>
      <c r="E19" s="149" t="str">
        <f>C19</f>
        <v>ELBERT F. NUFABLE</v>
      </c>
      <c r="F19" s="149"/>
      <c r="G19" s="149"/>
      <c r="I19" s="149" t="s">
        <v>3269</v>
      </c>
      <c r="J19" s="149"/>
      <c r="K19" s="149"/>
    </row>
    <row r="20" spans="1:11" x14ac:dyDescent="0.3">
      <c r="A20" s="111"/>
      <c r="C20" s="116" t="s">
        <v>3230</v>
      </c>
      <c r="E20" s="150" t="s">
        <v>2454</v>
      </c>
      <c r="F20" s="150"/>
      <c r="G20" s="150"/>
      <c r="I20" s="151" t="s">
        <v>2805</v>
      </c>
      <c r="J20" s="151"/>
      <c r="K20" s="151"/>
    </row>
    <row r="21" spans="1:11" x14ac:dyDescent="0.3">
      <c r="A21" s="111"/>
    </row>
  </sheetData>
  <sheetProtection selectLockedCells="1"/>
  <mergeCells count="13">
    <mergeCell ref="E19:G19"/>
    <mergeCell ref="I19:K19"/>
    <mergeCell ref="E20:G20"/>
    <mergeCell ref="I20:K20"/>
    <mergeCell ref="A4:B4"/>
    <mergeCell ref="D4:E4"/>
    <mergeCell ref="A5:B5"/>
    <mergeCell ref="A1:B1"/>
    <mergeCell ref="D1:E1"/>
    <mergeCell ref="A2:B2"/>
    <mergeCell ref="D2:E2"/>
    <mergeCell ref="A3:B3"/>
    <mergeCell ref="D3:E3"/>
  </mergeCells>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tabColor rgb="FF00B0F0"/>
  </sheetPr>
  <dimension ref="A1:L17"/>
  <sheetViews>
    <sheetView topLeftCell="C1" workbookViewId="0">
      <selection activeCell="L13" sqref="L13"/>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3">
      <c r="A2" s="147" t="s">
        <v>5</v>
      </c>
      <c r="B2" s="147"/>
      <c r="C2" s="16" t="str">
        <f>IF(C1="GL COLMENA",'[3]List of Vessels'!D2,IF(C1="GL IGUAZU",'[3]List of Vessels'!D3,IF(C1="GL LA PAZ",'[3]List of Vessels'!D4,IF(C1="GL PIRAPO",'[3]List of Vessels'!D5,IF(C1="VALIANT SPRING",'[3]List of Vessels'!D6,IF(C1="VALIANT SUMMER",'[3]List of Vessels'!D7,""))))))</f>
        <v>PANAMA</v>
      </c>
      <c r="D2" s="148" t="s">
        <v>6</v>
      </c>
      <c r="E2" s="148"/>
      <c r="F2" s="2">
        <f>IF(C1="GL COLMENA",'[3]List of Vessels'!C2,IF(C1="GL IGUAZU",'[3]List of Vessels'!C3,IF(C1="GL LA PAZ",'[3]List of Vessels'!C4,IF(C1="GL PIRAPO",'[3]List of Vessels'!C5,IF(C1="VALIANT SPRING",'[3]List of Vessels'!C6,IF(C1="VALIANT SUMMER",'[3]List of Vessels'!C7,""))))))</f>
        <v>9599200</v>
      </c>
    </row>
    <row r="3" spans="1:12" ht="19.5" customHeight="1" x14ac:dyDescent="0.3">
      <c r="A3" s="147" t="s">
        <v>7</v>
      </c>
      <c r="B3" s="147"/>
      <c r="C3" s="17" t="s">
        <v>2799</v>
      </c>
      <c r="D3" s="148" t="s">
        <v>8</v>
      </c>
      <c r="E3" s="148"/>
      <c r="F3" s="3" t="s">
        <v>3118</v>
      </c>
    </row>
    <row r="4" spans="1:12" ht="18" customHeight="1" x14ac:dyDescent="0.3">
      <c r="A4" s="147" t="s">
        <v>21</v>
      </c>
      <c r="B4" s="147"/>
      <c r="C4" s="17"/>
      <c r="D4" s="148" t="s">
        <v>9</v>
      </c>
      <c r="E4" s="148"/>
      <c r="F4" s="33"/>
    </row>
    <row r="5" spans="1:12" ht="18" customHeight="1" x14ac:dyDescent="0.3">
      <c r="A5" s="147" t="s">
        <v>22</v>
      </c>
      <c r="B5" s="147"/>
      <c r="C5" s="18"/>
      <c r="D5" s="24"/>
      <c r="E5" s="8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6" x14ac:dyDescent="0.3">
      <c r="A8" s="14" t="s">
        <v>3119</v>
      </c>
      <c r="B8" s="14" t="s">
        <v>3080</v>
      </c>
      <c r="C8" s="31" t="s">
        <v>3053</v>
      </c>
      <c r="D8" s="20" t="s">
        <v>1</v>
      </c>
      <c r="E8" s="7">
        <v>41662</v>
      </c>
      <c r="F8" s="7">
        <v>44667</v>
      </c>
      <c r="G8" s="33"/>
      <c r="H8" s="8">
        <f>DATE(YEAR(F8),MONTH(F8)+6,DAY(F8)-1)</f>
        <v>44849</v>
      </c>
      <c r="I8" s="11">
        <f ca="1">IF(ISBLANK(H8),"",H8-DATE(YEAR(NOW()),MONTH(NOW()),DAY(NOW())))</f>
        <v>172</v>
      </c>
      <c r="J8" s="9" t="str">
        <f ca="1">IF(I8="","",IF(I8&lt;0,"OVERDUE","NOT DUE"))</f>
        <v>NOT DUE</v>
      </c>
      <c r="K8" s="14"/>
      <c r="L8" s="10" t="s">
        <v>3318</v>
      </c>
    </row>
    <row r="9" spans="1:12" x14ac:dyDescent="0.3">
      <c r="A9" s="14" t="s">
        <v>3120</v>
      </c>
      <c r="B9" s="14" t="s">
        <v>3079</v>
      </c>
      <c r="C9" s="31" t="s">
        <v>3053</v>
      </c>
      <c r="D9" s="20" t="s">
        <v>1</v>
      </c>
      <c r="E9" s="7">
        <v>41662</v>
      </c>
      <c r="F9" s="7">
        <f>F8</f>
        <v>44667</v>
      </c>
      <c r="G9" s="33"/>
      <c r="H9" s="8">
        <f>DATE(YEAR(F9),MONTH(F9)+6,DAY(F9)-1)</f>
        <v>44849</v>
      </c>
      <c r="I9" s="11">
        <f ca="1">IF(ISBLANK(H9),"",H9-DATE(YEAR(NOW()),MONTH(NOW()),DAY(NOW())))</f>
        <v>172</v>
      </c>
      <c r="J9" s="9" t="str">
        <f ca="1">IF(I9="","",IF(I9&lt;0,"OVERDUE","NOT DUE"))</f>
        <v>NOT DUE</v>
      </c>
      <c r="K9" s="14"/>
      <c r="L9" s="10"/>
    </row>
    <row r="10" spans="1:12" ht="21" customHeight="1" x14ac:dyDescent="0.3">
      <c r="A10" s="111"/>
    </row>
    <row r="11" spans="1:12" ht="21" customHeight="1" x14ac:dyDescent="0.3">
      <c r="A11" s="111"/>
    </row>
    <row r="12" spans="1:12" x14ac:dyDescent="0.3">
      <c r="A12" s="111"/>
    </row>
    <row r="13" spans="1:12" x14ac:dyDescent="0.3">
      <c r="A13" s="111"/>
      <c r="B13" s="112" t="s">
        <v>2808</v>
      </c>
      <c r="C13" s="113"/>
      <c r="D13" s="27" t="s">
        <v>2807</v>
      </c>
      <c r="H13" t="s">
        <v>2806</v>
      </c>
      <c r="I13" s="114"/>
    </row>
    <row r="14" spans="1:12" x14ac:dyDescent="0.3">
      <c r="A14" s="111"/>
      <c r="E14" s="115"/>
      <c r="F14" s="115"/>
      <c r="I14" s="115"/>
      <c r="J14" s="115"/>
    </row>
    <row r="15" spans="1:12" ht="19.5" customHeight="1" x14ac:dyDescent="0.3">
      <c r="A15" s="111"/>
      <c r="C15" s="122" t="str">
        <f>'F.W. and Compress Air Line'!C19</f>
        <v>ELBERT F. NUFABLE</v>
      </c>
      <c r="E15" s="149" t="str">
        <f>C15</f>
        <v>ELBERT F. NUFABLE</v>
      </c>
      <c r="F15" s="149"/>
      <c r="G15" s="149"/>
      <c r="I15" s="149" t="s">
        <v>3269</v>
      </c>
      <c r="J15" s="149"/>
      <c r="K15" s="149"/>
    </row>
    <row r="16" spans="1:12" x14ac:dyDescent="0.3">
      <c r="A16" s="111"/>
      <c r="C16" s="116" t="s">
        <v>3230</v>
      </c>
      <c r="E16" s="150" t="s">
        <v>2454</v>
      </c>
      <c r="F16" s="150"/>
      <c r="G16" s="150"/>
      <c r="I16" s="151" t="s">
        <v>2805</v>
      </c>
      <c r="J16" s="151"/>
      <c r="K16" s="151"/>
    </row>
    <row r="17" spans="1:1" x14ac:dyDescent="0.3">
      <c r="A17" s="111"/>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phoneticPr fontId="11"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tabColor rgb="FF00B0F0"/>
  </sheetPr>
  <dimension ref="A1:L17"/>
  <sheetViews>
    <sheetView workbookViewId="0">
      <selection activeCell="E19" sqref="E1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3">
      <c r="A2" s="147" t="s">
        <v>5</v>
      </c>
      <c r="B2" s="147"/>
      <c r="C2" s="16" t="str">
        <f>IF(C1="GL COLMENA",'[3]List of Vessels'!D2,IF(C1="GL IGUAZU",'[3]List of Vessels'!D3,IF(C1="GL LA PAZ",'[3]List of Vessels'!D4,IF(C1="GL PIRAPO",'[3]List of Vessels'!D5,IF(C1="VALIANT SPRING",'[3]List of Vessels'!D6,IF(C1="VALIANT SUMMER",'[3]List of Vessels'!D7,""))))))</f>
        <v>PANAMA</v>
      </c>
      <c r="D2" s="148" t="s">
        <v>6</v>
      </c>
      <c r="E2" s="148"/>
      <c r="F2" s="2">
        <f>IF(C1="GL COLMENA",'[3]List of Vessels'!C2,IF(C1="GL IGUAZU",'[3]List of Vessels'!C3,IF(C1="GL LA PAZ",'[3]List of Vessels'!C4,IF(C1="GL PIRAPO",'[3]List of Vessels'!C5,IF(C1="VALIANT SPRING",'[3]List of Vessels'!C6,IF(C1="VALIANT SUMMER",'[3]List of Vessels'!C7,""))))))</f>
        <v>9599200</v>
      </c>
    </row>
    <row r="3" spans="1:12" ht="19.5" customHeight="1" x14ac:dyDescent="0.3">
      <c r="A3" s="147" t="s">
        <v>7</v>
      </c>
      <c r="B3" s="147"/>
      <c r="C3" s="17" t="s">
        <v>3084</v>
      </c>
      <c r="D3" s="148" t="s">
        <v>8</v>
      </c>
      <c r="E3" s="148"/>
      <c r="F3" s="3" t="s">
        <v>3121</v>
      </c>
    </row>
    <row r="4" spans="1:12" ht="18" customHeight="1" x14ac:dyDescent="0.3">
      <c r="A4" s="147" t="s">
        <v>21</v>
      </c>
      <c r="B4" s="147"/>
      <c r="C4" s="17"/>
      <c r="D4" s="148" t="s">
        <v>9</v>
      </c>
      <c r="E4" s="148"/>
      <c r="F4" s="33"/>
    </row>
    <row r="5" spans="1:12" ht="18" customHeight="1" x14ac:dyDescent="0.3">
      <c r="A5" s="147" t="s">
        <v>22</v>
      </c>
      <c r="B5" s="147"/>
      <c r="C5" s="18"/>
      <c r="D5" s="24"/>
      <c r="E5" s="8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14" t="s">
        <v>3122</v>
      </c>
      <c r="B8" s="14" t="s">
        <v>3083</v>
      </c>
      <c r="C8" s="31" t="s">
        <v>3082</v>
      </c>
      <c r="D8" s="20" t="s">
        <v>1</v>
      </c>
      <c r="E8" s="7">
        <v>41662</v>
      </c>
      <c r="F8" s="7">
        <v>44519</v>
      </c>
      <c r="G8" s="33"/>
      <c r="H8" s="8">
        <f>DATE(YEAR(F8),MONTH(F8)+6,DAY(F8)-1)</f>
        <v>44699</v>
      </c>
      <c r="I8" s="11">
        <f ca="1">IF(ISBLANK(H8),"",H8-DATE(YEAR(NOW()),MONTH(NOW()),DAY(NOW())))</f>
        <v>22</v>
      </c>
      <c r="J8" s="9" t="str">
        <f ca="1">IF(I8="","",IF(I8&lt;0,"OVERDUE","NOT DUE"))</f>
        <v>NOT DUE</v>
      </c>
      <c r="K8" s="14"/>
      <c r="L8" s="10"/>
    </row>
    <row r="9" spans="1:12" x14ac:dyDescent="0.3">
      <c r="A9" s="14" t="s">
        <v>3123</v>
      </c>
      <c r="B9" s="14" t="s">
        <v>3081</v>
      </c>
      <c r="C9" s="31" t="s">
        <v>3053</v>
      </c>
      <c r="D9" s="20" t="s">
        <v>1</v>
      </c>
      <c r="E9" s="7">
        <v>41662</v>
      </c>
      <c r="F9" s="7">
        <f>F8</f>
        <v>44519</v>
      </c>
      <c r="G9" s="33"/>
      <c r="H9" s="8">
        <f>DATE(YEAR(F9),MONTH(F9)+6,DAY(F9)-1)</f>
        <v>44699</v>
      </c>
      <c r="I9" s="11">
        <f ca="1">IF(ISBLANK(H9),"",H9-DATE(YEAR(NOW()),MONTH(NOW()),DAY(NOW())))</f>
        <v>22</v>
      </c>
      <c r="J9" s="9" t="str">
        <f ca="1">IF(I9="","",IF(I9&lt;0,"OVERDUE","NOT DUE"))</f>
        <v>NOT DUE</v>
      </c>
      <c r="K9" s="14"/>
      <c r="L9" s="10"/>
    </row>
    <row r="10" spans="1:12" ht="21" customHeight="1" x14ac:dyDescent="0.3">
      <c r="A10" s="111"/>
    </row>
    <row r="11" spans="1:12" ht="21" customHeight="1" x14ac:dyDescent="0.3">
      <c r="A11" s="111"/>
    </row>
    <row r="12" spans="1:12" x14ac:dyDescent="0.3">
      <c r="A12" s="111"/>
    </row>
    <row r="13" spans="1:12" x14ac:dyDescent="0.3">
      <c r="A13" s="111"/>
      <c r="B13" s="112" t="s">
        <v>2808</v>
      </c>
      <c r="C13" s="113"/>
      <c r="D13" s="27" t="s">
        <v>2807</v>
      </c>
      <c r="H13" t="s">
        <v>2806</v>
      </c>
      <c r="I13" s="114"/>
    </row>
    <row r="14" spans="1:12" x14ac:dyDescent="0.3">
      <c r="A14" s="111"/>
      <c r="E14" s="115"/>
      <c r="F14" s="115"/>
      <c r="I14" s="115"/>
      <c r="J14" s="115"/>
    </row>
    <row r="15" spans="1:12" ht="19.5" customHeight="1" x14ac:dyDescent="0.3">
      <c r="A15" s="111"/>
      <c r="C15" s="122" t="str">
        <f>'Hydraulic Lines'!C15</f>
        <v>ELBERT F. NUFABLE</v>
      </c>
      <c r="E15" s="149" t="str">
        <f>C15</f>
        <v>ELBERT F. NUFABLE</v>
      </c>
      <c r="F15" s="149"/>
      <c r="G15" s="149"/>
      <c r="I15" s="149" t="s">
        <v>3269</v>
      </c>
      <c r="J15" s="149"/>
      <c r="K15" s="149"/>
    </row>
    <row r="16" spans="1:12" x14ac:dyDescent="0.3">
      <c r="A16" s="111"/>
      <c r="C16" s="116" t="s">
        <v>3230</v>
      </c>
      <c r="E16" s="150" t="s">
        <v>2454</v>
      </c>
      <c r="F16" s="150"/>
      <c r="G16" s="150"/>
      <c r="I16" s="151" t="s">
        <v>2805</v>
      </c>
      <c r="J16" s="151"/>
      <c r="K16" s="151"/>
    </row>
    <row r="17" spans="1:1" x14ac:dyDescent="0.3">
      <c r="A17" s="111"/>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phoneticPr fontId="11"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tabColor rgb="FF00B0F0"/>
  </sheetPr>
  <dimension ref="A1:L20"/>
  <sheetViews>
    <sheetView topLeftCell="B1" workbookViewId="0">
      <selection activeCell="K16" sqref="K16"/>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3">
      <c r="A2" s="147" t="s">
        <v>5</v>
      </c>
      <c r="B2" s="147"/>
      <c r="C2" s="16" t="str">
        <f>IF(C1="GL COLMENA",'[3]List of Vessels'!D2,IF(C1="GL IGUAZU",'[3]List of Vessels'!D3,IF(C1="GL LA PAZ",'[3]List of Vessels'!D4,IF(C1="GL PIRAPO",'[3]List of Vessels'!D5,IF(C1="VALIANT SPRING",'[3]List of Vessels'!D6,IF(C1="VALIANT SUMMER",'[3]List of Vessels'!D7,""))))))</f>
        <v>PANAMA</v>
      </c>
      <c r="D2" s="148" t="s">
        <v>6</v>
      </c>
      <c r="E2" s="148"/>
      <c r="F2" s="2">
        <f>IF(C1="GL COLMENA",'[3]List of Vessels'!C2,IF(C1="GL IGUAZU",'[3]List of Vessels'!C3,IF(C1="GL LA PAZ",'[3]List of Vessels'!C4,IF(C1="GL PIRAPO",'[3]List of Vessels'!C5,IF(C1="VALIANT SPRING",'[3]List of Vessels'!C6,IF(C1="VALIANT SUMMER",'[3]List of Vessels'!C7,""))))))</f>
        <v>9599200</v>
      </c>
    </row>
    <row r="3" spans="1:12" ht="19.5" customHeight="1" x14ac:dyDescent="0.3">
      <c r="A3" s="147" t="s">
        <v>7</v>
      </c>
      <c r="B3" s="147"/>
      <c r="C3" s="17" t="s">
        <v>3091</v>
      </c>
      <c r="D3" s="148" t="s">
        <v>8</v>
      </c>
      <c r="E3" s="148"/>
      <c r="F3" s="3" t="s">
        <v>3124</v>
      </c>
    </row>
    <row r="4" spans="1:12" ht="18" customHeight="1" x14ac:dyDescent="0.3">
      <c r="A4" s="147" t="s">
        <v>21</v>
      </c>
      <c r="B4" s="147"/>
      <c r="C4" s="17"/>
      <c r="D4" s="148" t="s">
        <v>9</v>
      </c>
      <c r="E4" s="148"/>
      <c r="F4" s="33"/>
    </row>
    <row r="5" spans="1:12" ht="18" customHeight="1" x14ac:dyDescent="0.3">
      <c r="A5" s="147" t="s">
        <v>22</v>
      </c>
      <c r="B5" s="147"/>
      <c r="C5" s="18"/>
      <c r="D5" s="24"/>
      <c r="E5" s="8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14" t="s">
        <v>3125</v>
      </c>
      <c r="B8" s="14" t="s">
        <v>3090</v>
      </c>
      <c r="C8" s="31" t="s">
        <v>3082</v>
      </c>
      <c r="D8" s="20" t="s">
        <v>2</v>
      </c>
      <c r="E8" s="7">
        <v>41662</v>
      </c>
      <c r="F8" s="105">
        <v>44674</v>
      </c>
      <c r="G8" s="33"/>
      <c r="H8" s="8">
        <f>EDATE(F8-1,1)</f>
        <v>44703</v>
      </c>
      <c r="I8" s="11">
        <f ca="1">IF(ISBLANK(H8),"",H8-DATE(YEAR(NOW()),MONTH(NOW()),DAY(NOW())))</f>
        <v>26</v>
      </c>
      <c r="J8" s="9" t="str">
        <f ca="1">IF(I8="","",IF(I8&lt;0,"OVERDUE","NOT DUE"))</f>
        <v>NOT DUE</v>
      </c>
      <c r="K8" s="14"/>
      <c r="L8" s="10" t="s">
        <v>3231</v>
      </c>
    </row>
    <row r="9" spans="1:12" ht="27.6" x14ac:dyDescent="0.3">
      <c r="A9" s="14" t="s">
        <v>3126</v>
      </c>
      <c r="B9" s="14" t="s">
        <v>3089</v>
      </c>
      <c r="C9" s="31" t="s">
        <v>3082</v>
      </c>
      <c r="D9" s="20" t="s">
        <v>2</v>
      </c>
      <c r="E9" s="7">
        <v>41662</v>
      </c>
      <c r="F9" s="105">
        <f>F8</f>
        <v>44674</v>
      </c>
      <c r="G9" s="33"/>
      <c r="H9" s="8">
        <f>EDATE(F9-1,1)</f>
        <v>44703</v>
      </c>
      <c r="I9" s="11">
        <f ca="1">IF(ISBLANK(H9),"",H9-DATE(YEAR(NOW()),MONTH(NOW()),DAY(NOW())))</f>
        <v>26</v>
      </c>
      <c r="J9" s="9" t="str">
        <f ca="1">IF(I9="","",IF(I9&lt;0,"OVERDUE","NOT DUE"))</f>
        <v>NOT DUE</v>
      </c>
      <c r="K9" s="14"/>
      <c r="L9" s="10" t="s">
        <v>3231</v>
      </c>
    </row>
    <row r="10" spans="1:12" x14ac:dyDescent="0.3">
      <c r="A10" s="14" t="s">
        <v>3127</v>
      </c>
      <c r="B10" s="14" t="s">
        <v>3088</v>
      </c>
      <c r="C10" s="31" t="s">
        <v>3086</v>
      </c>
      <c r="D10" s="20" t="s">
        <v>2</v>
      </c>
      <c r="E10" s="7">
        <v>41662</v>
      </c>
      <c r="F10" s="105">
        <f>F9</f>
        <v>44674</v>
      </c>
      <c r="G10" s="33"/>
      <c r="H10" s="8">
        <f>EDATE(F10-1,1)</f>
        <v>44703</v>
      </c>
      <c r="I10" s="11">
        <f ca="1">IF(ISBLANK(H10),"",H10-DATE(YEAR(NOW()),MONTH(NOW()),DAY(NOW())))</f>
        <v>26</v>
      </c>
      <c r="J10" s="9" t="str">
        <f ca="1">IF(I10="","",IF(I10&lt;0,"OVERDUE","NOT DUE"))</f>
        <v>NOT DUE</v>
      </c>
      <c r="K10" s="14"/>
      <c r="L10" s="109"/>
    </row>
    <row r="11" spans="1:12" ht="24" x14ac:dyDescent="0.3">
      <c r="A11" s="14" t="s">
        <v>3128</v>
      </c>
      <c r="B11" s="14" t="s">
        <v>3087</v>
      </c>
      <c r="C11" s="31" t="s">
        <v>3086</v>
      </c>
      <c r="D11" s="20" t="s">
        <v>2</v>
      </c>
      <c r="E11" s="7">
        <v>41662</v>
      </c>
      <c r="F11" s="105">
        <v>44568</v>
      </c>
      <c r="G11" s="33"/>
      <c r="H11" s="8">
        <f>EDATE(F11-1,1)</f>
        <v>44598</v>
      </c>
      <c r="I11" s="11">
        <f ca="1">IF(ISBLANK(H11),"",H11-DATE(YEAR(NOW()),MONTH(NOW()),DAY(NOW())))</f>
        <v>-79</v>
      </c>
      <c r="J11" s="9" t="str">
        <f ca="1">IF(I11="","",IF(I11&lt;0,"OVERDUE","NOT DUE"))</f>
        <v>OVERDUE</v>
      </c>
      <c r="K11" s="14"/>
      <c r="L11" s="10" t="s">
        <v>3255</v>
      </c>
    </row>
    <row r="12" spans="1:12" x14ac:dyDescent="0.3">
      <c r="A12" s="14" t="s">
        <v>3129</v>
      </c>
      <c r="B12" s="14" t="s">
        <v>3085</v>
      </c>
      <c r="C12" s="31" t="s">
        <v>3053</v>
      </c>
      <c r="D12" s="20" t="s">
        <v>1</v>
      </c>
      <c r="E12" s="7">
        <v>41662</v>
      </c>
      <c r="F12" s="105">
        <f>F11</f>
        <v>44568</v>
      </c>
      <c r="G12" s="33"/>
      <c r="H12" s="8">
        <f>DATE(YEAR(F12),MONTH(F12)+6,DAY(F12)-1)</f>
        <v>44748</v>
      </c>
      <c r="I12" s="11">
        <f ca="1">IF(ISBLANK(H12),"",H12-DATE(YEAR(NOW()),MONTH(NOW()),DAY(NOW())))</f>
        <v>71</v>
      </c>
      <c r="J12" s="9" t="str">
        <f ca="1">IF(I12="","",IF(I12&lt;0,"OVERDUE","NOT DUE"))</f>
        <v>NOT DUE</v>
      </c>
      <c r="K12" s="14"/>
      <c r="L12" s="10"/>
    </row>
    <row r="13" spans="1:12" ht="21" customHeight="1" x14ac:dyDescent="0.3">
      <c r="A13" s="111"/>
    </row>
    <row r="14" spans="1:12" ht="21" customHeight="1" x14ac:dyDescent="0.3">
      <c r="A14" s="111"/>
    </row>
    <row r="15" spans="1:12" x14ac:dyDescent="0.3">
      <c r="A15" s="111"/>
    </row>
    <row r="16" spans="1:12" x14ac:dyDescent="0.3">
      <c r="A16" s="111"/>
      <c r="B16" s="112" t="s">
        <v>2808</v>
      </c>
      <c r="C16" s="113"/>
      <c r="D16" s="27" t="s">
        <v>2807</v>
      </c>
      <c r="H16" t="s">
        <v>2806</v>
      </c>
      <c r="I16" s="114"/>
    </row>
    <row r="17" spans="1:11" x14ac:dyDescent="0.3">
      <c r="A17" s="111"/>
      <c r="E17" s="115"/>
      <c r="F17" s="115"/>
      <c r="I17" s="115"/>
      <c r="J17" s="115"/>
    </row>
    <row r="18" spans="1:11" ht="19.5" customHeight="1" x14ac:dyDescent="0.3">
      <c r="A18" s="111"/>
      <c r="C18" s="122" t="str">
        <f>'Cont Valves for Ballast &amp; Bilge'!C15</f>
        <v>ELBERT F. NUFABLE</v>
      </c>
      <c r="E18" s="149" t="str">
        <f>C18</f>
        <v>ELBERT F. NUFABLE</v>
      </c>
      <c r="F18" s="149"/>
      <c r="G18" s="149"/>
      <c r="I18" s="149" t="s">
        <v>3269</v>
      </c>
      <c r="J18" s="149"/>
      <c r="K18" s="149"/>
    </row>
    <row r="19" spans="1:11" x14ac:dyDescent="0.3">
      <c r="A19" s="111"/>
      <c r="C19" s="116" t="s">
        <v>3230</v>
      </c>
      <c r="E19" s="150" t="s">
        <v>2454</v>
      </c>
      <c r="F19" s="150"/>
      <c r="G19" s="150"/>
      <c r="I19" s="151" t="s">
        <v>2805</v>
      </c>
      <c r="J19" s="151"/>
      <c r="K19" s="151"/>
    </row>
    <row r="20" spans="1:11" x14ac:dyDescent="0.3">
      <c r="A20" s="111"/>
    </row>
  </sheetData>
  <sheetProtection selectLockedCells="1"/>
  <mergeCells count="13">
    <mergeCell ref="E18:G18"/>
    <mergeCell ref="I18:K18"/>
    <mergeCell ref="E19:G19"/>
    <mergeCell ref="I19:K19"/>
    <mergeCell ref="A4:B4"/>
    <mergeCell ref="D4:E4"/>
    <mergeCell ref="A5:B5"/>
    <mergeCell ref="A1:B1"/>
    <mergeCell ref="D1:E1"/>
    <mergeCell ref="A2:B2"/>
    <mergeCell ref="D2:E2"/>
    <mergeCell ref="A3:B3"/>
    <mergeCell ref="D3:E3"/>
  </mergeCells>
  <phoneticPr fontId="11"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sheetPr>
    <tabColor rgb="FF00B0F0"/>
  </sheetPr>
  <dimension ref="A1:L18"/>
  <sheetViews>
    <sheetView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3">
      <c r="A2" s="147" t="s">
        <v>5</v>
      </c>
      <c r="B2" s="147"/>
      <c r="C2" s="16" t="str">
        <f>IF(C1="GL COLMENA",'[3]List of Vessels'!D2,IF(C1="GL IGUAZU",'[3]List of Vessels'!D3,IF(C1="GL LA PAZ",'[3]List of Vessels'!D4,IF(C1="GL PIRAPO",'[3]List of Vessels'!D5,IF(C1="VALIANT SPRING",'[3]List of Vessels'!D6,IF(C1="VALIANT SUMMER",'[3]List of Vessels'!D7,""))))))</f>
        <v>PANAMA</v>
      </c>
      <c r="D2" s="148" t="s">
        <v>6</v>
      </c>
      <c r="E2" s="148"/>
      <c r="F2" s="2">
        <f>IF(C1="GL COLMENA",'[3]List of Vessels'!C2,IF(C1="GL IGUAZU",'[3]List of Vessels'!C3,IF(C1="GL LA PAZ",'[3]List of Vessels'!C4,IF(C1="GL PIRAPO",'[3]List of Vessels'!C5,IF(C1="VALIANT SPRING",'[3]List of Vessels'!C6,IF(C1="VALIANT SUMMER",'[3]List of Vessels'!C7,""))))))</f>
        <v>9599200</v>
      </c>
    </row>
    <row r="3" spans="1:12" ht="19.5" customHeight="1" x14ac:dyDescent="0.3">
      <c r="A3" s="147" t="s">
        <v>7</v>
      </c>
      <c r="B3" s="147"/>
      <c r="C3" s="17" t="s">
        <v>2802</v>
      </c>
      <c r="D3" s="148" t="s">
        <v>8</v>
      </c>
      <c r="E3" s="148"/>
      <c r="F3" s="3" t="s">
        <v>3130</v>
      </c>
    </row>
    <row r="4" spans="1:12" ht="18" customHeight="1" x14ac:dyDescent="0.3">
      <c r="A4" s="147" t="s">
        <v>21</v>
      </c>
      <c r="B4" s="147"/>
      <c r="C4" s="17"/>
      <c r="D4" s="148" t="s">
        <v>9</v>
      </c>
      <c r="E4" s="148"/>
      <c r="F4" s="33"/>
    </row>
    <row r="5" spans="1:12" ht="18" customHeight="1" x14ac:dyDescent="0.3">
      <c r="A5" s="147" t="s">
        <v>22</v>
      </c>
      <c r="B5" s="147"/>
      <c r="C5" s="18"/>
      <c r="D5" s="24"/>
      <c r="E5" s="8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3131</v>
      </c>
      <c r="B8" s="31" t="s">
        <v>3097</v>
      </c>
      <c r="C8" s="31" t="s">
        <v>3096</v>
      </c>
      <c r="D8" s="20" t="s">
        <v>593</v>
      </c>
      <c r="E8" s="7">
        <v>41662</v>
      </c>
      <c r="F8" s="7">
        <v>44673</v>
      </c>
      <c r="G8" s="33"/>
      <c r="H8" s="8">
        <f>DATE(YEAR(F8),MONTH(F8),DAY(F8)+7)</f>
        <v>44680</v>
      </c>
      <c r="I8" s="11">
        <f ca="1">IF(ISBLANK(H8),"",H8-DATE(YEAR(NOW()),MONTH(NOW()),DAY(NOW())))</f>
        <v>3</v>
      </c>
      <c r="J8" s="9" t="str">
        <f ca="1">IF(I8="","",IF(I8&lt;0,"OVERDUE","NOT DUE"))</f>
        <v>NOT DUE</v>
      </c>
      <c r="K8" s="14"/>
      <c r="L8" s="10"/>
    </row>
    <row r="9" spans="1:12" x14ac:dyDescent="0.3">
      <c r="A9" s="9" t="s">
        <v>3132</v>
      </c>
      <c r="B9" s="31" t="s">
        <v>3095</v>
      </c>
      <c r="C9" s="31" t="s">
        <v>3094</v>
      </c>
      <c r="D9" s="20" t="s">
        <v>2</v>
      </c>
      <c r="E9" s="7">
        <v>41662</v>
      </c>
      <c r="F9" s="7">
        <f>F8</f>
        <v>44673</v>
      </c>
      <c r="G9" s="33"/>
      <c r="H9" s="8">
        <f>EDATE(F9-1,1)</f>
        <v>44702</v>
      </c>
      <c r="I9" s="11">
        <f ca="1">IF(ISBLANK(H9),"",H9-DATE(YEAR(NOW()),MONTH(NOW()),DAY(NOW())))</f>
        <v>25</v>
      </c>
      <c r="J9" s="9" t="str">
        <f ca="1">IF(I9="","",IF(I9&lt;0,"OVERDUE","NOT DUE"))</f>
        <v>NOT DUE</v>
      </c>
      <c r="K9" s="14"/>
      <c r="L9" s="10"/>
    </row>
    <row r="10" spans="1:12" x14ac:dyDescent="0.3">
      <c r="A10" s="9" t="s">
        <v>3133</v>
      </c>
      <c r="B10" s="31" t="s">
        <v>3093</v>
      </c>
      <c r="C10" s="31" t="s">
        <v>3092</v>
      </c>
      <c r="D10" s="20" t="s">
        <v>2</v>
      </c>
      <c r="E10" s="7">
        <v>41662</v>
      </c>
      <c r="F10" s="7">
        <f>F9</f>
        <v>44673</v>
      </c>
      <c r="G10" s="33"/>
      <c r="H10" s="8">
        <f>EDATE(F10-1,1)</f>
        <v>44702</v>
      </c>
      <c r="I10" s="11">
        <f ca="1">IF(ISBLANK(H10),"",H10-DATE(YEAR(NOW()),MONTH(NOW()),DAY(NOW())))</f>
        <v>25</v>
      </c>
      <c r="J10" s="9" t="str">
        <f ca="1">IF(I10="","",IF(I10&lt;0,"OVERDUE","NOT DUE"))</f>
        <v>NOT DUE</v>
      </c>
      <c r="K10" s="14"/>
      <c r="L10" s="10"/>
    </row>
    <row r="11" spans="1:12" ht="21" customHeight="1" x14ac:dyDescent="0.3">
      <c r="A11" s="111"/>
    </row>
    <row r="12" spans="1:12" ht="21" customHeight="1" x14ac:dyDescent="0.3">
      <c r="A12" s="111"/>
    </row>
    <row r="13" spans="1:12" x14ac:dyDescent="0.3">
      <c r="A13" s="111"/>
    </row>
    <row r="14" spans="1:12" x14ac:dyDescent="0.3">
      <c r="A14" s="111"/>
      <c r="B14" s="112" t="s">
        <v>2808</v>
      </c>
      <c r="C14" s="113"/>
      <c r="D14" s="27" t="s">
        <v>2807</v>
      </c>
      <c r="H14" t="s">
        <v>2806</v>
      </c>
      <c r="I14" s="114"/>
    </row>
    <row r="15" spans="1:12" x14ac:dyDescent="0.3">
      <c r="A15" s="111"/>
      <c r="E15" s="115"/>
      <c r="F15" s="115"/>
      <c r="I15" s="115"/>
      <c r="J15" s="115"/>
    </row>
    <row r="16" spans="1:12" ht="19.5" customHeight="1" x14ac:dyDescent="0.3">
      <c r="A16" s="111"/>
      <c r="C16" s="122" t="str">
        <f>'BWMS '!C18</f>
        <v>ELBERT F. NUFABLE</v>
      </c>
      <c r="E16" s="149" t="str">
        <f>C16</f>
        <v>ELBERT F. NUFABLE</v>
      </c>
      <c r="F16" s="149"/>
      <c r="G16" s="149"/>
      <c r="I16" s="149" t="s">
        <v>3269</v>
      </c>
      <c r="J16" s="149"/>
      <c r="K16" s="149"/>
    </row>
    <row r="17" spans="1:11" x14ac:dyDescent="0.3">
      <c r="A17" s="111"/>
      <c r="C17" s="116" t="s">
        <v>3230</v>
      </c>
      <c r="E17" s="150" t="s">
        <v>2454</v>
      </c>
      <c r="F17" s="150"/>
      <c r="G17" s="150"/>
      <c r="I17" s="151" t="s">
        <v>2805</v>
      </c>
      <c r="J17" s="151"/>
      <c r="K17" s="151"/>
    </row>
    <row r="18" spans="1:11" x14ac:dyDescent="0.3">
      <c r="A18" s="111"/>
    </row>
  </sheetData>
  <sheetProtection selectLockedCells="1"/>
  <mergeCells count="13">
    <mergeCell ref="E16:G16"/>
    <mergeCell ref="I16:K16"/>
    <mergeCell ref="E17:G17"/>
    <mergeCell ref="I17:K17"/>
    <mergeCell ref="A1:B1"/>
    <mergeCell ref="D1:E1"/>
    <mergeCell ref="A2:B2"/>
    <mergeCell ref="D2:E2"/>
    <mergeCell ref="A3:B3"/>
    <mergeCell ref="D3:E3"/>
    <mergeCell ref="A4:B4"/>
    <mergeCell ref="D4:E4"/>
    <mergeCell ref="A5:B5"/>
  </mergeCells>
  <phoneticPr fontId="11"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F0"/>
  </sheetPr>
  <dimension ref="A1:L25"/>
  <sheetViews>
    <sheetView topLeftCell="B4" workbookViewId="0">
      <selection activeCell="H21" sqref="H21"/>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381</v>
      </c>
      <c r="D3" s="148" t="s">
        <v>8</v>
      </c>
      <c r="E3" s="148"/>
      <c r="F3" s="3" t="s">
        <v>984</v>
      </c>
    </row>
    <row r="4" spans="1:12" ht="18" customHeight="1" x14ac:dyDescent="0.3">
      <c r="A4" s="147" t="s">
        <v>21</v>
      </c>
      <c r="B4" s="147"/>
      <c r="C4" s="17" t="s">
        <v>382</v>
      </c>
      <c r="D4" s="148" t="s">
        <v>9</v>
      </c>
      <c r="E4" s="148"/>
      <c r="F4" s="13"/>
    </row>
    <row r="5" spans="1:12" ht="18" customHeight="1" x14ac:dyDescent="0.3">
      <c r="A5" s="147" t="s">
        <v>22</v>
      </c>
      <c r="B5" s="147"/>
      <c r="C5" s="18" t="s">
        <v>358</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985</v>
      </c>
      <c r="B8" s="14" t="s">
        <v>359</v>
      </c>
      <c r="C8" s="31" t="s">
        <v>360</v>
      </c>
      <c r="D8" s="20" t="s">
        <v>2</v>
      </c>
      <c r="E8" s="7">
        <v>41662</v>
      </c>
      <c r="F8" s="105">
        <f>'No.1 Sanitary Space Exhaust Fan'!F8</f>
        <v>44668</v>
      </c>
      <c r="G8" s="13"/>
      <c r="H8" s="8">
        <f>EDATE(F8-1,1)</f>
        <v>44697</v>
      </c>
      <c r="I8" s="11">
        <f t="shared" ref="I8:I17" ca="1" si="0">IF(ISBLANK(H8),"",H8-DATE(YEAR(NOW()),MONTH(NOW()),DAY(NOW())))</f>
        <v>20</v>
      </c>
      <c r="J8" s="9" t="str">
        <f t="shared" ref="J8:J17" ca="1" si="1">IF(I8="","",IF(I8&lt;0,"OVERDUE","NOT DUE"))</f>
        <v>NOT DUE</v>
      </c>
      <c r="K8" s="14"/>
      <c r="L8" s="109"/>
    </row>
    <row r="9" spans="1:12" x14ac:dyDescent="0.3">
      <c r="A9" s="9" t="s">
        <v>986</v>
      </c>
      <c r="B9" s="14" t="s">
        <v>361</v>
      </c>
      <c r="C9" s="31" t="s">
        <v>362</v>
      </c>
      <c r="D9" s="20" t="s">
        <v>378</v>
      </c>
      <c r="E9" s="7">
        <v>41662</v>
      </c>
      <c r="F9" s="7">
        <f>'No.1 Sanitary Space Exhaust Fan'!F9</f>
        <v>44636</v>
      </c>
      <c r="G9" s="13"/>
      <c r="H9" s="8">
        <f>DATE(YEAR(F9),MONTH(F9)+3,DAY(F9)-1)</f>
        <v>44727</v>
      </c>
      <c r="I9" s="11">
        <f t="shared" ca="1" si="0"/>
        <v>50</v>
      </c>
      <c r="J9" s="9" t="str">
        <f t="shared" ca="1" si="1"/>
        <v>NOT DUE</v>
      </c>
      <c r="K9" s="14"/>
      <c r="L9" s="109"/>
    </row>
    <row r="10" spans="1:12" ht="41.4" x14ac:dyDescent="0.3">
      <c r="A10" s="9" t="s">
        <v>987</v>
      </c>
      <c r="B10" s="14" t="s">
        <v>363</v>
      </c>
      <c r="C10" s="31" t="s">
        <v>364</v>
      </c>
      <c r="D10" s="20" t="s">
        <v>378</v>
      </c>
      <c r="E10" s="7">
        <v>41662</v>
      </c>
      <c r="F10" s="7">
        <f>'No.1 Sanitary Space Exhaust Fan'!F10</f>
        <v>44636</v>
      </c>
      <c r="G10" s="13"/>
      <c r="H10" s="8">
        <f>DATE(YEAR(F10),MONTH(F10)+3,DAY(F10)-1)</f>
        <v>44727</v>
      </c>
      <c r="I10" s="11">
        <f t="shared" ca="1" si="0"/>
        <v>50</v>
      </c>
      <c r="J10" s="9" t="str">
        <f t="shared" ca="1" si="1"/>
        <v>NOT DUE</v>
      </c>
      <c r="K10" s="31" t="s">
        <v>377</v>
      </c>
      <c r="L10" s="109"/>
    </row>
    <row r="11" spans="1:12" ht="27.6" x14ac:dyDescent="0.3">
      <c r="A11" s="9" t="s">
        <v>988</v>
      </c>
      <c r="B11" s="14" t="s">
        <v>365</v>
      </c>
      <c r="C11" s="31" t="s">
        <v>366</v>
      </c>
      <c r="D11" s="20" t="s">
        <v>378</v>
      </c>
      <c r="E11" s="7">
        <v>41662</v>
      </c>
      <c r="F11" s="7">
        <f>F9</f>
        <v>44636</v>
      </c>
      <c r="G11" s="13"/>
      <c r="H11" s="8">
        <f>DATE(YEAR(F11),MONTH(F11)+3,DAY(F11)-1)</f>
        <v>44727</v>
      </c>
      <c r="I11" s="11">
        <f t="shared" ca="1" si="0"/>
        <v>50</v>
      </c>
      <c r="J11" s="9" t="str">
        <f t="shared" ca="1" si="1"/>
        <v>NOT DUE</v>
      </c>
      <c r="K11" s="14"/>
      <c r="L11" s="109"/>
    </row>
    <row r="12" spans="1:12" ht="27.6" x14ac:dyDescent="0.3">
      <c r="A12" s="9" t="s">
        <v>989</v>
      </c>
      <c r="B12" s="14" t="s">
        <v>367</v>
      </c>
      <c r="C12" s="31" t="s">
        <v>368</v>
      </c>
      <c r="D12" s="20" t="s">
        <v>378</v>
      </c>
      <c r="E12" s="7">
        <v>41662</v>
      </c>
      <c r="F12" s="7">
        <f>F11</f>
        <v>44636</v>
      </c>
      <c r="G12" s="13"/>
      <c r="H12" s="8">
        <f>DATE(YEAR(F12),MONTH(F12)+3,DAY(F12)-1)</f>
        <v>44727</v>
      </c>
      <c r="I12" s="11">
        <f t="shared" ca="1" si="0"/>
        <v>50</v>
      </c>
      <c r="J12" s="9" t="str">
        <f t="shared" ca="1" si="1"/>
        <v>NOT DUE</v>
      </c>
      <c r="K12" s="14"/>
      <c r="L12" s="109"/>
    </row>
    <row r="13" spans="1:12" x14ac:dyDescent="0.3">
      <c r="A13" s="9" t="s">
        <v>990</v>
      </c>
      <c r="B13" s="14" t="s">
        <v>369</v>
      </c>
      <c r="C13" s="31" t="s">
        <v>380</v>
      </c>
      <c r="D13" s="20" t="s">
        <v>88</v>
      </c>
      <c r="E13" s="7">
        <v>41662</v>
      </c>
      <c r="F13" s="7">
        <f t="shared" ref="F13:F16" si="2">F12</f>
        <v>44636</v>
      </c>
      <c r="G13" s="13"/>
      <c r="H13" s="8">
        <f>DATE(YEAR(F13)+1,MONTH(F13),DAY(F13)-1)</f>
        <v>45000</v>
      </c>
      <c r="I13" s="11">
        <f t="shared" ca="1" si="0"/>
        <v>323</v>
      </c>
      <c r="J13" s="9" t="str">
        <f t="shared" ca="1" si="1"/>
        <v>NOT DUE</v>
      </c>
      <c r="K13" s="14"/>
      <c r="L13" s="10"/>
    </row>
    <row r="14" spans="1:12" x14ac:dyDescent="0.3">
      <c r="A14" s="9" t="s">
        <v>991</v>
      </c>
      <c r="B14" s="14" t="s">
        <v>371</v>
      </c>
      <c r="C14" s="31" t="s">
        <v>380</v>
      </c>
      <c r="D14" s="20" t="s">
        <v>88</v>
      </c>
      <c r="E14" s="7">
        <v>41662</v>
      </c>
      <c r="F14" s="7">
        <f t="shared" si="2"/>
        <v>44636</v>
      </c>
      <c r="G14" s="13"/>
      <c r="H14" s="8">
        <f>DATE(YEAR(F14)+1,MONTH(F14),DAY(F14)-1)</f>
        <v>45000</v>
      </c>
      <c r="I14" s="11">
        <f t="shared" ca="1" si="0"/>
        <v>323</v>
      </c>
      <c r="J14" s="9" t="str">
        <f t="shared" ca="1" si="1"/>
        <v>NOT DUE</v>
      </c>
      <c r="K14" s="14"/>
      <c r="L14" s="10"/>
    </row>
    <row r="15" spans="1:12" x14ac:dyDescent="0.3">
      <c r="A15" s="9" t="s">
        <v>992</v>
      </c>
      <c r="B15" s="14" t="s">
        <v>372</v>
      </c>
      <c r="C15" s="31" t="s">
        <v>380</v>
      </c>
      <c r="D15" s="20" t="s">
        <v>88</v>
      </c>
      <c r="E15" s="7">
        <v>41662</v>
      </c>
      <c r="F15" s="7">
        <f t="shared" si="2"/>
        <v>44636</v>
      </c>
      <c r="G15" s="13"/>
      <c r="H15" s="8">
        <f>DATE(YEAR(F15)+1,MONTH(F15),DAY(F15)-1)</f>
        <v>45000</v>
      </c>
      <c r="I15" s="11">
        <f t="shared" ca="1" si="0"/>
        <v>323</v>
      </c>
      <c r="J15" s="9" t="str">
        <f t="shared" ca="1" si="1"/>
        <v>NOT DUE</v>
      </c>
      <c r="K15" s="14"/>
      <c r="L15" s="10"/>
    </row>
    <row r="16" spans="1:12" ht="27.6" x14ac:dyDescent="0.3">
      <c r="A16" s="9" t="s">
        <v>993</v>
      </c>
      <c r="B16" s="14" t="s">
        <v>373</v>
      </c>
      <c r="C16" s="31" t="s">
        <v>379</v>
      </c>
      <c r="D16" s="20" t="s">
        <v>88</v>
      </c>
      <c r="E16" s="7">
        <v>41662</v>
      </c>
      <c r="F16" s="7">
        <f t="shared" si="2"/>
        <v>44636</v>
      </c>
      <c r="G16" s="13"/>
      <c r="H16" s="8">
        <f>DATE(YEAR(F16)+1,MONTH(F16),DAY(F16)-1)</f>
        <v>45000</v>
      </c>
      <c r="I16" s="11">
        <f t="shared" ca="1" si="0"/>
        <v>323</v>
      </c>
      <c r="J16" s="9" t="str">
        <f t="shared" ca="1" si="1"/>
        <v>NOT DUE</v>
      </c>
      <c r="K16" s="14"/>
      <c r="L16" s="10"/>
    </row>
    <row r="17" spans="1:12" x14ac:dyDescent="0.3">
      <c r="A17" s="9" t="s">
        <v>994</v>
      </c>
      <c r="B17" s="14" t="s">
        <v>375</v>
      </c>
      <c r="C17" s="31" t="s">
        <v>30</v>
      </c>
      <c r="D17" s="20" t="s">
        <v>376</v>
      </c>
      <c r="E17" s="7">
        <v>41662</v>
      </c>
      <c r="F17" s="7">
        <f>'No.1 Sanitary Space Exhaust Fan'!F17</f>
        <v>44558</v>
      </c>
      <c r="G17" s="13"/>
      <c r="H17" s="8">
        <f>DATE(YEAR(F17)+2,MONTH(F17),DAY(F17)-1)</f>
        <v>45287</v>
      </c>
      <c r="I17" s="11">
        <f t="shared" ca="1" si="0"/>
        <v>610</v>
      </c>
      <c r="J17" s="9" t="str">
        <f t="shared" ca="1" si="1"/>
        <v>NOT DUE</v>
      </c>
      <c r="K17" s="14"/>
      <c r="L17" s="10"/>
    </row>
    <row r="18" spans="1:12" x14ac:dyDescent="0.3">
      <c r="A18" s="111"/>
    </row>
    <row r="19" spans="1:12" x14ac:dyDescent="0.3">
      <c r="A19" s="111"/>
    </row>
    <row r="20" spans="1:12" x14ac:dyDescent="0.3">
      <c r="A20" s="111"/>
    </row>
    <row r="21" spans="1:12" x14ac:dyDescent="0.3">
      <c r="A21" s="111"/>
      <c r="B21" s="112" t="s">
        <v>2808</v>
      </c>
      <c r="C21" s="113"/>
      <c r="D21" s="117" t="s">
        <v>2807</v>
      </c>
      <c r="H21" s="112" t="s">
        <v>2806</v>
      </c>
      <c r="I21" s="114"/>
    </row>
    <row r="22" spans="1:12" x14ac:dyDescent="0.3">
      <c r="A22" s="111"/>
      <c r="E22" s="115"/>
      <c r="F22" s="115"/>
      <c r="I22" s="115"/>
      <c r="J22" s="115"/>
    </row>
    <row r="23" spans="1:12" x14ac:dyDescent="0.3">
      <c r="A23" s="111"/>
      <c r="C23" s="122" t="str">
        <f>'No.1 Sanitary Space Exhaust Fan'!C23</f>
        <v>ELBERT F. NUFABLE</v>
      </c>
      <c r="E23" s="149" t="str">
        <f>C23</f>
        <v>ELBERT F. NUFABLE</v>
      </c>
      <c r="F23" s="149"/>
      <c r="G23" s="149"/>
      <c r="I23" s="149" t="s">
        <v>3269</v>
      </c>
      <c r="J23" s="149"/>
      <c r="K23" s="149"/>
    </row>
    <row r="24" spans="1:12" x14ac:dyDescent="0.3">
      <c r="A24" s="111"/>
      <c r="C24" s="116" t="s">
        <v>3230</v>
      </c>
      <c r="E24" s="150" t="s">
        <v>2454</v>
      </c>
      <c r="F24" s="150"/>
      <c r="G24" s="150"/>
      <c r="I24" s="151" t="s">
        <v>2805</v>
      </c>
      <c r="J24" s="151"/>
      <c r="K24" s="151"/>
    </row>
    <row r="25" spans="1:12" x14ac:dyDescent="0.3">
      <c r="A25" s="111"/>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30"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tabColor rgb="FF00B0F0"/>
  </sheetPr>
  <dimension ref="A1:L20"/>
  <sheetViews>
    <sheetView topLeftCell="B1" workbookViewId="0">
      <selection activeCell="I23" sqref="I23"/>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2803</v>
      </c>
      <c r="D3" s="148" t="s">
        <v>8</v>
      </c>
      <c r="E3" s="148"/>
      <c r="F3" s="3" t="s">
        <v>3109</v>
      </c>
    </row>
    <row r="4" spans="1:12" ht="18" customHeight="1" x14ac:dyDescent="0.3">
      <c r="A4" s="147" t="s">
        <v>21</v>
      </c>
      <c r="B4" s="147"/>
      <c r="C4" s="17"/>
      <c r="D4" s="148" t="s">
        <v>9</v>
      </c>
      <c r="E4" s="148"/>
      <c r="F4" s="13"/>
    </row>
    <row r="5" spans="1:12" ht="18" customHeight="1" x14ac:dyDescent="0.3">
      <c r="A5" s="147" t="s">
        <v>22</v>
      </c>
      <c r="B5" s="147"/>
      <c r="C5" s="18"/>
      <c r="D5" s="24"/>
      <c r="E5" s="8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3108</v>
      </c>
      <c r="B8" s="31" t="s">
        <v>3088</v>
      </c>
      <c r="C8" s="31" t="s">
        <v>3103</v>
      </c>
      <c r="D8" s="20" t="s">
        <v>1564</v>
      </c>
      <c r="E8" s="7">
        <v>41662</v>
      </c>
      <c r="F8" s="7">
        <v>44657</v>
      </c>
      <c r="G8" s="13"/>
      <c r="H8" s="8">
        <f>EDATE(F8-1,1)</f>
        <v>44686</v>
      </c>
      <c r="I8" s="11">
        <f ca="1">IF(ISBLANK(H8),"",H8-DATE(YEAR(NOW()),MONTH(NOW()),DAY(NOW())))</f>
        <v>9</v>
      </c>
      <c r="J8" s="9" t="str">
        <f ca="1">IF(I8="","",IF(I8&lt;0,"OVERDUE","NOT DUE"))</f>
        <v>NOT DUE</v>
      </c>
      <c r="K8" s="31"/>
      <c r="L8" s="109" t="s">
        <v>3275</v>
      </c>
    </row>
    <row r="9" spans="1:12" x14ac:dyDescent="0.3">
      <c r="A9" s="9" t="s">
        <v>3107</v>
      </c>
      <c r="B9" s="31" t="s">
        <v>3106</v>
      </c>
      <c r="C9" s="31" t="s">
        <v>3103</v>
      </c>
      <c r="D9" s="20" t="s">
        <v>1564</v>
      </c>
      <c r="E9" s="7">
        <v>41662</v>
      </c>
      <c r="F9" s="7">
        <f>F8</f>
        <v>44657</v>
      </c>
      <c r="G9" s="13"/>
      <c r="H9" s="8">
        <f>EDATE(F9-1,1)</f>
        <v>44686</v>
      </c>
      <c r="I9" s="11">
        <f ca="1">IF(ISBLANK(H9),"",H9-DATE(YEAR(NOW()),MONTH(NOW()),DAY(NOW())))</f>
        <v>9</v>
      </c>
      <c r="J9" s="9" t="str">
        <f ca="1">IF(I9="","",IF(I9&lt;0,"OVERDUE","NOT DUE"))</f>
        <v>NOT DUE</v>
      </c>
      <c r="K9" s="31"/>
      <c r="L9" s="109" t="s">
        <v>3276</v>
      </c>
    </row>
    <row r="10" spans="1:12" x14ac:dyDescent="0.3">
      <c r="A10" s="9" t="s">
        <v>3105</v>
      </c>
      <c r="B10" s="31" t="s">
        <v>3104</v>
      </c>
      <c r="C10" s="31" t="s">
        <v>3103</v>
      </c>
      <c r="D10" s="20" t="s">
        <v>1564</v>
      </c>
      <c r="E10" s="7">
        <v>41662</v>
      </c>
      <c r="F10" s="7">
        <f>F9</f>
        <v>44657</v>
      </c>
      <c r="G10" s="13"/>
      <c r="H10" s="8">
        <f>EDATE(F10-1,1)</f>
        <v>44686</v>
      </c>
      <c r="I10" s="11">
        <f ca="1">IF(ISBLANK(H10),"",H10-DATE(YEAR(NOW()),MONTH(NOW()),DAY(NOW())))</f>
        <v>9</v>
      </c>
      <c r="J10" s="9" t="str">
        <f ca="1">IF(I10="","",IF(I10&lt;0,"OVERDUE","NOT DUE"))</f>
        <v>NOT DUE</v>
      </c>
      <c r="K10" s="31"/>
      <c r="L10" s="109"/>
    </row>
    <row r="11" spans="1:12" x14ac:dyDescent="0.3">
      <c r="A11" s="9" t="s">
        <v>3102</v>
      </c>
      <c r="B11" s="31" t="s">
        <v>3101</v>
      </c>
      <c r="C11" s="31" t="s">
        <v>3100</v>
      </c>
      <c r="D11" s="20" t="s">
        <v>1564</v>
      </c>
      <c r="E11" s="7">
        <v>41662</v>
      </c>
      <c r="F11" s="7">
        <f>F10</f>
        <v>44657</v>
      </c>
      <c r="G11" s="13"/>
      <c r="H11" s="8">
        <f>EDATE(F11-1,1)</f>
        <v>44686</v>
      </c>
      <c r="I11" s="11">
        <f ca="1">IF(ISBLANK(H11),"",H11-DATE(YEAR(NOW()),MONTH(NOW()),DAY(NOW())))</f>
        <v>9</v>
      </c>
      <c r="J11" s="9" t="str">
        <f ca="1">IF(I11="","",IF(I11&lt;0,"OVERDUE","NOT DUE"))</f>
        <v>NOT DUE</v>
      </c>
      <c r="K11" s="31"/>
      <c r="L11" s="109"/>
    </row>
    <row r="12" spans="1:12" x14ac:dyDescent="0.3">
      <c r="A12" s="9" t="s">
        <v>3099</v>
      </c>
      <c r="B12" s="31" t="s">
        <v>3098</v>
      </c>
      <c r="C12" s="31" t="s">
        <v>2296</v>
      </c>
      <c r="D12" s="20" t="s">
        <v>1564</v>
      </c>
      <c r="E12" s="7">
        <v>41662</v>
      </c>
      <c r="F12" s="7">
        <f>F11</f>
        <v>44657</v>
      </c>
      <c r="G12" s="13"/>
      <c r="H12" s="8">
        <f>EDATE(F12-1,1)</f>
        <v>44686</v>
      </c>
      <c r="I12" s="11">
        <f ca="1">IF(ISBLANK(H12),"",H12-DATE(YEAR(NOW()),MONTH(NOW()),DAY(NOW())))</f>
        <v>9</v>
      </c>
      <c r="J12" s="9" t="str">
        <f ca="1">IF(I12="","",IF(I12&lt;0,"OVERDUE","NOT DUE"))</f>
        <v>NOT DUE</v>
      </c>
      <c r="K12" s="31"/>
      <c r="L12" s="109"/>
    </row>
    <row r="13" spans="1:12" ht="21" customHeight="1" x14ac:dyDescent="0.3">
      <c r="A13" s="111"/>
    </row>
    <row r="14" spans="1:12" ht="21" customHeight="1" x14ac:dyDescent="0.3">
      <c r="A14" s="111"/>
    </row>
    <row r="15" spans="1:12" x14ac:dyDescent="0.3">
      <c r="A15" s="111"/>
    </row>
    <row r="16" spans="1:12" x14ac:dyDescent="0.3">
      <c r="A16" s="111"/>
      <c r="B16" s="112" t="s">
        <v>2808</v>
      </c>
      <c r="C16" s="113"/>
      <c r="D16" s="27" t="s">
        <v>2807</v>
      </c>
      <c r="H16" t="s">
        <v>2806</v>
      </c>
      <c r="I16" s="114"/>
    </row>
    <row r="17" spans="1:11" x14ac:dyDescent="0.3">
      <c r="A17" s="111"/>
      <c r="E17" s="115"/>
      <c r="F17" s="115"/>
      <c r="I17" s="115"/>
      <c r="J17" s="115"/>
    </row>
    <row r="18" spans="1:11" ht="19.5" customHeight="1" x14ac:dyDescent="0.3">
      <c r="A18" s="111"/>
      <c r="C18" s="122" t="str">
        <f>'Pilot Ladders'!C16</f>
        <v>ELBERT F. NUFABLE</v>
      </c>
      <c r="E18" s="149" t="str">
        <f>C18</f>
        <v>ELBERT F. NUFABLE</v>
      </c>
      <c r="F18" s="149"/>
      <c r="G18" s="149"/>
      <c r="I18" s="149" t="s">
        <v>3269</v>
      </c>
      <c r="J18" s="149"/>
      <c r="K18" s="149"/>
    </row>
    <row r="19" spans="1:11" x14ac:dyDescent="0.3">
      <c r="A19" s="111"/>
      <c r="C19" s="116" t="s">
        <v>3230</v>
      </c>
      <c r="E19" s="150" t="s">
        <v>2454</v>
      </c>
      <c r="F19" s="150"/>
      <c r="G19" s="150"/>
      <c r="I19" s="151" t="s">
        <v>2805</v>
      </c>
      <c r="J19" s="151"/>
      <c r="K19" s="151"/>
    </row>
    <row r="20" spans="1:11" x14ac:dyDescent="0.3">
      <c r="A20" s="111"/>
    </row>
  </sheetData>
  <mergeCells count="13">
    <mergeCell ref="E18:G18"/>
    <mergeCell ref="I18:K18"/>
    <mergeCell ref="E19:G19"/>
    <mergeCell ref="I19:K19"/>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sheetPr>
    <tabColor rgb="FF00B0F0"/>
  </sheetPr>
  <dimension ref="A1:L22"/>
  <sheetViews>
    <sheetView tabSelected="1" topLeftCell="B1" workbookViewId="0">
      <selection activeCell="F9" sqref="F9"/>
    </sheetView>
  </sheetViews>
  <sheetFormatPr defaultRowHeight="14.4" x14ac:dyDescent="0.3"/>
  <cols>
    <col min="1" max="1" width="10.6640625" style="102"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3192</v>
      </c>
      <c r="D3" s="148" t="s">
        <v>8</v>
      </c>
      <c r="E3" s="148"/>
      <c r="F3" s="3" t="s">
        <v>3193</v>
      </c>
    </row>
    <row r="4" spans="1:12" ht="18" customHeight="1" x14ac:dyDescent="0.3">
      <c r="A4" s="147" t="s">
        <v>21</v>
      </c>
      <c r="B4" s="147"/>
      <c r="C4" s="17"/>
      <c r="D4" s="148" t="s">
        <v>9</v>
      </c>
      <c r="E4" s="148"/>
      <c r="F4" s="13"/>
    </row>
    <row r="5" spans="1:12" ht="18" customHeight="1" x14ac:dyDescent="0.3">
      <c r="A5" s="147" t="s">
        <v>22</v>
      </c>
      <c r="B5" s="147"/>
      <c r="C5" s="18"/>
      <c r="D5" s="24"/>
      <c r="E5" s="101"/>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1" customHeight="1" x14ac:dyDescent="0.3">
      <c r="A8" s="9" t="s">
        <v>3194</v>
      </c>
      <c r="B8" s="31" t="s">
        <v>3212</v>
      </c>
      <c r="C8" s="31" t="s">
        <v>3206</v>
      </c>
      <c r="D8" s="20" t="s">
        <v>1564</v>
      </c>
      <c r="E8" s="7">
        <v>41662</v>
      </c>
      <c r="F8" s="7">
        <v>44673</v>
      </c>
      <c r="G8" s="13"/>
      <c r="H8" s="8">
        <f t="shared" ref="H8:H15" si="0">EDATE(F8-1,1)</f>
        <v>44702</v>
      </c>
      <c r="I8" s="11">
        <f t="shared" ref="I8:I10" ca="1" si="1">IF(ISBLANK(H8),"",H8-DATE(YEAR(NOW()),MONTH(NOW()),DAY(NOW())))</f>
        <v>25</v>
      </c>
      <c r="J8" s="9" t="str">
        <f t="shared" ref="J8:J10" ca="1" si="2">IF(I8="","",IF(I8&lt;0,"OVERDUE","NOT DUE"))</f>
        <v>NOT DUE</v>
      </c>
      <c r="K8" s="31"/>
      <c r="L8" s="10" t="s">
        <v>3300</v>
      </c>
    </row>
    <row r="9" spans="1:12" ht="29.25" customHeight="1" x14ac:dyDescent="0.3">
      <c r="A9" s="9" t="s">
        <v>3195</v>
      </c>
      <c r="B9" s="31" t="s">
        <v>3197</v>
      </c>
      <c r="C9" s="31" t="s">
        <v>3210</v>
      </c>
      <c r="D9" s="20" t="s">
        <v>1564</v>
      </c>
      <c r="E9" s="7">
        <v>41662</v>
      </c>
      <c r="F9" s="7">
        <f t="shared" ref="F9:F15" si="3">F8</f>
        <v>44673</v>
      </c>
      <c r="G9" s="13"/>
      <c r="H9" s="8">
        <f t="shared" si="0"/>
        <v>44702</v>
      </c>
      <c r="I9" s="11">
        <f t="shared" ca="1" si="1"/>
        <v>25</v>
      </c>
      <c r="J9" s="9" t="str">
        <f t="shared" ca="1" si="2"/>
        <v>NOT DUE</v>
      </c>
      <c r="K9" s="31"/>
      <c r="L9" s="10"/>
    </row>
    <row r="10" spans="1:12" ht="33.75" customHeight="1" x14ac:dyDescent="0.3">
      <c r="A10" s="9" t="s">
        <v>3196</v>
      </c>
      <c r="B10" s="31" t="s">
        <v>3198</v>
      </c>
      <c r="C10" s="31" t="s">
        <v>3210</v>
      </c>
      <c r="D10" s="20" t="s">
        <v>1564</v>
      </c>
      <c r="E10" s="7">
        <v>41662</v>
      </c>
      <c r="F10" s="7">
        <f t="shared" si="3"/>
        <v>44673</v>
      </c>
      <c r="G10" s="13"/>
      <c r="H10" s="8">
        <f t="shared" si="0"/>
        <v>44702</v>
      </c>
      <c r="I10" s="11">
        <f t="shared" ca="1" si="1"/>
        <v>25</v>
      </c>
      <c r="J10" s="9" t="str">
        <f t="shared" ca="1" si="2"/>
        <v>NOT DUE</v>
      </c>
      <c r="K10" s="31"/>
      <c r="L10" s="10"/>
    </row>
    <row r="11" spans="1:12" ht="27.75" customHeight="1" x14ac:dyDescent="0.3">
      <c r="A11" s="9" t="s">
        <v>3199</v>
      </c>
      <c r="B11" s="31" t="s">
        <v>3204</v>
      </c>
      <c r="C11" s="31" t="s">
        <v>3210</v>
      </c>
      <c r="D11" s="20" t="s">
        <v>1564</v>
      </c>
      <c r="E11" s="7">
        <v>41662</v>
      </c>
      <c r="F11" s="7">
        <f t="shared" si="3"/>
        <v>44673</v>
      </c>
      <c r="G11" s="13"/>
      <c r="H11" s="8">
        <f t="shared" si="0"/>
        <v>44702</v>
      </c>
      <c r="I11" s="11">
        <f t="shared" ref="I11:I15" ca="1" si="4">IF(ISBLANK(H11),"",H11-DATE(YEAR(NOW()),MONTH(NOW()),DAY(NOW())))</f>
        <v>25</v>
      </c>
      <c r="J11" s="9" t="str">
        <f t="shared" ref="J11:J15" ca="1" si="5">IF(I11="","",IF(I11&lt;0,"OVERDUE","NOT DUE"))</f>
        <v>NOT DUE</v>
      </c>
      <c r="K11" s="31"/>
      <c r="L11" s="10"/>
    </row>
    <row r="12" spans="1:12" ht="27" customHeight="1" x14ac:dyDescent="0.3">
      <c r="A12" s="9" t="s">
        <v>3200</v>
      </c>
      <c r="B12" s="31" t="s">
        <v>3202</v>
      </c>
      <c r="C12" s="31" t="s">
        <v>3210</v>
      </c>
      <c r="D12" s="20" t="s">
        <v>1564</v>
      </c>
      <c r="E12" s="7">
        <v>41662</v>
      </c>
      <c r="F12" s="7">
        <f t="shared" si="3"/>
        <v>44673</v>
      </c>
      <c r="G12" s="13"/>
      <c r="H12" s="8">
        <f t="shared" si="0"/>
        <v>44702</v>
      </c>
      <c r="I12" s="11">
        <f t="shared" ca="1" si="4"/>
        <v>25</v>
      </c>
      <c r="J12" s="9" t="str">
        <f t="shared" ca="1" si="5"/>
        <v>NOT DUE</v>
      </c>
      <c r="K12" s="31"/>
      <c r="L12" s="10"/>
    </row>
    <row r="13" spans="1:12" ht="27" customHeight="1" x14ac:dyDescent="0.3">
      <c r="A13" s="9" t="s">
        <v>3201</v>
      </c>
      <c r="B13" s="31" t="s">
        <v>3203</v>
      </c>
      <c r="C13" s="31" t="s">
        <v>3210</v>
      </c>
      <c r="D13" s="20" t="s">
        <v>1564</v>
      </c>
      <c r="E13" s="7">
        <v>41662</v>
      </c>
      <c r="F13" s="7">
        <f t="shared" si="3"/>
        <v>44673</v>
      </c>
      <c r="G13" s="13"/>
      <c r="H13" s="8">
        <f t="shared" si="0"/>
        <v>44702</v>
      </c>
      <c r="I13" s="11">
        <f t="shared" ca="1" si="4"/>
        <v>25</v>
      </c>
      <c r="J13" s="9" t="str">
        <f t="shared" ca="1" si="5"/>
        <v>NOT DUE</v>
      </c>
      <c r="K13" s="31"/>
      <c r="L13" s="10"/>
    </row>
    <row r="14" spans="1:12" ht="27.75" customHeight="1" x14ac:dyDescent="0.3">
      <c r="A14" s="9" t="s">
        <v>3207</v>
      </c>
      <c r="B14" s="31" t="s">
        <v>3209</v>
      </c>
      <c r="C14" s="31" t="s">
        <v>3210</v>
      </c>
      <c r="D14" s="20" t="s">
        <v>1564</v>
      </c>
      <c r="E14" s="7">
        <v>41662</v>
      </c>
      <c r="F14" s="7">
        <f t="shared" si="3"/>
        <v>44673</v>
      </c>
      <c r="G14" s="13"/>
      <c r="H14" s="8">
        <f t="shared" si="0"/>
        <v>44702</v>
      </c>
      <c r="I14" s="11">
        <f t="shared" ca="1" si="4"/>
        <v>25</v>
      </c>
      <c r="J14" s="9" t="str">
        <f t="shared" ca="1" si="5"/>
        <v>NOT DUE</v>
      </c>
      <c r="K14" s="31"/>
      <c r="L14" s="10"/>
    </row>
    <row r="15" spans="1:12" ht="31.5" customHeight="1" x14ac:dyDescent="0.3">
      <c r="A15" s="9" t="s">
        <v>3208</v>
      </c>
      <c r="B15" s="31" t="s">
        <v>3205</v>
      </c>
      <c r="C15" s="31" t="s">
        <v>3210</v>
      </c>
      <c r="D15" s="20" t="s">
        <v>1564</v>
      </c>
      <c r="E15" s="7">
        <v>41662</v>
      </c>
      <c r="F15" s="7">
        <f t="shared" si="3"/>
        <v>44673</v>
      </c>
      <c r="G15" s="13"/>
      <c r="H15" s="8">
        <f t="shared" si="0"/>
        <v>44702</v>
      </c>
      <c r="I15" s="11">
        <f t="shared" ca="1" si="4"/>
        <v>25</v>
      </c>
      <c r="J15" s="9" t="str">
        <f t="shared" ca="1" si="5"/>
        <v>NOT DUE</v>
      </c>
      <c r="K15" s="31"/>
      <c r="L15" s="10"/>
    </row>
    <row r="16" spans="1:12" ht="21" customHeight="1" x14ac:dyDescent="0.3"/>
    <row r="17" spans="1:11" ht="21" customHeight="1" x14ac:dyDescent="0.3">
      <c r="A17" s="111"/>
    </row>
    <row r="19" spans="1:11" x14ac:dyDescent="0.3">
      <c r="B19" s="112" t="s">
        <v>2808</v>
      </c>
      <c r="C19" s="113"/>
      <c r="D19" s="27" t="s">
        <v>2807</v>
      </c>
      <c r="H19" t="s">
        <v>2806</v>
      </c>
      <c r="I19" s="114"/>
    </row>
    <row r="20" spans="1:11" x14ac:dyDescent="0.3">
      <c r="E20" s="115"/>
      <c r="F20" s="115"/>
      <c r="I20" s="115"/>
      <c r="J20" s="115"/>
    </row>
    <row r="21" spans="1:11" ht="19.5" customHeight="1" x14ac:dyDescent="0.3">
      <c r="C21" s="122" t="str">
        <f>'Dewatering System'!C18</f>
        <v>ELBERT F. NUFABLE</v>
      </c>
      <c r="E21" s="149" t="str">
        <f>C21</f>
        <v>ELBERT F. NUFABLE</v>
      </c>
      <c r="F21" s="149"/>
      <c r="G21" s="149"/>
      <c r="I21" s="149" t="s">
        <v>3269</v>
      </c>
      <c r="J21" s="149"/>
      <c r="K21" s="149"/>
    </row>
    <row r="22" spans="1:11" x14ac:dyDescent="0.3">
      <c r="C22" s="116" t="s">
        <v>3230</v>
      </c>
      <c r="E22" s="150" t="s">
        <v>2454</v>
      </c>
      <c r="F22" s="150"/>
      <c r="G22" s="150"/>
      <c r="I22" s="151" t="s">
        <v>2805</v>
      </c>
      <c r="J22" s="151"/>
      <c r="K22" s="151"/>
    </row>
  </sheetData>
  <mergeCells count="13">
    <mergeCell ref="E21:G21"/>
    <mergeCell ref="E22:G22"/>
    <mergeCell ref="I22:K22"/>
    <mergeCell ref="I21:K21"/>
    <mergeCell ref="A4:B4"/>
    <mergeCell ref="D4:E4"/>
    <mergeCell ref="A5:B5"/>
    <mergeCell ref="A1:B1"/>
    <mergeCell ref="D1:E1"/>
    <mergeCell ref="A2:B2"/>
    <mergeCell ref="D2:E2"/>
    <mergeCell ref="A3:B3"/>
    <mergeCell ref="D3:E3"/>
  </mergeCells>
  <phoneticPr fontId="11" type="noConversion"/>
  <conditionalFormatting sqref="J8:J10">
    <cfRule type="cellIs" dxfId="1" priority="3"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ignoredErrors>
    <ignoredError sqref="F9:F15" unlocked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F0"/>
  </sheetPr>
  <dimension ref="A1:L25"/>
  <sheetViews>
    <sheetView zoomScale="90" zoomScaleNormal="90" workbookViewId="0">
      <selection activeCell="H22" sqref="H22"/>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383</v>
      </c>
      <c r="D3" s="148" t="s">
        <v>8</v>
      </c>
      <c r="E3" s="148"/>
      <c r="F3" s="3" t="s">
        <v>995</v>
      </c>
    </row>
    <row r="4" spans="1:12" ht="18" customHeight="1" x14ac:dyDescent="0.3">
      <c r="A4" s="147" t="s">
        <v>21</v>
      </c>
      <c r="B4" s="147"/>
      <c r="C4" s="17" t="s">
        <v>384</v>
      </c>
      <c r="D4" s="148" t="s">
        <v>9</v>
      </c>
      <c r="E4" s="148"/>
      <c r="F4" s="13"/>
    </row>
    <row r="5" spans="1:12" ht="18" customHeight="1" x14ac:dyDescent="0.3">
      <c r="A5" s="147" t="s">
        <v>22</v>
      </c>
      <c r="B5" s="147"/>
      <c r="C5" s="18" t="s">
        <v>358</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996</v>
      </c>
      <c r="B8" s="14" t="s">
        <v>359</v>
      </c>
      <c r="C8" s="31" t="s">
        <v>360</v>
      </c>
      <c r="D8" s="20" t="s">
        <v>2</v>
      </c>
      <c r="E8" s="7">
        <v>41662</v>
      </c>
      <c r="F8" s="105">
        <f>'No.2 Sanitary Space Exhaust Fan'!F8</f>
        <v>44668</v>
      </c>
      <c r="G8" s="13"/>
      <c r="H8" s="8">
        <f>EDATE(F8-1,1)</f>
        <v>44697</v>
      </c>
      <c r="I8" s="11">
        <f t="shared" ref="I8:I17" ca="1" si="0">IF(ISBLANK(H8),"",H8-DATE(YEAR(NOW()),MONTH(NOW()),DAY(NOW())))</f>
        <v>20</v>
      </c>
      <c r="J8" s="9" t="str">
        <f t="shared" ref="J8:J17" ca="1" si="1">IF(I8="","",IF(I8&lt;0,"OVERDUE","NOT DUE"))</f>
        <v>NOT DUE</v>
      </c>
      <c r="K8" s="14"/>
      <c r="L8" s="109"/>
    </row>
    <row r="9" spans="1:12" x14ac:dyDescent="0.3">
      <c r="A9" s="9" t="s">
        <v>997</v>
      </c>
      <c r="B9" s="14" t="s">
        <v>361</v>
      </c>
      <c r="C9" s="31" t="s">
        <v>362</v>
      </c>
      <c r="D9" s="20" t="s">
        <v>378</v>
      </c>
      <c r="E9" s="7">
        <v>41662</v>
      </c>
      <c r="F9" s="7">
        <f>'No.2 Sanitary Space Exhaust Fan'!F9</f>
        <v>44636</v>
      </c>
      <c r="G9" s="13"/>
      <c r="H9" s="8">
        <f>DATE(YEAR(F9),MONTH(F9)+3,DAY(F9)-1)</f>
        <v>44727</v>
      </c>
      <c r="I9" s="11">
        <f t="shared" ca="1" si="0"/>
        <v>50</v>
      </c>
      <c r="J9" s="9" t="str">
        <f t="shared" ca="1" si="1"/>
        <v>NOT DUE</v>
      </c>
      <c r="K9" s="14"/>
      <c r="L9" s="109"/>
    </row>
    <row r="10" spans="1:12" ht="41.4" x14ac:dyDescent="0.3">
      <c r="A10" s="9" t="s">
        <v>998</v>
      </c>
      <c r="B10" s="14" t="s">
        <v>363</v>
      </c>
      <c r="C10" s="31" t="s">
        <v>364</v>
      </c>
      <c r="D10" s="20" t="s">
        <v>378</v>
      </c>
      <c r="E10" s="7">
        <v>41662</v>
      </c>
      <c r="F10" s="7">
        <f>'No.2 Sanitary Space Exhaust Fan'!F10</f>
        <v>44636</v>
      </c>
      <c r="G10" s="13"/>
      <c r="H10" s="8">
        <f>DATE(YEAR(F10),MONTH(F10)+3,DAY(F10)-1)</f>
        <v>44727</v>
      </c>
      <c r="I10" s="11">
        <f t="shared" ca="1" si="0"/>
        <v>50</v>
      </c>
      <c r="J10" s="9" t="str">
        <f t="shared" ca="1" si="1"/>
        <v>NOT DUE</v>
      </c>
      <c r="K10" s="31" t="s">
        <v>377</v>
      </c>
      <c r="L10" s="109"/>
    </row>
    <row r="11" spans="1:12" ht="27.6" x14ac:dyDescent="0.3">
      <c r="A11" s="9" t="s">
        <v>999</v>
      </c>
      <c r="B11" s="14" t="s">
        <v>365</v>
      </c>
      <c r="C11" s="31" t="s">
        <v>366</v>
      </c>
      <c r="D11" s="20" t="s">
        <v>378</v>
      </c>
      <c r="E11" s="7">
        <v>41662</v>
      </c>
      <c r="F11" s="7">
        <f>F9</f>
        <v>44636</v>
      </c>
      <c r="G11" s="13"/>
      <c r="H11" s="8">
        <f>DATE(YEAR(F11),MONTH(F11)+3,DAY(F11)-1)</f>
        <v>44727</v>
      </c>
      <c r="I11" s="11">
        <f t="shared" ca="1" si="0"/>
        <v>50</v>
      </c>
      <c r="J11" s="9" t="str">
        <f t="shared" ca="1" si="1"/>
        <v>NOT DUE</v>
      </c>
      <c r="K11" s="14"/>
      <c r="L11" s="109"/>
    </row>
    <row r="12" spans="1:12" ht="27.6" x14ac:dyDescent="0.3">
      <c r="A12" s="9" t="s">
        <v>1000</v>
      </c>
      <c r="B12" s="14" t="s">
        <v>367</v>
      </c>
      <c r="C12" s="31" t="s">
        <v>368</v>
      </c>
      <c r="D12" s="20" t="s">
        <v>378</v>
      </c>
      <c r="E12" s="7">
        <v>41662</v>
      </c>
      <c r="F12" s="7">
        <f>F11</f>
        <v>44636</v>
      </c>
      <c r="G12" s="13"/>
      <c r="H12" s="8">
        <f>DATE(YEAR(F12),MONTH(F12)+3,DAY(F12)-1)</f>
        <v>44727</v>
      </c>
      <c r="I12" s="11">
        <f t="shared" ca="1" si="0"/>
        <v>50</v>
      </c>
      <c r="J12" s="9" t="str">
        <f t="shared" ca="1" si="1"/>
        <v>NOT DUE</v>
      </c>
      <c r="K12" s="14"/>
      <c r="L12" s="109"/>
    </row>
    <row r="13" spans="1:12" x14ac:dyDescent="0.3">
      <c r="A13" s="9" t="s">
        <v>1001</v>
      </c>
      <c r="B13" s="14" t="s">
        <v>369</v>
      </c>
      <c r="C13" s="31" t="s">
        <v>380</v>
      </c>
      <c r="D13" s="20" t="s">
        <v>88</v>
      </c>
      <c r="E13" s="7">
        <v>41662</v>
      </c>
      <c r="F13" s="7">
        <f t="shared" ref="F13:F16" si="2">F12</f>
        <v>44636</v>
      </c>
      <c r="G13" s="13"/>
      <c r="H13" s="8">
        <f>DATE(YEAR(F13)+1,MONTH(F13),DAY(F13)-1)</f>
        <v>45000</v>
      </c>
      <c r="I13" s="11">
        <f t="shared" ca="1" si="0"/>
        <v>323</v>
      </c>
      <c r="J13" s="9" t="str">
        <f t="shared" ca="1" si="1"/>
        <v>NOT DUE</v>
      </c>
      <c r="K13" s="14"/>
      <c r="L13" s="10"/>
    </row>
    <row r="14" spans="1:12" x14ac:dyDescent="0.3">
      <c r="A14" s="9" t="s">
        <v>1002</v>
      </c>
      <c r="B14" s="14" t="s">
        <v>371</v>
      </c>
      <c r="C14" s="31" t="s">
        <v>380</v>
      </c>
      <c r="D14" s="20" t="s">
        <v>88</v>
      </c>
      <c r="E14" s="7">
        <v>41662</v>
      </c>
      <c r="F14" s="7">
        <f t="shared" si="2"/>
        <v>44636</v>
      </c>
      <c r="G14" s="13"/>
      <c r="H14" s="8">
        <f>DATE(YEAR(F14)+1,MONTH(F14),DAY(F14)-1)</f>
        <v>45000</v>
      </c>
      <c r="I14" s="11">
        <f t="shared" ca="1" si="0"/>
        <v>323</v>
      </c>
      <c r="J14" s="9" t="str">
        <f t="shared" ca="1" si="1"/>
        <v>NOT DUE</v>
      </c>
      <c r="K14" s="14"/>
      <c r="L14" s="10"/>
    </row>
    <row r="15" spans="1:12" x14ac:dyDescent="0.3">
      <c r="A15" s="9" t="s">
        <v>1003</v>
      </c>
      <c r="B15" s="14" t="s">
        <v>372</v>
      </c>
      <c r="C15" s="31" t="s">
        <v>380</v>
      </c>
      <c r="D15" s="20" t="s">
        <v>88</v>
      </c>
      <c r="E15" s="7">
        <v>41662</v>
      </c>
      <c r="F15" s="7">
        <f t="shared" si="2"/>
        <v>44636</v>
      </c>
      <c r="G15" s="13"/>
      <c r="H15" s="8">
        <f>DATE(YEAR(F15)+1,MONTH(F15),DAY(F15)-1)</f>
        <v>45000</v>
      </c>
      <c r="I15" s="11">
        <f t="shared" ca="1" si="0"/>
        <v>323</v>
      </c>
      <c r="J15" s="9" t="str">
        <f t="shared" ca="1" si="1"/>
        <v>NOT DUE</v>
      </c>
      <c r="K15" s="14"/>
      <c r="L15" s="10"/>
    </row>
    <row r="16" spans="1:12" ht="27.6" x14ac:dyDescent="0.3">
      <c r="A16" s="9" t="s">
        <v>1004</v>
      </c>
      <c r="B16" s="14" t="s">
        <v>373</v>
      </c>
      <c r="C16" s="31" t="s">
        <v>379</v>
      </c>
      <c r="D16" s="20" t="s">
        <v>88</v>
      </c>
      <c r="E16" s="7">
        <v>41662</v>
      </c>
      <c r="F16" s="7">
        <f t="shared" si="2"/>
        <v>44636</v>
      </c>
      <c r="G16" s="13"/>
      <c r="H16" s="8">
        <f>DATE(YEAR(F16)+1,MONTH(F16),DAY(F16)-1)</f>
        <v>45000</v>
      </c>
      <c r="I16" s="11">
        <f t="shared" ca="1" si="0"/>
        <v>323</v>
      </c>
      <c r="J16" s="9" t="str">
        <f t="shared" ca="1" si="1"/>
        <v>NOT DUE</v>
      </c>
      <c r="K16" s="14"/>
      <c r="L16" s="10"/>
    </row>
    <row r="17" spans="1:12" x14ac:dyDescent="0.3">
      <c r="A17" s="9" t="s">
        <v>1005</v>
      </c>
      <c r="B17" s="14" t="s">
        <v>375</v>
      </c>
      <c r="C17" s="31" t="s">
        <v>30</v>
      </c>
      <c r="D17" s="20" t="s">
        <v>376</v>
      </c>
      <c r="E17" s="7">
        <v>41662</v>
      </c>
      <c r="F17" s="7">
        <f>'No.2 Sanitary Space Exhaust Fan'!F17</f>
        <v>44558</v>
      </c>
      <c r="G17" s="13"/>
      <c r="H17" s="8">
        <f>DATE(YEAR(F17)+2,MONTH(F17),DAY(F17)-1)</f>
        <v>45287</v>
      </c>
      <c r="I17" s="11">
        <f t="shared" ca="1" si="0"/>
        <v>610</v>
      </c>
      <c r="J17" s="9" t="str">
        <f t="shared" ca="1" si="1"/>
        <v>NOT DUE</v>
      </c>
      <c r="K17" s="14"/>
      <c r="L17" s="10" t="s">
        <v>1515</v>
      </c>
    </row>
    <row r="18" spans="1:12" x14ac:dyDescent="0.3">
      <c r="A18" s="111"/>
    </row>
    <row r="19" spans="1:12" x14ac:dyDescent="0.3">
      <c r="A19" s="111"/>
    </row>
    <row r="20" spans="1:12" x14ac:dyDescent="0.3">
      <c r="A20" s="111"/>
    </row>
    <row r="21" spans="1:12" x14ac:dyDescent="0.3">
      <c r="A21" s="111"/>
      <c r="B21" s="112" t="s">
        <v>2808</v>
      </c>
      <c r="C21" s="113"/>
      <c r="D21" s="117" t="s">
        <v>2807</v>
      </c>
      <c r="H21" s="112" t="s">
        <v>2806</v>
      </c>
      <c r="I21" s="114"/>
    </row>
    <row r="22" spans="1:12" x14ac:dyDescent="0.3">
      <c r="A22" s="111"/>
      <c r="E22" s="115"/>
      <c r="F22" s="115"/>
      <c r="I22" s="115"/>
      <c r="J22" s="115"/>
    </row>
    <row r="23" spans="1:12" x14ac:dyDescent="0.3">
      <c r="A23" s="111"/>
      <c r="C23" s="122" t="str">
        <f>'No.2 Sanitary Space Exhaust Fan'!C23</f>
        <v>ELBERT F. NUFABLE</v>
      </c>
      <c r="E23" s="149" t="str">
        <f>C23</f>
        <v>ELBERT F. NUFABLE</v>
      </c>
      <c r="F23" s="149"/>
      <c r="G23" s="149"/>
      <c r="I23" s="149" t="s">
        <v>3269</v>
      </c>
      <c r="J23" s="149"/>
      <c r="K23" s="149"/>
    </row>
    <row r="24" spans="1:12" x14ac:dyDescent="0.3">
      <c r="A24" s="111"/>
      <c r="C24" s="116" t="s">
        <v>3230</v>
      </c>
      <c r="E24" s="150" t="s">
        <v>2454</v>
      </c>
      <c r="F24" s="150"/>
      <c r="G24" s="150"/>
      <c r="I24" s="151" t="s">
        <v>2805</v>
      </c>
      <c r="J24" s="151"/>
      <c r="K24" s="151"/>
    </row>
    <row r="25" spans="1:12" x14ac:dyDescent="0.3">
      <c r="A25" s="111"/>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29" priority="1" operator="equal">
      <formula>"overdue"</formula>
    </cfRule>
  </conditionalFormatting>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F0"/>
  </sheetPr>
  <dimension ref="A1:L25"/>
  <sheetViews>
    <sheetView topLeftCell="B4" workbookViewId="0">
      <selection activeCell="I22" sqref="I22"/>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385</v>
      </c>
      <c r="D3" s="148" t="s">
        <v>8</v>
      </c>
      <c r="E3" s="148"/>
      <c r="F3" s="3" t="s">
        <v>1006</v>
      </c>
    </row>
    <row r="4" spans="1:12" ht="18" customHeight="1" x14ac:dyDescent="0.3">
      <c r="A4" s="147" t="s">
        <v>21</v>
      </c>
      <c r="B4" s="147"/>
      <c r="C4" s="17" t="s">
        <v>386</v>
      </c>
      <c r="D4" s="148" t="s">
        <v>9</v>
      </c>
      <c r="E4" s="148"/>
      <c r="F4" s="13"/>
    </row>
    <row r="5" spans="1:12" ht="18" customHeight="1" x14ac:dyDescent="0.3">
      <c r="A5" s="147" t="s">
        <v>22</v>
      </c>
      <c r="B5" s="147"/>
      <c r="C5" s="18" t="s">
        <v>358</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1007</v>
      </c>
      <c r="B8" s="14" t="s">
        <v>359</v>
      </c>
      <c r="C8" s="31" t="s">
        <v>360</v>
      </c>
      <c r="D8" s="20" t="s">
        <v>2</v>
      </c>
      <c r="E8" s="7">
        <v>41662</v>
      </c>
      <c r="F8" s="105">
        <f>'Galley Exhaust Fan'!F8</f>
        <v>44668</v>
      </c>
      <c r="G8" s="13"/>
      <c r="H8" s="8">
        <f>EDATE(F8-1,1)</f>
        <v>44697</v>
      </c>
      <c r="I8" s="11">
        <f t="shared" ref="I8:I17" ca="1" si="0">IF(ISBLANK(H8),"",H8-DATE(YEAR(NOW()),MONTH(NOW()),DAY(NOW())))</f>
        <v>20</v>
      </c>
      <c r="J8" s="9" t="str">
        <f t="shared" ref="J8:J17" ca="1" si="1">IF(I8="","",IF(I8&lt;0,"OVERDUE","NOT DUE"))</f>
        <v>NOT DUE</v>
      </c>
      <c r="K8" s="14"/>
      <c r="L8" s="109"/>
    </row>
    <row r="9" spans="1:12" x14ac:dyDescent="0.3">
      <c r="A9" s="9" t="s">
        <v>1008</v>
      </c>
      <c r="B9" s="14" t="s">
        <v>361</v>
      </c>
      <c r="C9" s="31" t="s">
        <v>362</v>
      </c>
      <c r="D9" s="20" t="s">
        <v>378</v>
      </c>
      <c r="E9" s="7">
        <v>41662</v>
      </c>
      <c r="F9" s="7">
        <f>'Galley Exhaust Fan'!F9</f>
        <v>44636</v>
      </c>
      <c r="G9" s="13"/>
      <c r="H9" s="8">
        <f>DATE(YEAR(F9),MONTH(F9)+3,DAY(F9)-1)</f>
        <v>44727</v>
      </c>
      <c r="I9" s="11">
        <f t="shared" ca="1" si="0"/>
        <v>50</v>
      </c>
      <c r="J9" s="9" t="str">
        <f t="shared" ca="1" si="1"/>
        <v>NOT DUE</v>
      </c>
      <c r="K9" s="14"/>
      <c r="L9" s="109"/>
    </row>
    <row r="10" spans="1:12" ht="41.4" x14ac:dyDescent="0.3">
      <c r="A10" s="9" t="s">
        <v>1009</v>
      </c>
      <c r="B10" s="14" t="s">
        <v>363</v>
      </c>
      <c r="C10" s="31" t="s">
        <v>364</v>
      </c>
      <c r="D10" s="20" t="s">
        <v>378</v>
      </c>
      <c r="E10" s="7">
        <v>41662</v>
      </c>
      <c r="F10" s="7">
        <f>'No.2 Sanitary Space Exhaust Fan'!F10</f>
        <v>44636</v>
      </c>
      <c r="G10" s="13"/>
      <c r="H10" s="8">
        <f>DATE(YEAR(F10),MONTH(F10)+3,DAY(F10)-1)</f>
        <v>44727</v>
      </c>
      <c r="I10" s="11">
        <f t="shared" ca="1" si="0"/>
        <v>50</v>
      </c>
      <c r="J10" s="9" t="str">
        <f t="shared" ca="1" si="1"/>
        <v>NOT DUE</v>
      </c>
      <c r="K10" s="31" t="s">
        <v>377</v>
      </c>
      <c r="L10" s="109"/>
    </row>
    <row r="11" spans="1:12" ht="27.6" x14ac:dyDescent="0.3">
      <c r="A11" s="9" t="s">
        <v>1010</v>
      </c>
      <c r="B11" s="14" t="s">
        <v>365</v>
      </c>
      <c r="C11" s="31" t="s">
        <v>366</v>
      </c>
      <c r="D11" s="20" t="s">
        <v>378</v>
      </c>
      <c r="E11" s="7">
        <v>41662</v>
      </c>
      <c r="F11" s="7">
        <f>F9</f>
        <v>44636</v>
      </c>
      <c r="G11" s="13"/>
      <c r="H11" s="8">
        <f>DATE(YEAR(F11),MONTH(F11)+3,DAY(F11)-1)</f>
        <v>44727</v>
      </c>
      <c r="I11" s="11">
        <f t="shared" ca="1" si="0"/>
        <v>50</v>
      </c>
      <c r="J11" s="9" t="str">
        <f t="shared" ca="1" si="1"/>
        <v>NOT DUE</v>
      </c>
      <c r="K11" s="14"/>
      <c r="L11" s="109"/>
    </row>
    <row r="12" spans="1:12" ht="27.6" x14ac:dyDescent="0.3">
      <c r="A12" s="9" t="s">
        <v>1011</v>
      </c>
      <c r="B12" s="14" t="s">
        <v>367</v>
      </c>
      <c r="C12" s="31" t="s">
        <v>368</v>
      </c>
      <c r="D12" s="20" t="s">
        <v>378</v>
      </c>
      <c r="E12" s="7">
        <v>41662</v>
      </c>
      <c r="F12" s="7">
        <f>F11</f>
        <v>44636</v>
      </c>
      <c r="G12" s="13"/>
      <c r="H12" s="8">
        <f>DATE(YEAR(F12),MONTH(F12)+3,DAY(F12)-1)</f>
        <v>44727</v>
      </c>
      <c r="I12" s="11">
        <f t="shared" ca="1" si="0"/>
        <v>50</v>
      </c>
      <c r="J12" s="9" t="str">
        <f t="shared" ca="1" si="1"/>
        <v>NOT DUE</v>
      </c>
      <c r="K12" s="14"/>
      <c r="L12" s="109"/>
    </row>
    <row r="13" spans="1:12" x14ac:dyDescent="0.3">
      <c r="A13" s="9" t="s">
        <v>1012</v>
      </c>
      <c r="B13" s="14" t="s">
        <v>369</v>
      </c>
      <c r="C13" s="31" t="s">
        <v>380</v>
      </c>
      <c r="D13" s="20" t="s">
        <v>88</v>
      </c>
      <c r="E13" s="7">
        <v>41662</v>
      </c>
      <c r="F13" s="7">
        <f>F12</f>
        <v>44636</v>
      </c>
      <c r="G13" s="13"/>
      <c r="H13" s="8">
        <f>DATE(YEAR(F13)+1,MONTH(F13),DAY(F13)-1)</f>
        <v>45000</v>
      </c>
      <c r="I13" s="11">
        <f t="shared" ca="1" si="0"/>
        <v>323</v>
      </c>
      <c r="J13" s="9" t="str">
        <f t="shared" ca="1" si="1"/>
        <v>NOT DUE</v>
      </c>
      <c r="K13" s="14"/>
      <c r="L13" s="10"/>
    </row>
    <row r="14" spans="1:12" x14ac:dyDescent="0.3">
      <c r="A14" s="9" t="s">
        <v>1013</v>
      </c>
      <c r="B14" s="14" t="s">
        <v>371</v>
      </c>
      <c r="C14" s="31" t="s">
        <v>380</v>
      </c>
      <c r="D14" s="20" t="s">
        <v>88</v>
      </c>
      <c r="E14" s="7">
        <v>41662</v>
      </c>
      <c r="F14" s="7">
        <f t="shared" ref="F14:F16" si="2">F13</f>
        <v>44636</v>
      </c>
      <c r="G14" s="13"/>
      <c r="H14" s="8">
        <f>DATE(YEAR(F14)+1,MONTH(F14),DAY(F14)-1)</f>
        <v>45000</v>
      </c>
      <c r="I14" s="11">
        <f t="shared" ca="1" si="0"/>
        <v>323</v>
      </c>
      <c r="J14" s="9" t="str">
        <f t="shared" ca="1" si="1"/>
        <v>NOT DUE</v>
      </c>
      <c r="K14" s="14"/>
      <c r="L14" s="10"/>
    </row>
    <row r="15" spans="1:12" x14ac:dyDescent="0.3">
      <c r="A15" s="9" t="s">
        <v>1014</v>
      </c>
      <c r="B15" s="14" t="s">
        <v>372</v>
      </c>
      <c r="C15" s="31" t="s">
        <v>380</v>
      </c>
      <c r="D15" s="20" t="s">
        <v>88</v>
      </c>
      <c r="E15" s="7">
        <v>41662</v>
      </c>
      <c r="F15" s="7">
        <f t="shared" si="2"/>
        <v>44636</v>
      </c>
      <c r="G15" s="13"/>
      <c r="H15" s="8">
        <f>DATE(YEAR(F15)+1,MONTH(F15),DAY(F15)-1)</f>
        <v>45000</v>
      </c>
      <c r="I15" s="11">
        <f t="shared" ca="1" si="0"/>
        <v>323</v>
      </c>
      <c r="J15" s="9" t="str">
        <f t="shared" ca="1" si="1"/>
        <v>NOT DUE</v>
      </c>
      <c r="K15" s="14"/>
      <c r="L15" s="10"/>
    </row>
    <row r="16" spans="1:12" ht="27.6" x14ac:dyDescent="0.3">
      <c r="A16" s="9" t="s">
        <v>1015</v>
      </c>
      <c r="B16" s="14" t="s">
        <v>373</v>
      </c>
      <c r="C16" s="31" t="s">
        <v>379</v>
      </c>
      <c r="D16" s="20" t="s">
        <v>88</v>
      </c>
      <c r="E16" s="7">
        <v>41662</v>
      </c>
      <c r="F16" s="7">
        <f t="shared" si="2"/>
        <v>44636</v>
      </c>
      <c r="G16" s="13"/>
      <c r="H16" s="8">
        <f>DATE(YEAR(F16)+1,MONTH(F16),DAY(F16)-1)</f>
        <v>45000</v>
      </c>
      <c r="I16" s="11">
        <f t="shared" ca="1" si="0"/>
        <v>323</v>
      </c>
      <c r="J16" s="9" t="str">
        <f t="shared" ca="1" si="1"/>
        <v>NOT DUE</v>
      </c>
      <c r="K16" s="14"/>
      <c r="L16" s="10"/>
    </row>
    <row r="17" spans="1:12" x14ac:dyDescent="0.3">
      <c r="A17" s="9" t="s">
        <v>1016</v>
      </c>
      <c r="B17" s="14" t="s">
        <v>375</v>
      </c>
      <c r="C17" s="31" t="s">
        <v>30</v>
      </c>
      <c r="D17" s="20" t="s">
        <v>376</v>
      </c>
      <c r="E17" s="7">
        <v>41662</v>
      </c>
      <c r="F17" s="7">
        <f>'Galley Exhaust Fan'!F17</f>
        <v>44558</v>
      </c>
      <c r="G17" s="13"/>
      <c r="H17" s="8">
        <f>DATE(YEAR(F17)+2,MONTH(F17),DAY(F17)-1)</f>
        <v>45287</v>
      </c>
      <c r="I17" s="11">
        <f t="shared" ca="1" si="0"/>
        <v>610</v>
      </c>
      <c r="J17" s="9" t="str">
        <f t="shared" ca="1" si="1"/>
        <v>NOT DUE</v>
      </c>
      <c r="K17" s="14"/>
      <c r="L17" s="10" t="s">
        <v>1515</v>
      </c>
    </row>
    <row r="18" spans="1:12" x14ac:dyDescent="0.3">
      <c r="A18" s="111"/>
    </row>
    <row r="19" spans="1:12" x14ac:dyDescent="0.3">
      <c r="A19" s="111"/>
    </row>
    <row r="20" spans="1:12" x14ac:dyDescent="0.3">
      <c r="A20" s="111"/>
    </row>
    <row r="21" spans="1:12" x14ac:dyDescent="0.3">
      <c r="A21" s="111"/>
      <c r="B21" s="112" t="s">
        <v>2808</v>
      </c>
      <c r="C21" s="113"/>
      <c r="D21" s="117" t="s">
        <v>2807</v>
      </c>
      <c r="H21" s="112" t="s">
        <v>2806</v>
      </c>
      <c r="I21" s="114"/>
    </row>
    <row r="22" spans="1:12" x14ac:dyDescent="0.3">
      <c r="A22" s="111"/>
      <c r="E22" s="115"/>
      <c r="F22" s="115"/>
      <c r="I22" s="115"/>
      <c r="J22" s="115"/>
    </row>
    <row r="23" spans="1:12" x14ac:dyDescent="0.3">
      <c r="A23" s="111"/>
      <c r="C23" s="122" t="str">
        <f>'Galley Exhaust Fan'!C23</f>
        <v>ELBERT F. NUFABLE</v>
      </c>
      <c r="E23" s="149" t="str">
        <f>C23</f>
        <v>ELBERT F. NUFABLE</v>
      </c>
      <c r="F23" s="149"/>
      <c r="G23" s="149"/>
      <c r="I23" s="149" t="s">
        <v>3269</v>
      </c>
      <c r="J23" s="149"/>
      <c r="K23" s="149"/>
    </row>
    <row r="24" spans="1:12" x14ac:dyDescent="0.3">
      <c r="A24" s="111"/>
      <c r="C24" s="116" t="s">
        <v>3230</v>
      </c>
      <c r="E24" s="150" t="s">
        <v>2454</v>
      </c>
      <c r="F24" s="150"/>
      <c r="G24" s="150"/>
      <c r="I24" s="151" t="s">
        <v>2805</v>
      </c>
      <c r="J24" s="151"/>
      <c r="K24" s="151"/>
    </row>
    <row r="25" spans="1:12" x14ac:dyDescent="0.3">
      <c r="A25" s="111"/>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2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F0"/>
  </sheetPr>
  <dimension ref="A1:L25"/>
  <sheetViews>
    <sheetView topLeftCell="B4" workbookViewId="0">
      <selection activeCell="I22" sqref="I22"/>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606</v>
      </c>
      <c r="D3" s="148" t="s">
        <v>8</v>
      </c>
      <c r="E3" s="148"/>
      <c r="F3" s="3" t="s">
        <v>605</v>
      </c>
    </row>
    <row r="4" spans="1:12" ht="18" customHeight="1" x14ac:dyDescent="0.3">
      <c r="A4" s="147" t="s">
        <v>21</v>
      </c>
      <c r="B4" s="147"/>
      <c r="C4" s="17" t="s">
        <v>607</v>
      </c>
      <c r="D4" s="148" t="s">
        <v>9</v>
      </c>
      <c r="E4" s="148"/>
      <c r="F4" s="13"/>
    </row>
    <row r="5" spans="1:12" ht="18" customHeight="1" x14ac:dyDescent="0.3">
      <c r="A5" s="147" t="s">
        <v>22</v>
      </c>
      <c r="B5" s="147"/>
      <c r="C5" s="18" t="s">
        <v>358</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608</v>
      </c>
      <c r="B8" s="14" t="s">
        <v>359</v>
      </c>
      <c r="C8" s="31" t="s">
        <v>360</v>
      </c>
      <c r="D8" s="20" t="s">
        <v>2</v>
      </c>
      <c r="E8" s="7">
        <v>41662</v>
      </c>
      <c r="F8" s="105">
        <f>'Steer Gear Rm. Exhaust Fan'!F8</f>
        <v>44668</v>
      </c>
      <c r="G8" s="13"/>
      <c r="H8" s="8">
        <f>EDATE(F8-1,1)</f>
        <v>44697</v>
      </c>
      <c r="I8" s="11">
        <f t="shared" ref="I8:I17" ca="1" si="0">IF(ISBLANK(H8),"",H8-DATE(YEAR(NOW()),MONTH(NOW()),DAY(NOW())))</f>
        <v>20</v>
      </c>
      <c r="J8" s="9" t="str">
        <f t="shared" ref="J8:J17" ca="1" si="1">IF(I8="","",IF(I8&lt;0,"OVERDUE","NOT DUE"))</f>
        <v>NOT DUE</v>
      </c>
      <c r="K8" s="14"/>
      <c r="L8" s="109"/>
    </row>
    <row r="9" spans="1:12" x14ac:dyDescent="0.3">
      <c r="A9" s="9" t="s">
        <v>609</v>
      </c>
      <c r="B9" s="14" t="s">
        <v>361</v>
      </c>
      <c r="C9" s="31" t="s">
        <v>362</v>
      </c>
      <c r="D9" s="20" t="s">
        <v>378</v>
      </c>
      <c r="E9" s="7">
        <v>41662</v>
      </c>
      <c r="F9" s="7">
        <f>'Steer Gear Rm. Exhaust Fan'!F9</f>
        <v>44636</v>
      </c>
      <c r="G9" s="13"/>
      <c r="H9" s="8">
        <f>DATE(YEAR(F9),MONTH(F9)+3,DAY(F9)-1)</f>
        <v>44727</v>
      </c>
      <c r="I9" s="11">
        <f t="shared" ca="1" si="0"/>
        <v>50</v>
      </c>
      <c r="J9" s="9" t="str">
        <f t="shared" ca="1" si="1"/>
        <v>NOT DUE</v>
      </c>
      <c r="K9" s="14"/>
      <c r="L9" s="109"/>
    </row>
    <row r="10" spans="1:12" ht="27.6" x14ac:dyDescent="0.3">
      <c r="A10" s="9" t="s">
        <v>610</v>
      </c>
      <c r="B10" s="14" t="s">
        <v>363</v>
      </c>
      <c r="C10" s="31" t="s">
        <v>364</v>
      </c>
      <c r="D10" s="20" t="s">
        <v>378</v>
      </c>
      <c r="E10" s="7">
        <v>41662</v>
      </c>
      <c r="F10" s="7">
        <f>'Steer Gear Rm. Exhaust Fan'!F10</f>
        <v>44636</v>
      </c>
      <c r="G10" s="13"/>
      <c r="H10" s="8">
        <f>DATE(YEAR(F10),MONTH(F10)+3,DAY(F10)-1)</f>
        <v>44727</v>
      </c>
      <c r="I10" s="11">
        <f t="shared" ca="1" si="0"/>
        <v>50</v>
      </c>
      <c r="J10" s="9" t="str">
        <f t="shared" ca="1" si="1"/>
        <v>NOT DUE</v>
      </c>
      <c r="K10" s="31"/>
      <c r="L10" s="109"/>
    </row>
    <row r="11" spans="1:12" ht="27.6" x14ac:dyDescent="0.3">
      <c r="A11" s="9" t="s">
        <v>611</v>
      </c>
      <c r="B11" s="14" t="s">
        <v>365</v>
      </c>
      <c r="C11" s="31" t="s">
        <v>366</v>
      </c>
      <c r="D11" s="20" t="s">
        <v>378</v>
      </c>
      <c r="E11" s="7">
        <v>41662</v>
      </c>
      <c r="F11" s="7">
        <f>F9</f>
        <v>44636</v>
      </c>
      <c r="G11" s="13"/>
      <c r="H11" s="8">
        <f>DATE(YEAR(F11),MONTH(F11)+3,DAY(F11)-1)</f>
        <v>44727</v>
      </c>
      <c r="I11" s="11">
        <f t="shared" ca="1" si="0"/>
        <v>50</v>
      </c>
      <c r="J11" s="9" t="str">
        <f t="shared" ca="1" si="1"/>
        <v>NOT DUE</v>
      </c>
      <c r="K11" s="14"/>
      <c r="L11" s="109"/>
    </row>
    <row r="12" spans="1:12" ht="27.6" x14ac:dyDescent="0.3">
      <c r="A12" s="9" t="s">
        <v>612</v>
      </c>
      <c r="B12" s="14" t="s">
        <v>367</v>
      </c>
      <c r="C12" s="31" t="s">
        <v>368</v>
      </c>
      <c r="D12" s="20" t="s">
        <v>378</v>
      </c>
      <c r="E12" s="7">
        <v>41662</v>
      </c>
      <c r="F12" s="7">
        <f t="shared" ref="F12:F16" si="2">F11</f>
        <v>44636</v>
      </c>
      <c r="G12" s="13"/>
      <c r="H12" s="8">
        <f>DATE(YEAR(F12),MONTH(F12)+3,DAY(F12)-1)</f>
        <v>44727</v>
      </c>
      <c r="I12" s="11">
        <f t="shared" ca="1" si="0"/>
        <v>50</v>
      </c>
      <c r="J12" s="9" t="str">
        <f t="shared" ca="1" si="1"/>
        <v>NOT DUE</v>
      </c>
      <c r="K12" s="14"/>
      <c r="L12" s="109"/>
    </row>
    <row r="13" spans="1:12" x14ac:dyDescent="0.3">
      <c r="A13" s="9" t="s">
        <v>613</v>
      </c>
      <c r="B13" s="14" t="s">
        <v>369</v>
      </c>
      <c r="C13" s="31" t="s">
        <v>370</v>
      </c>
      <c r="D13" s="20" t="s">
        <v>88</v>
      </c>
      <c r="E13" s="7">
        <v>41662</v>
      </c>
      <c r="F13" s="7">
        <f t="shared" si="2"/>
        <v>44636</v>
      </c>
      <c r="G13" s="13"/>
      <c r="H13" s="8">
        <f>DATE(YEAR(F13)+1,MONTH(F13),DAY(F13)-1)</f>
        <v>45000</v>
      </c>
      <c r="I13" s="11">
        <f t="shared" ca="1" si="0"/>
        <v>323</v>
      </c>
      <c r="J13" s="9" t="str">
        <f t="shared" ca="1" si="1"/>
        <v>NOT DUE</v>
      </c>
      <c r="K13" s="14"/>
      <c r="L13" s="10"/>
    </row>
    <row r="14" spans="1:12" x14ac:dyDescent="0.3">
      <c r="A14" s="9" t="s">
        <v>614</v>
      </c>
      <c r="B14" s="14" t="s">
        <v>371</v>
      </c>
      <c r="C14" s="31" t="s">
        <v>370</v>
      </c>
      <c r="D14" s="20" t="s">
        <v>88</v>
      </c>
      <c r="E14" s="7">
        <v>41662</v>
      </c>
      <c r="F14" s="7">
        <f t="shared" si="2"/>
        <v>44636</v>
      </c>
      <c r="G14" s="13"/>
      <c r="H14" s="8">
        <f>DATE(YEAR(F14)+1,MONTH(F14),DAY(F14)-1)</f>
        <v>45000</v>
      </c>
      <c r="I14" s="11">
        <f t="shared" ca="1" si="0"/>
        <v>323</v>
      </c>
      <c r="J14" s="9" t="str">
        <f t="shared" ca="1" si="1"/>
        <v>NOT DUE</v>
      </c>
      <c r="K14" s="14"/>
      <c r="L14" s="10"/>
    </row>
    <row r="15" spans="1:12" x14ac:dyDescent="0.3">
      <c r="A15" s="9" t="s">
        <v>615</v>
      </c>
      <c r="B15" s="14" t="s">
        <v>372</v>
      </c>
      <c r="C15" s="31" t="s">
        <v>370</v>
      </c>
      <c r="D15" s="20" t="s">
        <v>88</v>
      </c>
      <c r="E15" s="7">
        <v>41662</v>
      </c>
      <c r="F15" s="7">
        <f t="shared" si="2"/>
        <v>44636</v>
      </c>
      <c r="G15" s="13"/>
      <c r="H15" s="8">
        <f>DATE(YEAR(F15)+1,MONTH(F15),DAY(F15)-1)</f>
        <v>45000</v>
      </c>
      <c r="I15" s="11">
        <f t="shared" ca="1" si="0"/>
        <v>323</v>
      </c>
      <c r="J15" s="9" t="str">
        <f t="shared" ca="1" si="1"/>
        <v>NOT DUE</v>
      </c>
      <c r="K15" s="14"/>
      <c r="L15" s="10"/>
    </row>
    <row r="16" spans="1:12" ht="27.6" x14ac:dyDescent="0.3">
      <c r="A16" s="9" t="s">
        <v>616</v>
      </c>
      <c r="B16" s="14" t="s">
        <v>373</v>
      </c>
      <c r="C16" s="31" t="s">
        <v>374</v>
      </c>
      <c r="D16" s="20" t="s">
        <v>88</v>
      </c>
      <c r="E16" s="7">
        <v>41662</v>
      </c>
      <c r="F16" s="7">
        <f t="shared" si="2"/>
        <v>44636</v>
      </c>
      <c r="G16" s="13"/>
      <c r="H16" s="8">
        <f>DATE(YEAR(F16)+1,MONTH(F16),DAY(F16)-1)</f>
        <v>45000</v>
      </c>
      <c r="I16" s="11">
        <f t="shared" ca="1" si="0"/>
        <v>323</v>
      </c>
      <c r="J16" s="9" t="str">
        <f t="shared" ca="1" si="1"/>
        <v>NOT DUE</v>
      </c>
      <c r="K16" s="14"/>
      <c r="L16" s="10"/>
    </row>
    <row r="17" spans="1:12" x14ac:dyDescent="0.3">
      <c r="A17" s="9" t="s">
        <v>617</v>
      </c>
      <c r="B17" s="14" t="s">
        <v>375</v>
      </c>
      <c r="C17" s="31" t="s">
        <v>30</v>
      </c>
      <c r="D17" s="20" t="s">
        <v>376</v>
      </c>
      <c r="E17" s="7">
        <v>41662</v>
      </c>
      <c r="F17" s="7">
        <f>'Steer Gear Rm. Exhaust Fan'!F17</f>
        <v>44558</v>
      </c>
      <c r="G17" s="13"/>
      <c r="H17" s="8">
        <f>DATE(YEAR(F17)+2,MONTH(F17),DAY(F17)-1)</f>
        <v>45287</v>
      </c>
      <c r="I17" s="11">
        <f t="shared" ca="1" si="0"/>
        <v>610</v>
      </c>
      <c r="J17" s="9" t="str">
        <f t="shared" ca="1" si="1"/>
        <v>NOT DUE</v>
      </c>
      <c r="K17" s="14"/>
      <c r="L17" s="10" t="s">
        <v>1515</v>
      </c>
    </row>
    <row r="18" spans="1:12" x14ac:dyDescent="0.3">
      <c r="A18" s="111"/>
    </row>
    <row r="19" spans="1:12" x14ac:dyDescent="0.3">
      <c r="A19" s="111"/>
    </row>
    <row r="20" spans="1:12" x14ac:dyDescent="0.3">
      <c r="A20" s="111"/>
    </row>
    <row r="21" spans="1:12" x14ac:dyDescent="0.3">
      <c r="A21" s="111"/>
      <c r="B21" s="112" t="s">
        <v>2808</v>
      </c>
      <c r="C21" s="113"/>
      <c r="D21" s="117" t="s">
        <v>2807</v>
      </c>
      <c r="H21" s="112" t="s">
        <v>2806</v>
      </c>
      <c r="I21" s="114"/>
    </row>
    <row r="22" spans="1:12" x14ac:dyDescent="0.3">
      <c r="A22" s="111"/>
      <c r="E22" s="115"/>
      <c r="F22" s="115"/>
      <c r="I22" s="115"/>
      <c r="J22" s="115"/>
    </row>
    <row r="23" spans="1:12" x14ac:dyDescent="0.3">
      <c r="A23" s="111"/>
      <c r="C23" s="122" t="str">
        <f>'Steer Gear Rm. Exhaust Fan'!C23</f>
        <v>ELBERT F. NUFABLE</v>
      </c>
      <c r="E23" s="149" t="str">
        <f>C23</f>
        <v>ELBERT F. NUFABLE</v>
      </c>
      <c r="F23" s="149"/>
      <c r="G23" s="149"/>
      <c r="I23" s="149" t="s">
        <v>3269</v>
      </c>
      <c r="J23" s="149"/>
      <c r="K23" s="149"/>
    </row>
    <row r="24" spans="1:12" x14ac:dyDescent="0.3">
      <c r="A24" s="111"/>
      <c r="C24" s="116" t="s">
        <v>3230</v>
      </c>
      <c r="E24" s="150" t="s">
        <v>2454</v>
      </c>
      <c r="F24" s="150"/>
      <c r="G24" s="150"/>
      <c r="I24" s="151" t="s">
        <v>2805</v>
      </c>
      <c r="J24" s="151"/>
      <c r="K24" s="151"/>
    </row>
    <row r="25" spans="1:12" x14ac:dyDescent="0.3">
      <c r="A25" s="111"/>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27" priority="1" operator="equal">
      <formula>"overdue"</formula>
    </cfRule>
  </conditionalFormatting>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F0"/>
  </sheetPr>
  <dimension ref="A1:L43"/>
  <sheetViews>
    <sheetView zoomScale="80" zoomScaleNormal="80" workbookViewId="0">
      <selection activeCell="J46" sqref="J46"/>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387</v>
      </c>
      <c r="D3" s="148" t="s">
        <v>8</v>
      </c>
      <c r="E3" s="148"/>
      <c r="F3" s="3" t="s">
        <v>1045</v>
      </c>
    </row>
    <row r="4" spans="1:12" ht="18" customHeight="1" x14ac:dyDescent="0.3">
      <c r="A4" s="147" t="s">
        <v>21</v>
      </c>
      <c r="B4" s="147"/>
      <c r="C4" s="17" t="s">
        <v>388</v>
      </c>
      <c r="D4" s="148" t="s">
        <v>9</v>
      </c>
      <c r="E4" s="148"/>
      <c r="F4" s="13"/>
    </row>
    <row r="5" spans="1:12" ht="18" customHeight="1" x14ac:dyDescent="0.3">
      <c r="A5" s="147" t="s">
        <v>22</v>
      </c>
      <c r="B5" s="147"/>
      <c r="C5" s="18" t="s">
        <v>389</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1046</v>
      </c>
      <c r="B8" s="31" t="s">
        <v>390</v>
      </c>
      <c r="C8" s="31" t="s">
        <v>391</v>
      </c>
      <c r="D8" s="20" t="s">
        <v>2</v>
      </c>
      <c r="E8" s="7">
        <v>43477</v>
      </c>
      <c r="F8" s="7">
        <v>44660</v>
      </c>
      <c r="G8" s="13"/>
      <c r="H8" s="8">
        <f>EDATE(F8-1,1)</f>
        <v>44689</v>
      </c>
      <c r="I8" s="11">
        <f t="shared" ref="I8:I17" ca="1" si="0">IF(ISBLANK(H8),"",H8-DATE(YEAR(NOW()),MONTH(NOW()),DAY(NOW())))</f>
        <v>12</v>
      </c>
      <c r="J8" s="9" t="str">
        <f t="shared" ref="J8:J18" ca="1" si="1">IF(I8="","",IF(I8&lt;0,"OVERDUE","NOT DUE"))</f>
        <v>NOT DUE</v>
      </c>
      <c r="K8" s="14"/>
      <c r="L8" s="10" t="s">
        <v>3232</v>
      </c>
    </row>
    <row r="9" spans="1:12" ht="27.6" x14ac:dyDescent="0.3">
      <c r="A9" s="9" t="s">
        <v>1047</v>
      </c>
      <c r="B9" s="31" t="s">
        <v>392</v>
      </c>
      <c r="C9" s="31" t="s">
        <v>393</v>
      </c>
      <c r="D9" s="20" t="s">
        <v>430</v>
      </c>
      <c r="E9" s="7">
        <v>43477</v>
      </c>
      <c r="F9" s="7">
        <v>44650</v>
      </c>
      <c r="G9" s="13"/>
      <c r="H9" s="8">
        <f>DATE(YEAR(F9),MONTH(F9)+2,DAY(F9)-1)</f>
        <v>44710</v>
      </c>
      <c r="I9" s="11">
        <f t="shared" ca="1" si="0"/>
        <v>33</v>
      </c>
      <c r="J9" s="9" t="str">
        <f t="shared" ca="1" si="1"/>
        <v>NOT DUE</v>
      </c>
      <c r="K9" s="14"/>
      <c r="L9" s="10"/>
    </row>
    <row r="10" spans="1:12" ht="69" x14ac:dyDescent="0.3">
      <c r="A10" s="9" t="s">
        <v>1048</v>
      </c>
      <c r="B10" s="31" t="s">
        <v>394</v>
      </c>
      <c r="C10" s="31" t="s">
        <v>395</v>
      </c>
      <c r="D10" s="20" t="s">
        <v>1</v>
      </c>
      <c r="E10" s="7">
        <v>43477</v>
      </c>
      <c r="F10" s="7">
        <v>44548</v>
      </c>
      <c r="G10" s="13"/>
      <c r="H10" s="8">
        <f t="shared" ref="H10:H29" si="2">DATE(YEAR(F10),MONTH(F10)+6,DAY(F10)-1)</f>
        <v>44729</v>
      </c>
      <c r="I10" s="11">
        <f t="shared" ca="1" si="0"/>
        <v>52</v>
      </c>
      <c r="J10" s="9" t="str">
        <f t="shared" ca="1" si="1"/>
        <v>NOT DUE</v>
      </c>
      <c r="K10" s="31"/>
      <c r="L10" s="10"/>
    </row>
    <row r="11" spans="1:12" ht="41.4" x14ac:dyDescent="0.3">
      <c r="A11" s="9" t="s">
        <v>1049</v>
      </c>
      <c r="B11" s="31" t="s">
        <v>396</v>
      </c>
      <c r="C11" s="31" t="s">
        <v>397</v>
      </c>
      <c r="D11" s="20" t="s">
        <v>1</v>
      </c>
      <c r="E11" s="7">
        <v>43477</v>
      </c>
      <c r="F11" s="7">
        <v>44548</v>
      </c>
      <c r="G11" s="13"/>
      <c r="H11" s="8">
        <f t="shared" si="2"/>
        <v>44729</v>
      </c>
      <c r="I11" s="11">
        <f t="shared" ca="1" si="0"/>
        <v>52</v>
      </c>
      <c r="J11" s="9" t="str">
        <f t="shared" ca="1" si="1"/>
        <v>NOT DUE</v>
      </c>
      <c r="K11" s="14"/>
      <c r="L11" s="10"/>
    </row>
    <row r="12" spans="1:12" ht="27.6" x14ac:dyDescent="0.3">
      <c r="A12" s="9" t="s">
        <v>1050</v>
      </c>
      <c r="B12" s="31" t="s">
        <v>398</v>
      </c>
      <c r="C12" s="31" t="s">
        <v>399</v>
      </c>
      <c r="D12" s="20" t="s">
        <v>1</v>
      </c>
      <c r="E12" s="7">
        <v>43477</v>
      </c>
      <c r="F12" s="7">
        <v>44548</v>
      </c>
      <c r="G12" s="13"/>
      <c r="H12" s="8">
        <f t="shared" si="2"/>
        <v>44729</v>
      </c>
      <c r="I12" s="11">
        <f t="shared" ca="1" si="0"/>
        <v>52</v>
      </c>
      <c r="J12" s="9" t="str">
        <f t="shared" ca="1" si="1"/>
        <v>NOT DUE</v>
      </c>
      <c r="K12" s="14"/>
      <c r="L12" s="10"/>
    </row>
    <row r="13" spans="1:12" ht="27.6" x14ac:dyDescent="0.3">
      <c r="A13" s="9" t="s">
        <v>1051</v>
      </c>
      <c r="B13" s="31" t="s">
        <v>400</v>
      </c>
      <c r="C13" s="31" t="s">
        <v>401</v>
      </c>
      <c r="D13" s="20" t="s">
        <v>1</v>
      </c>
      <c r="E13" s="7">
        <v>43477</v>
      </c>
      <c r="F13" s="7">
        <v>44548</v>
      </c>
      <c r="G13" s="13"/>
      <c r="H13" s="8">
        <f t="shared" si="2"/>
        <v>44729</v>
      </c>
      <c r="I13" s="11">
        <f t="shared" ca="1" si="0"/>
        <v>52</v>
      </c>
      <c r="J13" s="9" t="str">
        <f t="shared" ca="1" si="1"/>
        <v>NOT DUE</v>
      </c>
      <c r="K13" s="14"/>
      <c r="L13" s="10"/>
    </row>
    <row r="14" spans="1:12" ht="27.6" x14ac:dyDescent="0.3">
      <c r="A14" s="9" t="s">
        <v>1052</v>
      </c>
      <c r="B14" s="31" t="s">
        <v>402</v>
      </c>
      <c r="C14" s="31" t="s">
        <v>395</v>
      </c>
      <c r="D14" s="20" t="s">
        <v>1</v>
      </c>
      <c r="E14" s="7">
        <v>43477</v>
      </c>
      <c r="F14" s="7">
        <v>44548</v>
      </c>
      <c r="G14" s="13"/>
      <c r="H14" s="8">
        <f t="shared" si="2"/>
        <v>44729</v>
      </c>
      <c r="I14" s="11">
        <f t="shared" ca="1" si="0"/>
        <v>52</v>
      </c>
      <c r="J14" s="9" t="str">
        <f t="shared" ca="1" si="1"/>
        <v>NOT DUE</v>
      </c>
      <c r="K14" s="14"/>
      <c r="L14" s="10"/>
    </row>
    <row r="15" spans="1:12" ht="41.4" x14ac:dyDescent="0.3">
      <c r="A15" s="9" t="s">
        <v>1053</v>
      </c>
      <c r="B15" s="31" t="s">
        <v>403</v>
      </c>
      <c r="C15" s="31" t="s">
        <v>404</v>
      </c>
      <c r="D15" s="20" t="s">
        <v>1</v>
      </c>
      <c r="E15" s="7">
        <v>43477</v>
      </c>
      <c r="F15" s="7">
        <v>44548</v>
      </c>
      <c r="G15" s="13"/>
      <c r="H15" s="8">
        <f t="shared" si="2"/>
        <v>44729</v>
      </c>
      <c r="I15" s="11">
        <f t="shared" ca="1" si="0"/>
        <v>52</v>
      </c>
      <c r="J15" s="9" t="str">
        <f t="shared" ca="1" si="1"/>
        <v>NOT DUE</v>
      </c>
      <c r="K15" s="14"/>
      <c r="L15" s="10"/>
    </row>
    <row r="16" spans="1:12" ht="27.6" x14ac:dyDescent="0.3">
      <c r="A16" s="9" t="s">
        <v>1054</v>
      </c>
      <c r="B16" s="31" t="s">
        <v>405</v>
      </c>
      <c r="C16" s="31" t="s">
        <v>404</v>
      </c>
      <c r="D16" s="20" t="s">
        <v>1</v>
      </c>
      <c r="E16" s="7">
        <v>43477</v>
      </c>
      <c r="F16" s="7">
        <v>44548</v>
      </c>
      <c r="G16" s="13"/>
      <c r="H16" s="8">
        <f t="shared" si="2"/>
        <v>44729</v>
      </c>
      <c r="I16" s="11">
        <f t="shared" ca="1" si="0"/>
        <v>52</v>
      </c>
      <c r="J16" s="9" t="str">
        <f t="shared" ca="1" si="1"/>
        <v>NOT DUE</v>
      </c>
      <c r="K16" s="14"/>
      <c r="L16" s="10"/>
    </row>
    <row r="17" spans="1:12" ht="41.4" x14ac:dyDescent="0.3">
      <c r="A17" s="9" t="s">
        <v>1055</v>
      </c>
      <c r="B17" s="31" t="s">
        <v>406</v>
      </c>
      <c r="C17" s="31" t="s">
        <v>401</v>
      </c>
      <c r="D17" s="20" t="s">
        <v>1</v>
      </c>
      <c r="E17" s="7">
        <v>43477</v>
      </c>
      <c r="F17" s="7">
        <v>44548</v>
      </c>
      <c r="G17" s="13"/>
      <c r="H17" s="8">
        <f t="shared" si="2"/>
        <v>44729</v>
      </c>
      <c r="I17" s="11">
        <f t="shared" ca="1" si="0"/>
        <v>52</v>
      </c>
      <c r="J17" s="9" t="str">
        <f t="shared" ca="1" si="1"/>
        <v>NOT DUE</v>
      </c>
      <c r="K17" s="14"/>
      <c r="L17" s="10"/>
    </row>
    <row r="18" spans="1:12" ht="27.6" x14ac:dyDescent="0.3">
      <c r="A18" s="9" t="s">
        <v>1056</v>
      </c>
      <c r="B18" s="31" t="s">
        <v>407</v>
      </c>
      <c r="C18" s="31" t="s">
        <v>401</v>
      </c>
      <c r="D18" s="20" t="s">
        <v>1</v>
      </c>
      <c r="E18" s="7">
        <v>43477</v>
      </c>
      <c r="F18" s="7">
        <v>44548</v>
      </c>
      <c r="G18" s="13"/>
      <c r="H18" s="8">
        <f t="shared" si="2"/>
        <v>44729</v>
      </c>
      <c r="I18" s="11">
        <f t="shared" ref="I18:I35" ca="1" si="3">IF(ISBLANK(H18),"",H18-DATE(YEAR(NOW()),MONTH(NOW()),DAY(NOW())))</f>
        <v>52</v>
      </c>
      <c r="J18" s="9" t="str">
        <f t="shared" ca="1" si="1"/>
        <v>NOT DUE</v>
      </c>
      <c r="K18" s="14"/>
      <c r="L18" s="10"/>
    </row>
    <row r="19" spans="1:12" ht="27.6" x14ac:dyDescent="0.3">
      <c r="A19" s="9" t="s">
        <v>1057</v>
      </c>
      <c r="B19" s="31" t="s">
        <v>408</v>
      </c>
      <c r="C19" s="31" t="s">
        <v>401</v>
      </c>
      <c r="D19" s="20" t="s">
        <v>1</v>
      </c>
      <c r="E19" s="7">
        <v>43477</v>
      </c>
      <c r="F19" s="7">
        <v>44548</v>
      </c>
      <c r="G19" s="13"/>
      <c r="H19" s="8">
        <f t="shared" si="2"/>
        <v>44729</v>
      </c>
      <c r="I19" s="11">
        <f t="shared" ca="1" si="3"/>
        <v>52</v>
      </c>
      <c r="J19" s="9" t="str">
        <f t="shared" ref="J19:J30" ca="1" si="4">IF(I19="","",IF(I19&lt;0,"OVERDUE","NOT DUE"))</f>
        <v>NOT DUE</v>
      </c>
      <c r="K19" s="14"/>
      <c r="L19" s="10"/>
    </row>
    <row r="20" spans="1:12" ht="27.6" x14ac:dyDescent="0.3">
      <c r="A20" s="9" t="s">
        <v>1058</v>
      </c>
      <c r="B20" s="31" t="s">
        <v>409</v>
      </c>
      <c r="C20" s="31" t="s">
        <v>401</v>
      </c>
      <c r="D20" s="20" t="s">
        <v>1</v>
      </c>
      <c r="E20" s="7">
        <v>43477</v>
      </c>
      <c r="F20" s="7">
        <v>44548</v>
      </c>
      <c r="G20" s="13"/>
      <c r="H20" s="8">
        <f t="shared" si="2"/>
        <v>44729</v>
      </c>
      <c r="I20" s="11">
        <f t="shared" ca="1" si="3"/>
        <v>52</v>
      </c>
      <c r="J20" s="9" t="str">
        <f t="shared" ca="1" si="4"/>
        <v>NOT DUE</v>
      </c>
      <c r="K20" s="14"/>
      <c r="L20" s="10"/>
    </row>
    <row r="21" spans="1:12" ht="27.6" x14ac:dyDescent="0.3">
      <c r="A21" s="9" t="s">
        <v>1059</v>
      </c>
      <c r="B21" s="31" t="s">
        <v>410</v>
      </c>
      <c r="C21" s="31" t="s">
        <v>401</v>
      </c>
      <c r="D21" s="20" t="s">
        <v>1</v>
      </c>
      <c r="E21" s="7">
        <v>43477</v>
      </c>
      <c r="F21" s="7">
        <v>44548</v>
      </c>
      <c r="G21" s="13"/>
      <c r="H21" s="8">
        <f t="shared" si="2"/>
        <v>44729</v>
      </c>
      <c r="I21" s="11">
        <f t="shared" ca="1" si="3"/>
        <v>52</v>
      </c>
      <c r="J21" s="9" t="str">
        <f t="shared" ca="1" si="4"/>
        <v>NOT DUE</v>
      </c>
      <c r="K21" s="14"/>
      <c r="L21" s="10"/>
    </row>
    <row r="22" spans="1:12" ht="27.6" x14ac:dyDescent="0.3">
      <c r="A22" s="9" t="s">
        <v>1060</v>
      </c>
      <c r="B22" s="31" t="s">
        <v>411</v>
      </c>
      <c r="C22" s="31" t="s">
        <v>401</v>
      </c>
      <c r="D22" s="20" t="s">
        <v>1</v>
      </c>
      <c r="E22" s="7">
        <v>43477</v>
      </c>
      <c r="F22" s="7">
        <v>44548</v>
      </c>
      <c r="G22" s="13"/>
      <c r="H22" s="8">
        <f t="shared" si="2"/>
        <v>44729</v>
      </c>
      <c r="I22" s="11">
        <f t="shared" ca="1" si="3"/>
        <v>52</v>
      </c>
      <c r="J22" s="9" t="str">
        <f t="shared" ca="1" si="4"/>
        <v>NOT DUE</v>
      </c>
      <c r="K22" s="14"/>
      <c r="L22" s="10"/>
    </row>
    <row r="23" spans="1:12" ht="27.6" x14ac:dyDescent="0.3">
      <c r="A23" s="9" t="s">
        <v>1061</v>
      </c>
      <c r="B23" s="31" t="s">
        <v>412</v>
      </c>
      <c r="C23" s="31" t="s">
        <v>401</v>
      </c>
      <c r="D23" s="20" t="s">
        <v>1</v>
      </c>
      <c r="E23" s="7">
        <v>43477</v>
      </c>
      <c r="F23" s="7">
        <v>44548</v>
      </c>
      <c r="G23" s="13"/>
      <c r="H23" s="8">
        <f t="shared" si="2"/>
        <v>44729</v>
      </c>
      <c r="I23" s="11">
        <f t="shared" ca="1" si="3"/>
        <v>52</v>
      </c>
      <c r="J23" s="9" t="str">
        <f t="shared" ca="1" si="4"/>
        <v>NOT DUE</v>
      </c>
      <c r="K23" s="14"/>
      <c r="L23" s="10"/>
    </row>
    <row r="24" spans="1:12" ht="27.6" x14ac:dyDescent="0.3">
      <c r="A24" s="9" t="s">
        <v>1062</v>
      </c>
      <c r="B24" s="31" t="s">
        <v>413</v>
      </c>
      <c r="C24" s="31" t="s">
        <v>401</v>
      </c>
      <c r="D24" s="20" t="s">
        <v>1</v>
      </c>
      <c r="E24" s="7">
        <v>43477</v>
      </c>
      <c r="F24" s="7">
        <v>44548</v>
      </c>
      <c r="G24" s="13"/>
      <c r="H24" s="8">
        <f t="shared" si="2"/>
        <v>44729</v>
      </c>
      <c r="I24" s="11">
        <f t="shared" ca="1" si="3"/>
        <v>52</v>
      </c>
      <c r="J24" s="9" t="str">
        <f t="shared" ca="1" si="4"/>
        <v>NOT DUE</v>
      </c>
      <c r="K24" s="14"/>
      <c r="L24" s="10"/>
    </row>
    <row r="25" spans="1:12" ht="27.6" x14ac:dyDescent="0.3">
      <c r="A25" s="9" t="s">
        <v>1063</v>
      </c>
      <c r="B25" s="31" t="s">
        <v>414</v>
      </c>
      <c r="C25" s="31" t="s">
        <v>401</v>
      </c>
      <c r="D25" s="20" t="s">
        <v>1</v>
      </c>
      <c r="E25" s="7">
        <v>43477</v>
      </c>
      <c r="F25" s="7">
        <v>44548</v>
      </c>
      <c r="G25" s="13"/>
      <c r="H25" s="8">
        <f t="shared" si="2"/>
        <v>44729</v>
      </c>
      <c r="I25" s="11">
        <f t="shared" ca="1" si="3"/>
        <v>52</v>
      </c>
      <c r="J25" s="9" t="str">
        <f t="shared" ca="1" si="4"/>
        <v>NOT DUE</v>
      </c>
      <c r="K25" s="14"/>
      <c r="L25" s="10"/>
    </row>
    <row r="26" spans="1:12" ht="27.6" x14ac:dyDescent="0.3">
      <c r="A26" s="9" t="s">
        <v>1064</v>
      </c>
      <c r="B26" s="31" t="s">
        <v>415</v>
      </c>
      <c r="C26" s="31" t="s">
        <v>401</v>
      </c>
      <c r="D26" s="20" t="s">
        <v>1</v>
      </c>
      <c r="E26" s="7">
        <v>43477</v>
      </c>
      <c r="F26" s="7">
        <v>44548</v>
      </c>
      <c r="G26" s="13"/>
      <c r="H26" s="8">
        <f t="shared" si="2"/>
        <v>44729</v>
      </c>
      <c r="I26" s="11">
        <f t="shared" ca="1" si="3"/>
        <v>52</v>
      </c>
      <c r="J26" s="9" t="str">
        <f t="shared" ca="1" si="4"/>
        <v>NOT DUE</v>
      </c>
      <c r="K26" s="14"/>
      <c r="L26" s="10"/>
    </row>
    <row r="27" spans="1:12" ht="27.6" x14ac:dyDescent="0.3">
      <c r="A27" s="9" t="s">
        <v>1065</v>
      </c>
      <c r="B27" s="31" t="s">
        <v>416</v>
      </c>
      <c r="C27" s="31" t="s">
        <v>401</v>
      </c>
      <c r="D27" s="20" t="s">
        <v>1</v>
      </c>
      <c r="E27" s="7">
        <v>43477</v>
      </c>
      <c r="F27" s="7">
        <v>44548</v>
      </c>
      <c r="G27" s="13"/>
      <c r="H27" s="8">
        <f t="shared" si="2"/>
        <v>44729</v>
      </c>
      <c r="I27" s="11">
        <f t="shared" ca="1" si="3"/>
        <v>52</v>
      </c>
      <c r="J27" s="9" t="str">
        <f t="shared" ca="1" si="4"/>
        <v>NOT DUE</v>
      </c>
      <c r="K27" s="14"/>
      <c r="L27" s="10"/>
    </row>
    <row r="28" spans="1:12" ht="41.4" x14ac:dyDescent="0.3">
      <c r="A28" s="9" t="s">
        <v>1066</v>
      </c>
      <c r="B28" s="31" t="s">
        <v>417</v>
      </c>
      <c r="C28" s="31" t="s">
        <v>418</v>
      </c>
      <c r="D28" s="20" t="s">
        <v>1</v>
      </c>
      <c r="E28" s="7">
        <v>43477</v>
      </c>
      <c r="F28" s="7">
        <v>44548</v>
      </c>
      <c r="G28" s="13"/>
      <c r="H28" s="8">
        <f t="shared" si="2"/>
        <v>44729</v>
      </c>
      <c r="I28" s="11">
        <f t="shared" ca="1" si="3"/>
        <v>52</v>
      </c>
      <c r="J28" s="9" t="str">
        <f t="shared" ca="1" si="4"/>
        <v>NOT DUE</v>
      </c>
      <c r="K28" s="14"/>
      <c r="L28" s="10"/>
    </row>
    <row r="29" spans="1:12" ht="27.6" x14ac:dyDescent="0.3">
      <c r="A29" s="9" t="s">
        <v>1067</v>
      </c>
      <c r="B29" s="31" t="s">
        <v>419</v>
      </c>
      <c r="C29" s="31" t="s">
        <v>420</v>
      </c>
      <c r="D29" s="20" t="s">
        <v>1</v>
      </c>
      <c r="E29" s="7">
        <v>43477</v>
      </c>
      <c r="F29" s="7">
        <v>44548</v>
      </c>
      <c r="G29" s="13"/>
      <c r="H29" s="8">
        <f t="shared" si="2"/>
        <v>44729</v>
      </c>
      <c r="I29" s="11">
        <f t="shared" ca="1" si="3"/>
        <v>52</v>
      </c>
      <c r="J29" s="9" t="str">
        <f t="shared" ca="1" si="4"/>
        <v>NOT DUE</v>
      </c>
      <c r="K29" s="14"/>
      <c r="L29" s="10"/>
    </row>
    <row r="30" spans="1:12" x14ac:dyDescent="0.3">
      <c r="A30" s="9" t="s">
        <v>1068</v>
      </c>
      <c r="B30" s="31" t="s">
        <v>421</v>
      </c>
      <c r="C30" s="31" t="s">
        <v>422</v>
      </c>
      <c r="D30" s="20" t="s">
        <v>2</v>
      </c>
      <c r="E30" s="7">
        <v>41662</v>
      </c>
      <c r="F30" s="7">
        <v>44660</v>
      </c>
      <c r="G30" s="13"/>
      <c r="H30" s="8">
        <f>EDATE(F30-1,1)</f>
        <v>44689</v>
      </c>
      <c r="I30" s="11">
        <f t="shared" ca="1" si="3"/>
        <v>12</v>
      </c>
      <c r="J30" s="9" t="str">
        <f t="shared" ca="1" si="4"/>
        <v>NOT DUE</v>
      </c>
      <c r="K30" s="14"/>
      <c r="L30" s="10"/>
    </row>
    <row r="31" spans="1:12" x14ac:dyDescent="0.3">
      <c r="A31" s="9" t="s">
        <v>1069</v>
      </c>
      <c r="B31" s="31" t="s">
        <v>423</v>
      </c>
      <c r="C31" s="31" t="s">
        <v>424</v>
      </c>
      <c r="D31" s="20" t="s">
        <v>88</v>
      </c>
      <c r="E31" s="7">
        <v>41662</v>
      </c>
      <c r="F31" s="7">
        <v>44629</v>
      </c>
      <c r="G31" s="13"/>
      <c r="H31" s="8">
        <f>DATE(YEAR(F31)+1,MONTH(F31),DAY(F31)-1)</f>
        <v>44993</v>
      </c>
      <c r="I31" s="11">
        <f t="shared" ca="1" si="3"/>
        <v>316</v>
      </c>
      <c r="J31" s="9" t="str">
        <f t="shared" ref="J31:J35" ca="1" si="5">IF(I31="","",IF(I31&lt;0,"OVERDUE","NOT DUE"))</f>
        <v>NOT DUE</v>
      </c>
      <c r="K31" s="31" t="s">
        <v>432</v>
      </c>
      <c r="L31" s="10"/>
    </row>
    <row r="32" spans="1:12" x14ac:dyDescent="0.3">
      <c r="A32" s="9" t="s">
        <v>1070</v>
      </c>
      <c r="B32" s="31" t="s">
        <v>423</v>
      </c>
      <c r="C32" s="31" t="s">
        <v>425</v>
      </c>
      <c r="D32" s="20" t="s">
        <v>2</v>
      </c>
      <c r="E32" s="7">
        <v>41662</v>
      </c>
      <c r="F32" s="7">
        <f>F30</f>
        <v>44660</v>
      </c>
      <c r="G32" s="13"/>
      <c r="H32" s="8">
        <f>EDATE(F32-1,1)</f>
        <v>44689</v>
      </c>
      <c r="I32" s="11">
        <f t="shared" ca="1" si="3"/>
        <v>12</v>
      </c>
      <c r="J32" s="9" t="str">
        <f t="shared" ca="1" si="5"/>
        <v>NOT DUE</v>
      </c>
      <c r="K32" s="31"/>
      <c r="L32" s="109" t="s">
        <v>3284</v>
      </c>
    </row>
    <row r="33" spans="1:12" ht="24" x14ac:dyDescent="0.3">
      <c r="A33" s="9" t="s">
        <v>1071</v>
      </c>
      <c r="B33" s="31" t="s">
        <v>426</v>
      </c>
      <c r="C33" s="31" t="s">
        <v>427</v>
      </c>
      <c r="D33" s="20" t="s">
        <v>2</v>
      </c>
      <c r="E33" s="7">
        <v>41662</v>
      </c>
      <c r="F33" s="7">
        <f>F32</f>
        <v>44660</v>
      </c>
      <c r="G33" s="13"/>
      <c r="H33" s="8">
        <f>EDATE(F33-1,1)</f>
        <v>44689</v>
      </c>
      <c r="I33" s="11">
        <f t="shared" ca="1" si="3"/>
        <v>12</v>
      </c>
      <c r="J33" s="9" t="str">
        <f t="shared" ca="1" si="5"/>
        <v>NOT DUE</v>
      </c>
      <c r="K33" s="31"/>
      <c r="L33" s="10" t="s">
        <v>3296</v>
      </c>
    </row>
    <row r="34" spans="1:12" x14ac:dyDescent="0.3">
      <c r="A34" s="9" t="s">
        <v>1072</v>
      </c>
      <c r="B34" s="31" t="s">
        <v>426</v>
      </c>
      <c r="C34" s="31" t="s">
        <v>455</v>
      </c>
      <c r="D34" s="20" t="s">
        <v>431</v>
      </c>
      <c r="E34" s="7">
        <v>41662</v>
      </c>
      <c r="F34" s="7">
        <v>42909</v>
      </c>
      <c r="G34" s="13"/>
      <c r="H34" s="8">
        <f>DATE(YEAR(F34)+5,MONTH(F34),DAY(F34)-1)</f>
        <v>44734</v>
      </c>
      <c r="I34" s="11">
        <f t="shared" ca="1" si="3"/>
        <v>57</v>
      </c>
      <c r="J34" s="9" t="str">
        <f t="shared" ca="1" si="5"/>
        <v>NOT DUE</v>
      </c>
      <c r="K34" s="31"/>
      <c r="L34" s="10"/>
    </row>
    <row r="35" spans="1:12" ht="48" x14ac:dyDescent="0.3">
      <c r="A35" s="9" t="s">
        <v>1073</v>
      </c>
      <c r="B35" s="31" t="s">
        <v>428</v>
      </c>
      <c r="C35" s="31" t="s">
        <v>429</v>
      </c>
      <c r="D35" s="20" t="s">
        <v>88</v>
      </c>
      <c r="E35" s="7">
        <v>41662</v>
      </c>
      <c r="F35" s="7">
        <v>44557</v>
      </c>
      <c r="G35" s="13"/>
      <c r="H35" s="8">
        <f>DATE(YEAR(F35)+1,MONTH(F35),DAY(F35)-1)</f>
        <v>44921</v>
      </c>
      <c r="I35" s="11">
        <f t="shared" ca="1" si="3"/>
        <v>244</v>
      </c>
      <c r="J35" s="9" t="str">
        <f t="shared" ca="1" si="5"/>
        <v>NOT DUE</v>
      </c>
      <c r="K35" s="31" t="s">
        <v>433</v>
      </c>
      <c r="L35" s="109" t="s">
        <v>3297</v>
      </c>
    </row>
    <row r="36" spans="1:12" x14ac:dyDescent="0.3">
      <c r="A36" s="111"/>
    </row>
    <row r="37" spans="1:12" x14ac:dyDescent="0.3">
      <c r="A37" s="111"/>
    </row>
    <row r="38" spans="1:12" x14ac:dyDescent="0.3">
      <c r="A38" s="111"/>
    </row>
    <row r="39" spans="1:12" x14ac:dyDescent="0.3">
      <c r="A39" s="111"/>
      <c r="B39" s="112" t="s">
        <v>2808</v>
      </c>
      <c r="C39" s="113"/>
      <c r="D39" s="117" t="s">
        <v>2807</v>
      </c>
      <c r="H39" s="112" t="s">
        <v>2806</v>
      </c>
      <c r="I39" s="114"/>
    </row>
    <row r="40" spans="1:12" x14ac:dyDescent="0.3">
      <c r="A40" s="111"/>
      <c r="E40" s="115"/>
      <c r="F40" s="115"/>
      <c r="I40" s="115"/>
      <c r="J40" s="115"/>
    </row>
    <row r="41" spans="1:12" x14ac:dyDescent="0.3">
      <c r="A41" s="111"/>
      <c r="C41" s="122" t="str">
        <f>'Axial Flow Fan for Pipe Passage'!C23</f>
        <v>ELBERT F. NUFABLE</v>
      </c>
      <c r="E41" s="149" t="str">
        <f>C41</f>
        <v>ELBERT F. NUFABLE</v>
      </c>
      <c r="F41" s="149"/>
      <c r="G41" s="149"/>
      <c r="I41" s="149" t="s">
        <v>3269</v>
      </c>
      <c r="J41" s="149"/>
      <c r="K41" s="149"/>
    </row>
    <row r="42" spans="1:12" x14ac:dyDescent="0.3">
      <c r="A42" s="111"/>
      <c r="C42" s="116" t="s">
        <v>3230</v>
      </c>
      <c r="E42" s="150" t="s">
        <v>2454</v>
      </c>
      <c r="F42" s="150"/>
      <c r="G42" s="150"/>
      <c r="I42" s="151" t="s">
        <v>2805</v>
      </c>
      <c r="J42" s="151"/>
      <c r="K42" s="151"/>
    </row>
    <row r="43" spans="1:12" x14ac:dyDescent="0.3">
      <c r="A43" s="111"/>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8:J35">
    <cfRule type="cellIs" dxfId="226" priority="1" operator="equal">
      <formula>"overdue"</formula>
    </cfRule>
  </conditionalFormatting>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F0"/>
  </sheetPr>
  <dimension ref="A1:L43"/>
  <sheetViews>
    <sheetView workbookViewId="0">
      <selection activeCell="I50" sqref="I50"/>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434</v>
      </c>
      <c r="D3" s="148" t="s">
        <v>8</v>
      </c>
      <c r="E3" s="148"/>
      <c r="F3" s="3" t="s">
        <v>1074</v>
      </c>
    </row>
    <row r="4" spans="1:12" ht="18" customHeight="1" x14ac:dyDescent="0.3">
      <c r="A4" s="147" t="s">
        <v>21</v>
      </c>
      <c r="B4" s="147"/>
      <c r="C4" s="17" t="s">
        <v>388</v>
      </c>
      <c r="D4" s="148" t="s">
        <v>9</v>
      </c>
      <c r="E4" s="148"/>
      <c r="F4" s="13"/>
    </row>
    <row r="5" spans="1:12" ht="18" customHeight="1" x14ac:dyDescent="0.3">
      <c r="A5" s="147" t="s">
        <v>22</v>
      </c>
      <c r="B5" s="147"/>
      <c r="C5" s="18" t="s">
        <v>389</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1017</v>
      </c>
      <c r="B8" s="31" t="s">
        <v>390</v>
      </c>
      <c r="C8" s="31" t="s">
        <v>391</v>
      </c>
      <c r="D8" s="20" t="s">
        <v>2</v>
      </c>
      <c r="E8" s="7">
        <v>43477</v>
      </c>
      <c r="F8" s="7">
        <v>44660</v>
      </c>
      <c r="G8" s="13"/>
      <c r="H8" s="8">
        <f>EDATE(F8-1,1)</f>
        <v>44689</v>
      </c>
      <c r="I8" s="11">
        <f t="shared" ref="I8:I35" ca="1" si="0">IF(ISBLANK(H8),"",H8-DATE(YEAR(NOW()),MONTH(NOW()),DAY(NOW())))</f>
        <v>12</v>
      </c>
      <c r="J8" s="9" t="str">
        <f t="shared" ref="J8:J35" ca="1" si="1">IF(I8="","",IF(I8&lt;0,"OVERDUE","NOT DUE"))</f>
        <v>NOT DUE</v>
      </c>
      <c r="K8" s="14"/>
      <c r="L8" s="10" t="s">
        <v>3245</v>
      </c>
    </row>
    <row r="9" spans="1:12" ht="27.6" x14ac:dyDescent="0.3">
      <c r="A9" s="9" t="s">
        <v>1018</v>
      </c>
      <c r="B9" s="31" t="s">
        <v>392</v>
      </c>
      <c r="C9" s="31" t="s">
        <v>393</v>
      </c>
      <c r="D9" s="20" t="s">
        <v>430</v>
      </c>
      <c r="E9" s="7">
        <v>43477</v>
      </c>
      <c r="F9" s="7">
        <f>'Starbd Side Pilot Ladder Assist'!F9</f>
        <v>44650</v>
      </c>
      <c r="G9" s="13"/>
      <c r="H9" s="8">
        <f>DATE(YEAR(F9),MONTH(F9)+2,DAY(F9)-1)</f>
        <v>44710</v>
      </c>
      <c r="I9" s="11">
        <f t="shared" ca="1" si="0"/>
        <v>33</v>
      </c>
      <c r="J9" s="9" t="str">
        <f t="shared" ca="1" si="1"/>
        <v>NOT DUE</v>
      </c>
      <c r="K9" s="14"/>
      <c r="L9" s="10"/>
    </row>
    <row r="10" spans="1:12" ht="69" x14ac:dyDescent="0.3">
      <c r="A10" s="9" t="s">
        <v>1019</v>
      </c>
      <c r="B10" s="31" t="s">
        <v>394</v>
      </c>
      <c r="C10" s="31" t="s">
        <v>395</v>
      </c>
      <c r="D10" s="20" t="s">
        <v>1</v>
      </c>
      <c r="E10" s="7">
        <v>43477</v>
      </c>
      <c r="F10" s="7">
        <v>44597</v>
      </c>
      <c r="G10" s="13"/>
      <c r="H10" s="8">
        <f t="shared" ref="H10:H29" si="2">DATE(YEAR(F10),MONTH(F10)+6,DAY(F10)-1)</f>
        <v>44777</v>
      </c>
      <c r="I10" s="11">
        <f t="shared" ca="1" si="0"/>
        <v>100</v>
      </c>
      <c r="J10" s="9" t="str">
        <f t="shared" ca="1" si="1"/>
        <v>NOT DUE</v>
      </c>
      <c r="K10" s="31"/>
      <c r="L10" s="123"/>
    </row>
    <row r="11" spans="1:12" ht="41.4" x14ac:dyDescent="0.3">
      <c r="A11" s="9" t="s">
        <v>1020</v>
      </c>
      <c r="B11" s="31" t="s">
        <v>396</v>
      </c>
      <c r="C11" s="31" t="s">
        <v>397</v>
      </c>
      <c r="D11" s="20" t="s">
        <v>1</v>
      </c>
      <c r="E11" s="7">
        <v>43477</v>
      </c>
      <c r="F11" s="7">
        <v>44597</v>
      </c>
      <c r="G11" s="13"/>
      <c r="H11" s="8">
        <f t="shared" si="2"/>
        <v>44777</v>
      </c>
      <c r="I11" s="11">
        <f t="shared" ca="1" si="0"/>
        <v>100</v>
      </c>
      <c r="J11" s="9" t="str">
        <f t="shared" ca="1" si="1"/>
        <v>NOT DUE</v>
      </c>
      <c r="K11" s="14"/>
      <c r="L11" s="10"/>
    </row>
    <row r="12" spans="1:12" ht="27.6" x14ac:dyDescent="0.3">
      <c r="A12" s="9" t="s">
        <v>1021</v>
      </c>
      <c r="B12" s="31" t="s">
        <v>398</v>
      </c>
      <c r="C12" s="31" t="s">
        <v>399</v>
      </c>
      <c r="D12" s="20" t="s">
        <v>1</v>
      </c>
      <c r="E12" s="7">
        <v>43477</v>
      </c>
      <c r="F12" s="7">
        <v>44597</v>
      </c>
      <c r="G12" s="13"/>
      <c r="H12" s="8">
        <f t="shared" si="2"/>
        <v>44777</v>
      </c>
      <c r="I12" s="11">
        <f t="shared" ca="1" si="0"/>
        <v>100</v>
      </c>
      <c r="J12" s="9" t="str">
        <f t="shared" ca="1" si="1"/>
        <v>NOT DUE</v>
      </c>
      <c r="K12" s="14"/>
      <c r="L12" s="10"/>
    </row>
    <row r="13" spans="1:12" ht="27.6" x14ac:dyDescent="0.3">
      <c r="A13" s="9" t="s">
        <v>1022</v>
      </c>
      <c r="B13" s="31" t="s">
        <v>400</v>
      </c>
      <c r="C13" s="31" t="s">
        <v>401</v>
      </c>
      <c r="D13" s="20" t="s">
        <v>1</v>
      </c>
      <c r="E13" s="7">
        <v>43477</v>
      </c>
      <c r="F13" s="7">
        <v>44597</v>
      </c>
      <c r="G13" s="13"/>
      <c r="H13" s="8">
        <f t="shared" si="2"/>
        <v>44777</v>
      </c>
      <c r="I13" s="11">
        <f t="shared" ca="1" si="0"/>
        <v>100</v>
      </c>
      <c r="J13" s="9" t="str">
        <f t="shared" ca="1" si="1"/>
        <v>NOT DUE</v>
      </c>
      <c r="K13" s="14"/>
      <c r="L13" s="10"/>
    </row>
    <row r="14" spans="1:12" ht="27.6" x14ac:dyDescent="0.3">
      <c r="A14" s="9" t="s">
        <v>1023</v>
      </c>
      <c r="B14" s="31" t="s">
        <v>402</v>
      </c>
      <c r="C14" s="31" t="s">
        <v>395</v>
      </c>
      <c r="D14" s="20" t="s">
        <v>1</v>
      </c>
      <c r="E14" s="7">
        <v>43477</v>
      </c>
      <c r="F14" s="7">
        <v>44597</v>
      </c>
      <c r="G14" s="13"/>
      <c r="H14" s="8">
        <f t="shared" si="2"/>
        <v>44777</v>
      </c>
      <c r="I14" s="11">
        <f t="shared" ca="1" si="0"/>
        <v>100</v>
      </c>
      <c r="J14" s="9" t="str">
        <f t="shared" ca="1" si="1"/>
        <v>NOT DUE</v>
      </c>
      <c r="K14" s="14"/>
      <c r="L14" s="10"/>
    </row>
    <row r="15" spans="1:12" ht="41.4" x14ac:dyDescent="0.3">
      <c r="A15" s="9" t="s">
        <v>1024</v>
      </c>
      <c r="B15" s="31" t="s">
        <v>403</v>
      </c>
      <c r="C15" s="31" t="s">
        <v>404</v>
      </c>
      <c r="D15" s="20" t="s">
        <v>1</v>
      </c>
      <c r="E15" s="7">
        <v>43477</v>
      </c>
      <c r="F15" s="7">
        <v>44597</v>
      </c>
      <c r="G15" s="13"/>
      <c r="H15" s="8">
        <f t="shared" si="2"/>
        <v>44777</v>
      </c>
      <c r="I15" s="11">
        <f t="shared" ca="1" si="0"/>
        <v>100</v>
      </c>
      <c r="J15" s="9" t="str">
        <f t="shared" ca="1" si="1"/>
        <v>NOT DUE</v>
      </c>
      <c r="K15" s="14"/>
      <c r="L15" s="10"/>
    </row>
    <row r="16" spans="1:12" ht="27.6" x14ac:dyDescent="0.3">
      <c r="A16" s="9" t="s">
        <v>1025</v>
      </c>
      <c r="B16" s="31" t="s">
        <v>405</v>
      </c>
      <c r="C16" s="31" t="s">
        <v>404</v>
      </c>
      <c r="D16" s="20" t="s">
        <v>1</v>
      </c>
      <c r="E16" s="7">
        <v>43477</v>
      </c>
      <c r="F16" s="7">
        <v>44597</v>
      </c>
      <c r="G16" s="13"/>
      <c r="H16" s="8">
        <f t="shared" si="2"/>
        <v>44777</v>
      </c>
      <c r="I16" s="11">
        <f t="shared" ca="1" si="0"/>
        <v>100</v>
      </c>
      <c r="J16" s="9" t="str">
        <f t="shared" ca="1" si="1"/>
        <v>NOT DUE</v>
      </c>
      <c r="K16" s="14"/>
      <c r="L16" s="10"/>
    </row>
    <row r="17" spans="1:12" ht="41.4" x14ac:dyDescent="0.3">
      <c r="A17" s="9" t="s">
        <v>1026</v>
      </c>
      <c r="B17" s="31" t="s">
        <v>406</v>
      </c>
      <c r="C17" s="31" t="s">
        <v>401</v>
      </c>
      <c r="D17" s="20" t="s">
        <v>1</v>
      </c>
      <c r="E17" s="7">
        <v>43477</v>
      </c>
      <c r="F17" s="7">
        <v>44597</v>
      </c>
      <c r="G17" s="13"/>
      <c r="H17" s="8">
        <f t="shared" si="2"/>
        <v>44777</v>
      </c>
      <c r="I17" s="11">
        <f t="shared" ca="1" si="0"/>
        <v>100</v>
      </c>
      <c r="J17" s="9" t="str">
        <f t="shared" ca="1" si="1"/>
        <v>NOT DUE</v>
      </c>
      <c r="K17" s="14"/>
      <c r="L17" s="10"/>
    </row>
    <row r="18" spans="1:12" ht="27.6" x14ac:dyDescent="0.3">
      <c r="A18" s="9" t="s">
        <v>1027</v>
      </c>
      <c r="B18" s="31" t="s">
        <v>407</v>
      </c>
      <c r="C18" s="31" t="s">
        <v>401</v>
      </c>
      <c r="D18" s="20" t="s">
        <v>1</v>
      </c>
      <c r="E18" s="7">
        <v>43477</v>
      </c>
      <c r="F18" s="7">
        <v>44597</v>
      </c>
      <c r="G18" s="13"/>
      <c r="H18" s="8">
        <f t="shared" si="2"/>
        <v>44777</v>
      </c>
      <c r="I18" s="11">
        <f t="shared" ca="1" si="0"/>
        <v>100</v>
      </c>
      <c r="J18" s="9" t="str">
        <f t="shared" ca="1" si="1"/>
        <v>NOT DUE</v>
      </c>
      <c r="K18" s="14"/>
      <c r="L18" s="10"/>
    </row>
    <row r="19" spans="1:12" ht="27.6" x14ac:dyDescent="0.3">
      <c r="A19" s="9" t="s">
        <v>1028</v>
      </c>
      <c r="B19" s="31" t="s">
        <v>408</v>
      </c>
      <c r="C19" s="31" t="s">
        <v>401</v>
      </c>
      <c r="D19" s="20" t="s">
        <v>1</v>
      </c>
      <c r="E19" s="7">
        <v>43477</v>
      </c>
      <c r="F19" s="7">
        <v>44597</v>
      </c>
      <c r="G19" s="13"/>
      <c r="H19" s="8">
        <f t="shared" si="2"/>
        <v>44777</v>
      </c>
      <c r="I19" s="11">
        <f t="shared" ca="1" si="0"/>
        <v>100</v>
      </c>
      <c r="J19" s="9" t="str">
        <f t="shared" ca="1" si="1"/>
        <v>NOT DUE</v>
      </c>
      <c r="K19" s="14"/>
      <c r="L19" s="10"/>
    </row>
    <row r="20" spans="1:12" ht="27.6" x14ac:dyDescent="0.3">
      <c r="A20" s="9" t="s">
        <v>1029</v>
      </c>
      <c r="B20" s="31" t="s">
        <v>409</v>
      </c>
      <c r="C20" s="31" t="s">
        <v>401</v>
      </c>
      <c r="D20" s="20" t="s">
        <v>1</v>
      </c>
      <c r="E20" s="7">
        <v>43477</v>
      </c>
      <c r="F20" s="7">
        <v>44597</v>
      </c>
      <c r="G20" s="13"/>
      <c r="H20" s="8">
        <f t="shared" si="2"/>
        <v>44777</v>
      </c>
      <c r="I20" s="11">
        <f t="shared" ca="1" si="0"/>
        <v>100</v>
      </c>
      <c r="J20" s="9" t="str">
        <f t="shared" ca="1" si="1"/>
        <v>NOT DUE</v>
      </c>
      <c r="K20" s="14"/>
      <c r="L20" s="10"/>
    </row>
    <row r="21" spans="1:12" ht="27.6" x14ac:dyDescent="0.3">
      <c r="A21" s="9" t="s">
        <v>1030</v>
      </c>
      <c r="B21" s="31" t="s">
        <v>410</v>
      </c>
      <c r="C21" s="31" t="s">
        <v>401</v>
      </c>
      <c r="D21" s="20" t="s">
        <v>1</v>
      </c>
      <c r="E21" s="7">
        <v>43477</v>
      </c>
      <c r="F21" s="7">
        <v>44597</v>
      </c>
      <c r="G21" s="13"/>
      <c r="H21" s="8">
        <f t="shared" si="2"/>
        <v>44777</v>
      </c>
      <c r="I21" s="11">
        <f t="shared" ca="1" si="0"/>
        <v>100</v>
      </c>
      <c r="J21" s="9" t="str">
        <f t="shared" ca="1" si="1"/>
        <v>NOT DUE</v>
      </c>
      <c r="K21" s="14"/>
      <c r="L21" s="10"/>
    </row>
    <row r="22" spans="1:12" ht="27.6" x14ac:dyDescent="0.3">
      <c r="A22" s="9" t="s">
        <v>1031</v>
      </c>
      <c r="B22" s="31" t="s">
        <v>411</v>
      </c>
      <c r="C22" s="31" t="s">
        <v>401</v>
      </c>
      <c r="D22" s="20" t="s">
        <v>1</v>
      </c>
      <c r="E22" s="7">
        <v>43477</v>
      </c>
      <c r="F22" s="7">
        <v>44597</v>
      </c>
      <c r="G22" s="13"/>
      <c r="H22" s="8">
        <f t="shared" si="2"/>
        <v>44777</v>
      </c>
      <c r="I22" s="11">
        <f t="shared" ca="1" si="0"/>
        <v>100</v>
      </c>
      <c r="J22" s="9" t="str">
        <f t="shared" ca="1" si="1"/>
        <v>NOT DUE</v>
      </c>
      <c r="K22" s="14"/>
      <c r="L22" s="10"/>
    </row>
    <row r="23" spans="1:12" ht="27.6" x14ac:dyDescent="0.3">
      <c r="A23" s="9" t="s">
        <v>1032</v>
      </c>
      <c r="B23" s="31" t="s">
        <v>412</v>
      </c>
      <c r="C23" s="31" t="s">
        <v>401</v>
      </c>
      <c r="D23" s="20" t="s">
        <v>1</v>
      </c>
      <c r="E23" s="7">
        <v>43477</v>
      </c>
      <c r="F23" s="7">
        <v>44597</v>
      </c>
      <c r="G23" s="13"/>
      <c r="H23" s="8">
        <f t="shared" si="2"/>
        <v>44777</v>
      </c>
      <c r="I23" s="11">
        <f t="shared" ca="1" si="0"/>
        <v>100</v>
      </c>
      <c r="J23" s="9" t="str">
        <f t="shared" ca="1" si="1"/>
        <v>NOT DUE</v>
      </c>
      <c r="K23" s="14"/>
      <c r="L23" s="10"/>
    </row>
    <row r="24" spans="1:12" ht="27.6" x14ac:dyDescent="0.3">
      <c r="A24" s="9" t="s">
        <v>1033</v>
      </c>
      <c r="B24" s="31" t="s">
        <v>413</v>
      </c>
      <c r="C24" s="31" t="s">
        <v>401</v>
      </c>
      <c r="D24" s="20" t="s">
        <v>1</v>
      </c>
      <c r="E24" s="7">
        <v>43477</v>
      </c>
      <c r="F24" s="7">
        <v>44597</v>
      </c>
      <c r="G24" s="13"/>
      <c r="H24" s="8">
        <f t="shared" si="2"/>
        <v>44777</v>
      </c>
      <c r="I24" s="11">
        <f t="shared" ca="1" si="0"/>
        <v>100</v>
      </c>
      <c r="J24" s="9" t="str">
        <f t="shared" ca="1" si="1"/>
        <v>NOT DUE</v>
      </c>
      <c r="K24" s="14"/>
      <c r="L24" s="10"/>
    </row>
    <row r="25" spans="1:12" ht="27.6" x14ac:dyDescent="0.3">
      <c r="A25" s="9" t="s">
        <v>1034</v>
      </c>
      <c r="B25" s="31" t="s">
        <v>414</v>
      </c>
      <c r="C25" s="31" t="s">
        <v>401</v>
      </c>
      <c r="D25" s="20" t="s">
        <v>1</v>
      </c>
      <c r="E25" s="7">
        <v>43477</v>
      </c>
      <c r="F25" s="7">
        <v>44597</v>
      </c>
      <c r="G25" s="13"/>
      <c r="H25" s="8">
        <f t="shared" si="2"/>
        <v>44777</v>
      </c>
      <c r="I25" s="11">
        <f t="shared" ca="1" si="0"/>
        <v>100</v>
      </c>
      <c r="J25" s="9" t="str">
        <f t="shared" ca="1" si="1"/>
        <v>NOT DUE</v>
      </c>
      <c r="K25" s="14"/>
      <c r="L25" s="10"/>
    </row>
    <row r="26" spans="1:12" ht="27.6" x14ac:dyDescent="0.3">
      <c r="A26" s="9" t="s">
        <v>1035</v>
      </c>
      <c r="B26" s="31" t="s">
        <v>415</v>
      </c>
      <c r="C26" s="31" t="s">
        <v>401</v>
      </c>
      <c r="D26" s="20" t="s">
        <v>1</v>
      </c>
      <c r="E26" s="7">
        <v>43477</v>
      </c>
      <c r="F26" s="7">
        <v>44597</v>
      </c>
      <c r="G26" s="13"/>
      <c r="H26" s="8">
        <f t="shared" si="2"/>
        <v>44777</v>
      </c>
      <c r="I26" s="11">
        <f t="shared" ca="1" si="0"/>
        <v>100</v>
      </c>
      <c r="J26" s="9" t="str">
        <f t="shared" ca="1" si="1"/>
        <v>NOT DUE</v>
      </c>
      <c r="K26" s="14"/>
      <c r="L26" s="10"/>
    </row>
    <row r="27" spans="1:12" ht="27.6" x14ac:dyDescent="0.3">
      <c r="A27" s="9" t="s">
        <v>1036</v>
      </c>
      <c r="B27" s="31" t="s">
        <v>416</v>
      </c>
      <c r="C27" s="31" t="s">
        <v>401</v>
      </c>
      <c r="D27" s="20" t="s">
        <v>1</v>
      </c>
      <c r="E27" s="7">
        <v>43477</v>
      </c>
      <c r="F27" s="7">
        <v>44597</v>
      </c>
      <c r="G27" s="13"/>
      <c r="H27" s="8">
        <f t="shared" si="2"/>
        <v>44777</v>
      </c>
      <c r="I27" s="11">
        <f t="shared" ca="1" si="0"/>
        <v>100</v>
      </c>
      <c r="J27" s="9" t="str">
        <f t="shared" ca="1" si="1"/>
        <v>NOT DUE</v>
      </c>
      <c r="K27" s="14"/>
      <c r="L27" s="10"/>
    </row>
    <row r="28" spans="1:12" ht="41.4" x14ac:dyDescent="0.3">
      <c r="A28" s="9" t="s">
        <v>1037</v>
      </c>
      <c r="B28" s="31" t="s">
        <v>417</v>
      </c>
      <c r="C28" s="31" t="s">
        <v>418</v>
      </c>
      <c r="D28" s="20" t="s">
        <v>1</v>
      </c>
      <c r="E28" s="7">
        <v>43477</v>
      </c>
      <c r="F28" s="7">
        <v>44597</v>
      </c>
      <c r="G28" s="13"/>
      <c r="H28" s="8">
        <f t="shared" si="2"/>
        <v>44777</v>
      </c>
      <c r="I28" s="11">
        <f t="shared" ca="1" si="0"/>
        <v>100</v>
      </c>
      <c r="J28" s="9" t="str">
        <f t="shared" ca="1" si="1"/>
        <v>NOT DUE</v>
      </c>
      <c r="K28" s="14"/>
      <c r="L28" s="10"/>
    </row>
    <row r="29" spans="1:12" ht="27.6" x14ac:dyDescent="0.3">
      <c r="A29" s="9" t="s">
        <v>1038</v>
      </c>
      <c r="B29" s="31" t="s">
        <v>419</v>
      </c>
      <c r="C29" s="31" t="s">
        <v>420</v>
      </c>
      <c r="D29" s="20" t="s">
        <v>1</v>
      </c>
      <c r="E29" s="7">
        <v>43477</v>
      </c>
      <c r="F29" s="7">
        <v>44597</v>
      </c>
      <c r="G29" s="13"/>
      <c r="H29" s="8">
        <f t="shared" si="2"/>
        <v>44777</v>
      </c>
      <c r="I29" s="11">
        <f t="shared" ca="1" si="0"/>
        <v>100</v>
      </c>
      <c r="J29" s="9" t="str">
        <f t="shared" ca="1" si="1"/>
        <v>NOT DUE</v>
      </c>
      <c r="K29" s="14"/>
      <c r="L29" s="109" t="s">
        <v>3303</v>
      </c>
    </row>
    <row r="30" spans="1:12" x14ac:dyDescent="0.3">
      <c r="A30" s="9" t="s">
        <v>1039</v>
      </c>
      <c r="B30" s="31" t="s">
        <v>421</v>
      </c>
      <c r="C30" s="31" t="s">
        <v>422</v>
      </c>
      <c r="D30" s="20" t="s">
        <v>2</v>
      </c>
      <c r="E30" s="7">
        <v>41662</v>
      </c>
      <c r="F30" s="7">
        <f>'Starbd Side Pilot Ladder Assist'!F30</f>
        <v>44660</v>
      </c>
      <c r="G30" s="13"/>
      <c r="H30" s="8">
        <f>EDATE(F30-1,1)</f>
        <v>44689</v>
      </c>
      <c r="I30" s="11">
        <f t="shared" ca="1" si="0"/>
        <v>12</v>
      </c>
      <c r="J30" s="9" t="str">
        <f t="shared" ca="1" si="1"/>
        <v>NOT DUE</v>
      </c>
      <c r="K30" s="14"/>
      <c r="L30" s="10"/>
    </row>
    <row r="31" spans="1:12" x14ac:dyDescent="0.3">
      <c r="A31" s="9" t="s">
        <v>1040</v>
      </c>
      <c r="B31" s="31" t="s">
        <v>423</v>
      </c>
      <c r="C31" s="31" t="s">
        <v>424</v>
      </c>
      <c r="D31" s="20" t="s">
        <v>88</v>
      </c>
      <c r="E31" s="7">
        <v>41662</v>
      </c>
      <c r="F31" s="7">
        <f>'Starbd Side Pilot Ladder Assist'!F31</f>
        <v>44629</v>
      </c>
      <c r="G31" s="13"/>
      <c r="H31" s="8">
        <f>DATE(YEAR(F31)+1,MONTH(F31),DAY(F31)-1)</f>
        <v>44993</v>
      </c>
      <c r="I31" s="11">
        <f t="shared" ca="1" si="0"/>
        <v>316</v>
      </c>
      <c r="J31" s="9" t="str">
        <f t="shared" ca="1" si="1"/>
        <v>NOT DUE</v>
      </c>
      <c r="K31" s="31" t="s">
        <v>432</v>
      </c>
      <c r="L31" s="10"/>
    </row>
    <row r="32" spans="1:12" x14ac:dyDescent="0.3">
      <c r="A32" s="9" t="s">
        <v>1041</v>
      </c>
      <c r="B32" s="31" t="s">
        <v>423</v>
      </c>
      <c r="C32" s="31" t="s">
        <v>425</v>
      </c>
      <c r="D32" s="20" t="s">
        <v>2</v>
      </c>
      <c r="E32" s="7">
        <v>41662</v>
      </c>
      <c r="F32" s="7">
        <f>F30</f>
        <v>44660</v>
      </c>
      <c r="G32" s="13"/>
      <c r="H32" s="8">
        <f>EDATE(F32-1,1)</f>
        <v>44689</v>
      </c>
      <c r="I32" s="11">
        <f t="shared" ca="1" si="0"/>
        <v>12</v>
      </c>
      <c r="J32" s="9" t="str">
        <f t="shared" ca="1" si="1"/>
        <v>NOT DUE</v>
      </c>
      <c r="K32" s="31"/>
      <c r="L32" s="10"/>
    </row>
    <row r="33" spans="1:12" x14ac:dyDescent="0.3">
      <c r="A33" s="9" t="s">
        <v>1042</v>
      </c>
      <c r="B33" s="31" t="s">
        <v>426</v>
      </c>
      <c r="C33" s="31" t="s">
        <v>427</v>
      </c>
      <c r="D33" s="20" t="s">
        <v>2</v>
      </c>
      <c r="E33" s="7">
        <v>41662</v>
      </c>
      <c r="F33" s="7">
        <f>F30</f>
        <v>44660</v>
      </c>
      <c r="G33" s="13"/>
      <c r="H33" s="8">
        <f>EDATE(F33-1,1)</f>
        <v>44689</v>
      </c>
      <c r="I33" s="11">
        <f t="shared" ca="1" si="0"/>
        <v>12</v>
      </c>
      <c r="J33" s="9" t="str">
        <f t="shared" ca="1" si="1"/>
        <v>NOT DUE</v>
      </c>
      <c r="K33" s="31"/>
      <c r="L33" s="10"/>
    </row>
    <row r="34" spans="1:12" x14ac:dyDescent="0.3">
      <c r="A34" s="9" t="s">
        <v>1043</v>
      </c>
      <c r="B34" s="31" t="s">
        <v>426</v>
      </c>
      <c r="C34" s="31" t="s">
        <v>455</v>
      </c>
      <c r="D34" s="20" t="s">
        <v>431</v>
      </c>
      <c r="E34" s="7">
        <v>41662</v>
      </c>
      <c r="F34" s="7">
        <v>44255</v>
      </c>
      <c r="G34" s="13"/>
      <c r="H34" s="8">
        <f>DATE(YEAR(F34)+5,MONTH(F34),DAY(F34)-1)</f>
        <v>46080</v>
      </c>
      <c r="I34" s="11">
        <f t="shared" ca="1" si="0"/>
        <v>1403</v>
      </c>
      <c r="J34" s="9" t="str">
        <f t="shared" ca="1" si="1"/>
        <v>NOT DUE</v>
      </c>
      <c r="K34" s="31"/>
      <c r="L34" s="10"/>
    </row>
    <row r="35" spans="1:12" ht="48" x14ac:dyDescent="0.3">
      <c r="A35" s="9" t="s">
        <v>1044</v>
      </c>
      <c r="B35" s="31" t="s">
        <v>428</v>
      </c>
      <c r="C35" s="31" t="s">
        <v>429</v>
      </c>
      <c r="D35" s="20" t="s">
        <v>88</v>
      </c>
      <c r="E35" s="7">
        <v>41662</v>
      </c>
      <c r="F35" s="7">
        <v>44557</v>
      </c>
      <c r="G35" s="13"/>
      <c r="H35" s="8">
        <f>DATE(YEAR(F35)+1,MONTH(F35),DAY(F35)-1)</f>
        <v>44921</v>
      </c>
      <c r="I35" s="11">
        <f t="shared" ca="1" si="0"/>
        <v>244</v>
      </c>
      <c r="J35" s="9" t="str">
        <f t="shared" ca="1" si="1"/>
        <v>NOT DUE</v>
      </c>
      <c r="K35" s="31" t="s">
        <v>433</v>
      </c>
      <c r="L35" s="109" t="s">
        <v>3297</v>
      </c>
    </row>
    <row r="36" spans="1:12" x14ac:dyDescent="0.3">
      <c r="A36" s="111"/>
    </row>
    <row r="37" spans="1:12" x14ac:dyDescent="0.3">
      <c r="A37" s="111"/>
    </row>
    <row r="38" spans="1:12" x14ac:dyDescent="0.3">
      <c r="A38" s="111"/>
    </row>
    <row r="39" spans="1:12" x14ac:dyDescent="0.3">
      <c r="A39" s="111"/>
      <c r="B39" s="112" t="s">
        <v>2808</v>
      </c>
      <c r="C39" s="113"/>
      <c r="D39" s="117" t="s">
        <v>2807</v>
      </c>
      <c r="H39" s="112" t="s">
        <v>2806</v>
      </c>
      <c r="I39" s="114"/>
    </row>
    <row r="40" spans="1:12" x14ac:dyDescent="0.3">
      <c r="A40" s="111"/>
      <c r="E40" s="115"/>
      <c r="F40" s="115"/>
      <c r="I40" s="115"/>
      <c r="J40" s="115"/>
    </row>
    <row r="41" spans="1:12" x14ac:dyDescent="0.3">
      <c r="A41" s="111"/>
      <c r="C41" s="122" t="str">
        <f>'Starbd Side Pilot Ladder Assist'!C41</f>
        <v>ELBERT F. NUFABLE</v>
      </c>
      <c r="E41" s="149" t="str">
        <f>C41</f>
        <v>ELBERT F. NUFABLE</v>
      </c>
      <c r="F41" s="149"/>
      <c r="G41" s="149"/>
      <c r="I41" s="149" t="s">
        <v>3269</v>
      </c>
      <c r="J41" s="149"/>
      <c r="K41" s="149"/>
    </row>
    <row r="42" spans="1:12" x14ac:dyDescent="0.3">
      <c r="A42" s="111"/>
      <c r="C42" s="116" t="s">
        <v>3230</v>
      </c>
      <c r="E42" s="150" t="s">
        <v>2454</v>
      </c>
      <c r="F42" s="150"/>
      <c r="G42" s="150"/>
      <c r="I42" s="151" t="s">
        <v>2805</v>
      </c>
      <c r="J42" s="151"/>
      <c r="K42" s="151"/>
    </row>
    <row r="43" spans="1:12" x14ac:dyDescent="0.3">
      <c r="A43" s="111"/>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8:J35">
    <cfRule type="cellIs" dxfId="225"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F0"/>
  </sheetPr>
  <dimension ref="A1:L53"/>
  <sheetViews>
    <sheetView workbookViewId="0">
      <selection activeCell="I27" sqref="I27"/>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435</v>
      </c>
      <c r="D3" s="148" t="s">
        <v>8</v>
      </c>
      <c r="E3" s="148"/>
      <c r="F3" s="3" t="s">
        <v>1075</v>
      </c>
    </row>
    <row r="4" spans="1:12" ht="18" customHeight="1" x14ac:dyDescent="0.3">
      <c r="A4" s="147" t="s">
        <v>21</v>
      </c>
      <c r="B4" s="147"/>
      <c r="C4" s="17" t="s">
        <v>436</v>
      </c>
      <c r="D4" s="148" t="s">
        <v>9</v>
      </c>
      <c r="E4" s="148"/>
      <c r="F4" s="13"/>
    </row>
    <row r="5" spans="1:12" ht="18" customHeight="1" x14ac:dyDescent="0.3">
      <c r="A5" s="147" t="s">
        <v>22</v>
      </c>
      <c r="B5" s="147"/>
      <c r="C5" s="18" t="s">
        <v>389</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1076</v>
      </c>
      <c r="B8" s="31" t="s">
        <v>437</v>
      </c>
      <c r="C8" s="31" t="s">
        <v>438</v>
      </c>
      <c r="D8" s="20" t="s">
        <v>1</v>
      </c>
      <c r="E8" s="7">
        <v>41662</v>
      </c>
      <c r="F8" s="7">
        <v>44632</v>
      </c>
      <c r="G8" s="13"/>
      <c r="H8" s="8">
        <f t="shared" ref="H8" si="0">DATE(YEAR(F8),MONTH(F8)+6,DAY(F8)-1)</f>
        <v>44815</v>
      </c>
      <c r="I8" s="11">
        <f t="shared" ref="I8:I34" ca="1" si="1">IF(ISBLANK(H8),"",H8-DATE(YEAR(NOW()),MONTH(NOW()),DAY(NOW())))</f>
        <v>138</v>
      </c>
      <c r="J8" s="9" t="str">
        <f t="shared" ref="J8:J34" ca="1" si="2">IF(I8="","",IF(I8&lt;0,"OVERDUE","NOT DUE"))</f>
        <v>NOT DUE</v>
      </c>
      <c r="K8" s="31"/>
      <c r="L8" s="10"/>
    </row>
    <row r="9" spans="1:12" x14ac:dyDescent="0.3">
      <c r="A9" s="9" t="s">
        <v>1077</v>
      </c>
      <c r="B9" s="31" t="s">
        <v>439</v>
      </c>
      <c r="C9" s="31" t="s">
        <v>393</v>
      </c>
      <c r="D9" s="20" t="s">
        <v>430</v>
      </c>
      <c r="E9" s="7">
        <v>41662</v>
      </c>
      <c r="F9" s="7">
        <f>'Port Side Pilot Ladder Assist'!F9</f>
        <v>44650</v>
      </c>
      <c r="G9" s="13"/>
      <c r="H9" s="8">
        <f>DATE(YEAR(F9),MONTH(F9)+2,DAY(F9)-1)</f>
        <v>44710</v>
      </c>
      <c r="I9" s="11">
        <f t="shared" ca="1" si="1"/>
        <v>33</v>
      </c>
      <c r="J9" s="9" t="str">
        <f t="shared" ca="1" si="2"/>
        <v>NOT DUE</v>
      </c>
      <c r="K9" s="31"/>
      <c r="L9" s="10"/>
    </row>
    <row r="10" spans="1:12" x14ac:dyDescent="0.3">
      <c r="A10" s="9" t="s">
        <v>1078</v>
      </c>
      <c r="B10" s="31" t="s">
        <v>439</v>
      </c>
      <c r="C10" s="31" t="s">
        <v>440</v>
      </c>
      <c r="D10" s="20" t="s">
        <v>1</v>
      </c>
      <c r="E10" s="7">
        <v>41662</v>
      </c>
      <c r="F10" s="7">
        <f>F8</f>
        <v>44632</v>
      </c>
      <c r="G10" s="13"/>
      <c r="H10" s="8">
        <f t="shared" ref="H10:H11" si="3">DATE(YEAR(F10),MONTH(F10)+6,DAY(F10)-1)</f>
        <v>44815</v>
      </c>
      <c r="I10" s="11">
        <f t="shared" ca="1" si="1"/>
        <v>138</v>
      </c>
      <c r="J10" s="9" t="str">
        <f t="shared" ca="1" si="2"/>
        <v>NOT DUE</v>
      </c>
      <c r="K10" s="31"/>
      <c r="L10" s="10"/>
    </row>
    <row r="11" spans="1:12" ht="27.6" x14ac:dyDescent="0.3">
      <c r="A11" s="9" t="s">
        <v>1079</v>
      </c>
      <c r="B11" s="31" t="s">
        <v>390</v>
      </c>
      <c r="C11" s="31" t="s">
        <v>441</v>
      </c>
      <c r="D11" s="20" t="s">
        <v>1</v>
      </c>
      <c r="E11" s="7">
        <v>41662</v>
      </c>
      <c r="F11" s="7">
        <f>F10</f>
        <v>44632</v>
      </c>
      <c r="G11" s="13"/>
      <c r="H11" s="8">
        <f t="shared" si="3"/>
        <v>44815</v>
      </c>
      <c r="I11" s="11">
        <f t="shared" ca="1" si="1"/>
        <v>138</v>
      </c>
      <c r="J11" s="9" t="str">
        <f t="shared" ca="1" si="2"/>
        <v>NOT DUE</v>
      </c>
      <c r="K11" s="31"/>
      <c r="L11" s="10"/>
    </row>
    <row r="12" spans="1:12" ht="27.6" x14ac:dyDescent="0.3">
      <c r="A12" s="9" t="s">
        <v>1080</v>
      </c>
      <c r="B12" s="31" t="s">
        <v>390</v>
      </c>
      <c r="C12" s="31" t="s">
        <v>393</v>
      </c>
      <c r="D12" s="20" t="s">
        <v>465</v>
      </c>
      <c r="E12" s="7">
        <v>41662</v>
      </c>
      <c r="F12" s="7">
        <f>F9</f>
        <v>44650</v>
      </c>
      <c r="G12" s="13"/>
      <c r="H12" s="8">
        <f>DATE(YEAR(F12),MONTH(F12)+2,DAY(F12)-1)</f>
        <v>44710</v>
      </c>
      <c r="I12" s="11">
        <f t="shared" ca="1" si="1"/>
        <v>33</v>
      </c>
      <c r="J12" s="9" t="str">
        <f t="shared" ca="1" si="2"/>
        <v>NOT DUE</v>
      </c>
      <c r="K12" s="31"/>
      <c r="L12" s="10"/>
    </row>
    <row r="13" spans="1:12" x14ac:dyDescent="0.3">
      <c r="A13" s="9" t="s">
        <v>1081</v>
      </c>
      <c r="B13" s="31" t="s">
        <v>442</v>
      </c>
      <c r="C13" s="31" t="s">
        <v>393</v>
      </c>
      <c r="D13" s="20" t="s">
        <v>430</v>
      </c>
      <c r="E13" s="7">
        <v>41662</v>
      </c>
      <c r="F13" s="7">
        <f>F12</f>
        <v>44650</v>
      </c>
      <c r="G13" s="13"/>
      <c r="H13" s="8">
        <f>DATE(YEAR(F13),MONTH(F13)+2,DAY(F13)-1)</f>
        <v>44710</v>
      </c>
      <c r="I13" s="11">
        <f t="shared" ca="1" si="1"/>
        <v>33</v>
      </c>
      <c r="J13" s="9" t="str">
        <f t="shared" ca="1" si="2"/>
        <v>NOT DUE</v>
      </c>
      <c r="K13" s="31"/>
      <c r="L13" s="10"/>
    </row>
    <row r="14" spans="1:12" x14ac:dyDescent="0.3">
      <c r="A14" s="9" t="s">
        <v>1082</v>
      </c>
      <c r="B14" s="31" t="s">
        <v>442</v>
      </c>
      <c r="C14" s="31" t="s">
        <v>443</v>
      </c>
      <c r="D14" s="20" t="s">
        <v>1</v>
      </c>
      <c r="E14" s="7">
        <v>41662</v>
      </c>
      <c r="F14" s="7">
        <f>F11</f>
        <v>44632</v>
      </c>
      <c r="G14" s="13"/>
      <c r="H14" s="8">
        <f t="shared" ref="H14" si="4">DATE(YEAR(F14),MONTH(F14)+6,DAY(F14)-1)</f>
        <v>44815</v>
      </c>
      <c r="I14" s="11">
        <f t="shared" ca="1" si="1"/>
        <v>138</v>
      </c>
      <c r="J14" s="9" t="str">
        <f t="shared" ca="1" si="2"/>
        <v>NOT DUE</v>
      </c>
      <c r="K14" s="31"/>
      <c r="L14" s="10"/>
    </row>
    <row r="15" spans="1:12" x14ac:dyDescent="0.3">
      <c r="A15" s="9" t="s">
        <v>1083</v>
      </c>
      <c r="B15" s="31" t="s">
        <v>444</v>
      </c>
      <c r="C15" s="31" t="s">
        <v>393</v>
      </c>
      <c r="D15" s="20" t="s">
        <v>430</v>
      </c>
      <c r="E15" s="7">
        <v>41662</v>
      </c>
      <c r="F15" s="7">
        <f>F13</f>
        <v>44650</v>
      </c>
      <c r="G15" s="13"/>
      <c r="H15" s="8">
        <f>DATE(YEAR(F15),MONTH(F15)+2,DAY(F15)-1)</f>
        <v>44710</v>
      </c>
      <c r="I15" s="11">
        <f t="shared" ca="1" si="1"/>
        <v>33</v>
      </c>
      <c r="J15" s="9" t="str">
        <f t="shared" ca="1" si="2"/>
        <v>NOT DUE</v>
      </c>
      <c r="K15" s="31"/>
      <c r="L15" s="10"/>
    </row>
    <row r="16" spans="1:12" x14ac:dyDescent="0.3">
      <c r="A16" s="9" t="s">
        <v>1084</v>
      </c>
      <c r="B16" s="31" t="s">
        <v>444</v>
      </c>
      <c r="C16" s="31" t="s">
        <v>445</v>
      </c>
      <c r="D16" s="20" t="s">
        <v>1</v>
      </c>
      <c r="E16" s="7">
        <v>41662</v>
      </c>
      <c r="F16" s="7">
        <v>44632</v>
      </c>
      <c r="G16" s="13"/>
      <c r="H16" s="8">
        <f t="shared" ref="H16:H18" si="5">DATE(YEAR(F16),MONTH(F16)+6,DAY(F16)-1)</f>
        <v>44815</v>
      </c>
      <c r="I16" s="11">
        <f t="shared" ca="1" si="1"/>
        <v>138</v>
      </c>
      <c r="J16" s="9" t="str">
        <f t="shared" ca="1" si="2"/>
        <v>NOT DUE</v>
      </c>
      <c r="K16" s="31"/>
      <c r="L16" s="10"/>
    </row>
    <row r="17" spans="1:12" ht="69" x14ac:dyDescent="0.3">
      <c r="A17" s="9" t="s">
        <v>1085</v>
      </c>
      <c r="B17" s="31" t="s">
        <v>446</v>
      </c>
      <c r="C17" s="31" t="s">
        <v>397</v>
      </c>
      <c r="D17" s="20" t="s">
        <v>1</v>
      </c>
      <c r="E17" s="7">
        <v>41662</v>
      </c>
      <c r="F17" s="7">
        <f>F16</f>
        <v>44632</v>
      </c>
      <c r="G17" s="13"/>
      <c r="H17" s="8">
        <f t="shared" si="5"/>
        <v>44815</v>
      </c>
      <c r="I17" s="11">
        <f t="shared" ca="1" si="1"/>
        <v>138</v>
      </c>
      <c r="J17" s="9" t="str">
        <f t="shared" ca="1" si="2"/>
        <v>NOT DUE</v>
      </c>
      <c r="K17" s="31"/>
      <c r="L17" s="10"/>
    </row>
    <row r="18" spans="1:12" x14ac:dyDescent="0.3">
      <c r="A18" s="9" t="s">
        <v>1086</v>
      </c>
      <c r="B18" s="31" t="s">
        <v>447</v>
      </c>
      <c r="C18" s="31" t="s">
        <v>440</v>
      </c>
      <c r="D18" s="20" t="s">
        <v>1</v>
      </c>
      <c r="E18" s="7">
        <v>41662</v>
      </c>
      <c r="F18" s="7">
        <f>F14</f>
        <v>44632</v>
      </c>
      <c r="G18" s="13"/>
      <c r="H18" s="8">
        <f t="shared" si="5"/>
        <v>44815</v>
      </c>
      <c r="I18" s="11">
        <f t="shared" ca="1" si="1"/>
        <v>138</v>
      </c>
      <c r="J18" s="9" t="str">
        <f t="shared" ca="1" si="2"/>
        <v>NOT DUE</v>
      </c>
      <c r="K18" s="31" t="s">
        <v>466</v>
      </c>
      <c r="L18" s="10"/>
    </row>
    <row r="19" spans="1:12" x14ac:dyDescent="0.3">
      <c r="A19" s="9" t="s">
        <v>1087</v>
      </c>
      <c r="B19" s="31" t="s">
        <v>447</v>
      </c>
      <c r="C19" s="31" t="s">
        <v>393</v>
      </c>
      <c r="D19" s="20" t="s">
        <v>430</v>
      </c>
      <c r="E19" s="7">
        <v>41662</v>
      </c>
      <c r="F19" s="7">
        <f>F15</f>
        <v>44650</v>
      </c>
      <c r="G19" s="13"/>
      <c r="H19" s="8">
        <f>DATE(YEAR(F19),MONTH(F19)+2,DAY(F19)-1)</f>
        <v>44710</v>
      </c>
      <c r="I19" s="11">
        <f t="shared" ca="1" si="1"/>
        <v>33</v>
      </c>
      <c r="J19" s="9" t="str">
        <f t="shared" ca="1" si="2"/>
        <v>NOT DUE</v>
      </c>
      <c r="K19" s="31"/>
      <c r="L19" s="10"/>
    </row>
    <row r="20" spans="1:12" x14ac:dyDescent="0.3">
      <c r="A20" s="9" t="s">
        <v>1088</v>
      </c>
      <c r="B20" s="31" t="s">
        <v>448</v>
      </c>
      <c r="C20" s="31" t="s">
        <v>449</v>
      </c>
      <c r="D20" s="20" t="s">
        <v>1</v>
      </c>
      <c r="E20" s="7">
        <v>41662</v>
      </c>
      <c r="F20" s="7">
        <f>F18</f>
        <v>44632</v>
      </c>
      <c r="G20" s="13"/>
      <c r="H20" s="8">
        <f t="shared" ref="H20:H21" si="6">DATE(YEAR(F20),MONTH(F20)+6,DAY(F20)-1)</f>
        <v>44815</v>
      </c>
      <c r="I20" s="11">
        <f t="shared" ca="1" si="1"/>
        <v>138</v>
      </c>
      <c r="J20" s="9" t="str">
        <f t="shared" ca="1" si="2"/>
        <v>NOT DUE</v>
      </c>
      <c r="K20" s="31" t="s">
        <v>467</v>
      </c>
      <c r="L20" s="10"/>
    </row>
    <row r="21" spans="1:12" x14ac:dyDescent="0.3">
      <c r="A21" s="9" t="s">
        <v>1089</v>
      </c>
      <c r="B21" s="31" t="s">
        <v>450</v>
      </c>
      <c r="C21" s="31" t="s">
        <v>451</v>
      </c>
      <c r="D21" s="20" t="s">
        <v>1</v>
      </c>
      <c r="E21" s="7">
        <v>41662</v>
      </c>
      <c r="F21" s="7">
        <f>F20</f>
        <v>44632</v>
      </c>
      <c r="G21" s="13"/>
      <c r="H21" s="8">
        <f t="shared" si="6"/>
        <v>44815</v>
      </c>
      <c r="I21" s="11">
        <f t="shared" ca="1" si="1"/>
        <v>138</v>
      </c>
      <c r="J21" s="9" t="str">
        <f t="shared" ca="1" si="2"/>
        <v>NOT DUE</v>
      </c>
      <c r="K21" s="31"/>
      <c r="L21" s="10"/>
    </row>
    <row r="22" spans="1:12" x14ac:dyDescent="0.3">
      <c r="A22" s="9" t="s">
        <v>1090</v>
      </c>
      <c r="B22" s="31" t="s">
        <v>450</v>
      </c>
      <c r="C22" s="31" t="s">
        <v>393</v>
      </c>
      <c r="D22" s="20" t="s">
        <v>430</v>
      </c>
      <c r="E22" s="7">
        <v>41662</v>
      </c>
      <c r="F22" s="7">
        <f>F19</f>
        <v>44650</v>
      </c>
      <c r="G22" s="13"/>
      <c r="H22" s="8">
        <f>DATE(YEAR(F22),MONTH(F22)+2,DAY(F22)-1)</f>
        <v>44710</v>
      </c>
      <c r="I22" s="11">
        <f t="shared" ca="1" si="1"/>
        <v>33</v>
      </c>
      <c r="J22" s="9" t="str">
        <f t="shared" ca="1" si="2"/>
        <v>NOT DUE</v>
      </c>
      <c r="K22" s="31"/>
      <c r="L22" s="10"/>
    </row>
    <row r="23" spans="1:12" ht="27.6" x14ac:dyDescent="0.3">
      <c r="A23" s="9" t="s">
        <v>1091</v>
      </c>
      <c r="B23" s="31" t="s">
        <v>452</v>
      </c>
      <c r="C23" s="31" t="s">
        <v>401</v>
      </c>
      <c r="D23" s="20" t="s">
        <v>1</v>
      </c>
      <c r="E23" s="7">
        <v>41662</v>
      </c>
      <c r="F23" s="7">
        <f>F20</f>
        <v>44632</v>
      </c>
      <c r="G23" s="13"/>
      <c r="H23" s="8">
        <f t="shared" ref="H23:H24" si="7">DATE(YEAR(F23),MONTH(F23)+6,DAY(F23)-1)</f>
        <v>44815</v>
      </c>
      <c r="I23" s="11">
        <f t="shared" ca="1" si="1"/>
        <v>138</v>
      </c>
      <c r="J23" s="9" t="str">
        <f t="shared" ca="1" si="2"/>
        <v>NOT DUE</v>
      </c>
      <c r="K23" s="31"/>
      <c r="L23" s="10"/>
    </row>
    <row r="24" spans="1:12" ht="41.4" x14ac:dyDescent="0.3">
      <c r="A24" s="9" t="s">
        <v>1092</v>
      </c>
      <c r="B24" s="31" t="s">
        <v>453</v>
      </c>
      <c r="C24" s="31" t="s">
        <v>395</v>
      </c>
      <c r="D24" s="20" t="s">
        <v>1</v>
      </c>
      <c r="E24" s="7">
        <v>41662</v>
      </c>
      <c r="F24" s="7">
        <f>F23</f>
        <v>44632</v>
      </c>
      <c r="G24" s="13"/>
      <c r="H24" s="8">
        <f t="shared" si="7"/>
        <v>44815</v>
      </c>
      <c r="I24" s="11">
        <f t="shared" ca="1" si="1"/>
        <v>138</v>
      </c>
      <c r="J24" s="9" t="str">
        <f t="shared" ca="1" si="2"/>
        <v>NOT DUE</v>
      </c>
      <c r="K24" s="31"/>
      <c r="L24" s="10"/>
    </row>
    <row r="25" spans="1:12" ht="41.4" x14ac:dyDescent="0.3">
      <c r="A25" s="9" t="s">
        <v>1093</v>
      </c>
      <c r="B25" s="31" t="s">
        <v>453</v>
      </c>
      <c r="C25" s="31" t="s">
        <v>393</v>
      </c>
      <c r="D25" s="20" t="s">
        <v>430</v>
      </c>
      <c r="E25" s="7">
        <v>41662</v>
      </c>
      <c r="F25" s="7">
        <f>F22</f>
        <v>44650</v>
      </c>
      <c r="G25" s="13"/>
      <c r="H25" s="8">
        <f>DATE(YEAR(F25),MONTH(F25)+2,DAY(F25)-1)</f>
        <v>44710</v>
      </c>
      <c r="I25" s="11">
        <f t="shared" ca="1" si="1"/>
        <v>33</v>
      </c>
      <c r="J25" s="9" t="str">
        <f t="shared" ca="1" si="2"/>
        <v>NOT DUE</v>
      </c>
      <c r="K25" s="31"/>
      <c r="L25" s="10"/>
    </row>
    <row r="26" spans="1:12" x14ac:dyDescent="0.3">
      <c r="A26" s="9" t="s">
        <v>1094</v>
      </c>
      <c r="B26" s="31" t="s">
        <v>421</v>
      </c>
      <c r="C26" s="31" t="s">
        <v>422</v>
      </c>
      <c r="D26" s="20" t="s">
        <v>430</v>
      </c>
      <c r="E26" s="7">
        <v>41662</v>
      </c>
      <c r="F26" s="7">
        <f>F25</f>
        <v>44650</v>
      </c>
      <c r="G26" s="13"/>
      <c r="H26" s="8">
        <f>DATE(YEAR(F26),MONTH(F26)+2,DAY(F26)-1)</f>
        <v>44710</v>
      </c>
      <c r="I26" s="11">
        <f t="shared" ca="1" si="1"/>
        <v>33</v>
      </c>
      <c r="J26" s="9" t="str">
        <f t="shared" ca="1" si="2"/>
        <v>NOT DUE</v>
      </c>
      <c r="K26" s="31"/>
      <c r="L26" s="10"/>
    </row>
    <row r="27" spans="1:12" ht="36" x14ac:dyDescent="0.3">
      <c r="A27" s="9" t="s">
        <v>1095</v>
      </c>
      <c r="B27" s="31" t="s">
        <v>421</v>
      </c>
      <c r="C27" s="31" t="s">
        <v>424</v>
      </c>
      <c r="D27" s="20" t="s">
        <v>88</v>
      </c>
      <c r="E27" s="7">
        <v>41662</v>
      </c>
      <c r="F27" s="7">
        <v>44623</v>
      </c>
      <c r="G27" s="13"/>
      <c r="H27" s="8">
        <f>DATE(YEAR(F27)+1,MONTH(F27),DAY(F27)-1)</f>
        <v>44987</v>
      </c>
      <c r="I27" s="11">
        <f t="shared" ca="1" si="1"/>
        <v>310</v>
      </c>
      <c r="J27" s="9" t="str">
        <f t="shared" ca="1" si="2"/>
        <v>NOT DUE</v>
      </c>
      <c r="K27" s="31" t="s">
        <v>432</v>
      </c>
      <c r="L27" s="10" t="s">
        <v>3298</v>
      </c>
    </row>
    <row r="28" spans="1:12" ht="27.6" x14ac:dyDescent="0.3">
      <c r="A28" s="9" t="s">
        <v>1096</v>
      </c>
      <c r="B28" s="31" t="s">
        <v>426</v>
      </c>
      <c r="C28" s="31" t="s">
        <v>454</v>
      </c>
      <c r="D28" s="20" t="s">
        <v>430</v>
      </c>
      <c r="E28" s="7">
        <v>41662</v>
      </c>
      <c r="F28" s="7">
        <f>F15</f>
        <v>44650</v>
      </c>
      <c r="G28" s="13"/>
      <c r="H28" s="8">
        <f>DATE(YEAR(F28),MONTH(F28)+2,DAY(F28)-1)</f>
        <v>44710</v>
      </c>
      <c r="I28" s="11">
        <f t="shared" ca="1" si="1"/>
        <v>33</v>
      </c>
      <c r="J28" s="9" t="str">
        <f t="shared" ca="1" si="2"/>
        <v>NOT DUE</v>
      </c>
      <c r="K28" s="31"/>
      <c r="L28" s="10"/>
    </row>
    <row r="29" spans="1:12" x14ac:dyDescent="0.3">
      <c r="A29" s="9" t="s">
        <v>1097</v>
      </c>
      <c r="B29" s="31" t="s">
        <v>426</v>
      </c>
      <c r="C29" s="31" t="s">
        <v>455</v>
      </c>
      <c r="D29" s="20" t="s">
        <v>431</v>
      </c>
      <c r="E29" s="7">
        <v>41662</v>
      </c>
      <c r="F29" s="7">
        <v>43392</v>
      </c>
      <c r="G29" s="13"/>
      <c r="H29" s="8">
        <f>DATE(YEAR(F29)+5,MONTH(F29),DAY(F29)-1)</f>
        <v>45217</v>
      </c>
      <c r="I29" s="11">
        <f t="shared" ca="1" si="1"/>
        <v>540</v>
      </c>
      <c r="J29" s="9" t="str">
        <f t="shared" ca="1" si="2"/>
        <v>NOT DUE</v>
      </c>
      <c r="K29" s="31" t="s">
        <v>468</v>
      </c>
      <c r="L29" s="10" t="s">
        <v>1513</v>
      </c>
    </row>
    <row r="30" spans="1:12" ht="27.6" x14ac:dyDescent="0.3">
      <c r="A30" s="9" t="s">
        <v>1098</v>
      </c>
      <c r="B30" s="31" t="s">
        <v>456</v>
      </c>
      <c r="C30" s="31" t="s">
        <v>457</v>
      </c>
      <c r="D30" s="20" t="s">
        <v>1</v>
      </c>
      <c r="E30" s="7">
        <v>41662</v>
      </c>
      <c r="F30" s="7">
        <f>F26</f>
        <v>44650</v>
      </c>
      <c r="G30" s="13"/>
      <c r="H30" s="8">
        <f t="shared" ref="H30:H41" si="8">DATE(YEAR(F30),MONTH(F30)+6,DAY(F30)-1)</f>
        <v>44833</v>
      </c>
      <c r="I30" s="11">
        <f t="shared" ca="1" si="1"/>
        <v>156</v>
      </c>
      <c r="J30" s="9" t="str">
        <f t="shared" ca="1" si="2"/>
        <v>NOT DUE</v>
      </c>
      <c r="K30" s="31"/>
      <c r="L30" s="10"/>
    </row>
    <row r="31" spans="1:12" ht="27.6" x14ac:dyDescent="0.3">
      <c r="A31" s="9" t="s">
        <v>1099</v>
      </c>
      <c r="B31" s="31" t="s">
        <v>458</v>
      </c>
      <c r="C31" s="31" t="s">
        <v>457</v>
      </c>
      <c r="D31" s="20" t="s">
        <v>1</v>
      </c>
      <c r="E31" s="7">
        <v>41662</v>
      </c>
      <c r="F31" s="7">
        <f>F30</f>
        <v>44650</v>
      </c>
      <c r="G31" s="13"/>
      <c r="H31" s="8">
        <f t="shared" si="8"/>
        <v>44833</v>
      </c>
      <c r="I31" s="11">
        <f t="shared" ca="1" si="1"/>
        <v>156</v>
      </c>
      <c r="J31" s="9" t="str">
        <f t="shared" ca="1" si="2"/>
        <v>NOT DUE</v>
      </c>
      <c r="K31" s="31"/>
      <c r="L31" s="10"/>
    </row>
    <row r="32" spans="1:12" ht="27.6" x14ac:dyDescent="0.3">
      <c r="A32" s="9" t="s">
        <v>1100</v>
      </c>
      <c r="B32" s="31" t="s">
        <v>407</v>
      </c>
      <c r="C32" s="31" t="s">
        <v>457</v>
      </c>
      <c r="D32" s="20" t="s">
        <v>1</v>
      </c>
      <c r="E32" s="7">
        <v>41662</v>
      </c>
      <c r="F32" s="7">
        <f t="shared" ref="F32:F41" si="9">F31</f>
        <v>44650</v>
      </c>
      <c r="G32" s="13"/>
      <c r="H32" s="8">
        <f t="shared" si="8"/>
        <v>44833</v>
      </c>
      <c r="I32" s="11">
        <f t="shared" ca="1" si="1"/>
        <v>156</v>
      </c>
      <c r="J32" s="9" t="str">
        <f t="shared" ca="1" si="2"/>
        <v>NOT DUE</v>
      </c>
      <c r="K32" s="31"/>
      <c r="L32" s="10"/>
    </row>
    <row r="33" spans="1:12" ht="27.6" x14ac:dyDescent="0.3">
      <c r="A33" s="9" t="s">
        <v>1101</v>
      </c>
      <c r="B33" s="31" t="s">
        <v>408</v>
      </c>
      <c r="C33" s="31" t="s">
        <v>457</v>
      </c>
      <c r="D33" s="20" t="s">
        <v>1</v>
      </c>
      <c r="E33" s="7">
        <v>41662</v>
      </c>
      <c r="F33" s="7">
        <f t="shared" si="9"/>
        <v>44650</v>
      </c>
      <c r="G33" s="13"/>
      <c r="H33" s="8">
        <f t="shared" si="8"/>
        <v>44833</v>
      </c>
      <c r="I33" s="11">
        <f t="shared" ca="1" si="1"/>
        <v>156</v>
      </c>
      <c r="J33" s="9" t="str">
        <f t="shared" ca="1" si="2"/>
        <v>NOT DUE</v>
      </c>
      <c r="K33" s="31"/>
      <c r="L33" s="10"/>
    </row>
    <row r="34" spans="1:12" ht="27.6" x14ac:dyDescent="0.3">
      <c r="A34" s="9" t="s">
        <v>1102</v>
      </c>
      <c r="B34" s="31" t="s">
        <v>409</v>
      </c>
      <c r="C34" s="31" t="s">
        <v>457</v>
      </c>
      <c r="D34" s="20" t="s">
        <v>1</v>
      </c>
      <c r="E34" s="7">
        <v>41662</v>
      </c>
      <c r="F34" s="7">
        <f t="shared" si="9"/>
        <v>44650</v>
      </c>
      <c r="G34" s="13"/>
      <c r="H34" s="8">
        <f t="shared" si="8"/>
        <v>44833</v>
      </c>
      <c r="I34" s="11">
        <f t="shared" ca="1" si="1"/>
        <v>156</v>
      </c>
      <c r="J34" s="9" t="str">
        <f t="shared" ca="1" si="2"/>
        <v>NOT DUE</v>
      </c>
      <c r="K34" s="31"/>
      <c r="L34" s="10"/>
    </row>
    <row r="35" spans="1:12" ht="27.6" x14ac:dyDescent="0.3">
      <c r="A35" s="9" t="s">
        <v>1103</v>
      </c>
      <c r="B35" s="31" t="s">
        <v>459</v>
      </c>
      <c r="C35" s="31" t="s">
        <v>457</v>
      </c>
      <c r="D35" s="20" t="s">
        <v>1</v>
      </c>
      <c r="E35" s="7">
        <v>41662</v>
      </c>
      <c r="F35" s="7">
        <f t="shared" si="9"/>
        <v>44650</v>
      </c>
      <c r="G35" s="13"/>
      <c r="H35" s="8">
        <f t="shared" si="8"/>
        <v>44833</v>
      </c>
      <c r="I35" s="11">
        <f t="shared" ref="I35:I45" ca="1" si="10">IF(ISBLANK(H35),"",H35-DATE(YEAR(NOW()),MONTH(NOW()),DAY(NOW())))</f>
        <v>156</v>
      </c>
      <c r="J35" s="9" t="str">
        <f t="shared" ref="J35:J45" ca="1" si="11">IF(I35="","",IF(I35&lt;0,"OVERDUE","NOT DUE"))</f>
        <v>NOT DUE</v>
      </c>
      <c r="K35" s="31"/>
      <c r="L35" s="10"/>
    </row>
    <row r="36" spans="1:12" ht="27.6" x14ac:dyDescent="0.3">
      <c r="A36" s="9" t="s">
        <v>1104</v>
      </c>
      <c r="B36" s="31" t="s">
        <v>411</v>
      </c>
      <c r="C36" s="31" t="s">
        <v>457</v>
      </c>
      <c r="D36" s="20" t="s">
        <v>1</v>
      </c>
      <c r="E36" s="7">
        <v>41662</v>
      </c>
      <c r="F36" s="7">
        <f t="shared" si="9"/>
        <v>44650</v>
      </c>
      <c r="G36" s="13"/>
      <c r="H36" s="8">
        <f t="shared" si="8"/>
        <v>44833</v>
      </c>
      <c r="I36" s="11">
        <f t="shared" ca="1" si="10"/>
        <v>156</v>
      </c>
      <c r="J36" s="9" t="str">
        <f t="shared" ca="1" si="11"/>
        <v>NOT DUE</v>
      </c>
      <c r="K36" s="31"/>
      <c r="L36" s="10"/>
    </row>
    <row r="37" spans="1:12" ht="27.6" x14ac:dyDescent="0.3">
      <c r="A37" s="9" t="s">
        <v>1105</v>
      </c>
      <c r="B37" s="31" t="s">
        <v>412</v>
      </c>
      <c r="C37" s="31" t="s">
        <v>457</v>
      </c>
      <c r="D37" s="20" t="s">
        <v>1</v>
      </c>
      <c r="E37" s="7">
        <v>41662</v>
      </c>
      <c r="F37" s="7">
        <f t="shared" si="9"/>
        <v>44650</v>
      </c>
      <c r="G37" s="13"/>
      <c r="H37" s="8">
        <f t="shared" si="8"/>
        <v>44833</v>
      </c>
      <c r="I37" s="11">
        <f t="shared" ca="1" si="10"/>
        <v>156</v>
      </c>
      <c r="J37" s="9" t="str">
        <f t="shared" ca="1" si="11"/>
        <v>NOT DUE</v>
      </c>
      <c r="K37" s="31"/>
      <c r="L37" s="10"/>
    </row>
    <row r="38" spans="1:12" ht="27.6" x14ac:dyDescent="0.3">
      <c r="A38" s="9" t="s">
        <v>1106</v>
      </c>
      <c r="B38" s="31" t="s">
        <v>413</v>
      </c>
      <c r="C38" s="31" t="s">
        <v>457</v>
      </c>
      <c r="D38" s="20" t="s">
        <v>1</v>
      </c>
      <c r="E38" s="7">
        <v>41662</v>
      </c>
      <c r="F38" s="7">
        <f t="shared" si="9"/>
        <v>44650</v>
      </c>
      <c r="G38" s="13"/>
      <c r="H38" s="8">
        <f t="shared" si="8"/>
        <v>44833</v>
      </c>
      <c r="I38" s="11">
        <f t="shared" ca="1" si="10"/>
        <v>156</v>
      </c>
      <c r="J38" s="9" t="str">
        <f t="shared" ca="1" si="11"/>
        <v>NOT DUE</v>
      </c>
      <c r="K38" s="31"/>
      <c r="L38" s="10"/>
    </row>
    <row r="39" spans="1:12" ht="27.6" x14ac:dyDescent="0.3">
      <c r="A39" s="9" t="s">
        <v>1107</v>
      </c>
      <c r="B39" s="31" t="s">
        <v>414</v>
      </c>
      <c r="C39" s="31" t="s">
        <v>457</v>
      </c>
      <c r="D39" s="20" t="s">
        <v>1</v>
      </c>
      <c r="E39" s="7">
        <v>41662</v>
      </c>
      <c r="F39" s="7">
        <f t="shared" si="9"/>
        <v>44650</v>
      </c>
      <c r="G39" s="13"/>
      <c r="H39" s="8">
        <f t="shared" si="8"/>
        <v>44833</v>
      </c>
      <c r="I39" s="11">
        <f t="shared" ca="1" si="10"/>
        <v>156</v>
      </c>
      <c r="J39" s="9" t="str">
        <f t="shared" ca="1" si="11"/>
        <v>NOT DUE</v>
      </c>
      <c r="K39" s="31"/>
      <c r="L39" s="10"/>
    </row>
    <row r="40" spans="1:12" ht="27.6" x14ac:dyDescent="0.3">
      <c r="A40" s="9" t="s">
        <v>1108</v>
      </c>
      <c r="B40" s="31" t="s">
        <v>415</v>
      </c>
      <c r="C40" s="31" t="s">
        <v>457</v>
      </c>
      <c r="D40" s="20" t="s">
        <v>1</v>
      </c>
      <c r="E40" s="7">
        <v>41662</v>
      </c>
      <c r="F40" s="7">
        <f t="shared" si="9"/>
        <v>44650</v>
      </c>
      <c r="G40" s="13"/>
      <c r="H40" s="8">
        <f t="shared" si="8"/>
        <v>44833</v>
      </c>
      <c r="I40" s="11">
        <f t="shared" ca="1" si="10"/>
        <v>156</v>
      </c>
      <c r="J40" s="9" t="str">
        <f t="shared" ca="1" si="11"/>
        <v>NOT DUE</v>
      </c>
      <c r="K40" s="31"/>
      <c r="L40" s="10"/>
    </row>
    <row r="41" spans="1:12" ht="27.6" x14ac:dyDescent="0.3">
      <c r="A41" s="9" t="s">
        <v>1109</v>
      </c>
      <c r="B41" s="31" t="s">
        <v>416</v>
      </c>
      <c r="C41" s="31" t="s">
        <v>457</v>
      </c>
      <c r="D41" s="20" t="s">
        <v>1</v>
      </c>
      <c r="E41" s="7">
        <v>41662</v>
      </c>
      <c r="F41" s="7">
        <f t="shared" si="9"/>
        <v>44650</v>
      </c>
      <c r="G41" s="13"/>
      <c r="H41" s="8">
        <f t="shared" si="8"/>
        <v>44833</v>
      </c>
      <c r="I41" s="11">
        <f t="shared" ca="1" si="10"/>
        <v>156</v>
      </c>
      <c r="J41" s="9" t="str">
        <f t="shared" ca="1" si="11"/>
        <v>NOT DUE</v>
      </c>
      <c r="K41" s="31"/>
      <c r="L41" s="10"/>
    </row>
    <row r="42" spans="1:12" ht="41.4" x14ac:dyDescent="0.3">
      <c r="A42" s="9" t="s">
        <v>1110</v>
      </c>
      <c r="B42" s="31" t="s">
        <v>403</v>
      </c>
      <c r="C42" s="31" t="s">
        <v>393</v>
      </c>
      <c r="D42" s="20" t="s">
        <v>430</v>
      </c>
      <c r="E42" s="7">
        <v>41662</v>
      </c>
      <c r="F42" s="7">
        <f>F28</f>
        <v>44650</v>
      </c>
      <c r="G42" s="13"/>
      <c r="H42" s="8">
        <f>DATE(YEAR(F42),MONTH(F42)+2,DAY(F42)-1)</f>
        <v>44710</v>
      </c>
      <c r="I42" s="11">
        <f t="shared" ca="1" si="10"/>
        <v>33</v>
      </c>
      <c r="J42" s="9" t="str">
        <f t="shared" ca="1" si="11"/>
        <v>NOT DUE</v>
      </c>
      <c r="K42" s="31"/>
      <c r="L42" s="10"/>
    </row>
    <row r="43" spans="1:12" ht="41.4" x14ac:dyDescent="0.3">
      <c r="A43" s="9" t="s">
        <v>1111</v>
      </c>
      <c r="B43" s="31" t="s">
        <v>403</v>
      </c>
      <c r="C43" s="31" t="s">
        <v>460</v>
      </c>
      <c r="D43" s="20" t="s">
        <v>1</v>
      </c>
      <c r="E43" s="7">
        <v>41662</v>
      </c>
      <c r="F43" s="7">
        <f>F41</f>
        <v>44650</v>
      </c>
      <c r="G43" s="13"/>
      <c r="H43" s="8">
        <f t="shared" ref="H43" si="12">DATE(YEAR(F43),MONTH(F43)+6,DAY(F43)-1)</f>
        <v>44833</v>
      </c>
      <c r="I43" s="11">
        <f t="shared" ca="1" si="10"/>
        <v>156</v>
      </c>
      <c r="J43" s="9" t="str">
        <f t="shared" ca="1" si="11"/>
        <v>NOT DUE</v>
      </c>
      <c r="K43" s="31"/>
      <c r="L43" s="10"/>
    </row>
    <row r="44" spans="1:12" ht="36" customHeight="1" x14ac:dyDescent="0.3">
      <c r="A44" s="9" t="s">
        <v>1112</v>
      </c>
      <c r="B44" s="31" t="s">
        <v>461</v>
      </c>
      <c r="C44" s="31" t="s">
        <v>462</v>
      </c>
      <c r="D44" s="20" t="s">
        <v>88</v>
      </c>
      <c r="E44" s="7">
        <v>41662</v>
      </c>
      <c r="F44" s="7">
        <v>44557</v>
      </c>
      <c r="G44" s="13"/>
      <c r="H44" s="8">
        <f>DATE(YEAR(F44)+1,MONTH(F44),DAY(F44)-1)</f>
        <v>44921</v>
      </c>
      <c r="I44" s="11">
        <f t="shared" ca="1" si="10"/>
        <v>244</v>
      </c>
      <c r="J44" s="9" t="str">
        <f t="shared" ca="1" si="11"/>
        <v>NOT DUE</v>
      </c>
      <c r="K44" s="31" t="s">
        <v>469</v>
      </c>
      <c r="L44" s="10"/>
    </row>
    <row r="45" spans="1:12" ht="36" customHeight="1" x14ac:dyDescent="0.3">
      <c r="A45" s="9" t="s">
        <v>1113</v>
      </c>
      <c r="B45" s="31" t="s">
        <v>463</v>
      </c>
      <c r="C45" s="31" t="s">
        <v>464</v>
      </c>
      <c r="D45" s="20" t="s">
        <v>431</v>
      </c>
      <c r="E45" s="7">
        <v>41662</v>
      </c>
      <c r="F45" s="7">
        <v>43476</v>
      </c>
      <c r="G45" s="13"/>
      <c r="H45" s="8">
        <f>DATE(YEAR(F45)+5,MONTH(F45),DAY(F45)-1)</f>
        <v>45301</v>
      </c>
      <c r="I45" s="11">
        <f t="shared" ca="1" si="10"/>
        <v>624</v>
      </c>
      <c r="J45" s="9" t="str">
        <f t="shared" ca="1" si="11"/>
        <v>NOT DUE</v>
      </c>
      <c r="K45" s="31" t="s">
        <v>470</v>
      </c>
      <c r="L45" s="10" t="s">
        <v>2285</v>
      </c>
    </row>
    <row r="46" spans="1:12" x14ac:dyDescent="0.3">
      <c r="A46" s="111"/>
    </row>
    <row r="47" spans="1:12" x14ac:dyDescent="0.3">
      <c r="A47" s="111"/>
    </row>
    <row r="48" spans="1:12" x14ac:dyDescent="0.3">
      <c r="A48" s="111"/>
    </row>
    <row r="49" spans="1:11" x14ac:dyDescent="0.3">
      <c r="A49" s="111"/>
      <c r="B49" s="112" t="s">
        <v>2808</v>
      </c>
      <c r="C49" s="113"/>
      <c r="D49" s="117" t="s">
        <v>2807</v>
      </c>
      <c r="H49" s="112" t="s">
        <v>2806</v>
      </c>
      <c r="I49" s="114"/>
    </row>
    <row r="50" spans="1:11" x14ac:dyDescent="0.3">
      <c r="A50" s="111"/>
      <c r="E50" s="115"/>
      <c r="F50" s="115"/>
      <c r="I50" s="115"/>
      <c r="J50" s="115"/>
    </row>
    <row r="51" spans="1:11" x14ac:dyDescent="0.3">
      <c r="A51" s="111"/>
      <c r="C51" s="122" t="str">
        <f>'Port Side Pilot Ladder Assist'!C41</f>
        <v>ELBERT F. NUFABLE</v>
      </c>
      <c r="E51" s="149" t="str">
        <f>C51</f>
        <v>ELBERT F. NUFABLE</v>
      </c>
      <c r="F51" s="149"/>
      <c r="G51" s="149"/>
      <c r="I51" s="149" t="s">
        <v>3269</v>
      </c>
      <c r="J51" s="149"/>
      <c r="K51" s="149"/>
    </row>
    <row r="52" spans="1:11" x14ac:dyDescent="0.3">
      <c r="A52" s="111"/>
      <c r="C52" s="116" t="s">
        <v>3230</v>
      </c>
      <c r="E52" s="150" t="s">
        <v>2454</v>
      </c>
      <c r="F52" s="150"/>
      <c r="G52" s="150"/>
      <c r="I52" s="151" t="s">
        <v>2805</v>
      </c>
      <c r="J52" s="151"/>
      <c r="K52" s="151"/>
    </row>
    <row r="53" spans="1:11" x14ac:dyDescent="0.3">
      <c r="A53" s="111"/>
    </row>
  </sheetData>
  <sheetProtection selectLockedCells="1"/>
  <mergeCells count="13">
    <mergeCell ref="E51:G51"/>
    <mergeCell ref="I51:K51"/>
    <mergeCell ref="E52:G52"/>
    <mergeCell ref="I52:K52"/>
    <mergeCell ref="A4:B4"/>
    <mergeCell ref="D4:E4"/>
    <mergeCell ref="A5:B5"/>
    <mergeCell ref="A1:B1"/>
    <mergeCell ref="D1:E1"/>
    <mergeCell ref="A2:B2"/>
    <mergeCell ref="D2:E2"/>
    <mergeCell ref="A3:B3"/>
    <mergeCell ref="D3:E3"/>
  </mergeCells>
  <conditionalFormatting sqref="J8:J45">
    <cfRule type="cellIs" dxfId="224" priority="1" operator="equal">
      <formula>"overdue"</formula>
    </cfRule>
  </conditionalFormatting>
  <pageMargins left="0.7" right="0.7" top="0.75" bottom="0.75"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F0"/>
  </sheetPr>
  <dimension ref="A1:L53"/>
  <sheetViews>
    <sheetView topLeftCell="A6" zoomScale="90" zoomScaleNormal="90" workbookViewId="0">
      <selection activeCell="K22" sqref="K22"/>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471</v>
      </c>
      <c r="D3" s="148" t="s">
        <v>8</v>
      </c>
      <c r="E3" s="148"/>
      <c r="F3" s="3" t="s">
        <v>1114</v>
      </c>
    </row>
    <row r="4" spans="1:12" ht="18" customHeight="1" x14ac:dyDescent="0.3">
      <c r="A4" s="147" t="s">
        <v>21</v>
      </c>
      <c r="B4" s="147"/>
      <c r="C4" s="17" t="s">
        <v>436</v>
      </c>
      <c r="D4" s="148" t="s">
        <v>9</v>
      </c>
      <c r="E4" s="148"/>
      <c r="F4" s="13"/>
    </row>
    <row r="5" spans="1:12" ht="18" customHeight="1" x14ac:dyDescent="0.3">
      <c r="A5" s="147" t="s">
        <v>22</v>
      </c>
      <c r="B5" s="147"/>
      <c r="C5" s="18" t="s">
        <v>389</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1115</v>
      </c>
      <c r="B8" s="31" t="s">
        <v>437</v>
      </c>
      <c r="C8" s="31" t="s">
        <v>438</v>
      </c>
      <c r="D8" s="20" t="s">
        <v>1</v>
      </c>
      <c r="E8" s="7">
        <v>41662</v>
      </c>
      <c r="F8" s="7">
        <f>'Starboard Side Acc. Ladder'!F8</f>
        <v>44632</v>
      </c>
      <c r="G8" s="13"/>
      <c r="H8" s="8">
        <f t="shared" ref="H8" si="0">DATE(YEAR(F8),MONTH(F8)+6,DAY(F8)-1)</f>
        <v>44815</v>
      </c>
      <c r="I8" s="11">
        <f t="shared" ref="I8:I45" ca="1" si="1">IF(ISBLANK(H8),"",H8-DATE(YEAR(NOW()),MONTH(NOW()),DAY(NOW())))</f>
        <v>138</v>
      </c>
      <c r="J8" s="9" t="str">
        <f t="shared" ref="J8:J45" ca="1" si="2">IF(I8="","",IF(I8&lt;0,"OVERDUE","NOT DUE"))</f>
        <v>NOT DUE</v>
      </c>
      <c r="K8" s="31"/>
      <c r="L8" s="10"/>
    </row>
    <row r="9" spans="1:12" x14ac:dyDescent="0.3">
      <c r="A9" s="9" t="s">
        <v>1116</v>
      </c>
      <c r="B9" s="31" t="s">
        <v>439</v>
      </c>
      <c r="C9" s="31" t="s">
        <v>393</v>
      </c>
      <c r="D9" s="20" t="s">
        <v>430</v>
      </c>
      <c r="E9" s="7">
        <v>41662</v>
      </c>
      <c r="F9" s="7">
        <f>'Starboard Side Acc. Ladder'!F9</f>
        <v>44650</v>
      </c>
      <c r="G9" s="13"/>
      <c r="H9" s="8">
        <f>DATE(YEAR(F9),MONTH(F9)+2,DAY(F9)-1)</f>
        <v>44710</v>
      </c>
      <c r="I9" s="11">
        <f t="shared" ca="1" si="1"/>
        <v>33</v>
      </c>
      <c r="J9" s="9" t="str">
        <f t="shared" ca="1" si="2"/>
        <v>NOT DUE</v>
      </c>
      <c r="K9" s="31"/>
      <c r="L9" s="10"/>
    </row>
    <row r="10" spans="1:12" x14ac:dyDescent="0.3">
      <c r="A10" s="9" t="s">
        <v>1117</v>
      </c>
      <c r="B10" s="31" t="s">
        <v>439</v>
      </c>
      <c r="C10" s="31" t="s">
        <v>440</v>
      </c>
      <c r="D10" s="20" t="s">
        <v>1</v>
      </c>
      <c r="E10" s="7">
        <v>41662</v>
      </c>
      <c r="F10" s="7">
        <f>F8</f>
        <v>44632</v>
      </c>
      <c r="G10" s="13"/>
      <c r="H10" s="8">
        <f t="shared" ref="H10:H11" si="3">DATE(YEAR(F10),MONTH(F10)+6,DAY(F10)-1)</f>
        <v>44815</v>
      </c>
      <c r="I10" s="11">
        <f t="shared" ca="1" si="1"/>
        <v>138</v>
      </c>
      <c r="J10" s="9" t="str">
        <f t="shared" ca="1" si="2"/>
        <v>NOT DUE</v>
      </c>
      <c r="K10" s="31"/>
      <c r="L10" s="10"/>
    </row>
    <row r="11" spans="1:12" ht="27.6" x14ac:dyDescent="0.3">
      <c r="A11" s="9" t="s">
        <v>1118</v>
      </c>
      <c r="B11" s="31" t="s">
        <v>390</v>
      </c>
      <c r="C11" s="31" t="s">
        <v>441</v>
      </c>
      <c r="D11" s="20" t="s">
        <v>1</v>
      </c>
      <c r="E11" s="7">
        <v>41662</v>
      </c>
      <c r="F11" s="7">
        <f>F10</f>
        <v>44632</v>
      </c>
      <c r="G11" s="13"/>
      <c r="H11" s="8">
        <f t="shared" si="3"/>
        <v>44815</v>
      </c>
      <c r="I11" s="11">
        <f t="shared" ca="1" si="1"/>
        <v>138</v>
      </c>
      <c r="J11" s="9" t="str">
        <f t="shared" ca="1" si="2"/>
        <v>NOT DUE</v>
      </c>
      <c r="K11" s="31"/>
      <c r="L11" s="10"/>
    </row>
    <row r="12" spans="1:12" ht="27.6" x14ac:dyDescent="0.3">
      <c r="A12" s="9" t="s">
        <v>1119</v>
      </c>
      <c r="B12" s="31" t="s">
        <v>390</v>
      </c>
      <c r="C12" s="31" t="s">
        <v>393</v>
      </c>
      <c r="D12" s="20" t="s">
        <v>465</v>
      </c>
      <c r="E12" s="7">
        <v>41662</v>
      </c>
      <c r="F12" s="7">
        <f>F9</f>
        <v>44650</v>
      </c>
      <c r="G12" s="13"/>
      <c r="H12" s="8">
        <f>DATE(YEAR(F12),MONTH(F12)+2,DAY(F12)-1)</f>
        <v>44710</v>
      </c>
      <c r="I12" s="11">
        <f t="shared" ca="1" si="1"/>
        <v>33</v>
      </c>
      <c r="J12" s="9" t="str">
        <f t="shared" ca="1" si="2"/>
        <v>NOT DUE</v>
      </c>
      <c r="K12" s="31"/>
      <c r="L12" s="10"/>
    </row>
    <row r="13" spans="1:12" x14ac:dyDescent="0.3">
      <c r="A13" s="9" t="s">
        <v>1120</v>
      </c>
      <c r="B13" s="31" t="s">
        <v>442</v>
      </c>
      <c r="C13" s="31" t="s">
        <v>393</v>
      </c>
      <c r="D13" s="20" t="s">
        <v>430</v>
      </c>
      <c r="E13" s="7">
        <v>41662</v>
      </c>
      <c r="F13" s="7">
        <f>F12</f>
        <v>44650</v>
      </c>
      <c r="G13" s="13"/>
      <c r="H13" s="8">
        <f>DATE(YEAR(F13),MONTH(F13)+2,DAY(F13)-1)</f>
        <v>44710</v>
      </c>
      <c r="I13" s="11">
        <f t="shared" ca="1" si="1"/>
        <v>33</v>
      </c>
      <c r="J13" s="9" t="str">
        <f t="shared" ca="1" si="2"/>
        <v>NOT DUE</v>
      </c>
      <c r="K13" s="31"/>
      <c r="L13" s="10"/>
    </row>
    <row r="14" spans="1:12" x14ac:dyDescent="0.3">
      <c r="A14" s="9" t="s">
        <v>1121</v>
      </c>
      <c r="B14" s="31" t="s">
        <v>442</v>
      </c>
      <c r="C14" s="31" t="s">
        <v>443</v>
      </c>
      <c r="D14" s="20" t="s">
        <v>1</v>
      </c>
      <c r="E14" s="7">
        <v>41662</v>
      </c>
      <c r="F14" s="7">
        <f>F11</f>
        <v>44632</v>
      </c>
      <c r="G14" s="13"/>
      <c r="H14" s="8">
        <f t="shared" ref="H14" si="4">DATE(YEAR(F14),MONTH(F14)+6,DAY(F14)-1)</f>
        <v>44815</v>
      </c>
      <c r="I14" s="11">
        <f t="shared" ca="1" si="1"/>
        <v>138</v>
      </c>
      <c r="J14" s="9" t="str">
        <f t="shared" ca="1" si="2"/>
        <v>NOT DUE</v>
      </c>
      <c r="K14" s="31"/>
      <c r="L14" s="10"/>
    </row>
    <row r="15" spans="1:12" x14ac:dyDescent="0.3">
      <c r="A15" s="9" t="s">
        <v>1122</v>
      </c>
      <c r="B15" s="31" t="s">
        <v>444</v>
      </c>
      <c r="C15" s="31" t="s">
        <v>393</v>
      </c>
      <c r="D15" s="20" t="s">
        <v>430</v>
      </c>
      <c r="E15" s="7">
        <v>41662</v>
      </c>
      <c r="F15" s="7">
        <f>F13</f>
        <v>44650</v>
      </c>
      <c r="G15" s="13"/>
      <c r="H15" s="8">
        <f>DATE(YEAR(F15),MONTH(F15)+2,DAY(F15)-1)</f>
        <v>44710</v>
      </c>
      <c r="I15" s="11">
        <f t="shared" ca="1" si="1"/>
        <v>33</v>
      </c>
      <c r="J15" s="9" t="str">
        <f t="shared" ca="1" si="2"/>
        <v>NOT DUE</v>
      </c>
      <c r="K15" s="31"/>
      <c r="L15" s="10"/>
    </row>
    <row r="16" spans="1:12" x14ac:dyDescent="0.3">
      <c r="A16" s="9" t="s">
        <v>1123</v>
      </c>
      <c r="B16" s="31" t="s">
        <v>444</v>
      </c>
      <c r="C16" s="31" t="s">
        <v>445</v>
      </c>
      <c r="D16" s="20" t="s">
        <v>1</v>
      </c>
      <c r="E16" s="7">
        <v>41662</v>
      </c>
      <c r="F16" s="7">
        <v>44645</v>
      </c>
      <c r="G16" s="13"/>
      <c r="H16" s="8">
        <f t="shared" ref="H16:H18" si="5">DATE(YEAR(F16),MONTH(F16)+6,DAY(F16)-1)</f>
        <v>44828</v>
      </c>
      <c r="I16" s="11">
        <f t="shared" ca="1" si="1"/>
        <v>151</v>
      </c>
      <c r="J16" s="9" t="str">
        <f t="shared" ca="1" si="2"/>
        <v>NOT DUE</v>
      </c>
      <c r="K16" s="31"/>
      <c r="L16" s="10"/>
    </row>
    <row r="17" spans="1:12" ht="69" x14ac:dyDescent="0.3">
      <c r="A17" s="9" t="s">
        <v>1124</v>
      </c>
      <c r="B17" s="31" t="s">
        <v>446</v>
      </c>
      <c r="C17" s="31" t="s">
        <v>397</v>
      </c>
      <c r="D17" s="20" t="s">
        <v>1</v>
      </c>
      <c r="E17" s="7">
        <v>41662</v>
      </c>
      <c r="F17" s="7">
        <v>44557</v>
      </c>
      <c r="G17" s="13"/>
      <c r="H17" s="8">
        <f t="shared" si="5"/>
        <v>44738</v>
      </c>
      <c r="I17" s="11">
        <f t="shared" ca="1" si="1"/>
        <v>61</v>
      </c>
      <c r="J17" s="9" t="str">
        <f t="shared" ca="1" si="2"/>
        <v>NOT DUE</v>
      </c>
      <c r="K17" s="31"/>
      <c r="L17" s="10"/>
    </row>
    <row r="18" spans="1:12" x14ac:dyDescent="0.3">
      <c r="A18" s="9" t="s">
        <v>1125</v>
      </c>
      <c r="B18" s="31" t="s">
        <v>447</v>
      </c>
      <c r="C18" s="31" t="s">
        <v>440</v>
      </c>
      <c r="D18" s="20" t="s">
        <v>1</v>
      </c>
      <c r="E18" s="7">
        <v>41662</v>
      </c>
      <c r="F18" s="7">
        <f>F17</f>
        <v>44557</v>
      </c>
      <c r="G18" s="13"/>
      <c r="H18" s="8">
        <f t="shared" si="5"/>
        <v>44738</v>
      </c>
      <c r="I18" s="11">
        <f t="shared" ca="1" si="1"/>
        <v>61</v>
      </c>
      <c r="J18" s="9" t="str">
        <f t="shared" ca="1" si="2"/>
        <v>NOT DUE</v>
      </c>
      <c r="K18" s="31" t="s">
        <v>466</v>
      </c>
      <c r="L18" s="10"/>
    </row>
    <row r="19" spans="1:12" x14ac:dyDescent="0.3">
      <c r="A19" s="9" t="s">
        <v>1126</v>
      </c>
      <c r="B19" s="31" t="s">
        <v>447</v>
      </c>
      <c r="C19" s="31" t="s">
        <v>393</v>
      </c>
      <c r="D19" s="20" t="s">
        <v>430</v>
      </c>
      <c r="E19" s="7">
        <v>41662</v>
      </c>
      <c r="F19" s="7">
        <f>F15</f>
        <v>44650</v>
      </c>
      <c r="G19" s="13"/>
      <c r="H19" s="8">
        <f>DATE(YEAR(F19),MONTH(F19)+2,DAY(F19)-1)</f>
        <v>44710</v>
      </c>
      <c r="I19" s="11">
        <f t="shared" ca="1" si="1"/>
        <v>33</v>
      </c>
      <c r="J19" s="9" t="str">
        <f t="shared" ca="1" si="2"/>
        <v>NOT DUE</v>
      </c>
      <c r="K19" s="31"/>
      <c r="L19" s="10"/>
    </row>
    <row r="20" spans="1:12" x14ac:dyDescent="0.3">
      <c r="A20" s="9" t="s">
        <v>1127</v>
      </c>
      <c r="B20" s="31" t="s">
        <v>448</v>
      </c>
      <c r="C20" s="31" t="s">
        <v>449</v>
      </c>
      <c r="D20" s="20" t="s">
        <v>1</v>
      </c>
      <c r="E20" s="7">
        <v>41662</v>
      </c>
      <c r="F20" s="7">
        <f>F18</f>
        <v>44557</v>
      </c>
      <c r="G20" s="13"/>
      <c r="H20" s="8">
        <f t="shared" ref="H20:H21" si="6">DATE(YEAR(F20),MONTH(F20)+6,DAY(F20)-1)</f>
        <v>44738</v>
      </c>
      <c r="I20" s="11">
        <f t="shared" ca="1" si="1"/>
        <v>61</v>
      </c>
      <c r="J20" s="9" t="str">
        <f t="shared" ca="1" si="2"/>
        <v>NOT DUE</v>
      </c>
      <c r="K20" s="31" t="s">
        <v>467</v>
      </c>
      <c r="L20" s="10"/>
    </row>
    <row r="21" spans="1:12" x14ac:dyDescent="0.3">
      <c r="A21" s="9" t="s">
        <v>1128</v>
      </c>
      <c r="B21" s="31" t="s">
        <v>450</v>
      </c>
      <c r="C21" s="31" t="s">
        <v>451</v>
      </c>
      <c r="D21" s="20" t="s">
        <v>1</v>
      </c>
      <c r="E21" s="7">
        <v>41662</v>
      </c>
      <c r="F21" s="7">
        <f>F20</f>
        <v>44557</v>
      </c>
      <c r="G21" s="13"/>
      <c r="H21" s="8">
        <f t="shared" si="6"/>
        <v>44738</v>
      </c>
      <c r="I21" s="11">
        <f t="shared" ca="1" si="1"/>
        <v>61</v>
      </c>
      <c r="J21" s="9" t="str">
        <f t="shared" ca="1" si="2"/>
        <v>NOT DUE</v>
      </c>
      <c r="K21" s="31"/>
      <c r="L21" s="10"/>
    </row>
    <row r="22" spans="1:12" x14ac:dyDescent="0.3">
      <c r="A22" s="9" t="s">
        <v>1129</v>
      </c>
      <c r="B22" s="31" t="s">
        <v>450</v>
      </c>
      <c r="C22" s="31" t="s">
        <v>393</v>
      </c>
      <c r="D22" s="20" t="s">
        <v>430</v>
      </c>
      <c r="E22" s="7">
        <v>41662</v>
      </c>
      <c r="F22" s="7">
        <f>F19</f>
        <v>44650</v>
      </c>
      <c r="G22" s="13"/>
      <c r="H22" s="8">
        <f>DATE(YEAR(F22),MONTH(F22)+2,DAY(F22)-1)</f>
        <v>44710</v>
      </c>
      <c r="I22" s="11">
        <f t="shared" ca="1" si="1"/>
        <v>33</v>
      </c>
      <c r="J22" s="9" t="str">
        <f t="shared" ca="1" si="2"/>
        <v>NOT DUE</v>
      </c>
      <c r="K22" s="31"/>
      <c r="L22" s="10"/>
    </row>
    <row r="23" spans="1:12" ht="27.6" x14ac:dyDescent="0.3">
      <c r="A23" s="9" t="s">
        <v>1130</v>
      </c>
      <c r="B23" s="31" t="s">
        <v>452</v>
      </c>
      <c r="C23" s="31" t="s">
        <v>401</v>
      </c>
      <c r="D23" s="20" t="s">
        <v>1</v>
      </c>
      <c r="E23" s="7">
        <v>41662</v>
      </c>
      <c r="F23" s="7">
        <f>F21</f>
        <v>44557</v>
      </c>
      <c r="G23" s="13"/>
      <c r="H23" s="8">
        <f t="shared" ref="H23:H24" si="7">DATE(YEAR(F23),MONTH(F23)+6,DAY(F23)-1)</f>
        <v>44738</v>
      </c>
      <c r="I23" s="11">
        <f t="shared" ca="1" si="1"/>
        <v>61</v>
      </c>
      <c r="J23" s="9" t="str">
        <f t="shared" ca="1" si="2"/>
        <v>NOT DUE</v>
      </c>
      <c r="K23" s="31"/>
      <c r="L23" s="10"/>
    </row>
    <row r="24" spans="1:12" ht="41.4" x14ac:dyDescent="0.3">
      <c r="A24" s="9" t="s">
        <v>1131</v>
      </c>
      <c r="B24" s="31" t="s">
        <v>453</v>
      </c>
      <c r="C24" s="31" t="s">
        <v>395</v>
      </c>
      <c r="D24" s="20" t="s">
        <v>1</v>
      </c>
      <c r="E24" s="7">
        <v>41662</v>
      </c>
      <c r="F24" s="7">
        <f>F23</f>
        <v>44557</v>
      </c>
      <c r="G24" s="13"/>
      <c r="H24" s="8">
        <f t="shared" si="7"/>
        <v>44738</v>
      </c>
      <c r="I24" s="11">
        <f t="shared" ca="1" si="1"/>
        <v>61</v>
      </c>
      <c r="J24" s="9" t="str">
        <f t="shared" ca="1" si="2"/>
        <v>NOT DUE</v>
      </c>
      <c r="K24" s="31"/>
      <c r="L24" s="10"/>
    </row>
    <row r="25" spans="1:12" ht="41.4" x14ac:dyDescent="0.3">
      <c r="A25" s="9" t="s">
        <v>1132</v>
      </c>
      <c r="B25" s="31" t="s">
        <v>453</v>
      </c>
      <c r="C25" s="31" t="s">
        <v>393</v>
      </c>
      <c r="D25" s="20" t="s">
        <v>430</v>
      </c>
      <c r="E25" s="7">
        <v>41662</v>
      </c>
      <c r="F25" s="7">
        <f>F22</f>
        <v>44650</v>
      </c>
      <c r="G25" s="13"/>
      <c r="H25" s="8">
        <f>DATE(YEAR(F25),MONTH(F25)+2,DAY(F25)-1)</f>
        <v>44710</v>
      </c>
      <c r="I25" s="11">
        <f t="shared" ca="1" si="1"/>
        <v>33</v>
      </c>
      <c r="J25" s="9" t="str">
        <f t="shared" ca="1" si="2"/>
        <v>NOT DUE</v>
      </c>
      <c r="K25" s="31"/>
      <c r="L25" s="10"/>
    </row>
    <row r="26" spans="1:12" x14ac:dyDescent="0.3">
      <c r="A26" s="9" t="s">
        <v>1133</v>
      </c>
      <c r="B26" s="31" t="s">
        <v>421</v>
      </c>
      <c r="C26" s="31" t="s">
        <v>422</v>
      </c>
      <c r="D26" s="20" t="s">
        <v>430</v>
      </c>
      <c r="E26" s="7">
        <v>41662</v>
      </c>
      <c r="F26" s="7">
        <f>'Starboard Side Acc. Ladder'!F26</f>
        <v>44650</v>
      </c>
      <c r="G26" s="13"/>
      <c r="H26" s="8">
        <f>DATE(YEAR(F26),MONTH(F26)+2,DAY(F26)-1)</f>
        <v>44710</v>
      </c>
      <c r="I26" s="11">
        <f t="shared" ca="1" si="1"/>
        <v>33</v>
      </c>
      <c r="J26" s="9" t="str">
        <f t="shared" ca="1" si="2"/>
        <v>NOT DUE</v>
      </c>
      <c r="K26" s="31"/>
      <c r="L26" s="10"/>
    </row>
    <row r="27" spans="1:12" ht="36" x14ac:dyDescent="0.3">
      <c r="A27" s="9" t="s">
        <v>1134</v>
      </c>
      <c r="B27" s="31" t="s">
        <v>421</v>
      </c>
      <c r="C27" s="31" t="s">
        <v>424</v>
      </c>
      <c r="D27" s="20" t="s">
        <v>88</v>
      </c>
      <c r="E27" s="7">
        <v>41662</v>
      </c>
      <c r="F27" s="7">
        <f>'Starboard Side Acc. Ladder'!F27</f>
        <v>44623</v>
      </c>
      <c r="G27" s="13"/>
      <c r="H27" s="8">
        <f>DATE(YEAR(F27)+1,MONTH(F27),DAY(F27)-1)</f>
        <v>44987</v>
      </c>
      <c r="I27" s="11">
        <f t="shared" ca="1" si="1"/>
        <v>310</v>
      </c>
      <c r="J27" s="9" t="str">
        <f t="shared" ca="1" si="2"/>
        <v>NOT DUE</v>
      </c>
      <c r="K27" s="31" t="s">
        <v>432</v>
      </c>
      <c r="L27" s="10" t="s">
        <v>3298</v>
      </c>
    </row>
    <row r="28" spans="1:12" ht="27.6" x14ac:dyDescent="0.3">
      <c r="A28" s="9" t="s">
        <v>1135</v>
      </c>
      <c r="B28" s="31" t="s">
        <v>426</v>
      </c>
      <c r="C28" s="31" t="s">
        <v>454</v>
      </c>
      <c r="D28" s="20" t="s">
        <v>430</v>
      </c>
      <c r="E28" s="7">
        <v>41662</v>
      </c>
      <c r="F28" s="7">
        <f>F15</f>
        <v>44650</v>
      </c>
      <c r="G28" s="13"/>
      <c r="H28" s="8">
        <f>DATE(YEAR(F28),MONTH(F28)+2,DAY(F28)-1)</f>
        <v>44710</v>
      </c>
      <c r="I28" s="11">
        <f t="shared" ca="1" si="1"/>
        <v>33</v>
      </c>
      <c r="J28" s="9" t="str">
        <f t="shared" ca="1" si="2"/>
        <v>NOT DUE</v>
      </c>
      <c r="K28" s="31"/>
      <c r="L28" s="10"/>
    </row>
    <row r="29" spans="1:12" x14ac:dyDescent="0.3">
      <c r="A29" s="9" t="s">
        <v>1136</v>
      </c>
      <c r="B29" s="31" t="s">
        <v>426</v>
      </c>
      <c r="C29" s="31" t="s">
        <v>455</v>
      </c>
      <c r="D29" s="20" t="s">
        <v>431</v>
      </c>
      <c r="E29" s="7">
        <v>41662</v>
      </c>
      <c r="F29" s="7">
        <v>43392</v>
      </c>
      <c r="G29" s="13"/>
      <c r="H29" s="8">
        <f>DATE(YEAR(F29)+5,MONTH(F29),DAY(F29)-1)</f>
        <v>45217</v>
      </c>
      <c r="I29" s="11">
        <f t="shared" ca="1" si="1"/>
        <v>540</v>
      </c>
      <c r="J29" s="9" t="str">
        <f t="shared" ca="1" si="2"/>
        <v>NOT DUE</v>
      </c>
      <c r="K29" s="31" t="s">
        <v>468</v>
      </c>
      <c r="L29" s="10" t="s">
        <v>1513</v>
      </c>
    </row>
    <row r="30" spans="1:12" ht="27.6" x14ac:dyDescent="0.3">
      <c r="A30" s="9" t="s">
        <v>1137</v>
      </c>
      <c r="B30" s="31" t="s">
        <v>456</v>
      </c>
      <c r="C30" s="31" t="s">
        <v>457</v>
      </c>
      <c r="D30" s="20" t="s">
        <v>1</v>
      </c>
      <c r="E30" s="7">
        <v>41662</v>
      </c>
      <c r="F30" s="7">
        <f>F24</f>
        <v>44557</v>
      </c>
      <c r="G30" s="13"/>
      <c r="H30" s="8">
        <f t="shared" ref="H30:H41" si="8">DATE(YEAR(F30),MONTH(F30)+6,DAY(F30)-1)</f>
        <v>44738</v>
      </c>
      <c r="I30" s="11">
        <f t="shared" ca="1" si="1"/>
        <v>61</v>
      </c>
      <c r="J30" s="9" t="str">
        <f t="shared" ca="1" si="2"/>
        <v>NOT DUE</v>
      </c>
      <c r="K30" s="31"/>
      <c r="L30" s="10"/>
    </row>
    <row r="31" spans="1:12" ht="27.6" x14ac:dyDescent="0.3">
      <c r="A31" s="9" t="s">
        <v>1138</v>
      </c>
      <c r="B31" s="31" t="s">
        <v>458</v>
      </c>
      <c r="C31" s="31" t="s">
        <v>457</v>
      </c>
      <c r="D31" s="20" t="s">
        <v>1</v>
      </c>
      <c r="E31" s="7">
        <v>41662</v>
      </c>
      <c r="F31" s="7">
        <f>F30</f>
        <v>44557</v>
      </c>
      <c r="G31" s="13"/>
      <c r="H31" s="8">
        <f t="shared" si="8"/>
        <v>44738</v>
      </c>
      <c r="I31" s="11">
        <f t="shared" ca="1" si="1"/>
        <v>61</v>
      </c>
      <c r="J31" s="9" t="str">
        <f t="shared" ca="1" si="2"/>
        <v>NOT DUE</v>
      </c>
      <c r="K31" s="31"/>
      <c r="L31" s="10"/>
    </row>
    <row r="32" spans="1:12" ht="27.6" x14ac:dyDescent="0.3">
      <c r="A32" s="9" t="s">
        <v>1139</v>
      </c>
      <c r="B32" s="31" t="s">
        <v>407</v>
      </c>
      <c r="C32" s="31" t="s">
        <v>457</v>
      </c>
      <c r="D32" s="20" t="s">
        <v>1</v>
      </c>
      <c r="E32" s="7">
        <v>41662</v>
      </c>
      <c r="F32" s="7">
        <f t="shared" ref="F32:F41" si="9">F31</f>
        <v>44557</v>
      </c>
      <c r="G32" s="13"/>
      <c r="H32" s="8">
        <f t="shared" si="8"/>
        <v>44738</v>
      </c>
      <c r="I32" s="11">
        <f t="shared" ca="1" si="1"/>
        <v>61</v>
      </c>
      <c r="J32" s="9" t="str">
        <f t="shared" ca="1" si="2"/>
        <v>NOT DUE</v>
      </c>
      <c r="K32" s="31"/>
      <c r="L32" s="10"/>
    </row>
    <row r="33" spans="1:12" ht="27.6" x14ac:dyDescent="0.3">
      <c r="A33" s="9" t="s">
        <v>1140</v>
      </c>
      <c r="B33" s="31" t="s">
        <v>408</v>
      </c>
      <c r="C33" s="31" t="s">
        <v>457</v>
      </c>
      <c r="D33" s="20" t="s">
        <v>1</v>
      </c>
      <c r="E33" s="7">
        <v>41662</v>
      </c>
      <c r="F33" s="7">
        <f t="shared" si="9"/>
        <v>44557</v>
      </c>
      <c r="G33" s="13"/>
      <c r="H33" s="8">
        <f t="shared" si="8"/>
        <v>44738</v>
      </c>
      <c r="I33" s="11">
        <f t="shared" ca="1" si="1"/>
        <v>61</v>
      </c>
      <c r="J33" s="9" t="str">
        <f t="shared" ca="1" si="2"/>
        <v>NOT DUE</v>
      </c>
      <c r="K33" s="31"/>
      <c r="L33" s="10"/>
    </row>
    <row r="34" spans="1:12" ht="27.6" x14ac:dyDescent="0.3">
      <c r="A34" s="9" t="s">
        <v>1141</v>
      </c>
      <c r="B34" s="31" t="s">
        <v>409</v>
      </c>
      <c r="C34" s="31" t="s">
        <v>457</v>
      </c>
      <c r="D34" s="20" t="s">
        <v>1</v>
      </c>
      <c r="E34" s="7">
        <v>41662</v>
      </c>
      <c r="F34" s="7">
        <f t="shared" si="9"/>
        <v>44557</v>
      </c>
      <c r="G34" s="13"/>
      <c r="H34" s="8">
        <f t="shared" si="8"/>
        <v>44738</v>
      </c>
      <c r="I34" s="11">
        <f t="shared" ca="1" si="1"/>
        <v>61</v>
      </c>
      <c r="J34" s="9" t="str">
        <f t="shared" ca="1" si="2"/>
        <v>NOT DUE</v>
      </c>
      <c r="K34" s="31"/>
      <c r="L34" s="10"/>
    </row>
    <row r="35" spans="1:12" ht="27.6" x14ac:dyDescent="0.3">
      <c r="A35" s="9" t="s">
        <v>1142</v>
      </c>
      <c r="B35" s="31" t="s">
        <v>459</v>
      </c>
      <c r="C35" s="31" t="s">
        <v>457</v>
      </c>
      <c r="D35" s="20" t="s">
        <v>1</v>
      </c>
      <c r="E35" s="7">
        <v>41662</v>
      </c>
      <c r="F35" s="7">
        <f t="shared" si="9"/>
        <v>44557</v>
      </c>
      <c r="G35" s="13"/>
      <c r="H35" s="8">
        <f t="shared" si="8"/>
        <v>44738</v>
      </c>
      <c r="I35" s="11">
        <f t="shared" ca="1" si="1"/>
        <v>61</v>
      </c>
      <c r="J35" s="9" t="str">
        <f t="shared" ca="1" si="2"/>
        <v>NOT DUE</v>
      </c>
      <c r="K35" s="31"/>
      <c r="L35" s="10"/>
    </row>
    <row r="36" spans="1:12" ht="27.6" x14ac:dyDescent="0.3">
      <c r="A36" s="9" t="s">
        <v>1143</v>
      </c>
      <c r="B36" s="31" t="s">
        <v>411</v>
      </c>
      <c r="C36" s="31" t="s">
        <v>457</v>
      </c>
      <c r="D36" s="20" t="s">
        <v>1</v>
      </c>
      <c r="E36" s="7">
        <v>41662</v>
      </c>
      <c r="F36" s="7">
        <f t="shared" si="9"/>
        <v>44557</v>
      </c>
      <c r="G36" s="13"/>
      <c r="H36" s="8">
        <f t="shared" si="8"/>
        <v>44738</v>
      </c>
      <c r="I36" s="11">
        <f t="shared" ca="1" si="1"/>
        <v>61</v>
      </c>
      <c r="J36" s="9" t="str">
        <f t="shared" ca="1" si="2"/>
        <v>NOT DUE</v>
      </c>
      <c r="K36" s="31"/>
      <c r="L36" s="10"/>
    </row>
    <row r="37" spans="1:12" ht="27.6" x14ac:dyDescent="0.3">
      <c r="A37" s="9" t="s">
        <v>1144</v>
      </c>
      <c r="B37" s="31" t="s">
        <v>412</v>
      </c>
      <c r="C37" s="31" t="s">
        <v>457</v>
      </c>
      <c r="D37" s="20" t="s">
        <v>1</v>
      </c>
      <c r="E37" s="7">
        <v>41662</v>
      </c>
      <c r="F37" s="7">
        <f t="shared" si="9"/>
        <v>44557</v>
      </c>
      <c r="G37" s="13"/>
      <c r="H37" s="8">
        <f t="shared" si="8"/>
        <v>44738</v>
      </c>
      <c r="I37" s="11">
        <f t="shared" ca="1" si="1"/>
        <v>61</v>
      </c>
      <c r="J37" s="9" t="str">
        <f t="shared" ca="1" si="2"/>
        <v>NOT DUE</v>
      </c>
      <c r="K37" s="31"/>
      <c r="L37" s="10"/>
    </row>
    <row r="38" spans="1:12" ht="27.6" x14ac:dyDescent="0.3">
      <c r="A38" s="9" t="s">
        <v>1145</v>
      </c>
      <c r="B38" s="31" t="s">
        <v>413</v>
      </c>
      <c r="C38" s="31" t="s">
        <v>457</v>
      </c>
      <c r="D38" s="20" t="s">
        <v>1</v>
      </c>
      <c r="E38" s="7">
        <v>41662</v>
      </c>
      <c r="F38" s="7">
        <f t="shared" si="9"/>
        <v>44557</v>
      </c>
      <c r="G38" s="13"/>
      <c r="H38" s="8">
        <f t="shared" si="8"/>
        <v>44738</v>
      </c>
      <c r="I38" s="11">
        <f t="shared" ca="1" si="1"/>
        <v>61</v>
      </c>
      <c r="J38" s="9" t="str">
        <f t="shared" ca="1" si="2"/>
        <v>NOT DUE</v>
      </c>
      <c r="K38" s="31"/>
      <c r="L38" s="10"/>
    </row>
    <row r="39" spans="1:12" ht="27.6" x14ac:dyDescent="0.3">
      <c r="A39" s="9" t="s">
        <v>1146</v>
      </c>
      <c r="B39" s="31" t="s">
        <v>414</v>
      </c>
      <c r="C39" s="31" t="s">
        <v>457</v>
      </c>
      <c r="D39" s="20" t="s">
        <v>1</v>
      </c>
      <c r="E39" s="7">
        <v>41662</v>
      </c>
      <c r="F39" s="7">
        <f t="shared" si="9"/>
        <v>44557</v>
      </c>
      <c r="G39" s="13"/>
      <c r="H39" s="8">
        <f t="shared" si="8"/>
        <v>44738</v>
      </c>
      <c r="I39" s="11">
        <f t="shared" ca="1" si="1"/>
        <v>61</v>
      </c>
      <c r="J39" s="9" t="str">
        <f t="shared" ca="1" si="2"/>
        <v>NOT DUE</v>
      </c>
      <c r="K39" s="31"/>
      <c r="L39" s="10"/>
    </row>
    <row r="40" spans="1:12" ht="27.6" x14ac:dyDescent="0.3">
      <c r="A40" s="9" t="s">
        <v>1147</v>
      </c>
      <c r="B40" s="31" t="s">
        <v>415</v>
      </c>
      <c r="C40" s="31" t="s">
        <v>457</v>
      </c>
      <c r="D40" s="20" t="s">
        <v>1</v>
      </c>
      <c r="E40" s="7">
        <v>41662</v>
      </c>
      <c r="F40" s="7">
        <f t="shared" si="9"/>
        <v>44557</v>
      </c>
      <c r="G40" s="13"/>
      <c r="H40" s="8">
        <f t="shared" si="8"/>
        <v>44738</v>
      </c>
      <c r="I40" s="11">
        <f t="shared" ca="1" si="1"/>
        <v>61</v>
      </c>
      <c r="J40" s="9" t="str">
        <f t="shared" ca="1" si="2"/>
        <v>NOT DUE</v>
      </c>
      <c r="K40" s="31"/>
      <c r="L40" s="10"/>
    </row>
    <row r="41" spans="1:12" ht="27.6" x14ac:dyDescent="0.3">
      <c r="A41" s="9" t="s">
        <v>1148</v>
      </c>
      <c r="B41" s="31" t="s">
        <v>416</v>
      </c>
      <c r="C41" s="31" t="s">
        <v>457</v>
      </c>
      <c r="D41" s="20" t="s">
        <v>1</v>
      </c>
      <c r="E41" s="7">
        <v>41662</v>
      </c>
      <c r="F41" s="7">
        <f t="shared" si="9"/>
        <v>44557</v>
      </c>
      <c r="G41" s="13"/>
      <c r="H41" s="8">
        <f t="shared" si="8"/>
        <v>44738</v>
      </c>
      <c r="I41" s="11">
        <f t="shared" ca="1" si="1"/>
        <v>61</v>
      </c>
      <c r="J41" s="9" t="str">
        <f t="shared" ca="1" si="2"/>
        <v>NOT DUE</v>
      </c>
      <c r="K41" s="31"/>
      <c r="L41" s="10"/>
    </row>
    <row r="42" spans="1:12" ht="41.4" x14ac:dyDescent="0.3">
      <c r="A42" s="9" t="s">
        <v>1149</v>
      </c>
      <c r="B42" s="31" t="s">
        <v>403</v>
      </c>
      <c r="C42" s="31" t="s">
        <v>393</v>
      </c>
      <c r="D42" s="20" t="s">
        <v>430</v>
      </c>
      <c r="E42" s="7">
        <v>41662</v>
      </c>
      <c r="F42" s="7">
        <f>F28</f>
        <v>44650</v>
      </c>
      <c r="G42" s="13"/>
      <c r="H42" s="8">
        <f>DATE(YEAR(F42),MONTH(F42)+2,DAY(F42)-1)</f>
        <v>44710</v>
      </c>
      <c r="I42" s="11">
        <f t="shared" ca="1" si="1"/>
        <v>33</v>
      </c>
      <c r="J42" s="9" t="str">
        <f t="shared" ca="1" si="2"/>
        <v>NOT DUE</v>
      </c>
      <c r="K42" s="31"/>
      <c r="L42" s="10"/>
    </row>
    <row r="43" spans="1:12" ht="41.4" x14ac:dyDescent="0.3">
      <c r="A43" s="9" t="s">
        <v>1150</v>
      </c>
      <c r="B43" s="31" t="s">
        <v>403</v>
      </c>
      <c r="C43" s="31" t="s">
        <v>460</v>
      </c>
      <c r="D43" s="20" t="s">
        <v>1</v>
      </c>
      <c r="E43" s="7">
        <v>41662</v>
      </c>
      <c r="F43" s="7">
        <f>F41</f>
        <v>44557</v>
      </c>
      <c r="G43" s="13"/>
      <c r="H43" s="8">
        <f t="shared" ref="H43" si="10">DATE(YEAR(F43),MONTH(F43)+6,DAY(F43)-1)</f>
        <v>44738</v>
      </c>
      <c r="I43" s="11">
        <f t="shared" ca="1" si="1"/>
        <v>61</v>
      </c>
      <c r="J43" s="9" t="str">
        <f t="shared" ca="1" si="2"/>
        <v>NOT DUE</v>
      </c>
      <c r="K43" s="31"/>
      <c r="L43" s="10"/>
    </row>
    <row r="44" spans="1:12" ht="36" customHeight="1" x14ac:dyDescent="0.3">
      <c r="A44" s="9" t="s">
        <v>1151</v>
      </c>
      <c r="B44" s="31" t="s">
        <v>461</v>
      </c>
      <c r="C44" s="31" t="s">
        <v>462</v>
      </c>
      <c r="D44" s="20" t="s">
        <v>88</v>
      </c>
      <c r="E44" s="7">
        <v>41662</v>
      </c>
      <c r="F44" s="7">
        <f>'Starboard Side Acc. Ladder'!F44</f>
        <v>44557</v>
      </c>
      <c r="G44" s="13"/>
      <c r="H44" s="8">
        <f>DATE(YEAR(F44)+1,MONTH(F44),DAY(F44)-1)</f>
        <v>44921</v>
      </c>
      <c r="I44" s="11">
        <f t="shared" ca="1" si="1"/>
        <v>244</v>
      </c>
      <c r="J44" s="9" t="str">
        <f t="shared" ca="1" si="2"/>
        <v>NOT DUE</v>
      </c>
      <c r="K44" s="31" t="s">
        <v>469</v>
      </c>
      <c r="L44" s="10"/>
    </row>
    <row r="45" spans="1:12" ht="36" customHeight="1" x14ac:dyDescent="0.3">
      <c r="A45" s="9" t="s">
        <v>1152</v>
      </c>
      <c r="B45" s="31" t="s">
        <v>463</v>
      </c>
      <c r="C45" s="31" t="s">
        <v>464</v>
      </c>
      <c r="D45" s="20" t="s">
        <v>431</v>
      </c>
      <c r="E45" s="7">
        <v>41662</v>
      </c>
      <c r="F45" s="7">
        <v>43476</v>
      </c>
      <c r="G45" s="13"/>
      <c r="H45" s="8">
        <f>DATE(YEAR(F45)+5,MONTH(F45),DAY(F45)-1)</f>
        <v>45301</v>
      </c>
      <c r="I45" s="11">
        <f t="shared" ca="1" si="1"/>
        <v>624</v>
      </c>
      <c r="J45" s="9" t="str">
        <f t="shared" ca="1" si="2"/>
        <v>NOT DUE</v>
      </c>
      <c r="K45" s="31" t="s">
        <v>470</v>
      </c>
      <c r="L45" s="10" t="s">
        <v>2285</v>
      </c>
    </row>
    <row r="46" spans="1:12" x14ac:dyDescent="0.3">
      <c r="A46" s="111"/>
    </row>
    <row r="47" spans="1:12" x14ac:dyDescent="0.3">
      <c r="A47" s="111"/>
    </row>
    <row r="48" spans="1:12" x14ac:dyDescent="0.3">
      <c r="A48" s="111"/>
    </row>
    <row r="49" spans="1:11" x14ac:dyDescent="0.3">
      <c r="A49" s="111"/>
      <c r="B49" s="112" t="s">
        <v>2808</v>
      </c>
      <c r="C49" s="113"/>
      <c r="D49" s="117" t="s">
        <v>2807</v>
      </c>
      <c r="H49" s="112" t="s">
        <v>2806</v>
      </c>
      <c r="I49" s="114"/>
    </row>
    <row r="50" spans="1:11" x14ac:dyDescent="0.3">
      <c r="A50" s="111"/>
      <c r="E50" s="115"/>
      <c r="F50" s="115"/>
      <c r="I50" s="115"/>
      <c r="J50" s="115"/>
    </row>
    <row r="51" spans="1:11" x14ac:dyDescent="0.3">
      <c r="A51" s="111"/>
      <c r="C51" s="122" t="str">
        <f>'Starboard Side Acc. Ladder'!C51</f>
        <v>ELBERT F. NUFABLE</v>
      </c>
      <c r="E51" s="149" t="str">
        <f>C51</f>
        <v>ELBERT F. NUFABLE</v>
      </c>
      <c r="F51" s="149"/>
      <c r="G51" s="149"/>
      <c r="I51" s="149" t="s">
        <v>3269</v>
      </c>
      <c r="J51" s="149"/>
      <c r="K51" s="149"/>
    </row>
    <row r="52" spans="1:11" x14ac:dyDescent="0.3">
      <c r="A52" s="111"/>
      <c r="C52" s="116" t="s">
        <v>3230</v>
      </c>
      <c r="E52" s="150" t="s">
        <v>2454</v>
      </c>
      <c r="F52" s="150"/>
      <c r="G52" s="150"/>
      <c r="I52" s="151" t="s">
        <v>2805</v>
      </c>
      <c r="J52" s="151"/>
      <c r="K52" s="151"/>
    </row>
    <row r="53" spans="1:11" x14ac:dyDescent="0.3">
      <c r="A53" s="111"/>
    </row>
  </sheetData>
  <sheetProtection selectLockedCells="1"/>
  <mergeCells count="13">
    <mergeCell ref="E51:G51"/>
    <mergeCell ref="I51:K51"/>
    <mergeCell ref="E52:G52"/>
    <mergeCell ref="I52:K52"/>
    <mergeCell ref="A4:B4"/>
    <mergeCell ref="D4:E4"/>
    <mergeCell ref="A5:B5"/>
    <mergeCell ref="A1:B1"/>
    <mergeCell ref="D1:E1"/>
    <mergeCell ref="A2:B2"/>
    <mergeCell ref="D2:E2"/>
    <mergeCell ref="A3:B3"/>
    <mergeCell ref="D3:E3"/>
  </mergeCells>
  <conditionalFormatting sqref="J8:J45">
    <cfRule type="cellIs" dxfId="223"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L17"/>
  <sheetViews>
    <sheetView zoomScale="85" zoomScaleNormal="85" workbookViewId="0">
      <selection activeCell="C27" sqref="C27"/>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814</v>
      </c>
      <c r="D3" s="148" t="s">
        <v>8</v>
      </c>
      <c r="E3" s="148"/>
      <c r="F3" s="3" t="s">
        <v>813</v>
      </c>
    </row>
    <row r="4" spans="1:12" ht="18" customHeight="1" x14ac:dyDescent="0.3">
      <c r="A4" s="147" t="s">
        <v>21</v>
      </c>
      <c r="B4" s="147"/>
      <c r="C4" s="17" t="s">
        <v>815</v>
      </c>
      <c r="D4" s="148" t="s">
        <v>9</v>
      </c>
      <c r="E4" s="148"/>
      <c r="F4" s="13"/>
    </row>
    <row r="5" spans="1:12" ht="18" customHeight="1" x14ac:dyDescent="0.3">
      <c r="A5" s="147" t="s">
        <v>22</v>
      </c>
      <c r="B5" s="147"/>
      <c r="C5" s="18" t="s">
        <v>816</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811</v>
      </c>
      <c r="B8" s="31" t="s">
        <v>807</v>
      </c>
      <c r="C8" s="31" t="s">
        <v>808</v>
      </c>
      <c r="D8" s="21" t="s">
        <v>1</v>
      </c>
      <c r="E8" s="7">
        <v>41662</v>
      </c>
      <c r="F8" s="7">
        <v>44526</v>
      </c>
      <c r="G8" s="13"/>
      <c r="H8" s="8">
        <f>DATE(YEAR(F8),MONTH(F8)+6,DAY(F8)-1)</f>
        <v>44706</v>
      </c>
      <c r="I8" s="11">
        <f t="shared" ref="I8" ca="1" si="0">IF(ISBLANK(H8),"",H8-DATE(YEAR(NOW()),MONTH(NOW()),DAY(NOW())))</f>
        <v>29</v>
      </c>
      <c r="J8" s="9" t="str">
        <f t="shared" ref="J8:J9" ca="1" si="1">IF(I8="","",IF(I8&lt;0,"OVERDUE","NOT DUE"))</f>
        <v>NOT DUE</v>
      </c>
      <c r="K8" s="14"/>
      <c r="L8" s="10"/>
    </row>
    <row r="9" spans="1:12" ht="27.6" x14ac:dyDescent="0.3">
      <c r="A9" s="9" t="s">
        <v>812</v>
      </c>
      <c r="B9" s="31" t="s">
        <v>809</v>
      </c>
      <c r="C9" s="31" t="s">
        <v>810</v>
      </c>
      <c r="D9" s="21" t="s">
        <v>1</v>
      </c>
      <c r="E9" s="7">
        <v>41662</v>
      </c>
      <c r="F9" s="7">
        <v>44526</v>
      </c>
      <c r="G9" s="13"/>
      <c r="H9" s="8">
        <f>DATE(YEAR(F9),MONTH(F9)+6,DAY(F9)-1)</f>
        <v>44706</v>
      </c>
      <c r="I9" s="11">
        <f t="shared" ref="I9" ca="1" si="2">IF(ISBLANK(H9),"",H9-DATE(YEAR(NOW()),MONTH(NOW()),DAY(NOW())))</f>
        <v>29</v>
      </c>
      <c r="J9" s="9" t="str">
        <f t="shared" ca="1" si="1"/>
        <v>NOT DUE</v>
      </c>
      <c r="K9" s="14"/>
      <c r="L9" s="10"/>
    </row>
    <row r="10" spans="1:12" x14ac:dyDescent="0.3">
      <c r="A10" s="111"/>
    </row>
    <row r="11" spans="1:12" x14ac:dyDescent="0.3">
      <c r="A11" s="111"/>
    </row>
    <row r="12" spans="1:12" x14ac:dyDescent="0.3">
      <c r="A12" s="111"/>
    </row>
    <row r="13" spans="1:12" x14ac:dyDescent="0.3">
      <c r="A13" s="111"/>
      <c r="B13" s="112" t="s">
        <v>2808</v>
      </c>
      <c r="C13" s="113"/>
      <c r="D13" s="117" t="s">
        <v>2807</v>
      </c>
      <c r="H13" s="112" t="s">
        <v>2806</v>
      </c>
      <c r="I13" s="114"/>
    </row>
    <row r="14" spans="1:12" x14ac:dyDescent="0.3">
      <c r="A14" s="111"/>
      <c r="E14" s="115"/>
      <c r="F14" s="115"/>
      <c r="I14" s="115"/>
      <c r="J14" s="115"/>
    </row>
    <row r="15" spans="1:12" x14ac:dyDescent="0.3">
      <c r="A15" s="111"/>
      <c r="C15" s="122" t="s">
        <v>3290</v>
      </c>
      <c r="E15" s="149" t="str">
        <f>C15</f>
        <v>ELBERT F. NUFABLE</v>
      </c>
      <c r="F15" s="149"/>
      <c r="G15" s="149"/>
      <c r="I15" s="149" t="s">
        <v>3269</v>
      </c>
      <c r="J15" s="149"/>
      <c r="K15" s="149"/>
    </row>
    <row r="16" spans="1:12" x14ac:dyDescent="0.3">
      <c r="A16" s="111"/>
      <c r="C16" s="116" t="s">
        <v>3230</v>
      </c>
      <c r="E16" s="150" t="s">
        <v>2454</v>
      </c>
      <c r="F16" s="150"/>
      <c r="G16" s="150"/>
      <c r="I16" s="151" t="s">
        <v>2805</v>
      </c>
      <c r="J16" s="151"/>
      <c r="K16" s="151"/>
    </row>
    <row r="17" spans="1:1" x14ac:dyDescent="0.3">
      <c r="A17" s="111"/>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conditionalFormatting sqref="J8:J9">
    <cfRule type="cellIs" dxfId="255" priority="1" operator="equal">
      <formula>"overdue"</formula>
    </cfRule>
  </conditionalFormatting>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F0"/>
  </sheetPr>
  <dimension ref="A1:L65"/>
  <sheetViews>
    <sheetView topLeftCell="B1" workbookViewId="0">
      <selection activeCell="K30" sqref="K30"/>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542</v>
      </c>
      <c r="D3" s="148" t="s">
        <v>8</v>
      </c>
      <c r="E3" s="148"/>
      <c r="F3" s="3" t="s">
        <v>541</v>
      </c>
    </row>
    <row r="4" spans="1:12" ht="18" customHeight="1" x14ac:dyDescent="0.3">
      <c r="A4" s="147" t="s">
        <v>21</v>
      </c>
      <c r="B4" s="147"/>
      <c r="C4" s="17" t="s">
        <v>591</v>
      </c>
      <c r="D4" s="148" t="s">
        <v>9</v>
      </c>
      <c r="E4" s="148"/>
      <c r="F4" s="13"/>
    </row>
    <row r="5" spans="1:12" ht="18" customHeight="1" x14ac:dyDescent="0.3">
      <c r="A5" s="147" t="s">
        <v>22</v>
      </c>
      <c r="B5" s="147"/>
      <c r="C5" s="18" t="s">
        <v>592</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55.2" x14ac:dyDescent="0.3">
      <c r="A8" s="9" t="s">
        <v>543</v>
      </c>
      <c r="B8" s="31" t="s">
        <v>472</v>
      </c>
      <c r="C8" s="31" t="s">
        <v>473</v>
      </c>
      <c r="D8" s="20" t="s">
        <v>2</v>
      </c>
      <c r="E8" s="7">
        <v>41662</v>
      </c>
      <c r="F8" s="7">
        <v>44673</v>
      </c>
      <c r="G8" s="13"/>
      <c r="H8" s="8">
        <f>EDATE(F8-1,1)</f>
        <v>44702</v>
      </c>
      <c r="I8" s="11">
        <f t="shared" ref="I8:I45" ca="1" si="0">IF(ISBLANK(H8),"",H8-DATE(YEAR(NOW()),MONTH(NOW()),DAY(NOW())))</f>
        <v>25</v>
      </c>
      <c r="J8" s="9" t="str">
        <f t="shared" ref="J8:J46" ca="1" si="1">IF(I8="","",IF(I8&lt;0,"OVERDUE","NOT DUE"))</f>
        <v>NOT DUE</v>
      </c>
      <c r="K8" s="31" t="s">
        <v>596</v>
      </c>
      <c r="L8" s="10" t="s">
        <v>3252</v>
      </c>
    </row>
    <row r="9" spans="1:12" ht="26.4" customHeight="1" x14ac:dyDescent="0.3">
      <c r="A9" s="9" t="s">
        <v>544</v>
      </c>
      <c r="B9" s="31" t="s">
        <v>474</v>
      </c>
      <c r="C9" s="31" t="s">
        <v>475</v>
      </c>
      <c r="D9" s="20" t="s">
        <v>88</v>
      </c>
      <c r="E9" s="7">
        <v>41662</v>
      </c>
      <c r="F9" s="7">
        <v>44499</v>
      </c>
      <c r="G9" s="13"/>
      <c r="H9" s="8">
        <f>DATE(YEAR(F9)+1,MONTH(F9),DAY(F9)-1)</f>
        <v>44863</v>
      </c>
      <c r="I9" s="11">
        <f t="shared" ca="1" si="0"/>
        <v>186</v>
      </c>
      <c r="J9" s="9" t="str">
        <f t="shared" ca="1" si="1"/>
        <v>NOT DUE</v>
      </c>
      <c r="K9" s="31"/>
      <c r="L9" s="10" t="s">
        <v>3236</v>
      </c>
    </row>
    <row r="10" spans="1:12" ht="27.6" x14ac:dyDescent="0.3">
      <c r="A10" s="9" t="s">
        <v>545</v>
      </c>
      <c r="B10" s="31" t="s">
        <v>476</v>
      </c>
      <c r="C10" s="31" t="s">
        <v>477</v>
      </c>
      <c r="D10" s="20" t="s">
        <v>1</v>
      </c>
      <c r="E10" s="7">
        <v>41662</v>
      </c>
      <c r="F10" s="7">
        <f>'Port Side Acc. Ladder'!F9</f>
        <v>44650</v>
      </c>
      <c r="G10" s="13"/>
      <c r="H10" s="8">
        <f>DATE(YEAR(F10),MONTH(F10)+6,DAY(F10)-1)</f>
        <v>44833</v>
      </c>
      <c r="I10" s="11">
        <f t="shared" ca="1" si="0"/>
        <v>156</v>
      </c>
      <c r="J10" s="9" t="str">
        <f t="shared" ca="1" si="1"/>
        <v>NOT DUE</v>
      </c>
      <c r="K10" s="31"/>
      <c r="L10" s="10"/>
    </row>
    <row r="11" spans="1:12" x14ac:dyDescent="0.3">
      <c r="A11" s="9" t="s">
        <v>546</v>
      </c>
      <c r="B11" s="31" t="s">
        <v>478</v>
      </c>
      <c r="C11" s="31" t="s">
        <v>479</v>
      </c>
      <c r="D11" s="20" t="s">
        <v>2</v>
      </c>
      <c r="E11" s="7">
        <v>41662</v>
      </c>
      <c r="F11" s="7">
        <f>F8</f>
        <v>44673</v>
      </c>
      <c r="G11" s="13"/>
      <c r="H11" s="8">
        <f>EDATE(F11-1,1)</f>
        <v>44702</v>
      </c>
      <c r="I11" s="11">
        <f t="shared" ca="1" si="0"/>
        <v>25</v>
      </c>
      <c r="J11" s="9" t="str">
        <f t="shared" ca="1" si="1"/>
        <v>NOT DUE</v>
      </c>
      <c r="K11" s="31"/>
      <c r="L11" s="109"/>
    </row>
    <row r="12" spans="1:12" ht="27.6" x14ac:dyDescent="0.3">
      <c r="A12" s="9" t="s">
        <v>547</v>
      </c>
      <c r="B12" s="31" t="s">
        <v>480</v>
      </c>
      <c r="C12" s="31" t="s">
        <v>481</v>
      </c>
      <c r="D12" s="20" t="s">
        <v>378</v>
      </c>
      <c r="E12" s="7">
        <v>41662</v>
      </c>
      <c r="F12" s="7">
        <v>44636</v>
      </c>
      <c r="G12" s="13"/>
      <c r="H12" s="8">
        <f>DATE(YEAR(F12),MONTH(F12)+3,DAY(F12)-1)</f>
        <v>44727</v>
      </c>
      <c r="I12" s="11">
        <f t="shared" ca="1" si="0"/>
        <v>50</v>
      </c>
      <c r="J12" s="9" t="str">
        <f t="shared" ca="1" si="1"/>
        <v>NOT DUE</v>
      </c>
      <c r="K12" s="31"/>
      <c r="L12" s="109"/>
    </row>
    <row r="13" spans="1:12" ht="27.6" x14ac:dyDescent="0.3">
      <c r="A13" s="9" t="s">
        <v>548</v>
      </c>
      <c r="B13" s="31" t="s">
        <v>482</v>
      </c>
      <c r="C13" s="31" t="s">
        <v>483</v>
      </c>
      <c r="D13" s="20" t="s">
        <v>2</v>
      </c>
      <c r="E13" s="7">
        <v>41662</v>
      </c>
      <c r="F13" s="7">
        <f>F8</f>
        <v>44673</v>
      </c>
      <c r="G13" s="13"/>
      <c r="H13" s="8">
        <f>EDATE(F13-1,1)</f>
        <v>44702</v>
      </c>
      <c r="I13" s="11">
        <f t="shared" ca="1" si="0"/>
        <v>25</v>
      </c>
      <c r="J13" s="9" t="str">
        <f t="shared" ca="1" si="1"/>
        <v>NOT DUE</v>
      </c>
      <c r="K13" s="31" t="s">
        <v>596</v>
      </c>
      <c r="L13" s="109"/>
    </row>
    <row r="14" spans="1:12" x14ac:dyDescent="0.3">
      <c r="A14" s="9" t="s">
        <v>549</v>
      </c>
      <c r="B14" s="31" t="s">
        <v>478</v>
      </c>
      <c r="C14" s="31" t="s">
        <v>484</v>
      </c>
      <c r="D14" s="20" t="s">
        <v>2</v>
      </c>
      <c r="E14" s="7">
        <v>41662</v>
      </c>
      <c r="F14" s="7">
        <f>F8</f>
        <v>44673</v>
      </c>
      <c r="G14" s="13"/>
      <c r="H14" s="8">
        <f>EDATE(F14-1,1)</f>
        <v>44702</v>
      </c>
      <c r="I14" s="11">
        <f t="shared" ca="1" si="0"/>
        <v>25</v>
      </c>
      <c r="J14" s="9" t="str">
        <f t="shared" ca="1" si="1"/>
        <v>NOT DUE</v>
      </c>
      <c r="K14" s="31"/>
      <c r="L14" s="109"/>
    </row>
    <row r="15" spans="1:12" ht="24.9" customHeight="1" x14ac:dyDescent="0.3">
      <c r="A15" s="9" t="s">
        <v>550</v>
      </c>
      <c r="B15" s="31" t="s">
        <v>485</v>
      </c>
      <c r="C15" s="31" t="s">
        <v>486</v>
      </c>
      <c r="D15" s="20" t="s">
        <v>431</v>
      </c>
      <c r="E15" s="7">
        <v>41662</v>
      </c>
      <c r="F15" s="7">
        <v>43399</v>
      </c>
      <c r="G15" s="13"/>
      <c r="H15" s="8">
        <f>DATE(YEAR(F15)+5,MONTH(F15),DAY(F15)-1)</f>
        <v>45224</v>
      </c>
      <c r="I15" s="11">
        <f t="shared" ca="1" si="0"/>
        <v>547</v>
      </c>
      <c r="J15" s="9" t="str">
        <f t="shared" ca="1" si="1"/>
        <v>NOT DUE</v>
      </c>
      <c r="K15" s="31" t="s">
        <v>597</v>
      </c>
      <c r="L15" s="10"/>
    </row>
    <row r="16" spans="1:12" ht="24.9" customHeight="1" x14ac:dyDescent="0.3">
      <c r="A16" s="9" t="s">
        <v>551</v>
      </c>
      <c r="B16" s="31" t="s">
        <v>487</v>
      </c>
      <c r="C16" s="31" t="s">
        <v>488</v>
      </c>
      <c r="D16" s="20" t="s">
        <v>1</v>
      </c>
      <c r="E16" s="7">
        <v>41662</v>
      </c>
      <c r="F16" s="7">
        <v>44499</v>
      </c>
      <c r="G16" s="13"/>
      <c r="H16" s="8">
        <f>DATE(YEAR(F16),MONTH(F16)+6,DAY(F16)-1)</f>
        <v>44680</v>
      </c>
      <c r="I16" s="11">
        <f t="shared" ca="1" si="0"/>
        <v>3</v>
      </c>
      <c r="J16" s="9" t="str">
        <f t="shared" ca="1" si="1"/>
        <v>NOT DUE</v>
      </c>
      <c r="K16" s="31" t="s">
        <v>597</v>
      </c>
      <c r="L16" s="10"/>
    </row>
    <row r="17" spans="1:12" ht="24.9" customHeight="1" x14ac:dyDescent="0.3">
      <c r="A17" s="9" t="s">
        <v>552</v>
      </c>
      <c r="B17" s="31" t="s">
        <v>487</v>
      </c>
      <c r="C17" s="31" t="s">
        <v>486</v>
      </c>
      <c r="D17" s="20" t="s">
        <v>376</v>
      </c>
      <c r="E17" s="7">
        <v>41662</v>
      </c>
      <c r="F17" s="7">
        <v>43404</v>
      </c>
      <c r="G17" s="13"/>
      <c r="H17" s="8">
        <f>DATE(YEAR(F17)+2,MONTH(F17),DAY(F17)-1)</f>
        <v>44134</v>
      </c>
      <c r="I17" s="11">
        <f t="shared" ca="1" si="0"/>
        <v>-543</v>
      </c>
      <c r="J17" s="9" t="str">
        <f t="shared" ca="1" si="1"/>
        <v>OVERDUE</v>
      </c>
      <c r="K17" s="31" t="s">
        <v>597</v>
      </c>
      <c r="L17" s="10" t="s">
        <v>3218</v>
      </c>
    </row>
    <row r="18" spans="1:12" ht="24.9" customHeight="1" x14ac:dyDescent="0.3">
      <c r="A18" s="9" t="s">
        <v>553</v>
      </c>
      <c r="B18" s="31" t="s">
        <v>490</v>
      </c>
      <c r="C18" s="31" t="s">
        <v>486</v>
      </c>
      <c r="D18" s="20" t="s">
        <v>88</v>
      </c>
      <c r="E18" s="7">
        <v>41662</v>
      </c>
      <c r="F18" s="7">
        <v>43771</v>
      </c>
      <c r="G18" s="13"/>
      <c r="H18" s="8">
        <f>DATE(YEAR(F18)+1,MONTH(F18),DAY(F18)-1)</f>
        <v>44136</v>
      </c>
      <c r="I18" s="11">
        <f t="shared" ca="1" si="0"/>
        <v>-541</v>
      </c>
      <c r="J18" s="9" t="str">
        <f t="shared" ca="1" si="1"/>
        <v>OVERDUE</v>
      </c>
      <c r="K18" s="31" t="s">
        <v>598</v>
      </c>
      <c r="L18" s="10" t="s">
        <v>3218</v>
      </c>
    </row>
    <row r="19" spans="1:12" ht="24.9" customHeight="1" x14ac:dyDescent="0.3">
      <c r="A19" s="9" t="s">
        <v>554</v>
      </c>
      <c r="B19" s="31" t="s">
        <v>491</v>
      </c>
      <c r="C19" s="31" t="s">
        <v>486</v>
      </c>
      <c r="D19" s="20" t="s">
        <v>376</v>
      </c>
      <c r="E19" s="7">
        <v>41662</v>
      </c>
      <c r="F19" s="7">
        <v>43404</v>
      </c>
      <c r="G19" s="13"/>
      <c r="H19" s="8">
        <f>DATE(YEAR(F19)+2,MONTH(F19),DAY(F19)-1)</f>
        <v>44134</v>
      </c>
      <c r="I19" s="11">
        <f t="shared" ca="1" si="0"/>
        <v>-543</v>
      </c>
      <c r="J19" s="9" t="str">
        <f t="shared" ca="1" si="1"/>
        <v>OVERDUE</v>
      </c>
      <c r="K19" s="31" t="s">
        <v>599</v>
      </c>
      <c r="L19" s="10" t="s">
        <v>3218</v>
      </c>
    </row>
    <row r="20" spans="1:12" ht="24.9" customHeight="1" x14ac:dyDescent="0.3">
      <c r="A20" s="9" t="s">
        <v>555</v>
      </c>
      <c r="B20" s="31" t="s">
        <v>492</v>
      </c>
      <c r="C20" s="31" t="s">
        <v>493</v>
      </c>
      <c r="D20" s="20" t="s">
        <v>1</v>
      </c>
      <c r="E20" s="7">
        <v>41662</v>
      </c>
      <c r="F20" s="7">
        <v>44499</v>
      </c>
      <c r="G20" s="13"/>
      <c r="H20" s="8">
        <f>DATE(YEAR(F20),MONTH(F20)+6,DAY(F20)-1)</f>
        <v>44680</v>
      </c>
      <c r="I20" s="11">
        <f t="shared" ca="1" si="0"/>
        <v>3</v>
      </c>
      <c r="J20" s="9" t="str">
        <f t="shared" ca="1" si="1"/>
        <v>NOT DUE</v>
      </c>
      <c r="K20" s="31"/>
      <c r="L20" s="109"/>
    </row>
    <row r="21" spans="1:12" ht="24.9" customHeight="1" x14ac:dyDescent="0.3">
      <c r="A21" s="9" t="s">
        <v>556</v>
      </c>
      <c r="B21" s="31" t="s">
        <v>494</v>
      </c>
      <c r="C21" s="31" t="s">
        <v>495</v>
      </c>
      <c r="D21" s="20" t="s">
        <v>88</v>
      </c>
      <c r="E21" s="7">
        <v>41662</v>
      </c>
      <c r="F21" s="7">
        <v>44674</v>
      </c>
      <c r="G21" s="13"/>
      <c r="H21" s="8">
        <f>DATE(YEAR(F21)+1,MONTH(F21),DAY(F21)-1)</f>
        <v>45038</v>
      </c>
      <c r="I21" s="11">
        <f t="shared" ca="1" si="0"/>
        <v>361</v>
      </c>
      <c r="J21" s="9" t="str">
        <f t="shared" ca="1" si="1"/>
        <v>NOT DUE</v>
      </c>
      <c r="K21" s="31" t="s">
        <v>600</v>
      </c>
      <c r="L21" s="10" t="s">
        <v>3322</v>
      </c>
    </row>
    <row r="22" spans="1:12" ht="27.6" x14ac:dyDescent="0.3">
      <c r="A22" s="9" t="s">
        <v>557</v>
      </c>
      <c r="B22" s="31" t="s">
        <v>496</v>
      </c>
      <c r="C22" s="31" t="s">
        <v>486</v>
      </c>
      <c r="D22" s="20" t="s">
        <v>594</v>
      </c>
      <c r="E22" s="7">
        <v>41662</v>
      </c>
      <c r="F22" s="7">
        <v>41662</v>
      </c>
      <c r="G22" s="13"/>
      <c r="H22" s="8">
        <f>DATE(YEAR(F22)+7,MONTH(F22),DAY(F22)-1)</f>
        <v>44218</v>
      </c>
      <c r="I22" s="11">
        <f t="shared" ca="1" si="0"/>
        <v>-459</v>
      </c>
      <c r="J22" s="9" t="str">
        <f t="shared" ca="1" si="1"/>
        <v>OVERDUE</v>
      </c>
      <c r="K22" s="31"/>
      <c r="L22" s="120" t="s">
        <v>3238</v>
      </c>
    </row>
    <row r="23" spans="1:12" ht="27.6" x14ac:dyDescent="0.3">
      <c r="A23" s="9" t="s">
        <v>558</v>
      </c>
      <c r="B23" s="31" t="s">
        <v>497</v>
      </c>
      <c r="C23" s="31" t="s">
        <v>498</v>
      </c>
      <c r="D23" s="20" t="s">
        <v>1</v>
      </c>
      <c r="E23" s="7">
        <v>41662</v>
      </c>
      <c r="F23" s="7">
        <v>44499</v>
      </c>
      <c r="G23" s="13"/>
      <c r="H23" s="8">
        <f>DATE(YEAR(F23),MONTH(F23)+6,DAY(F23)-1)</f>
        <v>44680</v>
      </c>
      <c r="I23" s="11">
        <f t="shared" ca="1" si="0"/>
        <v>3</v>
      </c>
      <c r="J23" s="9" t="str">
        <f t="shared" ca="1" si="1"/>
        <v>NOT DUE</v>
      </c>
      <c r="K23" s="31"/>
      <c r="L23" s="10"/>
    </row>
    <row r="24" spans="1:12" ht="27.6" x14ac:dyDescent="0.3">
      <c r="A24" s="9" t="s">
        <v>559</v>
      </c>
      <c r="B24" s="31" t="s">
        <v>499</v>
      </c>
      <c r="C24" s="31" t="s">
        <v>486</v>
      </c>
      <c r="D24" s="20" t="s">
        <v>431</v>
      </c>
      <c r="E24" s="7">
        <v>41662</v>
      </c>
      <c r="F24" s="7">
        <v>41662</v>
      </c>
      <c r="G24" s="13"/>
      <c r="H24" s="8">
        <f>DATE(YEAR(F24)+5,MONTH(F24),DAY(F24)-1)</f>
        <v>43487</v>
      </c>
      <c r="I24" s="11">
        <f t="shared" ca="1" si="0"/>
        <v>-1190</v>
      </c>
      <c r="J24" s="9" t="str">
        <f t="shared" ca="1" si="1"/>
        <v>OVERDUE</v>
      </c>
      <c r="K24" s="31"/>
      <c r="L24" s="120" t="s">
        <v>3238</v>
      </c>
    </row>
    <row r="25" spans="1:12" ht="41.4" x14ac:dyDescent="0.3">
      <c r="A25" s="9" t="s">
        <v>560</v>
      </c>
      <c r="B25" s="31" t="s">
        <v>500</v>
      </c>
      <c r="C25" s="31" t="s">
        <v>501</v>
      </c>
      <c r="D25" s="20" t="s">
        <v>1</v>
      </c>
      <c r="E25" s="7">
        <v>41662</v>
      </c>
      <c r="F25" s="7">
        <v>44673</v>
      </c>
      <c r="G25" s="13"/>
      <c r="H25" s="8">
        <f t="shared" ref="H25:H32" si="2">DATE(YEAR(F25),MONTH(F25)+6,DAY(F25)-1)</f>
        <v>44855</v>
      </c>
      <c r="I25" s="11">
        <f t="shared" ca="1" si="0"/>
        <v>178</v>
      </c>
      <c r="J25" s="9" t="str">
        <f t="shared" ca="1" si="1"/>
        <v>NOT DUE</v>
      </c>
      <c r="K25" s="31"/>
      <c r="L25" s="10"/>
    </row>
    <row r="26" spans="1:12" ht="41.4" x14ac:dyDescent="0.3">
      <c r="A26" s="9" t="s">
        <v>561</v>
      </c>
      <c r="B26" s="31" t="s">
        <v>502</v>
      </c>
      <c r="C26" s="31" t="s">
        <v>503</v>
      </c>
      <c r="D26" s="20" t="s">
        <v>1</v>
      </c>
      <c r="E26" s="7">
        <v>41662</v>
      </c>
      <c r="F26" s="7">
        <v>44673</v>
      </c>
      <c r="G26" s="13"/>
      <c r="H26" s="8">
        <f t="shared" si="2"/>
        <v>44855</v>
      </c>
      <c r="I26" s="11">
        <f t="shared" ca="1" si="0"/>
        <v>178</v>
      </c>
      <c r="J26" s="9" t="str">
        <f t="shared" ca="1" si="1"/>
        <v>NOT DUE</v>
      </c>
      <c r="K26" s="31"/>
      <c r="L26" s="109"/>
    </row>
    <row r="27" spans="1:12" x14ac:dyDescent="0.3">
      <c r="A27" s="9" t="s">
        <v>562</v>
      </c>
      <c r="B27" s="31" t="s">
        <v>504</v>
      </c>
      <c r="C27" s="31" t="s">
        <v>505</v>
      </c>
      <c r="D27" s="20" t="s">
        <v>1</v>
      </c>
      <c r="E27" s="7">
        <v>41662</v>
      </c>
      <c r="F27" s="7">
        <v>44673</v>
      </c>
      <c r="G27" s="13"/>
      <c r="H27" s="8">
        <f t="shared" si="2"/>
        <v>44855</v>
      </c>
      <c r="I27" s="11">
        <f t="shared" ca="1" si="0"/>
        <v>178</v>
      </c>
      <c r="J27" s="9" t="str">
        <f t="shared" ca="1" si="1"/>
        <v>NOT DUE</v>
      </c>
      <c r="K27" s="31"/>
      <c r="L27" s="109"/>
    </row>
    <row r="28" spans="1:12" x14ac:dyDescent="0.3">
      <c r="A28" s="9" t="s">
        <v>563</v>
      </c>
      <c r="B28" s="31" t="s">
        <v>506</v>
      </c>
      <c r="C28" s="31" t="s">
        <v>507</v>
      </c>
      <c r="D28" s="20" t="s">
        <v>1</v>
      </c>
      <c r="E28" s="7">
        <v>41662</v>
      </c>
      <c r="F28" s="7">
        <v>44673</v>
      </c>
      <c r="G28" s="13"/>
      <c r="H28" s="8">
        <f t="shared" si="2"/>
        <v>44855</v>
      </c>
      <c r="I28" s="11">
        <f t="shared" ca="1" si="0"/>
        <v>178</v>
      </c>
      <c r="J28" s="9" t="str">
        <f t="shared" ca="1" si="1"/>
        <v>NOT DUE</v>
      </c>
      <c r="K28" s="31"/>
      <c r="L28" s="109"/>
    </row>
    <row r="29" spans="1:12" ht="21" customHeight="1" x14ac:dyDescent="0.3">
      <c r="A29" s="9" t="s">
        <v>564</v>
      </c>
      <c r="B29" s="31" t="s">
        <v>508</v>
      </c>
      <c r="C29" s="31" t="s">
        <v>509</v>
      </c>
      <c r="D29" s="20" t="s">
        <v>1</v>
      </c>
      <c r="E29" s="7">
        <v>41662</v>
      </c>
      <c r="F29" s="7">
        <v>44673</v>
      </c>
      <c r="G29" s="13"/>
      <c r="H29" s="8">
        <f t="shared" si="2"/>
        <v>44855</v>
      </c>
      <c r="I29" s="11">
        <f t="shared" ca="1" si="0"/>
        <v>178</v>
      </c>
      <c r="J29" s="9" t="str">
        <f t="shared" ca="1" si="1"/>
        <v>NOT DUE</v>
      </c>
      <c r="K29" s="31"/>
      <c r="L29" s="109"/>
    </row>
    <row r="30" spans="1:12" ht="41.4" x14ac:dyDescent="0.3">
      <c r="A30" s="9" t="s">
        <v>565</v>
      </c>
      <c r="B30" s="31" t="s">
        <v>510</v>
      </c>
      <c r="C30" s="31" t="s">
        <v>511</v>
      </c>
      <c r="D30" s="20" t="s">
        <v>1</v>
      </c>
      <c r="E30" s="7">
        <v>41662</v>
      </c>
      <c r="F30" s="7">
        <v>44673</v>
      </c>
      <c r="G30" s="13"/>
      <c r="H30" s="8">
        <f t="shared" si="2"/>
        <v>44855</v>
      </c>
      <c r="I30" s="11">
        <f t="shared" ca="1" si="0"/>
        <v>178</v>
      </c>
      <c r="J30" s="9" t="str">
        <f t="shared" ca="1" si="1"/>
        <v>NOT DUE</v>
      </c>
      <c r="K30" s="31"/>
      <c r="L30" s="109"/>
    </row>
    <row r="31" spans="1:12" ht="27.6" x14ac:dyDescent="0.3">
      <c r="A31" s="9" t="s">
        <v>566</v>
      </c>
      <c r="B31" s="31" t="s">
        <v>512</v>
      </c>
      <c r="C31" s="31" t="s">
        <v>513</v>
      </c>
      <c r="D31" s="20" t="s">
        <v>1</v>
      </c>
      <c r="E31" s="7">
        <v>41662</v>
      </c>
      <c r="F31" s="7">
        <v>44673</v>
      </c>
      <c r="G31" s="13"/>
      <c r="H31" s="8">
        <f t="shared" si="2"/>
        <v>44855</v>
      </c>
      <c r="I31" s="11">
        <f t="shared" ca="1" si="0"/>
        <v>178</v>
      </c>
      <c r="J31" s="9" t="str">
        <f t="shared" ca="1" si="1"/>
        <v>NOT DUE</v>
      </c>
      <c r="K31" s="31"/>
      <c r="L31" s="10"/>
    </row>
    <row r="32" spans="1:12" ht="41.4" x14ac:dyDescent="0.3">
      <c r="A32" s="9" t="s">
        <v>567</v>
      </c>
      <c r="B32" s="31" t="s">
        <v>514</v>
      </c>
      <c r="C32" s="31" t="s">
        <v>515</v>
      </c>
      <c r="D32" s="20" t="s">
        <v>1</v>
      </c>
      <c r="E32" s="7">
        <v>41662</v>
      </c>
      <c r="F32" s="7">
        <v>44673</v>
      </c>
      <c r="G32" s="13"/>
      <c r="H32" s="8">
        <f t="shared" si="2"/>
        <v>44855</v>
      </c>
      <c r="I32" s="11">
        <f t="shared" ca="1" si="0"/>
        <v>178</v>
      </c>
      <c r="J32" s="9" t="str">
        <f t="shared" ca="1" si="1"/>
        <v>NOT DUE</v>
      </c>
      <c r="K32" s="31"/>
      <c r="L32" s="109"/>
    </row>
    <row r="33" spans="1:12" ht="38.25" customHeight="1" x14ac:dyDescent="0.3">
      <c r="A33" s="9" t="s">
        <v>568</v>
      </c>
      <c r="B33" s="31" t="s">
        <v>516</v>
      </c>
      <c r="C33" s="31" t="s">
        <v>486</v>
      </c>
      <c r="D33" s="20" t="s">
        <v>595</v>
      </c>
      <c r="E33" s="7">
        <v>41662</v>
      </c>
      <c r="F33" s="7">
        <v>43420</v>
      </c>
      <c r="G33" s="13"/>
      <c r="H33" s="8">
        <f>DATE(YEAR(F33)+3,MONTH(F33),DAY(F33)-1)</f>
        <v>44515</v>
      </c>
      <c r="I33" s="11">
        <f t="shared" ca="1" si="0"/>
        <v>-162</v>
      </c>
      <c r="J33" s="9" t="str">
        <f t="shared" ca="1" si="1"/>
        <v>OVERDUE</v>
      </c>
      <c r="K33" s="31" t="s">
        <v>601</v>
      </c>
      <c r="L33" s="120" t="s">
        <v>3238</v>
      </c>
    </row>
    <row r="34" spans="1:12" ht="41.4" x14ac:dyDescent="0.3">
      <c r="A34" s="9" t="s">
        <v>569</v>
      </c>
      <c r="B34" s="31" t="s">
        <v>517</v>
      </c>
      <c r="C34" s="31" t="s">
        <v>518</v>
      </c>
      <c r="D34" s="20" t="s">
        <v>1</v>
      </c>
      <c r="E34" s="7">
        <v>41662</v>
      </c>
      <c r="F34" s="7">
        <f>F32</f>
        <v>44673</v>
      </c>
      <c r="G34" s="13"/>
      <c r="H34" s="8">
        <f>DATE(YEAR(F34),MONTH(F34)+6,DAY(F34)-1)</f>
        <v>44855</v>
      </c>
      <c r="I34" s="11">
        <f t="shared" ca="1" si="0"/>
        <v>178</v>
      </c>
      <c r="J34" s="9" t="str">
        <f t="shared" ca="1" si="1"/>
        <v>NOT DUE</v>
      </c>
      <c r="K34" s="31"/>
      <c r="L34" s="10"/>
    </row>
    <row r="35" spans="1:12" ht="41.4" x14ac:dyDescent="0.3">
      <c r="A35" s="9" t="s">
        <v>570</v>
      </c>
      <c r="B35" s="31" t="s">
        <v>519</v>
      </c>
      <c r="C35" s="31" t="s">
        <v>520</v>
      </c>
      <c r="D35" s="20" t="s">
        <v>1</v>
      </c>
      <c r="E35" s="7">
        <v>41662</v>
      </c>
      <c r="F35" s="7">
        <f>F34</f>
        <v>44673</v>
      </c>
      <c r="G35" s="13"/>
      <c r="H35" s="8">
        <f>DATE(YEAR(F35),MONTH(F35)+6,DAY(F35)-1)</f>
        <v>44855</v>
      </c>
      <c r="I35" s="11">
        <f t="shared" ca="1" si="0"/>
        <v>178</v>
      </c>
      <c r="J35" s="9" t="str">
        <f t="shared" ca="1" si="1"/>
        <v>NOT DUE</v>
      </c>
      <c r="K35" s="31"/>
      <c r="L35" s="10"/>
    </row>
    <row r="36" spans="1:12" ht="41.4" x14ac:dyDescent="0.3">
      <c r="A36" s="9" t="s">
        <v>571</v>
      </c>
      <c r="B36" s="31" t="s">
        <v>519</v>
      </c>
      <c r="C36" s="31" t="s">
        <v>521</v>
      </c>
      <c r="D36" s="20" t="s">
        <v>1</v>
      </c>
      <c r="E36" s="7">
        <v>41662</v>
      </c>
      <c r="F36" s="7">
        <f>F35</f>
        <v>44673</v>
      </c>
      <c r="G36" s="13"/>
      <c r="H36" s="8">
        <f>DATE(YEAR(F36),MONTH(F36)+6,DAY(F36)-1)</f>
        <v>44855</v>
      </c>
      <c r="I36" s="11">
        <f t="shared" ca="1" si="0"/>
        <v>178</v>
      </c>
      <c r="J36" s="9" t="str">
        <f t="shared" ca="1" si="1"/>
        <v>NOT DUE</v>
      </c>
      <c r="K36" s="31"/>
      <c r="L36" s="10"/>
    </row>
    <row r="37" spans="1:12" ht="27.6" x14ac:dyDescent="0.3">
      <c r="A37" s="9" t="s">
        <v>572</v>
      </c>
      <c r="B37" s="31" t="s">
        <v>522</v>
      </c>
      <c r="C37" s="31" t="s">
        <v>523</v>
      </c>
      <c r="D37" s="20" t="s">
        <v>1</v>
      </c>
      <c r="E37" s="7">
        <v>41662</v>
      </c>
      <c r="F37" s="7">
        <f>F30</f>
        <v>44673</v>
      </c>
      <c r="G37" s="13"/>
      <c r="H37" s="8">
        <f>DATE(YEAR(F37),MONTH(F37)+6,DAY(F37)-1)</f>
        <v>44855</v>
      </c>
      <c r="I37" s="11">
        <f t="shared" ca="1" si="0"/>
        <v>178</v>
      </c>
      <c r="J37" s="9" t="str">
        <f t="shared" ca="1" si="1"/>
        <v>NOT DUE</v>
      </c>
      <c r="K37" s="31"/>
      <c r="L37" s="109"/>
    </row>
    <row r="38" spans="1:12" ht="27.6" x14ac:dyDescent="0.3">
      <c r="A38" s="9" t="s">
        <v>573</v>
      </c>
      <c r="B38" s="31" t="s">
        <v>522</v>
      </c>
      <c r="C38" s="31" t="s">
        <v>524</v>
      </c>
      <c r="D38" s="20" t="s">
        <v>431</v>
      </c>
      <c r="E38" s="7">
        <v>41662</v>
      </c>
      <c r="F38" s="7"/>
      <c r="G38" s="13"/>
      <c r="H38" s="8">
        <f>DATE(YEAR(F38)+5,MONTH(F38),DAY(F38)-1)</f>
        <v>1826</v>
      </c>
      <c r="I38" s="11">
        <f t="shared" ca="1" si="0"/>
        <v>-42851</v>
      </c>
      <c r="J38" s="9" t="str">
        <f t="shared" ca="1" si="1"/>
        <v>OVERDUE</v>
      </c>
      <c r="K38" s="31"/>
      <c r="L38" s="120" t="s">
        <v>3238</v>
      </c>
    </row>
    <row r="39" spans="1:12" ht="27.6" x14ac:dyDescent="0.3">
      <c r="A39" s="9" t="s">
        <v>574</v>
      </c>
      <c r="B39" s="31" t="s">
        <v>522</v>
      </c>
      <c r="C39" s="31" t="s">
        <v>525</v>
      </c>
      <c r="D39" s="20" t="s">
        <v>1</v>
      </c>
      <c r="E39" s="7">
        <v>41662</v>
      </c>
      <c r="F39" s="7">
        <f>F37</f>
        <v>44673</v>
      </c>
      <c r="G39" s="13"/>
      <c r="H39" s="8">
        <f>DATE(YEAR(F39),MONTH(F39)+6,DAY(F39)-1)</f>
        <v>44855</v>
      </c>
      <c r="I39" s="11">
        <f t="shared" ca="1" si="0"/>
        <v>178</v>
      </c>
      <c r="J39" s="9" t="str">
        <f t="shared" ca="1" si="1"/>
        <v>NOT DUE</v>
      </c>
      <c r="K39" s="31"/>
      <c r="L39" s="109"/>
    </row>
    <row r="40" spans="1:12" ht="27.6" x14ac:dyDescent="0.3">
      <c r="A40" s="9" t="s">
        <v>575</v>
      </c>
      <c r="B40" s="31" t="s">
        <v>522</v>
      </c>
      <c r="C40" s="31" t="s">
        <v>526</v>
      </c>
      <c r="D40" s="20" t="s">
        <v>594</v>
      </c>
      <c r="E40" s="7">
        <v>41662</v>
      </c>
      <c r="F40" s="7">
        <v>41662</v>
      </c>
      <c r="G40" s="13"/>
      <c r="H40" s="8">
        <f>DATE(YEAR(F40)+7,MONTH(F40),DAY(F40)-1)</f>
        <v>44218</v>
      </c>
      <c r="I40" s="11">
        <f t="shared" ca="1" si="0"/>
        <v>-459</v>
      </c>
      <c r="J40" s="9" t="str">
        <f t="shared" ca="1" si="1"/>
        <v>OVERDUE</v>
      </c>
      <c r="K40" s="31"/>
      <c r="L40" s="120" t="s">
        <v>3238</v>
      </c>
    </row>
    <row r="41" spans="1:12" ht="27.6" x14ac:dyDescent="0.3">
      <c r="A41" s="9" t="s">
        <v>576</v>
      </c>
      <c r="B41" s="31" t="s">
        <v>522</v>
      </c>
      <c r="C41" s="31" t="s">
        <v>527</v>
      </c>
      <c r="D41" s="20" t="s">
        <v>1</v>
      </c>
      <c r="E41" s="7">
        <v>41662</v>
      </c>
      <c r="F41" s="7">
        <f>F39</f>
        <v>44673</v>
      </c>
      <c r="G41" s="13"/>
      <c r="H41" s="8">
        <f>DATE(YEAR(F41),MONTH(F41)+6,DAY(F41)-1)</f>
        <v>44855</v>
      </c>
      <c r="I41" s="11">
        <f t="shared" ca="1" si="0"/>
        <v>178</v>
      </c>
      <c r="J41" s="9" t="str">
        <f t="shared" ca="1" si="1"/>
        <v>NOT DUE</v>
      </c>
      <c r="K41" s="31"/>
      <c r="L41" s="109"/>
    </row>
    <row r="42" spans="1:12" ht="27.6" x14ac:dyDescent="0.3">
      <c r="A42" s="9" t="s">
        <v>577</v>
      </c>
      <c r="B42" s="31" t="s">
        <v>522</v>
      </c>
      <c r="C42" s="31" t="s">
        <v>528</v>
      </c>
      <c r="D42" s="20" t="s">
        <v>595</v>
      </c>
      <c r="E42" s="7">
        <v>41662</v>
      </c>
      <c r="F42" s="7">
        <v>43363</v>
      </c>
      <c r="G42" s="13"/>
      <c r="H42" s="8">
        <f>DATE(YEAR(F42)+3,MONTH(F42),DAY(F42)-1)</f>
        <v>44458</v>
      </c>
      <c r="I42" s="11">
        <f t="shared" ca="1" si="0"/>
        <v>-219</v>
      </c>
      <c r="J42" s="9" t="str">
        <f t="shared" ca="1" si="1"/>
        <v>OVERDUE</v>
      </c>
      <c r="K42" s="31"/>
      <c r="L42" s="120" t="s">
        <v>3238</v>
      </c>
    </row>
    <row r="43" spans="1:12" ht="27.6" x14ac:dyDescent="0.3">
      <c r="A43" s="9" t="s">
        <v>578</v>
      </c>
      <c r="B43" s="31" t="s">
        <v>522</v>
      </c>
      <c r="C43" s="31" t="s">
        <v>529</v>
      </c>
      <c r="D43" s="20" t="s">
        <v>1</v>
      </c>
      <c r="E43" s="7">
        <v>41662</v>
      </c>
      <c r="F43" s="7">
        <f>F41</f>
        <v>44673</v>
      </c>
      <c r="G43" s="13"/>
      <c r="H43" s="8">
        <f>DATE(YEAR(F43),MONTH(F43)+6,DAY(F43)-1)</f>
        <v>44855</v>
      </c>
      <c r="I43" s="11">
        <f t="shared" ca="1" si="0"/>
        <v>178</v>
      </c>
      <c r="J43" s="9" t="str">
        <f t="shared" ca="1" si="1"/>
        <v>NOT DUE</v>
      </c>
      <c r="K43" s="31"/>
      <c r="L43" s="109"/>
    </row>
    <row r="44" spans="1:12" ht="26.4" customHeight="1" x14ac:dyDescent="0.3">
      <c r="A44" s="9" t="s">
        <v>579</v>
      </c>
      <c r="B44" s="31" t="s">
        <v>522</v>
      </c>
      <c r="C44" s="31" t="s">
        <v>530</v>
      </c>
      <c r="D44" s="20" t="s">
        <v>595</v>
      </c>
      <c r="E44" s="7">
        <v>41662</v>
      </c>
      <c r="F44" s="7">
        <v>43363</v>
      </c>
      <c r="G44" s="13"/>
      <c r="H44" s="8">
        <f>DATE(YEAR(F44)+3,MONTH(F44),DAY(F44)-1)</f>
        <v>44458</v>
      </c>
      <c r="I44" s="11">
        <f t="shared" ca="1" si="0"/>
        <v>-219</v>
      </c>
      <c r="J44" s="9" t="str">
        <f t="shared" ca="1" si="1"/>
        <v>OVERDUE</v>
      </c>
      <c r="K44" s="31"/>
      <c r="L44" s="120" t="s">
        <v>3238</v>
      </c>
    </row>
    <row r="45" spans="1:12" ht="26.4" customHeight="1" x14ac:dyDescent="0.3">
      <c r="A45" s="9" t="s">
        <v>580</v>
      </c>
      <c r="B45" s="31" t="s">
        <v>522</v>
      </c>
      <c r="C45" s="31" t="s">
        <v>531</v>
      </c>
      <c r="D45" s="20" t="s">
        <v>1</v>
      </c>
      <c r="E45" s="7">
        <v>41662</v>
      </c>
      <c r="F45" s="7">
        <f>F43</f>
        <v>44673</v>
      </c>
      <c r="G45" s="13"/>
      <c r="H45" s="8">
        <f>DATE(YEAR(F45),MONTH(F45)+6,DAY(F45)-1)</f>
        <v>44855</v>
      </c>
      <c r="I45" s="11">
        <f t="shared" ca="1" si="0"/>
        <v>178</v>
      </c>
      <c r="J45" s="9" t="str">
        <f t="shared" ca="1" si="1"/>
        <v>NOT DUE</v>
      </c>
      <c r="K45" s="31"/>
      <c r="L45" s="109"/>
    </row>
    <row r="46" spans="1:12" ht="27.6" x14ac:dyDescent="0.3">
      <c r="A46" s="9" t="s">
        <v>581</v>
      </c>
      <c r="B46" s="31" t="s">
        <v>522</v>
      </c>
      <c r="C46" s="31" t="s">
        <v>532</v>
      </c>
      <c r="D46" s="20" t="s">
        <v>594</v>
      </c>
      <c r="E46" s="7">
        <v>41662</v>
      </c>
      <c r="F46" s="7">
        <v>41662</v>
      </c>
      <c r="G46" s="13"/>
      <c r="H46" s="8">
        <f>DATE(YEAR(F46)+7,MONTH(F46),DAY(F46)-1)</f>
        <v>44218</v>
      </c>
      <c r="I46" s="11">
        <f t="shared" ref="I46:I57" ca="1" si="3">IF(ISBLANK(H46),"",H46-DATE(YEAR(NOW()),MONTH(NOW()),DAY(NOW())))</f>
        <v>-459</v>
      </c>
      <c r="J46" s="9" t="str">
        <f t="shared" ca="1" si="1"/>
        <v>OVERDUE</v>
      </c>
      <c r="K46" s="31"/>
      <c r="L46" s="120" t="s">
        <v>3238</v>
      </c>
    </row>
    <row r="47" spans="1:12" ht="27.6" x14ac:dyDescent="0.3">
      <c r="A47" s="9" t="s">
        <v>582</v>
      </c>
      <c r="B47" s="31" t="s">
        <v>522</v>
      </c>
      <c r="C47" s="31" t="s">
        <v>533</v>
      </c>
      <c r="D47" s="20" t="s">
        <v>1</v>
      </c>
      <c r="E47" s="7">
        <v>41662</v>
      </c>
      <c r="F47" s="7">
        <f>F45</f>
        <v>44673</v>
      </c>
      <c r="G47" s="13"/>
      <c r="H47" s="8">
        <f>DATE(YEAR(F47),MONTH(F47)+6,DAY(F47)-1)</f>
        <v>44855</v>
      </c>
      <c r="I47" s="11">
        <f t="shared" ca="1" si="3"/>
        <v>178</v>
      </c>
      <c r="J47" s="9" t="str">
        <f t="shared" ref="J47:J57" ca="1" si="4">IF(I47="","",IF(I47&lt;0,"OVERDUE","NOT DUE"))</f>
        <v>NOT DUE</v>
      </c>
      <c r="K47" s="31"/>
      <c r="L47" s="109"/>
    </row>
    <row r="48" spans="1:12" ht="27.6" x14ac:dyDescent="0.3">
      <c r="A48" s="9" t="s">
        <v>583</v>
      </c>
      <c r="B48" s="31" t="s">
        <v>522</v>
      </c>
      <c r="C48" s="31" t="s">
        <v>534</v>
      </c>
      <c r="D48" s="20" t="s">
        <v>595</v>
      </c>
      <c r="E48" s="7">
        <v>41662</v>
      </c>
      <c r="F48" s="7">
        <v>43363</v>
      </c>
      <c r="G48" s="13"/>
      <c r="H48" s="8">
        <f>DATE(YEAR(F48)+3,MONTH(F48),DAY(F48)-1)</f>
        <v>44458</v>
      </c>
      <c r="I48" s="11">
        <f t="shared" ca="1" si="3"/>
        <v>-219</v>
      </c>
      <c r="J48" s="9" t="str">
        <f t="shared" ca="1" si="4"/>
        <v>OVERDUE</v>
      </c>
      <c r="K48" s="31"/>
      <c r="L48" s="120" t="s">
        <v>3238</v>
      </c>
    </row>
    <row r="49" spans="1:12" ht="27.6" x14ac:dyDescent="0.3">
      <c r="A49" s="9" t="s">
        <v>584</v>
      </c>
      <c r="B49" s="31" t="s">
        <v>522</v>
      </c>
      <c r="C49" s="31" t="s">
        <v>535</v>
      </c>
      <c r="D49" s="20" t="s">
        <v>1</v>
      </c>
      <c r="E49" s="7">
        <v>41662</v>
      </c>
      <c r="F49" s="7">
        <f>F47</f>
        <v>44673</v>
      </c>
      <c r="G49" s="13"/>
      <c r="H49" s="8">
        <f>DATE(YEAR(F49),MONTH(F49)+6,DAY(F49)-1)</f>
        <v>44855</v>
      </c>
      <c r="I49" s="11">
        <f t="shared" ca="1" si="3"/>
        <v>178</v>
      </c>
      <c r="J49" s="9" t="str">
        <f t="shared" ca="1" si="4"/>
        <v>NOT DUE</v>
      </c>
      <c r="K49" s="31"/>
      <c r="L49" s="109"/>
    </row>
    <row r="50" spans="1:12" ht="27.6" x14ac:dyDescent="0.3">
      <c r="A50" s="9" t="s">
        <v>585</v>
      </c>
      <c r="B50" s="31" t="s">
        <v>522</v>
      </c>
      <c r="C50" s="31" t="s">
        <v>536</v>
      </c>
      <c r="D50" s="20" t="s">
        <v>595</v>
      </c>
      <c r="E50" s="7">
        <v>41662</v>
      </c>
      <c r="F50" s="7">
        <v>43363</v>
      </c>
      <c r="G50" s="13"/>
      <c r="H50" s="8">
        <f>DATE(YEAR(F50)+3,MONTH(F50),DAY(F50)-1)</f>
        <v>44458</v>
      </c>
      <c r="I50" s="11">
        <f t="shared" ca="1" si="3"/>
        <v>-219</v>
      </c>
      <c r="J50" s="9" t="str">
        <f t="shared" ca="1" si="4"/>
        <v>OVERDUE</v>
      </c>
      <c r="K50" s="31"/>
      <c r="L50" s="120" t="s">
        <v>3238</v>
      </c>
    </row>
    <row r="51" spans="1:12" ht="27.6" x14ac:dyDescent="0.3">
      <c r="A51" s="9" t="s">
        <v>586</v>
      </c>
      <c r="B51" s="31" t="s">
        <v>522</v>
      </c>
      <c r="C51" s="31" t="s">
        <v>537</v>
      </c>
      <c r="D51" s="20" t="s">
        <v>1</v>
      </c>
      <c r="E51" s="7">
        <v>41662</v>
      </c>
      <c r="F51" s="7">
        <f>F49</f>
        <v>44673</v>
      </c>
      <c r="G51" s="13"/>
      <c r="H51" s="8">
        <f>DATE(YEAR(F51),MONTH(F51)+6,DAY(F51)-1)</f>
        <v>44855</v>
      </c>
      <c r="I51" s="11">
        <f t="shared" ca="1" si="3"/>
        <v>178</v>
      </c>
      <c r="J51" s="9" t="str">
        <f t="shared" ca="1" si="4"/>
        <v>NOT DUE</v>
      </c>
      <c r="K51" s="31"/>
      <c r="L51" s="109"/>
    </row>
    <row r="52" spans="1:12" ht="27.6" x14ac:dyDescent="0.3">
      <c r="A52" s="9" t="s">
        <v>587</v>
      </c>
      <c r="B52" s="31" t="s">
        <v>522</v>
      </c>
      <c r="C52" s="31" t="s">
        <v>538</v>
      </c>
      <c r="D52" s="20" t="s">
        <v>594</v>
      </c>
      <c r="E52" s="7">
        <v>41662</v>
      </c>
      <c r="F52" s="7">
        <v>41662</v>
      </c>
      <c r="G52" s="13"/>
      <c r="H52" s="8">
        <f>DATE(YEAR(F52)+7,MONTH(F52),DAY(F52)-1)</f>
        <v>44218</v>
      </c>
      <c r="I52" s="11">
        <f t="shared" ca="1" si="3"/>
        <v>-459</v>
      </c>
      <c r="J52" s="9" t="str">
        <f t="shared" ca="1" si="4"/>
        <v>OVERDUE</v>
      </c>
      <c r="K52" s="31"/>
      <c r="L52" s="120" t="s">
        <v>3238</v>
      </c>
    </row>
    <row r="53" spans="1:12" ht="27.6" x14ac:dyDescent="0.3">
      <c r="A53" s="9" t="s">
        <v>588</v>
      </c>
      <c r="B53" s="31" t="s">
        <v>522</v>
      </c>
      <c r="C53" s="31" t="s">
        <v>539</v>
      </c>
      <c r="D53" s="20" t="s">
        <v>594</v>
      </c>
      <c r="E53" s="7">
        <v>41662</v>
      </c>
      <c r="F53" s="7">
        <v>41662</v>
      </c>
      <c r="G53" s="13"/>
      <c r="H53" s="8">
        <f>DATE(YEAR(F53)+7,MONTH(F53),DAY(F53)-1)</f>
        <v>44218</v>
      </c>
      <c r="I53" s="11">
        <f t="shared" ca="1" si="3"/>
        <v>-459</v>
      </c>
      <c r="J53" s="9" t="str">
        <f t="shared" ca="1" si="4"/>
        <v>OVERDUE</v>
      </c>
      <c r="K53" s="31"/>
      <c r="L53" s="120" t="s">
        <v>3238</v>
      </c>
    </row>
    <row r="54" spans="1:12" ht="27.6" x14ac:dyDescent="0.3">
      <c r="A54" s="9" t="s">
        <v>589</v>
      </c>
      <c r="B54" s="31" t="s">
        <v>522</v>
      </c>
      <c r="C54" s="31" t="s">
        <v>540</v>
      </c>
      <c r="D54" s="20" t="s">
        <v>594</v>
      </c>
      <c r="E54" s="7">
        <v>41662</v>
      </c>
      <c r="F54" s="7">
        <v>41662</v>
      </c>
      <c r="G54" s="13"/>
      <c r="H54" s="8">
        <f>DATE(YEAR(F54)+7,MONTH(F54),DAY(F54)-1)</f>
        <v>44218</v>
      </c>
      <c r="I54" s="11">
        <f t="shared" ca="1" si="3"/>
        <v>-459</v>
      </c>
      <c r="J54" s="9" t="str">
        <f t="shared" ca="1" si="4"/>
        <v>OVERDUE</v>
      </c>
      <c r="K54" s="31"/>
      <c r="L54" s="120" t="s">
        <v>3238</v>
      </c>
    </row>
    <row r="55" spans="1:12" ht="27.6" x14ac:dyDescent="0.3">
      <c r="A55" s="9" t="s">
        <v>590</v>
      </c>
      <c r="B55" s="31" t="s">
        <v>522</v>
      </c>
      <c r="C55" s="31" t="s">
        <v>602</v>
      </c>
      <c r="D55" s="20" t="s">
        <v>594</v>
      </c>
      <c r="E55" s="7">
        <v>41662</v>
      </c>
      <c r="F55" s="7">
        <v>41662</v>
      </c>
      <c r="G55" s="13"/>
      <c r="H55" s="8">
        <f>DATE(YEAR(F55)+7,MONTH(F55),DAY(F55)-1)</f>
        <v>44218</v>
      </c>
      <c r="I55" s="11">
        <f t="shared" ca="1" si="3"/>
        <v>-459</v>
      </c>
      <c r="J55" s="9" t="str">
        <f t="shared" ca="1" si="4"/>
        <v>OVERDUE</v>
      </c>
      <c r="K55" s="31"/>
      <c r="L55" s="120" t="s">
        <v>3238</v>
      </c>
    </row>
    <row r="56" spans="1:12" ht="27.6" x14ac:dyDescent="0.3">
      <c r="A56" s="66" t="s">
        <v>2299</v>
      </c>
      <c r="B56" s="31" t="s">
        <v>2300</v>
      </c>
      <c r="C56" s="63" t="s">
        <v>2301</v>
      </c>
      <c r="D56" s="64" t="s">
        <v>2</v>
      </c>
      <c r="E56" s="7">
        <v>41565</v>
      </c>
      <c r="F56" s="7">
        <v>44650</v>
      </c>
      <c r="G56" s="13"/>
      <c r="H56" s="8">
        <f>EDATE(F56-1,1)</f>
        <v>44680</v>
      </c>
      <c r="I56" s="11">
        <f t="shared" ca="1" si="3"/>
        <v>3</v>
      </c>
      <c r="J56" s="9" t="str">
        <f t="shared" ca="1" si="4"/>
        <v>NOT DUE</v>
      </c>
      <c r="K56" s="65"/>
      <c r="L56" s="109"/>
    </row>
    <row r="57" spans="1:12" ht="27.6" x14ac:dyDescent="0.3">
      <c r="A57" s="66" t="s">
        <v>2302</v>
      </c>
      <c r="B57" s="31" t="s">
        <v>2303</v>
      </c>
      <c r="C57" s="31" t="s">
        <v>2304</v>
      </c>
      <c r="D57" s="64" t="s">
        <v>595</v>
      </c>
      <c r="E57" s="7">
        <v>41565</v>
      </c>
      <c r="F57" s="7">
        <v>43147</v>
      </c>
      <c r="G57" s="13"/>
      <c r="H57" s="8">
        <f>DATE(YEAR(F57)+3,MONTH(F57),DAY(F57)-1)</f>
        <v>44242</v>
      </c>
      <c r="I57" s="11">
        <f t="shared" ca="1" si="3"/>
        <v>-435</v>
      </c>
      <c r="J57" s="9" t="str">
        <f t="shared" ca="1" si="4"/>
        <v>OVERDUE</v>
      </c>
      <c r="K57" s="65"/>
      <c r="L57" s="10" t="s">
        <v>3247</v>
      </c>
    </row>
    <row r="58" spans="1:12" x14ac:dyDescent="0.3">
      <c r="A58" s="111"/>
    </row>
    <row r="59" spans="1:12" x14ac:dyDescent="0.3">
      <c r="A59" s="111"/>
    </row>
    <row r="60" spans="1:12" x14ac:dyDescent="0.3">
      <c r="A60" s="111"/>
    </row>
    <row r="61" spans="1:12" x14ac:dyDescent="0.3">
      <c r="A61" s="111"/>
      <c r="B61" s="112" t="s">
        <v>2808</v>
      </c>
      <c r="C61" s="113"/>
      <c r="D61" s="117" t="s">
        <v>2807</v>
      </c>
      <c r="H61" s="112" t="s">
        <v>2806</v>
      </c>
      <c r="I61" s="114"/>
    </row>
    <row r="62" spans="1:12" x14ac:dyDescent="0.3">
      <c r="A62" s="111"/>
      <c r="E62" s="115"/>
      <c r="F62" s="115"/>
      <c r="I62" s="115"/>
      <c r="J62" s="115"/>
    </row>
    <row r="63" spans="1:12" x14ac:dyDescent="0.3">
      <c r="A63" s="111"/>
      <c r="C63" s="122" t="str">
        <f>'Port Side Acc. Ladder'!C51</f>
        <v>ELBERT F. NUFABLE</v>
      </c>
      <c r="E63" s="149" t="str">
        <f>C63</f>
        <v>ELBERT F. NUFABLE</v>
      </c>
      <c r="F63" s="149"/>
      <c r="G63" s="149"/>
      <c r="I63" s="149" t="s">
        <v>3269</v>
      </c>
      <c r="J63" s="149"/>
      <c r="K63" s="149"/>
    </row>
    <row r="64" spans="1:12" x14ac:dyDescent="0.3">
      <c r="A64" s="111"/>
      <c r="C64" s="116" t="s">
        <v>3230</v>
      </c>
      <c r="E64" s="150" t="s">
        <v>2454</v>
      </c>
      <c r="F64" s="150"/>
      <c r="G64" s="150"/>
      <c r="I64" s="151" t="s">
        <v>2805</v>
      </c>
      <c r="J64" s="151"/>
      <c r="K64" s="151"/>
    </row>
    <row r="65" spans="1:1" x14ac:dyDescent="0.3">
      <c r="A65" s="111"/>
    </row>
  </sheetData>
  <sheetProtection selectLockedCells="1"/>
  <mergeCells count="13">
    <mergeCell ref="E63:G63"/>
    <mergeCell ref="I63:K63"/>
    <mergeCell ref="E64:G64"/>
    <mergeCell ref="I64:K64"/>
    <mergeCell ref="A4:B4"/>
    <mergeCell ref="D4:E4"/>
    <mergeCell ref="A5:B5"/>
    <mergeCell ref="A1:B1"/>
    <mergeCell ref="D1:E1"/>
    <mergeCell ref="A2:B2"/>
    <mergeCell ref="D2:E2"/>
    <mergeCell ref="A3:B3"/>
    <mergeCell ref="D3:E3"/>
  </mergeCells>
  <conditionalFormatting sqref="J8:J55">
    <cfRule type="cellIs" dxfId="222" priority="2" operator="equal">
      <formula>"overdue"</formula>
    </cfRule>
  </conditionalFormatting>
  <conditionalFormatting sqref="J56:J57">
    <cfRule type="cellIs" dxfId="221"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F0"/>
  </sheetPr>
  <dimension ref="A1:L65"/>
  <sheetViews>
    <sheetView topLeftCell="A43" zoomScale="90" zoomScaleNormal="90" workbookViewId="0">
      <selection activeCell="F16" sqref="F16"/>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603</v>
      </c>
      <c r="D3" s="148" t="s">
        <v>8</v>
      </c>
      <c r="E3" s="148"/>
      <c r="F3" s="3" t="s">
        <v>1159</v>
      </c>
    </row>
    <row r="4" spans="1:12" ht="18" customHeight="1" x14ac:dyDescent="0.3">
      <c r="A4" s="147" t="s">
        <v>21</v>
      </c>
      <c r="B4" s="147"/>
      <c r="C4" s="17" t="s">
        <v>604</v>
      </c>
      <c r="D4" s="148" t="s">
        <v>9</v>
      </c>
      <c r="E4" s="148"/>
      <c r="F4" s="33"/>
    </row>
    <row r="5" spans="1:12" ht="18" customHeight="1" x14ac:dyDescent="0.3">
      <c r="A5" s="147" t="s">
        <v>22</v>
      </c>
      <c r="B5" s="147"/>
      <c r="C5" s="18" t="s">
        <v>592</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55.2" x14ac:dyDescent="0.3">
      <c r="A8" s="9" t="s">
        <v>1160</v>
      </c>
      <c r="B8" s="31" t="s">
        <v>472</v>
      </c>
      <c r="C8" s="31" t="s">
        <v>473</v>
      </c>
      <c r="D8" s="20" t="s">
        <v>2</v>
      </c>
      <c r="E8" s="7">
        <v>41662</v>
      </c>
      <c r="F8" s="7">
        <f>'Provision Crane'!F8</f>
        <v>44673</v>
      </c>
      <c r="G8" s="13"/>
      <c r="H8" s="8">
        <f>EDATE(F8-1,1)</f>
        <v>44702</v>
      </c>
      <c r="I8" s="11">
        <f t="shared" ref="I8:I57" ca="1" si="0">IF(ISBLANK(H8),"",H8-DATE(YEAR(NOW()),MONTH(NOW()),DAY(NOW())))</f>
        <v>25</v>
      </c>
      <c r="J8" s="9" t="str">
        <f t="shared" ref="J8:J57" ca="1" si="1">IF(I8="","",IF(I8&lt;0,"OVERDUE","NOT DUE"))</f>
        <v>NOT DUE</v>
      </c>
      <c r="K8" s="31" t="s">
        <v>596</v>
      </c>
      <c r="L8" s="10" t="s">
        <v>3252</v>
      </c>
    </row>
    <row r="9" spans="1:12" ht="26.4" customHeight="1" x14ac:dyDescent="0.3">
      <c r="A9" s="9" t="s">
        <v>1161</v>
      </c>
      <c r="B9" s="31" t="s">
        <v>474</v>
      </c>
      <c r="C9" s="31" t="s">
        <v>475</v>
      </c>
      <c r="D9" s="20" t="s">
        <v>88</v>
      </c>
      <c r="E9" s="7">
        <v>41662</v>
      </c>
      <c r="F9" s="7">
        <v>44517</v>
      </c>
      <c r="G9" s="13"/>
      <c r="H9" s="8">
        <f>DATE(YEAR(F9)+1,MONTH(F9),DAY(F9)-1)</f>
        <v>44881</v>
      </c>
      <c r="I9" s="11">
        <f t="shared" ca="1" si="0"/>
        <v>204</v>
      </c>
      <c r="J9" s="9" t="str">
        <f t="shared" ca="1" si="1"/>
        <v>NOT DUE</v>
      </c>
      <c r="K9" s="31"/>
      <c r="L9" s="10" t="s">
        <v>3237</v>
      </c>
    </row>
    <row r="10" spans="1:12" ht="27.6" x14ac:dyDescent="0.3">
      <c r="A10" s="9" t="s">
        <v>1162</v>
      </c>
      <c r="B10" s="31" t="s">
        <v>476</v>
      </c>
      <c r="C10" s="31" t="s">
        <v>477</v>
      </c>
      <c r="D10" s="20" t="s">
        <v>1</v>
      </c>
      <c r="E10" s="7">
        <v>41662</v>
      </c>
      <c r="F10" s="7">
        <f>'Provision Crane'!F10</f>
        <v>44650</v>
      </c>
      <c r="G10" s="13"/>
      <c r="H10" s="8">
        <f>DATE(YEAR(F10),MONTH(F10)+6,DAY(F10)-1)</f>
        <v>44833</v>
      </c>
      <c r="I10" s="11">
        <f t="shared" ca="1" si="0"/>
        <v>156</v>
      </c>
      <c r="J10" s="9" t="str">
        <f t="shared" ca="1" si="1"/>
        <v>NOT DUE</v>
      </c>
      <c r="K10" s="31"/>
      <c r="L10" s="10"/>
    </row>
    <row r="11" spans="1:12" x14ac:dyDescent="0.3">
      <c r="A11" s="9" t="s">
        <v>1163</v>
      </c>
      <c r="B11" s="31" t="s">
        <v>478</v>
      </c>
      <c r="C11" s="31" t="s">
        <v>479</v>
      </c>
      <c r="D11" s="20" t="s">
        <v>2</v>
      </c>
      <c r="E11" s="7">
        <v>41662</v>
      </c>
      <c r="F11" s="7">
        <f>F8</f>
        <v>44673</v>
      </c>
      <c r="G11" s="13"/>
      <c r="H11" s="8">
        <f>EDATE(F11-1,1)</f>
        <v>44702</v>
      </c>
      <c r="I11" s="11">
        <f t="shared" ca="1" si="0"/>
        <v>25</v>
      </c>
      <c r="J11" s="9" t="str">
        <f t="shared" ca="1" si="1"/>
        <v>NOT DUE</v>
      </c>
      <c r="K11" s="31"/>
      <c r="L11" s="10"/>
    </row>
    <row r="12" spans="1:12" ht="27.6" x14ac:dyDescent="0.3">
      <c r="A12" s="9" t="s">
        <v>1164</v>
      </c>
      <c r="B12" s="31" t="s">
        <v>480</v>
      </c>
      <c r="C12" s="31" t="s">
        <v>481</v>
      </c>
      <c r="D12" s="20" t="s">
        <v>378</v>
      </c>
      <c r="E12" s="7">
        <v>41662</v>
      </c>
      <c r="F12" s="7">
        <f>'Provision Crane'!F12</f>
        <v>44636</v>
      </c>
      <c r="G12" s="13"/>
      <c r="H12" s="8">
        <f>DATE(YEAR(F12),MONTH(F12)+3,DAY(F12)-1)</f>
        <v>44727</v>
      </c>
      <c r="I12" s="11">
        <f t="shared" ca="1" si="0"/>
        <v>50</v>
      </c>
      <c r="J12" s="9" t="str">
        <f t="shared" ca="1" si="1"/>
        <v>NOT DUE</v>
      </c>
      <c r="K12" s="31"/>
      <c r="L12" s="109"/>
    </row>
    <row r="13" spans="1:12" ht="27.6" x14ac:dyDescent="0.3">
      <c r="A13" s="9" t="s">
        <v>1165</v>
      </c>
      <c r="B13" s="31" t="s">
        <v>482</v>
      </c>
      <c r="C13" s="31" t="s">
        <v>483</v>
      </c>
      <c r="D13" s="20" t="s">
        <v>2</v>
      </c>
      <c r="E13" s="7">
        <v>41662</v>
      </c>
      <c r="F13" s="7">
        <f>F11</f>
        <v>44673</v>
      </c>
      <c r="G13" s="13"/>
      <c r="H13" s="8">
        <f>EDATE(F13-1,1)</f>
        <v>44702</v>
      </c>
      <c r="I13" s="11">
        <f t="shared" ca="1" si="0"/>
        <v>25</v>
      </c>
      <c r="J13" s="9" t="str">
        <f t="shared" ca="1" si="1"/>
        <v>NOT DUE</v>
      </c>
      <c r="K13" s="31" t="s">
        <v>596</v>
      </c>
      <c r="L13" s="10"/>
    </row>
    <row r="14" spans="1:12" x14ac:dyDescent="0.3">
      <c r="A14" s="9" t="s">
        <v>1166</v>
      </c>
      <c r="B14" s="31" t="s">
        <v>478</v>
      </c>
      <c r="C14" s="31" t="s">
        <v>484</v>
      </c>
      <c r="D14" s="20" t="s">
        <v>2</v>
      </c>
      <c r="E14" s="7">
        <v>41662</v>
      </c>
      <c r="F14" s="7">
        <f>F13</f>
        <v>44673</v>
      </c>
      <c r="G14" s="13"/>
      <c r="H14" s="8">
        <f>EDATE(F14-1,1)</f>
        <v>44702</v>
      </c>
      <c r="I14" s="11">
        <f t="shared" ca="1" si="0"/>
        <v>25</v>
      </c>
      <c r="J14" s="9" t="str">
        <f t="shared" ca="1" si="1"/>
        <v>NOT DUE</v>
      </c>
      <c r="K14" s="31"/>
      <c r="L14" s="10"/>
    </row>
    <row r="15" spans="1:12" ht="24.9" customHeight="1" x14ac:dyDescent="0.3">
      <c r="A15" s="9" t="s">
        <v>1167</v>
      </c>
      <c r="B15" s="31" t="s">
        <v>485</v>
      </c>
      <c r="C15" s="31" t="s">
        <v>486</v>
      </c>
      <c r="D15" s="20" t="s">
        <v>431</v>
      </c>
      <c r="E15" s="7">
        <v>41662</v>
      </c>
      <c r="F15" s="7">
        <v>43399</v>
      </c>
      <c r="G15" s="13"/>
      <c r="H15" s="8">
        <f>DATE(YEAR(F15)+5,MONTH(F15),DAY(F15)-1)</f>
        <v>45224</v>
      </c>
      <c r="I15" s="11">
        <f t="shared" ca="1" si="0"/>
        <v>547</v>
      </c>
      <c r="J15" s="9" t="str">
        <f t="shared" ca="1" si="1"/>
        <v>NOT DUE</v>
      </c>
      <c r="K15" s="31" t="s">
        <v>597</v>
      </c>
      <c r="L15" s="10"/>
    </row>
    <row r="16" spans="1:12" ht="24.9" customHeight="1" x14ac:dyDescent="0.3">
      <c r="A16" s="9" t="s">
        <v>1168</v>
      </c>
      <c r="B16" s="31" t="s">
        <v>487</v>
      </c>
      <c r="C16" s="31" t="s">
        <v>488</v>
      </c>
      <c r="D16" s="20" t="s">
        <v>1</v>
      </c>
      <c r="E16" s="7">
        <v>41662</v>
      </c>
      <c r="F16" s="7">
        <v>44673</v>
      </c>
      <c r="G16" s="13"/>
      <c r="H16" s="8">
        <f>DATE(YEAR(F16),MONTH(F16)+6,DAY(F16)-1)</f>
        <v>44855</v>
      </c>
      <c r="I16" s="11">
        <f t="shared" ca="1" si="0"/>
        <v>178</v>
      </c>
      <c r="J16" s="9" t="str">
        <f t="shared" ca="1" si="1"/>
        <v>NOT DUE</v>
      </c>
      <c r="K16" s="31" t="s">
        <v>597</v>
      </c>
      <c r="L16" s="109"/>
    </row>
    <row r="17" spans="1:12" ht="24.9" customHeight="1" x14ac:dyDescent="0.3">
      <c r="A17" s="9" t="s">
        <v>1169</v>
      </c>
      <c r="B17" s="31" t="s">
        <v>487</v>
      </c>
      <c r="C17" s="31" t="s">
        <v>489</v>
      </c>
      <c r="D17" s="20" t="s">
        <v>376</v>
      </c>
      <c r="E17" s="7">
        <v>41662</v>
      </c>
      <c r="F17" s="7">
        <v>43756</v>
      </c>
      <c r="G17" s="13"/>
      <c r="H17" s="8">
        <f>DATE(YEAR(F17)+2,MONTH(F17),DAY(F17)-1)</f>
        <v>44486</v>
      </c>
      <c r="I17" s="11">
        <f t="shared" ca="1" si="0"/>
        <v>-191</v>
      </c>
      <c r="J17" s="9" t="str">
        <f t="shared" ca="1" si="1"/>
        <v>OVERDUE</v>
      </c>
      <c r="K17" s="31" t="s">
        <v>597</v>
      </c>
      <c r="L17" s="10"/>
    </row>
    <row r="18" spans="1:12" ht="24.9" customHeight="1" x14ac:dyDescent="0.3">
      <c r="A18" s="9" t="s">
        <v>1170</v>
      </c>
      <c r="B18" s="31" t="s">
        <v>490</v>
      </c>
      <c r="C18" s="31" t="s">
        <v>486</v>
      </c>
      <c r="D18" s="20" t="s">
        <v>88</v>
      </c>
      <c r="E18" s="7">
        <v>41662</v>
      </c>
      <c r="F18" s="7">
        <v>44118</v>
      </c>
      <c r="G18" s="13"/>
      <c r="H18" s="8">
        <f>DATE(YEAR(F18)+1,MONTH(F18),DAY(F18)-1)</f>
        <v>44482</v>
      </c>
      <c r="I18" s="11">
        <f t="shared" ca="1" si="0"/>
        <v>-195</v>
      </c>
      <c r="J18" s="9" t="str">
        <f t="shared" ca="1" si="1"/>
        <v>OVERDUE</v>
      </c>
      <c r="K18" s="31" t="s">
        <v>598</v>
      </c>
      <c r="L18" s="10"/>
    </row>
    <row r="19" spans="1:12" ht="24.9" customHeight="1" x14ac:dyDescent="0.3">
      <c r="A19" s="9" t="s">
        <v>1171</v>
      </c>
      <c r="B19" s="31" t="s">
        <v>491</v>
      </c>
      <c r="C19" s="31" t="s">
        <v>486</v>
      </c>
      <c r="D19" s="20" t="s">
        <v>376</v>
      </c>
      <c r="E19" s="7">
        <v>41662</v>
      </c>
      <c r="F19" s="7">
        <v>43404</v>
      </c>
      <c r="G19" s="13"/>
      <c r="H19" s="8">
        <f>DATE(YEAR(F19)+2,MONTH(F19),DAY(F19)-1)</f>
        <v>44134</v>
      </c>
      <c r="I19" s="11">
        <f t="shared" ca="1" si="0"/>
        <v>-543</v>
      </c>
      <c r="J19" s="9" t="str">
        <f t="shared" ca="1" si="1"/>
        <v>OVERDUE</v>
      </c>
      <c r="K19" s="31" t="s">
        <v>599</v>
      </c>
      <c r="L19" s="10" t="s">
        <v>3239</v>
      </c>
    </row>
    <row r="20" spans="1:12" ht="24.9" customHeight="1" x14ac:dyDescent="0.3">
      <c r="A20" s="9" t="s">
        <v>1172</v>
      </c>
      <c r="B20" s="31" t="s">
        <v>492</v>
      </c>
      <c r="C20" s="31" t="s">
        <v>493</v>
      </c>
      <c r="D20" s="20" t="s">
        <v>1</v>
      </c>
      <c r="E20" s="7">
        <v>41662</v>
      </c>
      <c r="F20" s="7">
        <f>F16</f>
        <v>44673</v>
      </c>
      <c r="G20" s="13"/>
      <c r="H20" s="8">
        <f>DATE(YEAR(F20),MONTH(F20)+6,DAY(F20)-1)</f>
        <v>44855</v>
      </c>
      <c r="I20" s="11">
        <f t="shared" ca="1" si="0"/>
        <v>178</v>
      </c>
      <c r="J20" s="9" t="str">
        <f t="shared" ca="1" si="1"/>
        <v>NOT DUE</v>
      </c>
      <c r="K20" s="31"/>
      <c r="L20" s="109"/>
    </row>
    <row r="21" spans="1:12" ht="24.9" customHeight="1" x14ac:dyDescent="0.3">
      <c r="A21" s="9" t="s">
        <v>1173</v>
      </c>
      <c r="B21" s="31" t="s">
        <v>494</v>
      </c>
      <c r="C21" s="31" t="s">
        <v>495</v>
      </c>
      <c r="D21" s="20" t="s">
        <v>88</v>
      </c>
      <c r="E21" s="7">
        <v>41662</v>
      </c>
      <c r="F21" s="7">
        <v>44118</v>
      </c>
      <c r="G21" s="13"/>
      <c r="H21" s="8">
        <f>DATE(YEAR(F21)+1,MONTH(F21),DAY(F21)-1)</f>
        <v>44482</v>
      </c>
      <c r="I21" s="11">
        <f t="shared" ca="1" si="0"/>
        <v>-195</v>
      </c>
      <c r="J21" s="9" t="str">
        <f t="shared" ca="1" si="1"/>
        <v>OVERDUE</v>
      </c>
      <c r="K21" s="31" t="s">
        <v>600</v>
      </c>
      <c r="L21" s="10"/>
    </row>
    <row r="22" spans="1:12" ht="27.6" x14ac:dyDescent="0.3">
      <c r="A22" s="9" t="s">
        <v>1174</v>
      </c>
      <c r="B22" s="31" t="s">
        <v>496</v>
      </c>
      <c r="C22" s="31" t="s">
        <v>486</v>
      </c>
      <c r="D22" s="20" t="s">
        <v>594</v>
      </c>
      <c r="E22" s="7">
        <v>41662</v>
      </c>
      <c r="F22" s="7">
        <v>41662</v>
      </c>
      <c r="G22" s="13"/>
      <c r="H22" s="8">
        <f>DATE(YEAR(F22)+7,MONTH(F22),DAY(F22)-1)</f>
        <v>44218</v>
      </c>
      <c r="I22" s="11">
        <f t="shared" ca="1" si="0"/>
        <v>-459</v>
      </c>
      <c r="J22" s="9" t="str">
        <f t="shared" ca="1" si="1"/>
        <v>OVERDUE</v>
      </c>
      <c r="K22" s="31"/>
      <c r="L22" s="10" t="s">
        <v>3239</v>
      </c>
    </row>
    <row r="23" spans="1:12" ht="27.6" x14ac:dyDescent="0.3">
      <c r="A23" s="9" t="s">
        <v>1175</v>
      </c>
      <c r="B23" s="31" t="s">
        <v>497</v>
      </c>
      <c r="C23" s="31" t="s">
        <v>498</v>
      </c>
      <c r="D23" s="20" t="s">
        <v>1</v>
      </c>
      <c r="E23" s="7">
        <v>41662</v>
      </c>
      <c r="F23" s="7">
        <f>F20</f>
        <v>44673</v>
      </c>
      <c r="G23" s="13"/>
      <c r="H23" s="8">
        <f>DATE(YEAR(F23),MONTH(F23)+6,DAY(F23)-1)</f>
        <v>44855</v>
      </c>
      <c r="I23" s="11">
        <f t="shared" ca="1" si="0"/>
        <v>178</v>
      </c>
      <c r="J23" s="9" t="str">
        <f t="shared" ca="1" si="1"/>
        <v>NOT DUE</v>
      </c>
      <c r="K23" s="31"/>
      <c r="L23" s="109"/>
    </row>
    <row r="24" spans="1:12" ht="27.6" x14ac:dyDescent="0.3">
      <c r="A24" s="9" t="s">
        <v>1176</v>
      </c>
      <c r="B24" s="31" t="s">
        <v>499</v>
      </c>
      <c r="C24" s="31" t="s">
        <v>486</v>
      </c>
      <c r="D24" s="20" t="s">
        <v>431</v>
      </c>
      <c r="E24" s="7">
        <v>41662</v>
      </c>
      <c r="F24" s="7">
        <v>41662</v>
      </c>
      <c r="G24" s="13"/>
      <c r="H24" s="8">
        <f>DATE(YEAR(F24)+5,MONTH(F24),DAY(F24)-1)</f>
        <v>43487</v>
      </c>
      <c r="I24" s="11">
        <f t="shared" ca="1" si="0"/>
        <v>-1190</v>
      </c>
      <c r="J24" s="9" t="str">
        <f t="shared" ca="1" si="1"/>
        <v>OVERDUE</v>
      </c>
      <c r="K24" s="31"/>
      <c r="L24" s="10" t="s">
        <v>3239</v>
      </c>
    </row>
    <row r="25" spans="1:12" ht="41.4" x14ac:dyDescent="0.3">
      <c r="A25" s="9" t="s">
        <v>1177</v>
      </c>
      <c r="B25" s="31" t="s">
        <v>500</v>
      </c>
      <c r="C25" s="31" t="s">
        <v>501</v>
      </c>
      <c r="D25" s="20" t="s">
        <v>1</v>
      </c>
      <c r="E25" s="7">
        <v>41662</v>
      </c>
      <c r="F25" s="7">
        <f>F23</f>
        <v>44673</v>
      </c>
      <c r="G25" s="13"/>
      <c r="H25" s="8">
        <f t="shared" ref="H25:H32" si="2">DATE(YEAR(F25),MONTH(F25)+6,DAY(F25)-1)</f>
        <v>44855</v>
      </c>
      <c r="I25" s="11">
        <f t="shared" ca="1" si="0"/>
        <v>178</v>
      </c>
      <c r="J25" s="9" t="str">
        <f t="shared" ca="1" si="1"/>
        <v>NOT DUE</v>
      </c>
      <c r="K25" s="31"/>
      <c r="L25" s="109"/>
    </row>
    <row r="26" spans="1:12" ht="41.4" x14ac:dyDescent="0.3">
      <c r="A26" s="9" t="s">
        <v>1178</v>
      </c>
      <c r="B26" s="31" t="s">
        <v>502</v>
      </c>
      <c r="C26" s="31" t="s">
        <v>503</v>
      </c>
      <c r="D26" s="20" t="s">
        <v>1</v>
      </c>
      <c r="E26" s="7">
        <v>41662</v>
      </c>
      <c r="F26" s="7">
        <f t="shared" ref="F26:F32" si="3">F25</f>
        <v>44673</v>
      </c>
      <c r="G26" s="13"/>
      <c r="H26" s="8">
        <f t="shared" si="2"/>
        <v>44855</v>
      </c>
      <c r="I26" s="11">
        <f t="shared" ca="1" si="0"/>
        <v>178</v>
      </c>
      <c r="J26" s="9" t="str">
        <f t="shared" ca="1" si="1"/>
        <v>NOT DUE</v>
      </c>
      <c r="K26" s="31"/>
      <c r="L26" s="109"/>
    </row>
    <row r="27" spans="1:12" x14ac:dyDescent="0.3">
      <c r="A27" s="9" t="s">
        <v>1179</v>
      </c>
      <c r="B27" s="31" t="s">
        <v>504</v>
      </c>
      <c r="C27" s="31" t="s">
        <v>505</v>
      </c>
      <c r="D27" s="20" t="s">
        <v>1</v>
      </c>
      <c r="E27" s="7">
        <v>41662</v>
      </c>
      <c r="F27" s="7">
        <f t="shared" si="3"/>
        <v>44673</v>
      </c>
      <c r="G27" s="13"/>
      <c r="H27" s="8">
        <f t="shared" si="2"/>
        <v>44855</v>
      </c>
      <c r="I27" s="11">
        <f t="shared" ca="1" si="0"/>
        <v>178</v>
      </c>
      <c r="J27" s="9" t="str">
        <f t="shared" ca="1" si="1"/>
        <v>NOT DUE</v>
      </c>
      <c r="K27" s="31"/>
      <c r="L27" s="109"/>
    </row>
    <row r="28" spans="1:12" x14ac:dyDescent="0.3">
      <c r="A28" s="9" t="s">
        <v>1180</v>
      </c>
      <c r="B28" s="31" t="s">
        <v>506</v>
      </c>
      <c r="C28" s="31" t="s">
        <v>507</v>
      </c>
      <c r="D28" s="20" t="s">
        <v>1</v>
      </c>
      <c r="E28" s="7">
        <v>41662</v>
      </c>
      <c r="F28" s="7">
        <f t="shared" si="3"/>
        <v>44673</v>
      </c>
      <c r="G28" s="13"/>
      <c r="H28" s="8">
        <f t="shared" si="2"/>
        <v>44855</v>
      </c>
      <c r="I28" s="11">
        <f t="shared" ca="1" si="0"/>
        <v>178</v>
      </c>
      <c r="J28" s="9" t="str">
        <f t="shared" ca="1" si="1"/>
        <v>NOT DUE</v>
      </c>
      <c r="K28" s="31"/>
      <c r="L28" s="109"/>
    </row>
    <row r="29" spans="1:12" ht="24.75" customHeight="1" x14ac:dyDescent="0.3">
      <c r="A29" s="9" t="s">
        <v>1181</v>
      </c>
      <c r="B29" s="31" t="s">
        <v>508</v>
      </c>
      <c r="C29" s="31" t="s">
        <v>509</v>
      </c>
      <c r="D29" s="20" t="s">
        <v>1</v>
      </c>
      <c r="E29" s="7">
        <v>41662</v>
      </c>
      <c r="F29" s="7">
        <f t="shared" si="3"/>
        <v>44673</v>
      </c>
      <c r="G29" s="13"/>
      <c r="H29" s="8">
        <f t="shared" si="2"/>
        <v>44855</v>
      </c>
      <c r="I29" s="11">
        <f t="shared" ca="1" si="0"/>
        <v>178</v>
      </c>
      <c r="J29" s="9" t="str">
        <f t="shared" ca="1" si="1"/>
        <v>NOT DUE</v>
      </c>
      <c r="K29" s="31"/>
      <c r="L29" s="109"/>
    </row>
    <row r="30" spans="1:12" ht="41.4" x14ac:dyDescent="0.3">
      <c r="A30" s="9" t="s">
        <v>1182</v>
      </c>
      <c r="B30" s="31" t="s">
        <v>510</v>
      </c>
      <c r="C30" s="31" t="s">
        <v>511</v>
      </c>
      <c r="D30" s="20" t="s">
        <v>1</v>
      </c>
      <c r="E30" s="7">
        <v>41662</v>
      </c>
      <c r="F30" s="7">
        <f t="shared" si="3"/>
        <v>44673</v>
      </c>
      <c r="G30" s="13"/>
      <c r="H30" s="8">
        <f t="shared" si="2"/>
        <v>44855</v>
      </c>
      <c r="I30" s="11">
        <f t="shared" ca="1" si="0"/>
        <v>178</v>
      </c>
      <c r="J30" s="9" t="str">
        <f t="shared" ca="1" si="1"/>
        <v>NOT DUE</v>
      </c>
      <c r="K30" s="31"/>
      <c r="L30" s="109"/>
    </row>
    <row r="31" spans="1:12" ht="27.6" x14ac:dyDescent="0.3">
      <c r="A31" s="9" t="s">
        <v>1183</v>
      </c>
      <c r="B31" s="31" t="s">
        <v>512</v>
      </c>
      <c r="C31" s="31" t="s">
        <v>513</v>
      </c>
      <c r="D31" s="20" t="s">
        <v>1</v>
      </c>
      <c r="E31" s="7">
        <v>41662</v>
      </c>
      <c r="F31" s="7">
        <f t="shared" si="3"/>
        <v>44673</v>
      </c>
      <c r="G31" s="13"/>
      <c r="H31" s="8">
        <f t="shared" si="2"/>
        <v>44855</v>
      </c>
      <c r="I31" s="11">
        <f t="shared" ca="1" si="0"/>
        <v>178</v>
      </c>
      <c r="J31" s="9" t="str">
        <f t="shared" ca="1" si="1"/>
        <v>NOT DUE</v>
      </c>
      <c r="K31" s="31"/>
      <c r="L31" s="109"/>
    </row>
    <row r="32" spans="1:12" ht="41.4" x14ac:dyDescent="0.3">
      <c r="A32" s="9" t="s">
        <v>1184</v>
      </c>
      <c r="B32" s="31" t="s">
        <v>514</v>
      </c>
      <c r="C32" s="31" t="s">
        <v>515</v>
      </c>
      <c r="D32" s="20" t="s">
        <v>1</v>
      </c>
      <c r="E32" s="7">
        <v>41662</v>
      </c>
      <c r="F32" s="7">
        <f t="shared" si="3"/>
        <v>44673</v>
      </c>
      <c r="G32" s="13"/>
      <c r="H32" s="8">
        <f t="shared" si="2"/>
        <v>44855</v>
      </c>
      <c r="I32" s="11">
        <f t="shared" ca="1" si="0"/>
        <v>178</v>
      </c>
      <c r="J32" s="9" t="str">
        <f t="shared" ca="1" si="1"/>
        <v>NOT DUE</v>
      </c>
      <c r="K32" s="31"/>
      <c r="L32" s="109"/>
    </row>
    <row r="33" spans="1:12" ht="38.25" customHeight="1" x14ac:dyDescent="0.3">
      <c r="A33" s="9" t="s">
        <v>1185</v>
      </c>
      <c r="B33" s="31" t="s">
        <v>516</v>
      </c>
      <c r="C33" s="31" t="s">
        <v>486</v>
      </c>
      <c r="D33" s="20" t="s">
        <v>595</v>
      </c>
      <c r="E33" s="7">
        <v>41662</v>
      </c>
      <c r="F33" s="7">
        <v>43418</v>
      </c>
      <c r="G33" s="13"/>
      <c r="H33" s="8">
        <f>DATE(YEAR(F33)+3,MONTH(F33),DAY(F33)-1)</f>
        <v>44513</v>
      </c>
      <c r="I33" s="11">
        <f t="shared" ca="1" si="0"/>
        <v>-164</v>
      </c>
      <c r="J33" s="9" t="str">
        <f t="shared" ca="1" si="1"/>
        <v>OVERDUE</v>
      </c>
      <c r="K33" s="31" t="s">
        <v>601</v>
      </c>
      <c r="L33" s="10" t="s">
        <v>3310</v>
      </c>
    </row>
    <row r="34" spans="1:12" ht="41.4" x14ac:dyDescent="0.3">
      <c r="A34" s="9" t="s">
        <v>1186</v>
      </c>
      <c r="B34" s="31" t="s">
        <v>517</v>
      </c>
      <c r="C34" s="31" t="s">
        <v>518</v>
      </c>
      <c r="D34" s="20" t="s">
        <v>1</v>
      </c>
      <c r="E34" s="7">
        <v>41662</v>
      </c>
      <c r="F34" s="7">
        <f>F32</f>
        <v>44673</v>
      </c>
      <c r="G34" s="13"/>
      <c r="H34" s="8">
        <f>DATE(YEAR(F34),MONTH(F34)+6,DAY(F34)-1)</f>
        <v>44855</v>
      </c>
      <c r="I34" s="11">
        <f t="shared" ca="1" si="0"/>
        <v>178</v>
      </c>
      <c r="J34" s="9" t="str">
        <f t="shared" ca="1" si="1"/>
        <v>NOT DUE</v>
      </c>
      <c r="K34" s="31"/>
      <c r="L34" s="109"/>
    </row>
    <row r="35" spans="1:12" ht="41.4" x14ac:dyDescent="0.3">
      <c r="A35" s="9" t="s">
        <v>1187</v>
      </c>
      <c r="B35" s="31" t="s">
        <v>519</v>
      </c>
      <c r="C35" s="31" t="s">
        <v>520</v>
      </c>
      <c r="D35" s="20" t="s">
        <v>1</v>
      </c>
      <c r="E35" s="7">
        <v>41662</v>
      </c>
      <c r="F35" s="7">
        <f>F34</f>
        <v>44673</v>
      </c>
      <c r="G35" s="13"/>
      <c r="H35" s="8">
        <f>DATE(YEAR(F35),MONTH(F35)+6,DAY(F35)-1)</f>
        <v>44855</v>
      </c>
      <c r="I35" s="11">
        <f t="shared" ca="1" si="0"/>
        <v>178</v>
      </c>
      <c r="J35" s="9" t="str">
        <f t="shared" ca="1" si="1"/>
        <v>NOT DUE</v>
      </c>
      <c r="K35" s="31"/>
      <c r="L35" s="109"/>
    </row>
    <row r="36" spans="1:12" ht="41.4" x14ac:dyDescent="0.3">
      <c r="A36" s="9" t="s">
        <v>1188</v>
      </c>
      <c r="B36" s="31" t="s">
        <v>519</v>
      </c>
      <c r="C36" s="31" t="s">
        <v>521</v>
      </c>
      <c r="D36" s="20" t="s">
        <v>1</v>
      </c>
      <c r="E36" s="7">
        <v>41662</v>
      </c>
      <c r="F36" s="7">
        <f>F35</f>
        <v>44673</v>
      </c>
      <c r="G36" s="13"/>
      <c r="H36" s="8">
        <f>DATE(YEAR(F36),MONTH(F36)+6,DAY(F36)-1)</f>
        <v>44855</v>
      </c>
      <c r="I36" s="11">
        <f t="shared" ca="1" si="0"/>
        <v>178</v>
      </c>
      <c r="J36" s="9" t="str">
        <f t="shared" ca="1" si="1"/>
        <v>NOT DUE</v>
      </c>
      <c r="K36" s="31"/>
      <c r="L36" s="109"/>
    </row>
    <row r="37" spans="1:12" ht="27.6" x14ac:dyDescent="0.3">
      <c r="A37" s="9" t="s">
        <v>1189</v>
      </c>
      <c r="B37" s="31" t="s">
        <v>522</v>
      </c>
      <c r="C37" s="31" t="s">
        <v>523</v>
      </c>
      <c r="D37" s="20" t="s">
        <v>1</v>
      </c>
      <c r="E37" s="7">
        <v>41662</v>
      </c>
      <c r="F37" s="7">
        <f>F36</f>
        <v>44673</v>
      </c>
      <c r="G37" s="13"/>
      <c r="H37" s="8">
        <f>DATE(YEAR(F37),MONTH(F37)+6,DAY(F37)-1)</f>
        <v>44855</v>
      </c>
      <c r="I37" s="11">
        <f t="shared" ca="1" si="0"/>
        <v>178</v>
      </c>
      <c r="J37" s="9" t="str">
        <f t="shared" ca="1" si="1"/>
        <v>NOT DUE</v>
      </c>
      <c r="K37" s="31"/>
      <c r="L37" s="109"/>
    </row>
    <row r="38" spans="1:12" ht="27.6" x14ac:dyDescent="0.3">
      <c r="A38" s="9" t="s">
        <v>1190</v>
      </c>
      <c r="B38" s="31" t="s">
        <v>522</v>
      </c>
      <c r="C38" s="31" t="s">
        <v>524</v>
      </c>
      <c r="D38" s="20" t="s">
        <v>431</v>
      </c>
      <c r="E38" s="7">
        <v>41662</v>
      </c>
      <c r="F38" s="7"/>
      <c r="G38" s="13"/>
      <c r="H38" s="8">
        <f>DATE(YEAR(F38)+5,MONTH(F38),DAY(F38)-1)</f>
        <v>1826</v>
      </c>
      <c r="I38" s="11">
        <f t="shared" ca="1" si="0"/>
        <v>-42851</v>
      </c>
      <c r="J38" s="9" t="str">
        <f t="shared" ca="1" si="1"/>
        <v>OVERDUE</v>
      </c>
      <c r="K38" s="31"/>
      <c r="L38" s="120" t="s">
        <v>3238</v>
      </c>
    </row>
    <row r="39" spans="1:12" ht="27.6" x14ac:dyDescent="0.3">
      <c r="A39" s="9" t="s">
        <v>1191</v>
      </c>
      <c r="B39" s="31" t="s">
        <v>522</v>
      </c>
      <c r="C39" s="31" t="s">
        <v>525</v>
      </c>
      <c r="D39" s="20" t="s">
        <v>1</v>
      </c>
      <c r="E39" s="7">
        <v>41662</v>
      </c>
      <c r="F39" s="7">
        <f>F37</f>
        <v>44673</v>
      </c>
      <c r="G39" s="13"/>
      <c r="H39" s="8">
        <f>DATE(YEAR(F39),MONTH(F39)+6,DAY(F39)-1)</f>
        <v>44855</v>
      </c>
      <c r="I39" s="11">
        <f t="shared" ca="1" si="0"/>
        <v>178</v>
      </c>
      <c r="J39" s="9" t="str">
        <f t="shared" ca="1" si="1"/>
        <v>NOT DUE</v>
      </c>
      <c r="K39" s="31"/>
      <c r="L39" s="109"/>
    </row>
    <row r="40" spans="1:12" ht="27.6" x14ac:dyDescent="0.3">
      <c r="A40" s="9" t="s">
        <v>1192</v>
      </c>
      <c r="B40" s="31" t="s">
        <v>522</v>
      </c>
      <c r="C40" s="31" t="s">
        <v>526</v>
      </c>
      <c r="D40" s="20" t="s">
        <v>594</v>
      </c>
      <c r="E40" s="7">
        <v>41662</v>
      </c>
      <c r="F40" s="7">
        <v>41662</v>
      </c>
      <c r="G40" s="13"/>
      <c r="H40" s="8">
        <f>DATE(YEAR(F40)+7,MONTH(F40),DAY(F40)-1)</f>
        <v>44218</v>
      </c>
      <c r="I40" s="11">
        <f t="shared" ca="1" si="0"/>
        <v>-459</v>
      </c>
      <c r="J40" s="9" t="str">
        <f t="shared" ca="1" si="1"/>
        <v>OVERDUE</v>
      </c>
      <c r="K40" s="31"/>
      <c r="L40" s="10" t="s">
        <v>3239</v>
      </c>
    </row>
    <row r="41" spans="1:12" ht="27.6" x14ac:dyDescent="0.3">
      <c r="A41" s="9" t="s">
        <v>1193</v>
      </c>
      <c r="B41" s="31" t="s">
        <v>522</v>
      </c>
      <c r="C41" s="31" t="s">
        <v>527</v>
      </c>
      <c r="D41" s="20" t="s">
        <v>1</v>
      </c>
      <c r="E41" s="7">
        <v>41662</v>
      </c>
      <c r="F41" s="7">
        <f>F39</f>
        <v>44673</v>
      </c>
      <c r="G41" s="13"/>
      <c r="H41" s="8">
        <f>DATE(YEAR(F41),MONTH(F41)+6,DAY(F41)-1)</f>
        <v>44855</v>
      </c>
      <c r="I41" s="11">
        <f t="shared" ca="1" si="0"/>
        <v>178</v>
      </c>
      <c r="J41" s="9" t="str">
        <f t="shared" ca="1" si="1"/>
        <v>NOT DUE</v>
      </c>
      <c r="K41" s="31"/>
      <c r="L41" s="109"/>
    </row>
    <row r="42" spans="1:12" ht="27.6" x14ac:dyDescent="0.3">
      <c r="A42" s="9" t="s">
        <v>1194</v>
      </c>
      <c r="B42" s="31" t="s">
        <v>522</v>
      </c>
      <c r="C42" s="31" t="s">
        <v>528</v>
      </c>
      <c r="D42" s="20" t="s">
        <v>595</v>
      </c>
      <c r="E42" s="7">
        <v>41662</v>
      </c>
      <c r="F42" s="7">
        <v>43363</v>
      </c>
      <c r="G42" s="13"/>
      <c r="H42" s="8">
        <f>DATE(YEAR(F42)+3,MONTH(F42),DAY(F42)-1)</f>
        <v>44458</v>
      </c>
      <c r="I42" s="11">
        <f t="shared" ca="1" si="0"/>
        <v>-219</v>
      </c>
      <c r="J42" s="9" t="str">
        <f t="shared" ca="1" si="1"/>
        <v>OVERDUE</v>
      </c>
      <c r="K42" s="31"/>
      <c r="L42" s="10"/>
    </row>
    <row r="43" spans="1:12" ht="27.6" x14ac:dyDescent="0.3">
      <c r="A43" s="9" t="s">
        <v>1195</v>
      </c>
      <c r="B43" s="31" t="s">
        <v>522</v>
      </c>
      <c r="C43" s="31" t="s">
        <v>529</v>
      </c>
      <c r="D43" s="20" t="s">
        <v>1</v>
      </c>
      <c r="E43" s="7">
        <v>41662</v>
      </c>
      <c r="F43" s="7">
        <f>F41</f>
        <v>44673</v>
      </c>
      <c r="G43" s="13"/>
      <c r="H43" s="8">
        <f>DATE(YEAR(F43),MONTH(F43)+6,DAY(F43)-1)</f>
        <v>44855</v>
      </c>
      <c r="I43" s="11">
        <f t="shared" ca="1" si="0"/>
        <v>178</v>
      </c>
      <c r="J43" s="9" t="str">
        <f t="shared" ca="1" si="1"/>
        <v>NOT DUE</v>
      </c>
      <c r="K43" s="31"/>
      <c r="L43" s="109"/>
    </row>
    <row r="44" spans="1:12" ht="26.4" customHeight="1" x14ac:dyDescent="0.3">
      <c r="A44" s="9" t="s">
        <v>1196</v>
      </c>
      <c r="B44" s="31" t="s">
        <v>522</v>
      </c>
      <c r="C44" s="31" t="s">
        <v>530</v>
      </c>
      <c r="D44" s="20" t="s">
        <v>595</v>
      </c>
      <c r="E44" s="7">
        <v>41662</v>
      </c>
      <c r="F44" s="7">
        <v>43363</v>
      </c>
      <c r="G44" s="13"/>
      <c r="H44" s="8">
        <f>DATE(YEAR(F44)+3,MONTH(F44),DAY(F44)-1)</f>
        <v>44458</v>
      </c>
      <c r="I44" s="11">
        <f t="shared" ca="1" si="0"/>
        <v>-219</v>
      </c>
      <c r="J44" s="9" t="str">
        <f t="shared" ca="1" si="1"/>
        <v>OVERDUE</v>
      </c>
      <c r="K44" s="31"/>
      <c r="L44" s="120" t="s">
        <v>3238</v>
      </c>
    </row>
    <row r="45" spans="1:12" ht="26.4" customHeight="1" x14ac:dyDescent="0.3">
      <c r="A45" s="9" t="s">
        <v>1197</v>
      </c>
      <c r="B45" s="31" t="s">
        <v>522</v>
      </c>
      <c r="C45" s="31" t="s">
        <v>531</v>
      </c>
      <c r="D45" s="20" t="s">
        <v>1</v>
      </c>
      <c r="E45" s="7">
        <v>41662</v>
      </c>
      <c r="F45" s="7">
        <f>F43</f>
        <v>44673</v>
      </c>
      <c r="G45" s="13"/>
      <c r="H45" s="8">
        <f>DATE(YEAR(F45),MONTH(F45)+6,DAY(F45)-1)</f>
        <v>44855</v>
      </c>
      <c r="I45" s="11">
        <f t="shared" ca="1" si="0"/>
        <v>178</v>
      </c>
      <c r="J45" s="9" t="str">
        <f t="shared" ca="1" si="1"/>
        <v>NOT DUE</v>
      </c>
      <c r="K45" s="31"/>
      <c r="L45" s="109"/>
    </row>
    <row r="46" spans="1:12" ht="27.6" x14ac:dyDescent="0.3">
      <c r="A46" s="9" t="s">
        <v>1198</v>
      </c>
      <c r="B46" s="31" t="s">
        <v>522</v>
      </c>
      <c r="C46" s="31" t="s">
        <v>532</v>
      </c>
      <c r="D46" s="20" t="s">
        <v>594</v>
      </c>
      <c r="E46" s="7">
        <v>41662</v>
      </c>
      <c r="F46" s="7">
        <v>41662</v>
      </c>
      <c r="G46" s="13"/>
      <c r="H46" s="8">
        <f>DATE(YEAR(F46)+7,MONTH(F46),DAY(F46)-1)</f>
        <v>44218</v>
      </c>
      <c r="I46" s="11">
        <f t="shared" ca="1" si="0"/>
        <v>-459</v>
      </c>
      <c r="J46" s="9" t="str">
        <f t="shared" ca="1" si="1"/>
        <v>OVERDUE</v>
      </c>
      <c r="K46" s="31"/>
      <c r="L46" s="10" t="s">
        <v>3239</v>
      </c>
    </row>
    <row r="47" spans="1:12" ht="27.6" x14ac:dyDescent="0.3">
      <c r="A47" s="9" t="s">
        <v>1199</v>
      </c>
      <c r="B47" s="31" t="s">
        <v>522</v>
      </c>
      <c r="C47" s="31" t="s">
        <v>533</v>
      </c>
      <c r="D47" s="20" t="s">
        <v>1</v>
      </c>
      <c r="E47" s="7">
        <v>41662</v>
      </c>
      <c r="F47" s="7">
        <f>F45</f>
        <v>44673</v>
      </c>
      <c r="G47" s="13"/>
      <c r="H47" s="8">
        <f>DATE(YEAR(F47),MONTH(F47)+6,DAY(F47)-1)</f>
        <v>44855</v>
      </c>
      <c r="I47" s="11">
        <f t="shared" ca="1" si="0"/>
        <v>178</v>
      </c>
      <c r="J47" s="9" t="str">
        <f t="shared" ca="1" si="1"/>
        <v>NOT DUE</v>
      </c>
      <c r="K47" s="31"/>
      <c r="L47" s="109"/>
    </row>
    <row r="48" spans="1:12" ht="27.6" x14ac:dyDescent="0.3">
      <c r="A48" s="9" t="s">
        <v>1200</v>
      </c>
      <c r="B48" s="31" t="s">
        <v>522</v>
      </c>
      <c r="C48" s="31" t="s">
        <v>534</v>
      </c>
      <c r="D48" s="20" t="s">
        <v>595</v>
      </c>
      <c r="E48" s="7">
        <v>41662</v>
      </c>
      <c r="F48" s="7">
        <v>43363</v>
      </c>
      <c r="G48" s="13"/>
      <c r="H48" s="8">
        <f>DATE(YEAR(F48)+3,MONTH(F48),DAY(F48)-1)</f>
        <v>44458</v>
      </c>
      <c r="I48" s="11">
        <f t="shared" ca="1" si="0"/>
        <v>-219</v>
      </c>
      <c r="J48" s="9" t="str">
        <f t="shared" ca="1" si="1"/>
        <v>OVERDUE</v>
      </c>
      <c r="K48" s="31"/>
      <c r="L48" s="120" t="s">
        <v>3238</v>
      </c>
    </row>
    <row r="49" spans="1:12" ht="27.6" x14ac:dyDescent="0.3">
      <c r="A49" s="9" t="s">
        <v>1201</v>
      </c>
      <c r="B49" s="31" t="s">
        <v>522</v>
      </c>
      <c r="C49" s="31" t="s">
        <v>535</v>
      </c>
      <c r="D49" s="20" t="s">
        <v>1</v>
      </c>
      <c r="E49" s="7">
        <v>41662</v>
      </c>
      <c r="F49" s="7">
        <f>F41</f>
        <v>44673</v>
      </c>
      <c r="G49" s="13"/>
      <c r="H49" s="8">
        <f>DATE(YEAR(F49),MONTH(F49)+6,DAY(F49)-1)</f>
        <v>44855</v>
      </c>
      <c r="I49" s="11">
        <f t="shared" ca="1" si="0"/>
        <v>178</v>
      </c>
      <c r="J49" s="9" t="str">
        <f t="shared" ca="1" si="1"/>
        <v>NOT DUE</v>
      </c>
      <c r="K49" s="31"/>
      <c r="L49" s="109"/>
    </row>
    <row r="50" spans="1:12" ht="27.6" x14ac:dyDescent="0.3">
      <c r="A50" s="9" t="s">
        <v>1202</v>
      </c>
      <c r="B50" s="31" t="s">
        <v>522</v>
      </c>
      <c r="C50" s="31" t="s">
        <v>536</v>
      </c>
      <c r="D50" s="20" t="s">
        <v>595</v>
      </c>
      <c r="E50" s="7">
        <v>41662</v>
      </c>
      <c r="F50" s="7">
        <v>43363</v>
      </c>
      <c r="G50" s="13"/>
      <c r="H50" s="8">
        <f>DATE(YEAR(F50)+3,MONTH(F50),DAY(F50)-1)</f>
        <v>44458</v>
      </c>
      <c r="I50" s="11">
        <f t="shared" ca="1" si="0"/>
        <v>-219</v>
      </c>
      <c r="J50" s="9" t="str">
        <f t="shared" ca="1" si="1"/>
        <v>OVERDUE</v>
      </c>
      <c r="K50" s="31"/>
      <c r="L50" s="120" t="s">
        <v>3238</v>
      </c>
    </row>
    <row r="51" spans="1:12" ht="27.6" x14ac:dyDescent="0.3">
      <c r="A51" s="9" t="s">
        <v>1203</v>
      </c>
      <c r="B51" s="31" t="s">
        <v>522</v>
      </c>
      <c r="C51" s="31" t="s">
        <v>537</v>
      </c>
      <c r="D51" s="20" t="s">
        <v>1</v>
      </c>
      <c r="E51" s="7">
        <v>41662</v>
      </c>
      <c r="F51" s="7">
        <f>F49</f>
        <v>44673</v>
      </c>
      <c r="G51" s="13"/>
      <c r="H51" s="8">
        <f>DATE(YEAR(F51),MONTH(F51)+6,DAY(F51)-1)</f>
        <v>44855</v>
      </c>
      <c r="I51" s="11">
        <f t="shared" ca="1" si="0"/>
        <v>178</v>
      </c>
      <c r="J51" s="9" t="str">
        <f t="shared" ca="1" si="1"/>
        <v>NOT DUE</v>
      </c>
      <c r="K51" s="31"/>
      <c r="L51" s="109"/>
    </row>
    <row r="52" spans="1:12" ht="27.6" x14ac:dyDescent="0.3">
      <c r="A52" s="9" t="s">
        <v>1204</v>
      </c>
      <c r="B52" s="31" t="s">
        <v>522</v>
      </c>
      <c r="C52" s="31" t="s">
        <v>538</v>
      </c>
      <c r="D52" s="20" t="s">
        <v>594</v>
      </c>
      <c r="E52" s="7">
        <v>41662</v>
      </c>
      <c r="F52" s="7">
        <v>41662</v>
      </c>
      <c r="G52" s="13"/>
      <c r="H52" s="8">
        <f>DATE(YEAR(F52)+7,MONTH(F52),DAY(F52)-1)</f>
        <v>44218</v>
      </c>
      <c r="I52" s="11">
        <f t="shared" ca="1" si="0"/>
        <v>-459</v>
      </c>
      <c r="J52" s="9" t="str">
        <f t="shared" ca="1" si="1"/>
        <v>OVERDUE</v>
      </c>
      <c r="K52" s="31"/>
      <c r="L52" s="10" t="s">
        <v>3239</v>
      </c>
    </row>
    <row r="53" spans="1:12" ht="27.6" x14ac:dyDescent="0.3">
      <c r="A53" s="9" t="s">
        <v>1205</v>
      </c>
      <c r="B53" s="31" t="s">
        <v>522</v>
      </c>
      <c r="C53" s="31" t="s">
        <v>539</v>
      </c>
      <c r="D53" s="20" t="s">
        <v>594</v>
      </c>
      <c r="E53" s="7">
        <v>41662</v>
      </c>
      <c r="F53" s="7">
        <v>41662</v>
      </c>
      <c r="G53" s="13"/>
      <c r="H53" s="8">
        <f>DATE(YEAR(F53)+7,MONTH(F53),DAY(F53)-1)</f>
        <v>44218</v>
      </c>
      <c r="I53" s="11">
        <f t="shared" ca="1" si="0"/>
        <v>-459</v>
      </c>
      <c r="J53" s="9" t="str">
        <f t="shared" ca="1" si="1"/>
        <v>OVERDUE</v>
      </c>
      <c r="K53" s="31"/>
      <c r="L53" s="10" t="s">
        <v>3239</v>
      </c>
    </row>
    <row r="54" spans="1:12" ht="27.6" x14ac:dyDescent="0.3">
      <c r="A54" s="9" t="s">
        <v>1206</v>
      </c>
      <c r="B54" s="31" t="s">
        <v>522</v>
      </c>
      <c r="C54" s="31" t="s">
        <v>540</v>
      </c>
      <c r="D54" s="20" t="s">
        <v>594</v>
      </c>
      <c r="E54" s="7">
        <v>41662</v>
      </c>
      <c r="F54" s="7">
        <v>41662</v>
      </c>
      <c r="G54" s="13"/>
      <c r="H54" s="8">
        <f>DATE(YEAR(F54)+7,MONTH(F54),DAY(F54)-1)</f>
        <v>44218</v>
      </c>
      <c r="I54" s="11">
        <f t="shared" ca="1" si="0"/>
        <v>-459</v>
      </c>
      <c r="J54" s="9" t="str">
        <f t="shared" ca="1" si="1"/>
        <v>OVERDUE</v>
      </c>
      <c r="K54" s="31"/>
      <c r="L54" s="10" t="s">
        <v>3239</v>
      </c>
    </row>
    <row r="55" spans="1:12" ht="27.6" x14ac:dyDescent="0.3">
      <c r="A55" s="9" t="s">
        <v>1207</v>
      </c>
      <c r="B55" s="31" t="s">
        <v>522</v>
      </c>
      <c r="C55" s="31" t="s">
        <v>602</v>
      </c>
      <c r="D55" s="20" t="s">
        <v>594</v>
      </c>
      <c r="E55" s="7">
        <v>41662</v>
      </c>
      <c r="F55" s="7">
        <v>41662</v>
      </c>
      <c r="G55" s="13"/>
      <c r="H55" s="8">
        <f>DATE(YEAR(F55)+7,MONTH(F55),DAY(F55)-1)</f>
        <v>44218</v>
      </c>
      <c r="I55" s="11">
        <f t="shared" ca="1" si="0"/>
        <v>-459</v>
      </c>
      <c r="J55" s="9" t="str">
        <f t="shared" ca="1" si="1"/>
        <v>OVERDUE</v>
      </c>
      <c r="K55" s="31"/>
      <c r="L55" s="10" t="s">
        <v>3239</v>
      </c>
    </row>
    <row r="56" spans="1:12" ht="27.6" x14ac:dyDescent="0.3">
      <c r="A56" s="72" t="s">
        <v>2299</v>
      </c>
      <c r="B56" s="31" t="s">
        <v>2300</v>
      </c>
      <c r="C56" s="63" t="s">
        <v>2301</v>
      </c>
      <c r="D56" s="64" t="s">
        <v>2</v>
      </c>
      <c r="E56" s="7">
        <v>41565</v>
      </c>
      <c r="F56" s="7">
        <f>'Provision Crane'!F56</f>
        <v>44650</v>
      </c>
      <c r="G56" s="13"/>
      <c r="H56" s="8">
        <f>EDATE(F56-1,1)</f>
        <v>44680</v>
      </c>
      <c r="I56" s="11">
        <f t="shared" ca="1" si="0"/>
        <v>3</v>
      </c>
      <c r="J56" s="9" t="str">
        <f t="shared" ca="1" si="1"/>
        <v>NOT DUE</v>
      </c>
      <c r="K56" s="65"/>
      <c r="L56" s="109"/>
    </row>
    <row r="57" spans="1:12" ht="27.6" x14ac:dyDescent="0.3">
      <c r="A57" s="72" t="s">
        <v>2302</v>
      </c>
      <c r="B57" s="31" t="s">
        <v>2303</v>
      </c>
      <c r="C57" s="31" t="s">
        <v>2304</v>
      </c>
      <c r="D57" s="64" t="s">
        <v>595</v>
      </c>
      <c r="E57" s="7">
        <v>41565</v>
      </c>
      <c r="F57" s="7">
        <v>43418</v>
      </c>
      <c r="G57" s="13"/>
      <c r="H57" s="8">
        <f>DATE(YEAR(F57)+3,MONTH(F57),DAY(F57)-1)</f>
        <v>44513</v>
      </c>
      <c r="I57" s="11">
        <f t="shared" ca="1" si="0"/>
        <v>-164</v>
      </c>
      <c r="J57" s="9" t="str">
        <f t="shared" ca="1" si="1"/>
        <v>OVERDUE</v>
      </c>
      <c r="K57" s="65"/>
      <c r="L57" s="10" t="s">
        <v>2305</v>
      </c>
    </row>
    <row r="58" spans="1:12" x14ac:dyDescent="0.3">
      <c r="A58" s="111"/>
    </row>
    <row r="59" spans="1:12" x14ac:dyDescent="0.3">
      <c r="A59" s="111"/>
    </row>
    <row r="60" spans="1:12" x14ac:dyDescent="0.3">
      <c r="A60" s="111"/>
    </row>
    <row r="61" spans="1:12" x14ac:dyDescent="0.3">
      <c r="A61" s="111"/>
      <c r="B61" s="112" t="s">
        <v>2808</v>
      </c>
      <c r="C61" s="113"/>
      <c r="D61" s="117" t="s">
        <v>2807</v>
      </c>
      <c r="H61" s="112" t="s">
        <v>2806</v>
      </c>
      <c r="I61" s="114"/>
    </row>
    <row r="62" spans="1:12" x14ac:dyDescent="0.3">
      <c r="A62" s="111"/>
      <c r="E62" s="115"/>
      <c r="F62" s="115"/>
      <c r="I62" s="115"/>
      <c r="J62" s="115"/>
    </row>
    <row r="63" spans="1:12" x14ac:dyDescent="0.3">
      <c r="A63" s="111"/>
      <c r="C63" s="122" t="str">
        <f>'Provision Crane'!C63</f>
        <v>ELBERT F. NUFABLE</v>
      </c>
      <c r="E63" s="149" t="str">
        <f>C63</f>
        <v>ELBERT F. NUFABLE</v>
      </c>
      <c r="F63" s="149"/>
      <c r="G63" s="149"/>
      <c r="I63" s="149" t="s">
        <v>3269</v>
      </c>
      <c r="J63" s="149"/>
      <c r="K63" s="149"/>
    </row>
    <row r="64" spans="1:12" x14ac:dyDescent="0.3">
      <c r="A64" s="111"/>
      <c r="C64" s="116" t="s">
        <v>3230</v>
      </c>
      <c r="E64" s="150" t="s">
        <v>2454</v>
      </c>
      <c r="F64" s="150"/>
      <c r="G64" s="150"/>
      <c r="I64" s="151" t="s">
        <v>2805</v>
      </c>
      <c r="J64" s="151"/>
      <c r="K64" s="151"/>
    </row>
    <row r="65" spans="1:1" x14ac:dyDescent="0.3">
      <c r="A65" s="111"/>
    </row>
  </sheetData>
  <sheetProtection selectLockedCells="1"/>
  <mergeCells count="13">
    <mergeCell ref="E63:G63"/>
    <mergeCell ref="I63:K63"/>
    <mergeCell ref="E64:G64"/>
    <mergeCell ref="I64:K64"/>
    <mergeCell ref="A4:B4"/>
    <mergeCell ref="D4:E4"/>
    <mergeCell ref="A5:B5"/>
    <mergeCell ref="A1:B1"/>
    <mergeCell ref="D1:E1"/>
    <mergeCell ref="A2:B2"/>
    <mergeCell ref="D2:E2"/>
    <mergeCell ref="A3:B3"/>
    <mergeCell ref="D3:E3"/>
  </mergeCells>
  <conditionalFormatting sqref="J8:J55">
    <cfRule type="cellIs" dxfId="220" priority="2" operator="equal">
      <formula>"overdue"</formula>
    </cfRule>
  </conditionalFormatting>
  <conditionalFormatting sqref="J56:J57">
    <cfRule type="cellIs" dxfId="219"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F0"/>
  </sheetPr>
  <dimension ref="A1:L20"/>
  <sheetViews>
    <sheetView zoomScale="90" zoomScaleNormal="90" workbookViewId="0">
      <selection activeCell="K15" sqref="K15"/>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817</v>
      </c>
      <c r="D3" s="148" t="s">
        <v>8</v>
      </c>
      <c r="E3" s="148"/>
      <c r="F3" s="3" t="s">
        <v>1153</v>
      </c>
    </row>
    <row r="4" spans="1:12" ht="18" customHeight="1" x14ac:dyDescent="0.3">
      <c r="A4" s="147" t="s">
        <v>21</v>
      </c>
      <c r="B4" s="147"/>
      <c r="C4" s="17"/>
      <c r="D4" s="148" t="s">
        <v>9</v>
      </c>
      <c r="E4" s="148"/>
      <c r="F4" s="13"/>
    </row>
    <row r="5" spans="1:12" ht="18" customHeight="1" x14ac:dyDescent="0.3">
      <c r="A5" s="147" t="s">
        <v>22</v>
      </c>
      <c r="B5" s="147"/>
      <c r="C5" s="18" t="s">
        <v>816</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1154</v>
      </c>
      <c r="B8" s="31" t="s">
        <v>472</v>
      </c>
      <c r="C8" s="31" t="s">
        <v>818</v>
      </c>
      <c r="D8" s="20" t="s">
        <v>378</v>
      </c>
      <c r="E8" s="7">
        <v>41662</v>
      </c>
      <c r="F8" s="7">
        <v>44611</v>
      </c>
      <c r="G8" s="13"/>
      <c r="H8" s="8">
        <f>DATE(YEAR(F8),MONTH(F8)+3,DAY(F8)-1)</f>
        <v>44699</v>
      </c>
      <c r="I8" s="11">
        <f t="shared" ref="I8:I12" ca="1" si="0">IF(ISBLANK(H8),"",H8-DATE(YEAR(NOW()),MONTH(NOW()),DAY(NOW())))</f>
        <v>22</v>
      </c>
      <c r="J8" s="9" t="str">
        <f t="shared" ref="J8:J12" ca="1" si="1">IF(I8="","",IF(I8&lt;0,"OVERDUE","NOT DUE"))</f>
        <v>NOT DUE</v>
      </c>
      <c r="K8" s="31" t="s">
        <v>596</v>
      </c>
      <c r="L8" s="10" t="s">
        <v>2286</v>
      </c>
    </row>
    <row r="9" spans="1:12" ht="27.6" x14ac:dyDescent="0.3">
      <c r="A9" s="9" t="s">
        <v>1155</v>
      </c>
      <c r="B9" s="31" t="s">
        <v>474</v>
      </c>
      <c r="C9" s="31" t="s">
        <v>475</v>
      </c>
      <c r="D9" s="20" t="s">
        <v>378</v>
      </c>
      <c r="E9" s="7">
        <v>41662</v>
      </c>
      <c r="F9" s="7">
        <f>F8</f>
        <v>44611</v>
      </c>
      <c r="G9" s="13"/>
      <c r="H9" s="8">
        <f>DATE(YEAR(F9),MONTH(F9)+3,DAY(F9)-1)</f>
        <v>44699</v>
      </c>
      <c r="I9" s="11">
        <f t="shared" ca="1" si="0"/>
        <v>22</v>
      </c>
      <c r="J9" s="9" t="str">
        <f t="shared" ca="1" si="1"/>
        <v>NOT DUE</v>
      </c>
      <c r="K9" s="14"/>
      <c r="L9" s="10"/>
    </row>
    <row r="10" spans="1:12" x14ac:dyDescent="0.3">
      <c r="A10" s="9" t="s">
        <v>1156</v>
      </c>
      <c r="B10" s="31" t="s">
        <v>819</v>
      </c>
      <c r="C10" s="31" t="s">
        <v>820</v>
      </c>
      <c r="D10" s="20" t="s">
        <v>378</v>
      </c>
      <c r="E10" s="7">
        <v>41662</v>
      </c>
      <c r="F10" s="7">
        <f>'4T Hose and Suez Hose Davit'!F10</f>
        <v>44650</v>
      </c>
      <c r="G10" s="13"/>
      <c r="H10" s="8">
        <f>DATE(YEAR(F10),MONTH(F10)+3,DAY(F10)-1)</f>
        <v>44741</v>
      </c>
      <c r="I10" s="11">
        <f t="shared" ca="1" si="0"/>
        <v>64</v>
      </c>
      <c r="J10" s="9" t="str">
        <f t="shared" ca="1" si="1"/>
        <v>NOT DUE</v>
      </c>
      <c r="K10" s="31"/>
      <c r="L10" s="10"/>
    </row>
    <row r="11" spans="1:12" ht="27.6" x14ac:dyDescent="0.3">
      <c r="A11" s="9" t="s">
        <v>1157</v>
      </c>
      <c r="B11" s="31" t="s">
        <v>821</v>
      </c>
      <c r="C11" s="31" t="s">
        <v>822</v>
      </c>
      <c r="D11" s="20" t="s">
        <v>378</v>
      </c>
      <c r="E11" s="7">
        <v>41662</v>
      </c>
      <c r="F11" s="7">
        <v>44623</v>
      </c>
      <c r="G11" s="13"/>
      <c r="H11" s="8">
        <f>DATE(YEAR(F11),MONTH(F11)+3,DAY(F11)-1)</f>
        <v>44714</v>
      </c>
      <c r="I11" s="11">
        <f t="shared" ca="1" si="0"/>
        <v>37</v>
      </c>
      <c r="J11" s="9" t="str">
        <f t="shared" ca="1" si="1"/>
        <v>NOT DUE</v>
      </c>
      <c r="K11" s="14"/>
      <c r="L11" s="10"/>
    </row>
    <row r="12" spans="1:12" ht="24" x14ac:dyDescent="0.3">
      <c r="A12" s="9" t="s">
        <v>1158</v>
      </c>
      <c r="B12" s="31" t="s">
        <v>823</v>
      </c>
      <c r="C12" s="31" t="s">
        <v>824</v>
      </c>
      <c r="D12" s="20" t="s">
        <v>378</v>
      </c>
      <c r="E12" s="7">
        <v>41662</v>
      </c>
      <c r="F12" s="7">
        <f>F11</f>
        <v>44623</v>
      </c>
      <c r="G12" s="13"/>
      <c r="H12" s="8">
        <f>DATE(YEAR(F12),MONTH(F12)+3,DAY(F12)-1)</f>
        <v>44714</v>
      </c>
      <c r="I12" s="11">
        <f t="shared" ca="1" si="0"/>
        <v>37</v>
      </c>
      <c r="J12" s="9" t="str">
        <f t="shared" ca="1" si="1"/>
        <v>NOT DUE</v>
      </c>
      <c r="K12" s="14"/>
      <c r="L12" s="109" t="s">
        <v>3315</v>
      </c>
    </row>
    <row r="13" spans="1:12" x14ac:dyDescent="0.3">
      <c r="A13" s="111"/>
    </row>
    <row r="14" spans="1:12" x14ac:dyDescent="0.3">
      <c r="A14" s="111"/>
    </row>
    <row r="15" spans="1:12" x14ac:dyDescent="0.3">
      <c r="A15" s="111"/>
    </row>
    <row r="16" spans="1:12" x14ac:dyDescent="0.3">
      <c r="A16" s="111"/>
      <c r="B16" s="112" t="s">
        <v>2808</v>
      </c>
      <c r="C16" s="113"/>
      <c r="D16" s="117" t="s">
        <v>2807</v>
      </c>
      <c r="H16" s="112" t="s">
        <v>2806</v>
      </c>
      <c r="I16" s="114"/>
    </row>
    <row r="17" spans="1:11" x14ac:dyDescent="0.3">
      <c r="A17" s="111"/>
      <c r="E17" s="115"/>
      <c r="F17" s="115"/>
      <c r="I17" s="115"/>
      <c r="J17" s="115"/>
    </row>
    <row r="18" spans="1:11" x14ac:dyDescent="0.3">
      <c r="A18" s="111"/>
      <c r="C18" s="122" t="str">
        <f>'4T Hose and Suez Hose Davit'!C63</f>
        <v>ELBERT F. NUFABLE</v>
      </c>
      <c r="E18" s="149" t="str">
        <f>C18</f>
        <v>ELBERT F. NUFABLE</v>
      </c>
      <c r="F18" s="149"/>
      <c r="G18" s="149"/>
      <c r="I18" s="149" t="s">
        <v>3269</v>
      </c>
      <c r="J18" s="149"/>
      <c r="K18" s="149"/>
    </row>
    <row r="19" spans="1:11" x14ac:dyDescent="0.3">
      <c r="A19" s="111"/>
      <c r="C19" s="116" t="s">
        <v>3230</v>
      </c>
      <c r="E19" s="150" t="s">
        <v>2454</v>
      </c>
      <c r="F19" s="150"/>
      <c r="G19" s="150"/>
      <c r="I19" s="151" t="s">
        <v>2805</v>
      </c>
      <c r="J19" s="151"/>
      <c r="K19" s="151"/>
    </row>
    <row r="20" spans="1:11" x14ac:dyDescent="0.3">
      <c r="A20" s="111"/>
    </row>
  </sheetData>
  <sheetProtection selectLockedCells="1"/>
  <mergeCells count="13">
    <mergeCell ref="E18:G18"/>
    <mergeCell ref="I18:K18"/>
    <mergeCell ref="E19:G19"/>
    <mergeCell ref="I19:K19"/>
    <mergeCell ref="A4:B4"/>
    <mergeCell ref="D4:E4"/>
    <mergeCell ref="A5:B5"/>
    <mergeCell ref="A1:B1"/>
    <mergeCell ref="D1:E1"/>
    <mergeCell ref="A2:B2"/>
    <mergeCell ref="D2:E2"/>
    <mergeCell ref="A3:B3"/>
    <mergeCell ref="D3:E3"/>
  </mergeCells>
  <conditionalFormatting sqref="J8:J12">
    <cfRule type="cellIs" dxfId="218" priority="1" operator="equal">
      <formula>"overdue"</formula>
    </cfRule>
  </conditionalFormatting>
  <pageMargins left="0.7"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F0"/>
  </sheetPr>
  <dimension ref="A1:L20"/>
  <sheetViews>
    <sheetView topLeftCell="B7" workbookViewId="0">
      <selection activeCell="J15" sqref="J15"/>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825</v>
      </c>
      <c r="D3" s="148" t="s">
        <v>8</v>
      </c>
      <c r="E3" s="148"/>
      <c r="F3" s="3" t="s">
        <v>826</v>
      </c>
    </row>
    <row r="4" spans="1:12" ht="18" customHeight="1" x14ac:dyDescent="0.3">
      <c r="A4" s="147" t="s">
        <v>21</v>
      </c>
      <c r="B4" s="147"/>
      <c r="C4" s="17"/>
      <c r="D4" s="148" t="s">
        <v>9</v>
      </c>
      <c r="E4" s="148"/>
      <c r="F4" s="13"/>
    </row>
    <row r="5" spans="1:12" ht="18" customHeight="1" x14ac:dyDescent="0.3">
      <c r="A5" s="147" t="s">
        <v>22</v>
      </c>
      <c r="B5" s="147"/>
      <c r="C5" s="18" t="s">
        <v>816</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827</v>
      </c>
      <c r="B8" s="31" t="s">
        <v>831</v>
      </c>
      <c r="C8" s="31" t="s">
        <v>832</v>
      </c>
      <c r="D8" s="20" t="s">
        <v>378</v>
      </c>
      <c r="E8" s="7">
        <v>41662</v>
      </c>
      <c r="F8" s="7">
        <v>44639</v>
      </c>
      <c r="G8" s="13"/>
      <c r="H8" s="8">
        <f>DATE(YEAR(F8),MONTH(F8)+3,DAY(F8)-1)</f>
        <v>44730</v>
      </c>
      <c r="I8" s="11">
        <f t="shared" ref="I8:I12" ca="1" si="0">IF(ISBLANK(H8),"",H8-DATE(YEAR(NOW()),MONTH(NOW()),DAY(NOW())))</f>
        <v>53</v>
      </c>
      <c r="J8" s="9" t="str">
        <f t="shared" ref="J8:J12" ca="1" si="1">IF(I8="","",IF(I8&lt;0,"OVERDUE","NOT DUE"))</f>
        <v>NOT DUE</v>
      </c>
      <c r="K8" s="31" t="s">
        <v>837</v>
      </c>
      <c r="L8" s="10" t="s">
        <v>2286</v>
      </c>
    </row>
    <row r="9" spans="1:12" ht="26.4" customHeight="1" x14ac:dyDescent="0.3">
      <c r="A9" s="9" t="s">
        <v>828</v>
      </c>
      <c r="B9" s="31" t="s">
        <v>421</v>
      </c>
      <c r="C9" s="31" t="s">
        <v>833</v>
      </c>
      <c r="D9" s="20" t="s">
        <v>378</v>
      </c>
      <c r="E9" s="7">
        <v>41662</v>
      </c>
      <c r="F9" s="7">
        <f>F8</f>
        <v>44639</v>
      </c>
      <c r="G9" s="13"/>
      <c r="H9" s="8">
        <f>DATE(YEAR(F9),MONTH(F9)+3,DAY(F9)-1)</f>
        <v>44730</v>
      </c>
      <c r="I9" s="11">
        <f t="shared" ca="1" si="0"/>
        <v>53</v>
      </c>
      <c r="J9" s="9" t="str">
        <f t="shared" ca="1" si="1"/>
        <v>NOT DUE</v>
      </c>
      <c r="K9" s="31" t="s">
        <v>837</v>
      </c>
      <c r="L9" s="10"/>
    </row>
    <row r="10" spans="1:12" ht="66.75" customHeight="1" x14ac:dyDescent="0.3">
      <c r="A10" s="9" t="s">
        <v>829</v>
      </c>
      <c r="B10" s="31" t="s">
        <v>821</v>
      </c>
      <c r="C10" s="31" t="s">
        <v>834</v>
      </c>
      <c r="D10" s="20" t="s">
        <v>378</v>
      </c>
      <c r="E10" s="7">
        <v>41662</v>
      </c>
      <c r="F10" s="7">
        <f>F9</f>
        <v>44639</v>
      </c>
      <c r="G10" s="13"/>
      <c r="H10" s="8">
        <f>DATE(YEAR(F10),MONTH(F10)+3,DAY(F10)-1)</f>
        <v>44730</v>
      </c>
      <c r="I10" s="11">
        <f t="shared" ca="1" si="0"/>
        <v>53</v>
      </c>
      <c r="J10" s="9" t="str">
        <f t="shared" ca="1" si="1"/>
        <v>NOT DUE</v>
      </c>
      <c r="K10" s="31" t="s">
        <v>838</v>
      </c>
      <c r="L10" s="109" t="s">
        <v>3302</v>
      </c>
    </row>
    <row r="11" spans="1:12" x14ac:dyDescent="0.3">
      <c r="A11" s="9" t="s">
        <v>830</v>
      </c>
      <c r="B11" s="31" t="s">
        <v>835</v>
      </c>
      <c r="C11" s="31" t="s">
        <v>836</v>
      </c>
      <c r="D11" s="20" t="s">
        <v>378</v>
      </c>
      <c r="E11" s="7">
        <v>41662</v>
      </c>
      <c r="F11" s="7">
        <f>F10</f>
        <v>44639</v>
      </c>
      <c r="G11" s="13"/>
      <c r="H11" s="8">
        <f>DATE(YEAR(F11),MONTH(F11)+3,DAY(F11)-1)</f>
        <v>44730</v>
      </c>
      <c r="I11" s="11">
        <f t="shared" ca="1" si="0"/>
        <v>53</v>
      </c>
      <c r="J11" s="9" t="str">
        <f t="shared" ca="1" si="1"/>
        <v>NOT DUE</v>
      </c>
      <c r="K11" s="31"/>
      <c r="L11" s="10"/>
    </row>
    <row r="12" spans="1:12" ht="27.6" x14ac:dyDescent="0.3">
      <c r="A12" s="72" t="s">
        <v>2306</v>
      </c>
      <c r="B12" s="31" t="s">
        <v>823</v>
      </c>
      <c r="C12" s="63" t="s">
        <v>2307</v>
      </c>
      <c r="D12" s="64" t="s">
        <v>431</v>
      </c>
      <c r="E12" s="7">
        <v>41565</v>
      </c>
      <c r="F12" s="7">
        <v>43009</v>
      </c>
      <c r="G12" s="13"/>
      <c r="H12" s="8">
        <f>DATE(YEAR(F12)+5,MONTH(F12),DAY(F12)-1)</f>
        <v>44834</v>
      </c>
      <c r="I12" s="11">
        <f t="shared" ca="1" si="0"/>
        <v>157</v>
      </c>
      <c r="J12" s="9" t="str">
        <f t="shared" ca="1" si="1"/>
        <v>NOT DUE</v>
      </c>
      <c r="K12" s="65"/>
      <c r="L12" s="30" t="s">
        <v>3254</v>
      </c>
    </row>
    <row r="13" spans="1:12" x14ac:dyDescent="0.3">
      <c r="A13" s="111"/>
    </row>
    <row r="14" spans="1:12" x14ac:dyDescent="0.3">
      <c r="A14" s="111"/>
    </row>
    <row r="15" spans="1:12" x14ac:dyDescent="0.3">
      <c r="A15" s="111"/>
    </row>
    <row r="16" spans="1:12" x14ac:dyDescent="0.3">
      <c r="A16" s="111"/>
      <c r="B16" s="112" t="s">
        <v>2808</v>
      </c>
      <c r="C16" s="113"/>
      <c r="D16" s="117" t="s">
        <v>2807</v>
      </c>
      <c r="H16" s="112" t="s">
        <v>2806</v>
      </c>
      <c r="I16" s="114"/>
    </row>
    <row r="17" spans="1:11" x14ac:dyDescent="0.3">
      <c r="A17" s="111"/>
      <c r="E17" s="115"/>
      <c r="F17" s="115"/>
      <c r="I17" s="115"/>
      <c r="J17" s="115"/>
    </row>
    <row r="18" spans="1:11" x14ac:dyDescent="0.3">
      <c r="A18" s="111"/>
      <c r="C18" s="122" t="str">
        <f>'0.5 Ton Hose Davit'!C18</f>
        <v>ELBERT F. NUFABLE</v>
      </c>
      <c r="E18" s="149" t="str">
        <f>C18</f>
        <v>ELBERT F. NUFABLE</v>
      </c>
      <c r="F18" s="149"/>
      <c r="G18" s="149"/>
      <c r="I18" s="149" t="s">
        <v>3269</v>
      </c>
      <c r="J18" s="149"/>
      <c r="K18" s="149"/>
    </row>
    <row r="19" spans="1:11" x14ac:dyDescent="0.3">
      <c r="A19" s="111"/>
      <c r="C19" s="116" t="s">
        <v>3230</v>
      </c>
      <c r="E19" s="150" t="s">
        <v>2454</v>
      </c>
      <c r="F19" s="150"/>
      <c r="G19" s="150"/>
      <c r="I19" s="151" t="s">
        <v>2805</v>
      </c>
      <c r="J19" s="151"/>
      <c r="K19" s="151"/>
    </row>
    <row r="20" spans="1:11" x14ac:dyDescent="0.3">
      <c r="A20" s="111"/>
    </row>
  </sheetData>
  <sheetProtection selectLockedCells="1"/>
  <mergeCells count="13">
    <mergeCell ref="E18:G18"/>
    <mergeCell ref="I18:K18"/>
    <mergeCell ref="E19:G19"/>
    <mergeCell ref="I19:K19"/>
    <mergeCell ref="A4:B4"/>
    <mergeCell ref="D4:E4"/>
    <mergeCell ref="A5:B5"/>
    <mergeCell ref="A1:B1"/>
    <mergeCell ref="D1:E1"/>
    <mergeCell ref="A2:B2"/>
    <mergeCell ref="D2:E2"/>
    <mergeCell ref="A3:B3"/>
    <mergeCell ref="D3:E3"/>
  </mergeCells>
  <conditionalFormatting sqref="J8:J11">
    <cfRule type="cellIs" dxfId="217" priority="2" operator="equal">
      <formula>"overdue"</formula>
    </cfRule>
  </conditionalFormatting>
  <conditionalFormatting sqref="J12">
    <cfRule type="cellIs" dxfId="216" priority="1" operator="equal">
      <formula>"overdue"</formula>
    </cfRule>
  </conditionalFormatting>
  <pageMargins left="0.7" right="0.7" top="0.75" bottom="0.75"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8820B"/>
  </sheetPr>
  <dimension ref="A1:L30"/>
  <sheetViews>
    <sheetView view="pageBreakPreview" zoomScale="80" zoomScaleNormal="90" zoomScaleSheetLayoutView="80" workbookViewId="0">
      <selection activeCell="C8" sqref="C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618</v>
      </c>
      <c r="D3" s="148" t="s">
        <v>8</v>
      </c>
      <c r="E3" s="148"/>
      <c r="F3" s="3" t="s">
        <v>1208</v>
      </c>
    </row>
    <row r="4" spans="1:12" ht="18" customHeight="1" x14ac:dyDescent="0.3">
      <c r="A4" s="147" t="s">
        <v>21</v>
      </c>
      <c r="B4" s="147"/>
      <c r="C4" s="17"/>
      <c r="D4" s="148" t="s">
        <v>9</v>
      </c>
      <c r="E4" s="148"/>
      <c r="F4" s="13"/>
    </row>
    <row r="5" spans="1:12" ht="18" customHeight="1" x14ac:dyDescent="0.3">
      <c r="A5" s="147" t="s">
        <v>22</v>
      </c>
      <c r="B5" s="147"/>
      <c r="C5" s="18" t="s">
        <v>2283</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1209</v>
      </c>
      <c r="B8" s="14" t="s">
        <v>619</v>
      </c>
      <c r="C8" s="31" t="s">
        <v>620</v>
      </c>
      <c r="D8" s="20" t="s">
        <v>2</v>
      </c>
      <c r="E8" s="7">
        <v>41662</v>
      </c>
      <c r="F8" s="131">
        <v>44673</v>
      </c>
      <c r="G8" s="13"/>
      <c r="H8" s="8">
        <f>EDATE(F8-1,1)</f>
        <v>44702</v>
      </c>
      <c r="I8" s="11">
        <f t="shared" ref="I8:I17" ca="1" si="0">IF(ISBLANK(H8),"",H8-DATE(YEAR(NOW()),MONTH(NOW()),DAY(NOW())))</f>
        <v>25</v>
      </c>
      <c r="J8" s="9" t="str">
        <f t="shared" ref="J8:J17" ca="1" si="1">IF(I8="","",IF(I8&lt;0,"OVERDUE","NOT DUE"))</f>
        <v>NOT DUE</v>
      </c>
      <c r="K8" s="14"/>
      <c r="L8" s="10"/>
    </row>
    <row r="9" spans="1:12" ht="41.4" x14ac:dyDescent="0.3">
      <c r="A9" s="9" t="s">
        <v>1210</v>
      </c>
      <c r="B9" s="14" t="s">
        <v>621</v>
      </c>
      <c r="C9" s="31" t="s">
        <v>622</v>
      </c>
      <c r="D9" s="20" t="s">
        <v>2</v>
      </c>
      <c r="E9" s="7">
        <v>41662</v>
      </c>
      <c r="F9" s="131">
        <f>F8</f>
        <v>44673</v>
      </c>
      <c r="G9" s="13"/>
      <c r="H9" s="8">
        <f>EDATE(F9-1,1)</f>
        <v>44702</v>
      </c>
      <c r="I9" s="11">
        <f t="shared" ca="1" si="0"/>
        <v>25</v>
      </c>
      <c r="J9" s="9" t="str">
        <f t="shared" ca="1" si="1"/>
        <v>NOT DUE</v>
      </c>
      <c r="K9" s="14"/>
      <c r="L9" s="10"/>
    </row>
    <row r="10" spans="1:12" x14ac:dyDescent="0.3">
      <c r="A10" s="137" t="s">
        <v>1211</v>
      </c>
      <c r="B10" s="32" t="s">
        <v>621</v>
      </c>
      <c r="C10" s="55" t="s">
        <v>623</v>
      </c>
      <c r="D10" s="138" t="s">
        <v>378</v>
      </c>
      <c r="E10" s="105">
        <v>41662</v>
      </c>
      <c r="F10" s="105">
        <v>44673</v>
      </c>
      <c r="G10" s="139"/>
      <c r="H10" s="140">
        <f>DATE(YEAR(F10),MONTH(F10)+3,DAY(F10)-1)</f>
        <v>44763</v>
      </c>
      <c r="I10" s="94">
        <f t="shared" ca="1" si="0"/>
        <v>86</v>
      </c>
      <c r="J10" s="137" t="str">
        <f t="shared" ca="1" si="1"/>
        <v>NOT DUE</v>
      </c>
      <c r="K10" s="55"/>
      <c r="L10" s="120"/>
    </row>
    <row r="11" spans="1:12" ht="27.6" x14ac:dyDescent="0.3">
      <c r="A11" s="9" t="s">
        <v>1212</v>
      </c>
      <c r="B11" s="14" t="s">
        <v>624</v>
      </c>
      <c r="C11" s="31" t="s">
        <v>625</v>
      </c>
      <c r="D11" s="20" t="s">
        <v>2</v>
      </c>
      <c r="E11" s="7">
        <v>41662</v>
      </c>
      <c r="F11" s="131">
        <f>F8</f>
        <v>44673</v>
      </c>
      <c r="G11" s="13"/>
      <c r="H11" s="8">
        <f>EDATE(F11-1,1)</f>
        <v>44702</v>
      </c>
      <c r="I11" s="11">
        <f t="shared" ca="1" si="0"/>
        <v>25</v>
      </c>
      <c r="J11" s="9" t="str">
        <f t="shared" ca="1" si="1"/>
        <v>NOT DUE</v>
      </c>
      <c r="K11" s="14"/>
      <c r="L11" s="10"/>
    </row>
    <row r="12" spans="1:12" ht="41.4" x14ac:dyDescent="0.3">
      <c r="A12" s="9" t="s">
        <v>1213</v>
      </c>
      <c r="B12" s="14" t="s">
        <v>626</v>
      </c>
      <c r="C12" s="31" t="s">
        <v>627</v>
      </c>
      <c r="D12" s="20" t="s">
        <v>2</v>
      </c>
      <c r="E12" s="7">
        <v>41662</v>
      </c>
      <c r="F12" s="131">
        <f>F8</f>
        <v>44673</v>
      </c>
      <c r="G12" s="13"/>
      <c r="H12" s="8">
        <f>EDATE(F12-1,1)</f>
        <v>44702</v>
      </c>
      <c r="I12" s="11">
        <f t="shared" ca="1" si="0"/>
        <v>25</v>
      </c>
      <c r="J12" s="9" t="str">
        <f t="shared" ca="1" si="1"/>
        <v>NOT DUE</v>
      </c>
      <c r="K12" s="14"/>
      <c r="L12" s="10"/>
    </row>
    <row r="13" spans="1:12" ht="27.6" x14ac:dyDescent="0.3">
      <c r="A13" s="9" t="s">
        <v>1214</v>
      </c>
      <c r="B13" s="14" t="s">
        <v>626</v>
      </c>
      <c r="C13" s="31" t="s">
        <v>628</v>
      </c>
      <c r="D13" s="20" t="s">
        <v>378</v>
      </c>
      <c r="E13" s="7">
        <v>41662</v>
      </c>
      <c r="F13" s="7">
        <v>44673</v>
      </c>
      <c r="G13" s="13"/>
      <c r="H13" s="8">
        <f>DATE(YEAR(F13),MONTH(F13)+3,DAY(F13)-1)</f>
        <v>44763</v>
      </c>
      <c r="I13" s="11">
        <f t="shared" ca="1" si="0"/>
        <v>86</v>
      </c>
      <c r="J13" s="9" t="str">
        <f t="shared" ca="1" si="1"/>
        <v>NOT DUE</v>
      </c>
      <c r="K13" s="14"/>
      <c r="L13" s="10"/>
    </row>
    <row r="14" spans="1:12" ht="55.2" x14ac:dyDescent="0.3">
      <c r="A14" s="9" t="s">
        <v>1215</v>
      </c>
      <c r="B14" s="14" t="s">
        <v>629</v>
      </c>
      <c r="C14" s="31" t="s">
        <v>630</v>
      </c>
      <c r="D14" s="20" t="s">
        <v>2</v>
      </c>
      <c r="E14" s="7">
        <v>41662</v>
      </c>
      <c r="F14" s="131">
        <f>F8</f>
        <v>44673</v>
      </c>
      <c r="G14" s="13"/>
      <c r="H14" s="8">
        <f>EDATE(F14-1,1)</f>
        <v>44702</v>
      </c>
      <c r="I14" s="11">
        <f t="shared" ca="1" si="0"/>
        <v>25</v>
      </c>
      <c r="J14" s="9" t="str">
        <f t="shared" ca="1" si="1"/>
        <v>NOT DUE</v>
      </c>
      <c r="K14" s="14"/>
      <c r="L14" s="10"/>
    </row>
    <row r="15" spans="1:12" x14ac:dyDescent="0.3">
      <c r="A15" s="9" t="s">
        <v>1216</v>
      </c>
      <c r="B15" s="14" t="s">
        <v>629</v>
      </c>
      <c r="C15" s="31" t="s">
        <v>631</v>
      </c>
      <c r="D15" s="20" t="s">
        <v>1</v>
      </c>
      <c r="E15" s="7">
        <v>41662</v>
      </c>
      <c r="F15" s="131">
        <v>44535</v>
      </c>
      <c r="G15" s="13"/>
      <c r="H15" s="8">
        <f>DATE(YEAR(F15),MONTH(F15)+6,DAY(F15)-1)</f>
        <v>44716</v>
      </c>
      <c r="I15" s="11">
        <f t="shared" ca="1" si="0"/>
        <v>39</v>
      </c>
      <c r="J15" s="9" t="str">
        <f t="shared" ca="1" si="1"/>
        <v>NOT DUE</v>
      </c>
      <c r="K15" s="14"/>
      <c r="L15" s="10"/>
    </row>
    <row r="16" spans="1:12" ht="27.6" x14ac:dyDescent="0.3">
      <c r="A16" s="9" t="s">
        <v>1217</v>
      </c>
      <c r="B16" s="14" t="s">
        <v>632</v>
      </c>
      <c r="C16" s="31" t="s">
        <v>633</v>
      </c>
      <c r="D16" s="20" t="s">
        <v>2</v>
      </c>
      <c r="E16" s="7">
        <v>41662</v>
      </c>
      <c r="F16" s="131">
        <f>F8</f>
        <v>44673</v>
      </c>
      <c r="G16" s="13"/>
      <c r="H16" s="8">
        <f>EDATE(F16-1,1)</f>
        <v>44702</v>
      </c>
      <c r="I16" s="11">
        <f t="shared" ca="1" si="0"/>
        <v>25</v>
      </c>
      <c r="J16" s="9" t="str">
        <f t="shared" ca="1" si="1"/>
        <v>NOT DUE</v>
      </c>
      <c r="K16" s="14"/>
      <c r="L16" s="10"/>
    </row>
    <row r="17" spans="1:12" ht="41.4" x14ac:dyDescent="0.3">
      <c r="A17" s="137" t="s">
        <v>1218</v>
      </c>
      <c r="B17" s="32" t="s">
        <v>632</v>
      </c>
      <c r="C17" s="55" t="s">
        <v>634</v>
      </c>
      <c r="D17" s="138" t="s">
        <v>1</v>
      </c>
      <c r="E17" s="105">
        <v>41662</v>
      </c>
      <c r="F17" s="105">
        <v>44673</v>
      </c>
      <c r="G17" s="139"/>
      <c r="H17" s="140">
        <f>DATE(YEAR(F17),MONTH(F17)+6,DAY(F17)-1)</f>
        <v>44855</v>
      </c>
      <c r="I17" s="94">
        <f t="shared" ca="1" si="0"/>
        <v>178</v>
      </c>
      <c r="J17" s="137" t="str">
        <f t="shared" ca="1" si="1"/>
        <v>NOT DUE</v>
      </c>
      <c r="K17" s="32"/>
      <c r="L17" s="120"/>
    </row>
    <row r="18" spans="1:12" ht="41.4" x14ac:dyDescent="0.3">
      <c r="A18" s="137" t="s">
        <v>1219</v>
      </c>
      <c r="B18" s="32" t="s">
        <v>635</v>
      </c>
      <c r="C18" s="55" t="s">
        <v>636</v>
      </c>
      <c r="D18" s="138" t="s">
        <v>1</v>
      </c>
      <c r="E18" s="105">
        <v>41662</v>
      </c>
      <c r="F18" s="105">
        <v>44660</v>
      </c>
      <c r="G18" s="139"/>
      <c r="H18" s="140">
        <f>DATE(YEAR(F18),MONTH(F18)+6,DAY(F18)-1)</f>
        <v>44842</v>
      </c>
      <c r="I18" s="94">
        <f t="shared" ref="I18" ca="1" si="2">IF(ISBLANK(H18),"",H18-DATE(YEAR(NOW()),MONTH(NOW()),DAY(NOW())))</f>
        <v>165</v>
      </c>
      <c r="J18" s="137" t="str">
        <f t="shared" ref="J18" ca="1" si="3">IF(I18="","",IF(I18&lt;0,"OVERDUE","NOT DUE"))</f>
        <v>NOT DUE</v>
      </c>
      <c r="K18" s="32"/>
      <c r="L18" s="120"/>
    </row>
    <row r="19" spans="1:12" ht="36" x14ac:dyDescent="0.3">
      <c r="A19" s="9" t="s">
        <v>2443</v>
      </c>
      <c r="B19" s="31" t="s">
        <v>1897</v>
      </c>
      <c r="C19" s="125" t="s">
        <v>1900</v>
      </c>
      <c r="D19" s="20" t="s">
        <v>1564</v>
      </c>
      <c r="E19" s="7">
        <v>41662</v>
      </c>
      <c r="F19" s="131">
        <f>F8</f>
        <v>44673</v>
      </c>
      <c r="G19" s="13"/>
      <c r="H19" s="8">
        <f>EDATE(F19-1,1)</f>
        <v>44702</v>
      </c>
      <c r="I19" s="11">
        <f ca="1">IF(ISBLANK(H19),"",H19-DATE(YEAR(NOW()),MONTH(NOW()),DAY(NOW())))</f>
        <v>25</v>
      </c>
      <c r="J19" s="9" t="str">
        <f ca="1">IF(I19="","",IF(I19&lt;0,"OVERDUE","NOT DUE"))</f>
        <v>NOT DUE</v>
      </c>
      <c r="K19" s="31"/>
      <c r="L19" s="34"/>
    </row>
    <row r="20" spans="1:12" ht="27.6" x14ac:dyDescent="0.3">
      <c r="A20" s="9" t="s">
        <v>2444</v>
      </c>
      <c r="B20" s="31" t="s">
        <v>1897</v>
      </c>
      <c r="C20" s="31" t="s">
        <v>1901</v>
      </c>
      <c r="D20" s="20" t="s">
        <v>1896</v>
      </c>
      <c r="E20" s="7">
        <v>41662</v>
      </c>
      <c r="F20" s="7">
        <v>44673</v>
      </c>
      <c r="G20" s="13"/>
      <c r="H20" s="8">
        <f>DATE(YEAR(F20),MONTH(F20)+3,DAY(F20)-1)</f>
        <v>44763</v>
      </c>
      <c r="I20" s="11">
        <f ca="1">IF(ISBLANK(H20),"",H20-DATE(YEAR(NOW()),MONTH(NOW()),DAY(NOW())))</f>
        <v>86</v>
      </c>
      <c r="J20" s="9" t="str">
        <f ca="1">IF(I20="","",IF(I20&lt;0,"OVERDUE","NOT DUE"))</f>
        <v>NOT DUE</v>
      </c>
      <c r="K20" s="31"/>
      <c r="L20" s="120"/>
    </row>
    <row r="21" spans="1:12" ht="27.6" x14ac:dyDescent="0.3">
      <c r="A21" s="9" t="s">
        <v>2445</v>
      </c>
      <c r="B21" s="31" t="s">
        <v>1897</v>
      </c>
      <c r="C21" s="31" t="s">
        <v>1898</v>
      </c>
      <c r="D21" s="20" t="s">
        <v>88</v>
      </c>
      <c r="E21" s="7">
        <v>41662</v>
      </c>
      <c r="F21" s="7">
        <v>44558</v>
      </c>
      <c r="G21" s="13"/>
      <c r="H21" s="8">
        <f>DATE(YEAR(F21)+1,MONTH(F21),DAY(F21)-1)</f>
        <v>44922</v>
      </c>
      <c r="I21" s="11">
        <f ca="1">IF(ISBLANK(H21),"",H21-DATE(YEAR(NOW()),MONTH(NOW()),DAY(NOW())))</f>
        <v>245</v>
      </c>
      <c r="J21" s="9" t="str">
        <f ca="1">IF(I21="","",IF(I21&lt;0,"OVERDUE","NOT DUE"))</f>
        <v>NOT DUE</v>
      </c>
      <c r="K21" s="31"/>
      <c r="L21" s="34"/>
    </row>
    <row r="22" spans="1:12" ht="30.75" customHeight="1" x14ac:dyDescent="0.3">
      <c r="A22" s="9" t="s">
        <v>2446</v>
      </c>
      <c r="B22" s="31" t="s">
        <v>1897</v>
      </c>
      <c r="C22" s="55" t="s">
        <v>2447</v>
      </c>
      <c r="D22" s="20" t="s">
        <v>1899</v>
      </c>
      <c r="E22" s="7">
        <v>41662</v>
      </c>
      <c r="F22" s="7">
        <v>43473</v>
      </c>
      <c r="G22" s="13"/>
      <c r="H22" s="8">
        <f>DATE(YEAR(F22)+5,MONTH(F22),DAY(F22)-1)</f>
        <v>45298</v>
      </c>
      <c r="I22" s="11">
        <f ca="1">IF(ISBLANK(H22),"",H22-DATE(YEAR(NOW()),MONTH(NOW()),DAY(NOW())))</f>
        <v>621</v>
      </c>
      <c r="J22" s="9" t="str">
        <f ca="1">IF(I22="","",IF(I22&lt;0,"OVERDUE","NOT DUE"))</f>
        <v>NOT DUE</v>
      </c>
      <c r="K22" s="31"/>
      <c r="L22" s="34"/>
    </row>
    <row r="23" spans="1:12" x14ac:dyDescent="0.3">
      <c r="A23" s="111"/>
    </row>
    <row r="24" spans="1:12" x14ac:dyDescent="0.3">
      <c r="A24" s="111"/>
    </row>
    <row r="25" spans="1:12" x14ac:dyDescent="0.3">
      <c r="A25" s="111"/>
    </row>
    <row r="26" spans="1:12" x14ac:dyDescent="0.3">
      <c r="A26" s="111"/>
      <c r="B26" s="112" t="s">
        <v>2808</v>
      </c>
      <c r="C26" s="113"/>
      <c r="D26" s="117" t="s">
        <v>2807</v>
      </c>
      <c r="H26" s="112" t="s">
        <v>2806</v>
      </c>
      <c r="I26" s="114"/>
    </row>
    <row r="27" spans="1:12" x14ac:dyDescent="0.3">
      <c r="A27" s="111"/>
      <c r="E27" s="115"/>
      <c r="F27" s="115"/>
      <c r="I27" s="115"/>
      <c r="J27" s="115"/>
    </row>
    <row r="28" spans="1:12" x14ac:dyDescent="0.3">
      <c r="A28" s="111"/>
      <c r="C28" s="122" t="s">
        <v>3291</v>
      </c>
      <c r="E28" s="149" t="s">
        <v>3295</v>
      </c>
      <c r="F28" s="149"/>
      <c r="G28" s="149"/>
      <c r="I28" s="149" t="s">
        <v>3269</v>
      </c>
      <c r="J28" s="149"/>
      <c r="K28" s="149"/>
    </row>
    <row r="29" spans="1:12" x14ac:dyDescent="0.3">
      <c r="A29" s="111"/>
      <c r="C29" s="116" t="s">
        <v>3230</v>
      </c>
      <c r="E29" s="150" t="s">
        <v>2454</v>
      </c>
      <c r="F29" s="150"/>
      <c r="G29" s="150"/>
      <c r="I29" s="151" t="s">
        <v>2805</v>
      </c>
      <c r="J29" s="151"/>
      <c r="K29" s="151"/>
    </row>
    <row r="30" spans="1:12" x14ac:dyDescent="0.3">
      <c r="A30" s="111"/>
    </row>
  </sheetData>
  <sheetProtection selectLockedCells="1"/>
  <mergeCells count="13">
    <mergeCell ref="E28:G28"/>
    <mergeCell ref="I28:K28"/>
    <mergeCell ref="E29:G29"/>
    <mergeCell ref="I29:K29"/>
    <mergeCell ref="A4:B4"/>
    <mergeCell ref="D4:E4"/>
    <mergeCell ref="A5:B5"/>
    <mergeCell ref="A1:B1"/>
    <mergeCell ref="D1:E1"/>
    <mergeCell ref="A2:B2"/>
    <mergeCell ref="D2:E2"/>
    <mergeCell ref="A3:B3"/>
    <mergeCell ref="D3:E3"/>
  </mergeCells>
  <conditionalFormatting sqref="J8:J18">
    <cfRule type="cellIs" dxfId="215" priority="3" operator="equal">
      <formula>"overdue"</formula>
    </cfRule>
  </conditionalFormatting>
  <conditionalFormatting sqref="J19">
    <cfRule type="cellIs" dxfId="214" priority="2" operator="equal">
      <formula>"overdue"</formula>
    </cfRule>
  </conditionalFormatting>
  <conditionalFormatting sqref="J20:J22">
    <cfRule type="cellIs" dxfId="213" priority="1" operator="equal">
      <formula>"overdue"</formula>
    </cfRule>
  </conditionalFormatting>
  <pageMargins left="0.7" right="0.7" top="0.75" bottom="0.75" header="0.3" footer="0.3"/>
  <pageSetup paperSize="9" scale="62" orientation="landscape" r:id="rId1"/>
  <ignoredErrors>
    <ignoredError sqref="F9 F11:F12 F14 F19 F16" unlockedFormula="1"/>
    <ignoredError sqref="H10 H13 H15:H16" formula="1"/>
  </ignoredError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F0"/>
  </sheetPr>
  <dimension ref="A1:L58"/>
  <sheetViews>
    <sheetView topLeftCell="B55" workbookViewId="0">
      <selection activeCell="G21" sqref="G21"/>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639</v>
      </c>
      <c r="D3" s="148" t="s">
        <v>8</v>
      </c>
      <c r="E3" s="148"/>
      <c r="F3" s="3" t="s">
        <v>637</v>
      </c>
    </row>
    <row r="4" spans="1:12" ht="18" customHeight="1" x14ac:dyDescent="0.3">
      <c r="A4" s="147" t="s">
        <v>21</v>
      </c>
      <c r="B4" s="147"/>
      <c r="C4" s="17" t="s">
        <v>640</v>
      </c>
      <c r="D4" s="148" t="s">
        <v>9</v>
      </c>
      <c r="E4" s="148"/>
      <c r="F4" s="13"/>
    </row>
    <row r="5" spans="1:12" ht="18" customHeight="1" x14ac:dyDescent="0.3">
      <c r="A5" s="147" t="s">
        <v>22</v>
      </c>
      <c r="B5" s="147"/>
      <c r="C5" s="18" t="s">
        <v>641</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638</v>
      </c>
      <c r="B8" s="14" t="s">
        <v>683</v>
      </c>
      <c r="C8" s="31" t="s">
        <v>393</v>
      </c>
      <c r="D8" s="20" t="s">
        <v>2</v>
      </c>
      <c r="E8" s="7">
        <v>41662</v>
      </c>
      <c r="F8" s="7">
        <v>44649</v>
      </c>
      <c r="G8" s="13"/>
      <c r="H8" s="8">
        <f t="shared" ref="H8:H13" si="0">EDATE(F8-1,1)</f>
        <v>44679</v>
      </c>
      <c r="I8" s="11">
        <f t="shared" ref="I8:I18" ca="1" si="1">IF(ISBLANK(H8),"",H8-DATE(YEAR(NOW()),MONTH(NOW()),DAY(NOW())))</f>
        <v>2</v>
      </c>
      <c r="J8" s="9" t="str">
        <f t="shared" ref="J8:J18" ca="1" si="2">IF(I8="","",IF(I8&lt;0,"OVERDUE","NOT DUE"))</f>
        <v>NOT DUE</v>
      </c>
      <c r="K8" s="31"/>
      <c r="L8" s="109"/>
    </row>
    <row r="9" spans="1:12" x14ac:dyDescent="0.3">
      <c r="A9" s="9" t="s">
        <v>642</v>
      </c>
      <c r="B9" s="14" t="s">
        <v>684</v>
      </c>
      <c r="C9" s="31" t="s">
        <v>685</v>
      </c>
      <c r="D9" s="20" t="s">
        <v>2</v>
      </c>
      <c r="E9" s="7">
        <v>41662</v>
      </c>
      <c r="F9" s="7">
        <f>F8</f>
        <v>44649</v>
      </c>
      <c r="G9" s="13"/>
      <c r="H9" s="8">
        <f t="shared" si="0"/>
        <v>44679</v>
      </c>
      <c r="I9" s="11">
        <f t="shared" ca="1" si="1"/>
        <v>2</v>
      </c>
      <c r="J9" s="9" t="str">
        <f t="shared" ca="1" si="2"/>
        <v>NOT DUE</v>
      </c>
      <c r="K9" s="31"/>
      <c r="L9" s="10"/>
    </row>
    <row r="10" spans="1:12" x14ac:dyDescent="0.3">
      <c r="A10" s="9" t="s">
        <v>643</v>
      </c>
      <c r="B10" s="14" t="s">
        <v>686</v>
      </c>
      <c r="C10" s="31" t="s">
        <v>687</v>
      </c>
      <c r="D10" s="20" t="s">
        <v>2</v>
      </c>
      <c r="E10" s="7">
        <v>41662</v>
      </c>
      <c r="F10" s="7">
        <f>F9</f>
        <v>44649</v>
      </c>
      <c r="G10" s="13"/>
      <c r="H10" s="8">
        <f t="shared" si="0"/>
        <v>44679</v>
      </c>
      <c r="I10" s="11">
        <f t="shared" ca="1" si="1"/>
        <v>2</v>
      </c>
      <c r="J10" s="9" t="str">
        <f t="shared" ca="1" si="2"/>
        <v>NOT DUE</v>
      </c>
      <c r="K10" s="31"/>
      <c r="L10" s="10" t="s">
        <v>2450</v>
      </c>
    </row>
    <row r="11" spans="1:12" ht="24" x14ac:dyDescent="0.3">
      <c r="A11" s="9" t="s">
        <v>644</v>
      </c>
      <c r="B11" s="32" t="s">
        <v>688</v>
      </c>
      <c r="C11" s="31" t="s">
        <v>689</v>
      </c>
      <c r="D11" s="20" t="s">
        <v>2</v>
      </c>
      <c r="E11" s="7">
        <v>41662</v>
      </c>
      <c r="F11" s="7">
        <f>F10</f>
        <v>44649</v>
      </c>
      <c r="G11" s="13"/>
      <c r="H11" s="8">
        <f t="shared" si="0"/>
        <v>44679</v>
      </c>
      <c r="I11" s="11">
        <f t="shared" ca="1" si="1"/>
        <v>2</v>
      </c>
      <c r="J11" s="9" t="str">
        <f t="shared" ca="1" si="2"/>
        <v>NOT DUE</v>
      </c>
      <c r="K11" s="31"/>
      <c r="L11" s="10" t="s">
        <v>2288</v>
      </c>
    </row>
    <row r="12" spans="1:12" x14ac:dyDescent="0.3">
      <c r="A12" s="9" t="s">
        <v>645</v>
      </c>
      <c r="B12" s="32" t="s">
        <v>690</v>
      </c>
      <c r="C12" s="31" t="s">
        <v>691</v>
      </c>
      <c r="D12" s="20" t="s">
        <v>2</v>
      </c>
      <c r="E12" s="7">
        <v>41662</v>
      </c>
      <c r="F12" s="7">
        <f>F11</f>
        <v>44649</v>
      </c>
      <c r="G12" s="13"/>
      <c r="H12" s="8">
        <f t="shared" si="0"/>
        <v>44679</v>
      </c>
      <c r="I12" s="11">
        <f t="shared" ca="1" si="1"/>
        <v>2</v>
      </c>
      <c r="J12" s="9" t="str">
        <f t="shared" ca="1" si="2"/>
        <v>NOT DUE</v>
      </c>
      <c r="K12" s="31"/>
      <c r="L12" s="10"/>
    </row>
    <row r="13" spans="1:12" ht="27.6" x14ac:dyDescent="0.3">
      <c r="A13" s="9" t="s">
        <v>646</v>
      </c>
      <c r="B13" s="32" t="s">
        <v>692</v>
      </c>
      <c r="C13" s="31" t="s">
        <v>693</v>
      </c>
      <c r="D13" s="20" t="s">
        <v>2</v>
      </c>
      <c r="E13" s="7">
        <v>41662</v>
      </c>
      <c r="F13" s="7">
        <f>F12</f>
        <v>44649</v>
      </c>
      <c r="G13" s="13"/>
      <c r="H13" s="8">
        <f t="shared" si="0"/>
        <v>44679</v>
      </c>
      <c r="I13" s="11">
        <f t="shared" ca="1" si="1"/>
        <v>2</v>
      </c>
      <c r="J13" s="9" t="str">
        <f t="shared" ca="1" si="2"/>
        <v>NOT DUE</v>
      </c>
      <c r="K13" s="31"/>
      <c r="L13" s="10"/>
    </row>
    <row r="14" spans="1:12" ht="24" x14ac:dyDescent="0.3">
      <c r="A14" s="9" t="s">
        <v>647</v>
      </c>
      <c r="B14" s="32" t="s">
        <v>688</v>
      </c>
      <c r="C14" s="31" t="s">
        <v>488</v>
      </c>
      <c r="D14" s="20" t="s">
        <v>378</v>
      </c>
      <c r="E14" s="7">
        <v>41662</v>
      </c>
      <c r="F14" s="7">
        <f t="shared" ref="F14:F17" si="3">F13</f>
        <v>44649</v>
      </c>
      <c r="G14" s="13"/>
      <c r="H14" s="8">
        <f>DATE(YEAR(F14),MONTH(F14)+3,DAY(F14)-1)</f>
        <v>44740</v>
      </c>
      <c r="I14" s="11">
        <f t="shared" ca="1" si="1"/>
        <v>63</v>
      </c>
      <c r="J14" s="9" t="str">
        <f t="shared" ca="1" si="2"/>
        <v>NOT DUE</v>
      </c>
      <c r="K14" s="31"/>
      <c r="L14" s="10" t="s">
        <v>2288</v>
      </c>
    </row>
    <row r="15" spans="1:12" x14ac:dyDescent="0.3">
      <c r="A15" s="9" t="s">
        <v>648</v>
      </c>
      <c r="B15" s="32" t="s">
        <v>694</v>
      </c>
      <c r="C15" s="31" t="s">
        <v>695</v>
      </c>
      <c r="D15" s="20" t="s">
        <v>378</v>
      </c>
      <c r="E15" s="7">
        <v>41662</v>
      </c>
      <c r="F15" s="7">
        <f t="shared" si="3"/>
        <v>44649</v>
      </c>
      <c r="G15" s="13"/>
      <c r="H15" s="8">
        <f>DATE(YEAR(F15),MONTH(F15)+3,DAY(F15)-1)</f>
        <v>44740</v>
      </c>
      <c r="I15" s="11">
        <f t="shared" ca="1" si="1"/>
        <v>63</v>
      </c>
      <c r="J15" s="9" t="str">
        <f t="shared" ca="1" si="2"/>
        <v>NOT DUE</v>
      </c>
      <c r="K15" s="31"/>
      <c r="L15" s="10"/>
    </row>
    <row r="16" spans="1:12" ht="27.6" x14ac:dyDescent="0.3">
      <c r="A16" s="9" t="s">
        <v>649</v>
      </c>
      <c r="B16" s="32" t="s">
        <v>696</v>
      </c>
      <c r="C16" s="31" t="s">
        <v>697</v>
      </c>
      <c r="D16" s="20" t="s">
        <v>378</v>
      </c>
      <c r="E16" s="7">
        <v>41662</v>
      </c>
      <c r="F16" s="7">
        <f t="shared" si="3"/>
        <v>44649</v>
      </c>
      <c r="G16" s="13"/>
      <c r="H16" s="8">
        <f>DATE(YEAR(F16),MONTH(F16)+3,DAY(F16)-1)</f>
        <v>44740</v>
      </c>
      <c r="I16" s="11">
        <f t="shared" ca="1" si="1"/>
        <v>63</v>
      </c>
      <c r="J16" s="9" t="str">
        <f t="shared" ca="1" si="2"/>
        <v>NOT DUE</v>
      </c>
      <c r="K16" s="31"/>
      <c r="L16" s="10"/>
    </row>
    <row r="17" spans="1:12" ht="27.6" x14ac:dyDescent="0.3">
      <c r="A17" s="9" t="s">
        <v>650</v>
      </c>
      <c r="B17" s="32" t="s">
        <v>698</v>
      </c>
      <c r="C17" s="31" t="s">
        <v>699</v>
      </c>
      <c r="D17" s="20" t="s">
        <v>378</v>
      </c>
      <c r="E17" s="7">
        <v>41662</v>
      </c>
      <c r="F17" s="7">
        <f t="shared" si="3"/>
        <v>44649</v>
      </c>
      <c r="G17" s="13"/>
      <c r="H17" s="8">
        <f>DATE(YEAR(F17),MONTH(F17)+3,DAY(F17)-1)</f>
        <v>44740</v>
      </c>
      <c r="I17" s="11">
        <f t="shared" ca="1" si="1"/>
        <v>63</v>
      </c>
      <c r="J17" s="9" t="str">
        <f t="shared" ca="1" si="2"/>
        <v>NOT DUE</v>
      </c>
      <c r="K17" s="31"/>
      <c r="L17" s="10"/>
    </row>
    <row r="18" spans="1:12" ht="24.9" customHeight="1" x14ac:dyDescent="0.3">
      <c r="A18" s="9" t="s">
        <v>651</v>
      </c>
      <c r="B18" s="14" t="s">
        <v>700</v>
      </c>
      <c r="C18" s="31" t="s">
        <v>701</v>
      </c>
      <c r="D18" s="20" t="s">
        <v>88</v>
      </c>
      <c r="E18" s="7">
        <v>41662</v>
      </c>
      <c r="F18" s="105">
        <v>44629</v>
      </c>
      <c r="G18" s="7"/>
      <c r="H18" s="8">
        <f t="shared" ref="H18:H23" si="4">DATE(YEAR(F18)+1,MONTH(F18),DAY(F18)-1)</f>
        <v>44993</v>
      </c>
      <c r="I18" s="11">
        <f t="shared" ca="1" si="1"/>
        <v>316</v>
      </c>
      <c r="J18" s="9" t="str">
        <f t="shared" ca="1" si="2"/>
        <v>NOT DUE</v>
      </c>
      <c r="K18" s="31" t="s">
        <v>745</v>
      </c>
      <c r="L18" s="109"/>
    </row>
    <row r="19" spans="1:12" x14ac:dyDescent="0.3">
      <c r="A19" s="9" t="s">
        <v>652</v>
      </c>
      <c r="B19" s="14" t="s">
        <v>491</v>
      </c>
      <c r="C19" s="31" t="s">
        <v>702</v>
      </c>
      <c r="D19" s="20" t="s">
        <v>88</v>
      </c>
      <c r="E19" s="7">
        <v>41662</v>
      </c>
      <c r="F19" s="7">
        <v>44485</v>
      </c>
      <c r="G19" s="13"/>
      <c r="H19" s="8">
        <f t="shared" si="4"/>
        <v>44849</v>
      </c>
      <c r="I19" s="11">
        <f t="shared" ref="I19:I49" ca="1" si="5">IF(ISBLANK(H19),"",H19-DATE(YEAR(NOW()),MONTH(NOW()),DAY(NOW())))</f>
        <v>172</v>
      </c>
      <c r="J19" s="9" t="str">
        <f t="shared" ref="J19:J49" ca="1" si="6">IF(I19="","",IF(I19&lt;0,"OVERDUE","NOT DUE"))</f>
        <v>NOT DUE</v>
      </c>
      <c r="K19" s="31"/>
      <c r="L19" s="10" t="s">
        <v>1515</v>
      </c>
    </row>
    <row r="20" spans="1:12" x14ac:dyDescent="0.3">
      <c r="A20" s="9" t="s">
        <v>653</v>
      </c>
      <c r="B20" s="14" t="s">
        <v>703</v>
      </c>
      <c r="C20" s="31" t="s">
        <v>704</v>
      </c>
      <c r="D20" s="20" t="s">
        <v>88</v>
      </c>
      <c r="E20" s="7">
        <v>41662</v>
      </c>
      <c r="F20" s="7">
        <v>44485</v>
      </c>
      <c r="G20" s="13"/>
      <c r="H20" s="8">
        <f t="shared" si="4"/>
        <v>44849</v>
      </c>
      <c r="I20" s="11">
        <f t="shared" ca="1" si="5"/>
        <v>172</v>
      </c>
      <c r="J20" s="9" t="str">
        <f t="shared" ca="1" si="6"/>
        <v>NOT DUE</v>
      </c>
      <c r="K20" s="31"/>
      <c r="L20" s="10"/>
    </row>
    <row r="21" spans="1:12" x14ac:dyDescent="0.3">
      <c r="A21" s="9" t="s">
        <v>654</v>
      </c>
      <c r="B21" s="14" t="s">
        <v>705</v>
      </c>
      <c r="C21" s="31" t="s">
        <v>706</v>
      </c>
      <c r="D21" s="20" t="s">
        <v>88</v>
      </c>
      <c r="E21" s="7">
        <v>41662</v>
      </c>
      <c r="F21" s="7">
        <v>44485</v>
      </c>
      <c r="G21" s="13"/>
      <c r="H21" s="8">
        <f t="shared" si="4"/>
        <v>44849</v>
      </c>
      <c r="I21" s="11">
        <f t="shared" ca="1" si="5"/>
        <v>172</v>
      </c>
      <c r="J21" s="9" t="str">
        <f t="shared" ca="1" si="6"/>
        <v>NOT DUE</v>
      </c>
      <c r="K21" s="31"/>
      <c r="L21" s="10"/>
    </row>
    <row r="22" spans="1:12" x14ac:dyDescent="0.3">
      <c r="A22" s="9" t="s">
        <v>655</v>
      </c>
      <c r="B22" s="14" t="s">
        <v>707</v>
      </c>
      <c r="C22" s="31" t="s">
        <v>693</v>
      </c>
      <c r="D22" s="20" t="s">
        <v>88</v>
      </c>
      <c r="E22" s="7">
        <v>41662</v>
      </c>
      <c r="F22" s="7">
        <v>44485</v>
      </c>
      <c r="G22" s="13"/>
      <c r="H22" s="8">
        <f t="shared" si="4"/>
        <v>44849</v>
      </c>
      <c r="I22" s="11">
        <f t="shared" ca="1" si="5"/>
        <v>172</v>
      </c>
      <c r="J22" s="9" t="str">
        <f t="shared" ca="1" si="6"/>
        <v>NOT DUE</v>
      </c>
      <c r="K22" s="31"/>
      <c r="L22" s="10"/>
    </row>
    <row r="23" spans="1:12" x14ac:dyDescent="0.3">
      <c r="A23" s="9" t="s">
        <v>656</v>
      </c>
      <c r="B23" s="14" t="s">
        <v>708</v>
      </c>
      <c r="C23" s="31" t="s">
        <v>709</v>
      </c>
      <c r="D23" s="20" t="s">
        <v>88</v>
      </c>
      <c r="E23" s="7">
        <v>41662</v>
      </c>
      <c r="F23" s="7">
        <v>44485</v>
      </c>
      <c r="G23" s="13"/>
      <c r="H23" s="8">
        <f t="shared" si="4"/>
        <v>44849</v>
      </c>
      <c r="I23" s="11">
        <f t="shared" ca="1" si="5"/>
        <v>172</v>
      </c>
      <c r="J23" s="9" t="str">
        <f t="shared" ca="1" si="6"/>
        <v>NOT DUE</v>
      </c>
      <c r="K23" s="31"/>
      <c r="L23" s="10"/>
    </row>
    <row r="24" spans="1:12" x14ac:dyDescent="0.3">
      <c r="A24" s="9" t="s">
        <v>657</v>
      </c>
      <c r="B24" s="14" t="s">
        <v>491</v>
      </c>
      <c r="C24" s="31" t="s">
        <v>710</v>
      </c>
      <c r="D24" s="20" t="s">
        <v>1</v>
      </c>
      <c r="E24" s="7">
        <v>41662</v>
      </c>
      <c r="F24" s="7">
        <v>44649</v>
      </c>
      <c r="G24" s="13"/>
      <c r="H24" s="8">
        <f t="shared" ref="H24:H29" si="7">DATE(YEAR(F24),MONTH(F24)+6,DAY(F24)-1)</f>
        <v>44832</v>
      </c>
      <c r="I24" s="11">
        <f t="shared" ca="1" si="5"/>
        <v>155</v>
      </c>
      <c r="J24" s="9" t="str">
        <f t="shared" ca="1" si="6"/>
        <v>NOT DUE</v>
      </c>
      <c r="K24" s="31"/>
      <c r="L24" s="10"/>
    </row>
    <row r="25" spans="1:12" x14ac:dyDescent="0.3">
      <c r="A25" s="9" t="s">
        <v>658</v>
      </c>
      <c r="B25" s="14" t="s">
        <v>711</v>
      </c>
      <c r="C25" s="31" t="s">
        <v>710</v>
      </c>
      <c r="D25" s="20" t="s">
        <v>1</v>
      </c>
      <c r="E25" s="7">
        <v>41662</v>
      </c>
      <c r="F25" s="7">
        <v>44649</v>
      </c>
      <c r="G25" s="13"/>
      <c r="H25" s="8">
        <f t="shared" si="7"/>
        <v>44832</v>
      </c>
      <c r="I25" s="11">
        <f t="shared" ca="1" si="5"/>
        <v>155</v>
      </c>
      <c r="J25" s="9" t="str">
        <f t="shared" ca="1" si="6"/>
        <v>NOT DUE</v>
      </c>
      <c r="K25" s="31"/>
      <c r="L25" s="10"/>
    </row>
    <row r="26" spans="1:12" x14ac:dyDescent="0.3">
      <c r="A26" s="9" t="s">
        <v>659</v>
      </c>
      <c r="B26" s="14" t="s">
        <v>712</v>
      </c>
      <c r="C26" s="31" t="s">
        <v>713</v>
      </c>
      <c r="D26" s="20" t="s">
        <v>1</v>
      </c>
      <c r="E26" s="7">
        <v>41662</v>
      </c>
      <c r="F26" s="7">
        <v>44649</v>
      </c>
      <c r="G26" s="13"/>
      <c r="H26" s="8">
        <f t="shared" si="7"/>
        <v>44832</v>
      </c>
      <c r="I26" s="11">
        <f t="shared" ca="1" si="5"/>
        <v>155</v>
      </c>
      <c r="J26" s="9" t="str">
        <f t="shared" ca="1" si="6"/>
        <v>NOT DUE</v>
      </c>
      <c r="K26" s="31"/>
      <c r="L26" s="10"/>
    </row>
    <row r="27" spans="1:12" x14ac:dyDescent="0.3">
      <c r="A27" s="9" t="s">
        <v>660</v>
      </c>
      <c r="B27" s="14" t="s">
        <v>714</v>
      </c>
      <c r="C27" s="31" t="s">
        <v>713</v>
      </c>
      <c r="D27" s="20" t="s">
        <v>1</v>
      </c>
      <c r="E27" s="7">
        <v>41662</v>
      </c>
      <c r="F27" s="7">
        <v>44649</v>
      </c>
      <c r="G27" s="13"/>
      <c r="H27" s="8">
        <f t="shared" si="7"/>
        <v>44832</v>
      </c>
      <c r="I27" s="11">
        <f t="shared" ca="1" si="5"/>
        <v>155</v>
      </c>
      <c r="J27" s="9" t="str">
        <f t="shared" ca="1" si="6"/>
        <v>NOT DUE</v>
      </c>
      <c r="K27" s="31"/>
      <c r="L27" s="10"/>
    </row>
    <row r="28" spans="1:12" x14ac:dyDescent="0.3">
      <c r="A28" s="9" t="s">
        <v>661</v>
      </c>
      <c r="B28" s="14" t="s">
        <v>715</v>
      </c>
      <c r="C28" s="31" t="s">
        <v>716</v>
      </c>
      <c r="D28" s="20" t="s">
        <v>1</v>
      </c>
      <c r="E28" s="7">
        <v>41662</v>
      </c>
      <c r="F28" s="7">
        <v>44649</v>
      </c>
      <c r="G28" s="13"/>
      <c r="H28" s="8">
        <f t="shared" si="7"/>
        <v>44832</v>
      </c>
      <c r="I28" s="11">
        <f t="shared" ca="1" si="5"/>
        <v>155</v>
      </c>
      <c r="J28" s="9" t="str">
        <f t="shared" ca="1" si="6"/>
        <v>NOT DUE</v>
      </c>
      <c r="K28" s="31"/>
      <c r="L28" s="10"/>
    </row>
    <row r="29" spans="1:12" x14ac:dyDescent="0.3">
      <c r="A29" s="9" t="s">
        <v>662</v>
      </c>
      <c r="B29" s="14" t="s">
        <v>717</v>
      </c>
      <c r="C29" s="31" t="s">
        <v>716</v>
      </c>
      <c r="D29" s="20" t="s">
        <v>1</v>
      </c>
      <c r="E29" s="7">
        <v>41662</v>
      </c>
      <c r="F29" s="7">
        <v>44649</v>
      </c>
      <c r="G29" s="13"/>
      <c r="H29" s="8">
        <f t="shared" si="7"/>
        <v>44832</v>
      </c>
      <c r="I29" s="11">
        <f t="shared" ca="1" si="5"/>
        <v>155</v>
      </c>
      <c r="J29" s="9" t="str">
        <f t="shared" ca="1" si="6"/>
        <v>NOT DUE</v>
      </c>
      <c r="K29" s="31"/>
      <c r="L29" s="10"/>
    </row>
    <row r="30" spans="1:12" ht="27.6" x14ac:dyDescent="0.3">
      <c r="A30" s="9" t="s">
        <v>663</v>
      </c>
      <c r="B30" s="14" t="s">
        <v>718</v>
      </c>
      <c r="C30" s="31" t="s">
        <v>719</v>
      </c>
      <c r="D30" s="20" t="s">
        <v>378</v>
      </c>
      <c r="E30" s="7">
        <v>41662</v>
      </c>
      <c r="F30" s="7">
        <v>44649</v>
      </c>
      <c r="G30" s="13"/>
      <c r="H30" s="8">
        <f>DATE(YEAR(F30),MONTH(F30)+3,DAY(F30)-1)</f>
        <v>44740</v>
      </c>
      <c r="I30" s="11">
        <f t="shared" ca="1" si="5"/>
        <v>63</v>
      </c>
      <c r="J30" s="9" t="str">
        <f t="shared" ca="1" si="6"/>
        <v>NOT DUE</v>
      </c>
      <c r="K30" s="31" t="s">
        <v>746</v>
      </c>
      <c r="L30" s="109"/>
    </row>
    <row r="31" spans="1:12" x14ac:dyDescent="0.3">
      <c r="A31" s="9" t="s">
        <v>664</v>
      </c>
      <c r="B31" s="14" t="s">
        <v>684</v>
      </c>
      <c r="C31" s="31" t="s">
        <v>720</v>
      </c>
      <c r="D31" s="20" t="s">
        <v>88</v>
      </c>
      <c r="E31" s="7">
        <v>41662</v>
      </c>
      <c r="F31" s="7">
        <v>44485</v>
      </c>
      <c r="G31" s="13"/>
      <c r="H31" s="8">
        <f>DATE(YEAR(F31)+1,MONTH(F31),DAY(F31)-1)</f>
        <v>44849</v>
      </c>
      <c r="I31" s="11">
        <f t="shared" ca="1" si="5"/>
        <v>172</v>
      </c>
      <c r="J31" s="9" t="str">
        <f t="shared" ca="1" si="6"/>
        <v>NOT DUE</v>
      </c>
      <c r="K31" s="31"/>
      <c r="L31" s="10"/>
    </row>
    <row r="32" spans="1:12" ht="27.6" x14ac:dyDescent="0.3">
      <c r="A32" s="9" t="s">
        <v>665</v>
      </c>
      <c r="B32" s="14" t="s">
        <v>684</v>
      </c>
      <c r="C32" s="31" t="s">
        <v>721</v>
      </c>
      <c r="D32" s="20" t="s">
        <v>88</v>
      </c>
      <c r="E32" s="7">
        <v>41662</v>
      </c>
      <c r="F32" s="7">
        <v>44485</v>
      </c>
      <c r="G32" s="13"/>
      <c r="H32" s="8">
        <f>DATE(YEAR(F32)+1,MONTH(F32),DAY(F32)-1)</f>
        <v>44849</v>
      </c>
      <c r="I32" s="11">
        <f t="shared" ca="1" si="5"/>
        <v>172</v>
      </c>
      <c r="J32" s="9" t="str">
        <f t="shared" ca="1" si="6"/>
        <v>NOT DUE</v>
      </c>
      <c r="K32" s="31"/>
      <c r="L32" s="10"/>
    </row>
    <row r="33" spans="1:12" ht="27.6" x14ac:dyDescent="0.3">
      <c r="A33" s="9" t="s">
        <v>666</v>
      </c>
      <c r="B33" s="14" t="s">
        <v>722</v>
      </c>
      <c r="C33" s="31" t="s">
        <v>723</v>
      </c>
      <c r="D33" s="20" t="s">
        <v>1</v>
      </c>
      <c r="E33" s="7">
        <v>41662</v>
      </c>
      <c r="F33" s="7">
        <v>44645</v>
      </c>
      <c r="G33" s="13"/>
      <c r="H33" s="8">
        <f>DATE(YEAR(F33),MONTH(F33)+6,DAY(F33)-1)</f>
        <v>44828</v>
      </c>
      <c r="I33" s="11">
        <f t="shared" ca="1" si="5"/>
        <v>151</v>
      </c>
      <c r="J33" s="9" t="str">
        <f t="shared" ca="1" si="6"/>
        <v>NOT DUE</v>
      </c>
      <c r="K33" s="31"/>
      <c r="L33" s="10"/>
    </row>
    <row r="34" spans="1:12" ht="24.9" customHeight="1" x14ac:dyDescent="0.3">
      <c r="A34" s="9" t="s">
        <v>667</v>
      </c>
      <c r="B34" s="14" t="s">
        <v>722</v>
      </c>
      <c r="C34" s="31" t="s">
        <v>724</v>
      </c>
      <c r="D34" s="20" t="s">
        <v>1</v>
      </c>
      <c r="E34" s="7">
        <v>41662</v>
      </c>
      <c r="F34" s="105">
        <v>44629</v>
      </c>
      <c r="G34" s="13"/>
      <c r="H34" s="8">
        <f>DATE(YEAR(F34),MONTH(F34)+6,DAY(F34)-1)</f>
        <v>44812</v>
      </c>
      <c r="I34" s="11">
        <f t="shared" ca="1" si="5"/>
        <v>135</v>
      </c>
      <c r="J34" s="9" t="str">
        <f t="shared" ca="1" si="6"/>
        <v>NOT DUE</v>
      </c>
      <c r="K34" s="31" t="s">
        <v>747</v>
      </c>
      <c r="L34" s="109"/>
    </row>
    <row r="35" spans="1:12" ht="24.9" customHeight="1" x14ac:dyDescent="0.3">
      <c r="A35" s="9" t="s">
        <v>668</v>
      </c>
      <c r="B35" s="14" t="s">
        <v>725</v>
      </c>
      <c r="C35" s="31" t="s">
        <v>724</v>
      </c>
      <c r="D35" s="20" t="s">
        <v>1</v>
      </c>
      <c r="E35" s="7">
        <v>41662</v>
      </c>
      <c r="F35" s="105">
        <v>44629</v>
      </c>
      <c r="G35" s="13"/>
      <c r="H35" s="8">
        <f>DATE(YEAR(F35),MONTH(F35)+6,DAY(F35)-1)</f>
        <v>44812</v>
      </c>
      <c r="I35" s="11">
        <f t="shared" ca="1" si="5"/>
        <v>135</v>
      </c>
      <c r="J35" s="9" t="str">
        <f t="shared" ca="1" si="6"/>
        <v>NOT DUE</v>
      </c>
      <c r="K35" s="31" t="s">
        <v>747</v>
      </c>
      <c r="L35" s="109"/>
    </row>
    <row r="36" spans="1:12" ht="24.9" customHeight="1" x14ac:dyDescent="0.3">
      <c r="A36" s="9" t="s">
        <v>669</v>
      </c>
      <c r="B36" s="14" t="s">
        <v>725</v>
      </c>
      <c r="C36" s="31" t="s">
        <v>726</v>
      </c>
      <c r="D36" s="20" t="s">
        <v>2</v>
      </c>
      <c r="E36" s="7">
        <v>41662</v>
      </c>
      <c r="F36" s="7">
        <f>F13</f>
        <v>44649</v>
      </c>
      <c r="G36" s="13"/>
      <c r="H36" s="8">
        <f>EDATE(F36-1,1)</f>
        <v>44679</v>
      </c>
      <c r="I36" s="11">
        <f t="shared" ca="1" si="5"/>
        <v>2</v>
      </c>
      <c r="J36" s="9" t="str">
        <f t="shared" ca="1" si="6"/>
        <v>NOT DUE</v>
      </c>
      <c r="K36" s="31"/>
      <c r="L36" s="10"/>
    </row>
    <row r="37" spans="1:12" ht="24.9" customHeight="1" x14ac:dyDescent="0.3">
      <c r="A37" s="9" t="s">
        <v>670</v>
      </c>
      <c r="B37" s="14" t="s">
        <v>725</v>
      </c>
      <c r="C37" s="31" t="s">
        <v>727</v>
      </c>
      <c r="D37" s="20" t="s">
        <v>2</v>
      </c>
      <c r="E37" s="7">
        <v>41662</v>
      </c>
      <c r="F37" s="7">
        <f>F36</f>
        <v>44649</v>
      </c>
      <c r="G37" s="13"/>
      <c r="H37" s="8">
        <f>EDATE(F37-1,1)</f>
        <v>44679</v>
      </c>
      <c r="I37" s="11">
        <f t="shared" ca="1" si="5"/>
        <v>2</v>
      </c>
      <c r="J37" s="9" t="str">
        <f t="shared" ca="1" si="6"/>
        <v>NOT DUE</v>
      </c>
      <c r="K37" s="31"/>
      <c r="L37" s="10"/>
    </row>
    <row r="38" spans="1:12" ht="24.9" customHeight="1" x14ac:dyDescent="0.3">
      <c r="A38" s="9" t="s">
        <v>671</v>
      </c>
      <c r="B38" s="14" t="s">
        <v>725</v>
      </c>
      <c r="C38" s="31" t="s">
        <v>728</v>
      </c>
      <c r="D38" s="20" t="s">
        <v>2</v>
      </c>
      <c r="E38" s="7">
        <v>41662</v>
      </c>
      <c r="F38" s="7">
        <f>F37</f>
        <v>44649</v>
      </c>
      <c r="G38" s="13"/>
      <c r="H38" s="8">
        <f>EDATE(F38-1,1)</f>
        <v>44679</v>
      </c>
      <c r="I38" s="11">
        <f t="shared" ca="1" si="5"/>
        <v>2</v>
      </c>
      <c r="J38" s="9" t="str">
        <f t="shared" ca="1" si="6"/>
        <v>NOT DUE</v>
      </c>
      <c r="K38" s="31"/>
      <c r="L38" s="10"/>
    </row>
    <row r="39" spans="1:12" ht="24.9" customHeight="1" x14ac:dyDescent="0.3">
      <c r="A39" s="9" t="s">
        <v>672</v>
      </c>
      <c r="B39" s="14" t="s">
        <v>725</v>
      </c>
      <c r="C39" s="31" t="s">
        <v>729</v>
      </c>
      <c r="D39" s="20" t="s">
        <v>2</v>
      </c>
      <c r="E39" s="7">
        <v>41662</v>
      </c>
      <c r="F39" s="7">
        <f>F38</f>
        <v>44649</v>
      </c>
      <c r="G39" s="13"/>
      <c r="H39" s="8">
        <f>EDATE(F39-1,1)</f>
        <v>44679</v>
      </c>
      <c r="I39" s="11">
        <f t="shared" ca="1" si="5"/>
        <v>2</v>
      </c>
      <c r="J39" s="9" t="str">
        <f t="shared" ca="1" si="6"/>
        <v>NOT DUE</v>
      </c>
      <c r="K39" s="31"/>
      <c r="L39" s="10"/>
    </row>
    <row r="40" spans="1:12" ht="24.9" customHeight="1" x14ac:dyDescent="0.3">
      <c r="A40" s="9" t="s">
        <v>673</v>
      </c>
      <c r="B40" s="14" t="s">
        <v>375</v>
      </c>
      <c r="C40" s="31" t="s">
        <v>730</v>
      </c>
      <c r="D40" s="20" t="s">
        <v>88</v>
      </c>
      <c r="E40" s="7">
        <v>41662</v>
      </c>
      <c r="F40" s="7">
        <v>44485</v>
      </c>
      <c r="G40" s="13"/>
      <c r="H40" s="8">
        <f t="shared" ref="H40:H46" si="8">DATE(YEAR(F40)+1,MONTH(F40),DAY(F40)-1)</f>
        <v>44849</v>
      </c>
      <c r="I40" s="11">
        <f t="shared" ca="1" si="5"/>
        <v>172</v>
      </c>
      <c r="J40" s="9" t="str">
        <f t="shared" ca="1" si="6"/>
        <v>NOT DUE</v>
      </c>
      <c r="K40" s="31" t="s">
        <v>748</v>
      </c>
      <c r="L40" s="10"/>
    </row>
    <row r="41" spans="1:12" x14ac:dyDescent="0.3">
      <c r="A41" s="9" t="s">
        <v>674</v>
      </c>
      <c r="B41" s="14" t="s">
        <v>375</v>
      </c>
      <c r="C41" s="31" t="s">
        <v>731</v>
      </c>
      <c r="D41" s="20" t="s">
        <v>88</v>
      </c>
      <c r="E41" s="7">
        <v>41662</v>
      </c>
      <c r="F41" s="7">
        <v>44485</v>
      </c>
      <c r="G41" s="13"/>
      <c r="H41" s="8">
        <f t="shared" si="8"/>
        <v>44849</v>
      </c>
      <c r="I41" s="11">
        <f t="shared" ca="1" si="5"/>
        <v>172</v>
      </c>
      <c r="J41" s="9" t="str">
        <f t="shared" ca="1" si="6"/>
        <v>NOT DUE</v>
      </c>
      <c r="K41" s="31"/>
      <c r="L41" s="10"/>
    </row>
    <row r="42" spans="1:12" ht="41.4" x14ac:dyDescent="0.3">
      <c r="A42" s="9" t="s">
        <v>675</v>
      </c>
      <c r="B42" s="14" t="s">
        <v>478</v>
      </c>
      <c r="C42" s="31" t="s">
        <v>732</v>
      </c>
      <c r="D42" s="20" t="s">
        <v>88</v>
      </c>
      <c r="E42" s="7">
        <v>41662</v>
      </c>
      <c r="F42" s="7">
        <v>44485</v>
      </c>
      <c r="G42" s="13"/>
      <c r="H42" s="8">
        <f t="shared" si="8"/>
        <v>44849</v>
      </c>
      <c r="I42" s="11">
        <f t="shared" ca="1" si="5"/>
        <v>172</v>
      </c>
      <c r="J42" s="9" t="str">
        <f t="shared" ca="1" si="6"/>
        <v>NOT DUE</v>
      </c>
      <c r="K42" s="31"/>
      <c r="L42" s="10"/>
    </row>
    <row r="43" spans="1:12" x14ac:dyDescent="0.3">
      <c r="A43" s="9" t="s">
        <v>676</v>
      </c>
      <c r="B43" s="14" t="s">
        <v>478</v>
      </c>
      <c r="C43" s="31" t="s">
        <v>733</v>
      </c>
      <c r="D43" s="20" t="s">
        <v>88</v>
      </c>
      <c r="E43" s="7">
        <v>41662</v>
      </c>
      <c r="F43" s="7">
        <v>44485</v>
      </c>
      <c r="G43" s="13"/>
      <c r="H43" s="8">
        <f t="shared" si="8"/>
        <v>44849</v>
      </c>
      <c r="I43" s="11">
        <f t="shared" ca="1" si="5"/>
        <v>172</v>
      </c>
      <c r="J43" s="9" t="str">
        <f t="shared" ca="1" si="6"/>
        <v>NOT DUE</v>
      </c>
      <c r="K43" s="31"/>
      <c r="L43" s="10"/>
    </row>
    <row r="44" spans="1:12" x14ac:dyDescent="0.3">
      <c r="A44" s="9" t="s">
        <v>677</v>
      </c>
      <c r="B44" s="14" t="s">
        <v>478</v>
      </c>
      <c r="C44" s="31" t="s">
        <v>734</v>
      </c>
      <c r="D44" s="20" t="s">
        <v>88</v>
      </c>
      <c r="E44" s="7">
        <v>41662</v>
      </c>
      <c r="F44" s="7">
        <v>44462</v>
      </c>
      <c r="G44" s="13"/>
      <c r="H44" s="8">
        <f t="shared" si="8"/>
        <v>44826</v>
      </c>
      <c r="I44" s="11">
        <f t="shared" ca="1" si="5"/>
        <v>149</v>
      </c>
      <c r="J44" s="9" t="str">
        <f t="shared" ca="1" si="6"/>
        <v>NOT DUE</v>
      </c>
      <c r="K44" s="31"/>
      <c r="L44" s="109"/>
    </row>
    <row r="45" spans="1:12" ht="27.6" x14ac:dyDescent="0.3">
      <c r="A45" s="9" t="s">
        <v>678</v>
      </c>
      <c r="B45" s="14" t="s">
        <v>735</v>
      </c>
      <c r="C45" s="31" t="s">
        <v>736</v>
      </c>
      <c r="D45" s="20" t="s">
        <v>88</v>
      </c>
      <c r="E45" s="7">
        <v>41662</v>
      </c>
      <c r="F45" s="7">
        <v>44462</v>
      </c>
      <c r="G45" s="13"/>
      <c r="H45" s="8">
        <f t="shared" si="8"/>
        <v>44826</v>
      </c>
      <c r="I45" s="11">
        <f t="shared" ca="1" si="5"/>
        <v>149</v>
      </c>
      <c r="J45" s="9" t="str">
        <f t="shared" ca="1" si="6"/>
        <v>NOT DUE</v>
      </c>
      <c r="K45" s="31"/>
      <c r="L45" s="109"/>
    </row>
    <row r="46" spans="1:12" x14ac:dyDescent="0.3">
      <c r="A46" s="9" t="s">
        <v>679</v>
      </c>
      <c r="B46" s="14" t="s">
        <v>737</v>
      </c>
      <c r="C46" s="31" t="s">
        <v>738</v>
      </c>
      <c r="D46" s="20" t="s">
        <v>88</v>
      </c>
      <c r="E46" s="7">
        <v>41662</v>
      </c>
      <c r="F46" s="7">
        <v>44485</v>
      </c>
      <c r="G46" s="13"/>
      <c r="H46" s="8">
        <f t="shared" si="8"/>
        <v>44849</v>
      </c>
      <c r="I46" s="11">
        <f t="shared" ca="1" si="5"/>
        <v>172</v>
      </c>
      <c r="J46" s="9" t="str">
        <f t="shared" ca="1" si="6"/>
        <v>NOT DUE</v>
      </c>
      <c r="K46" s="31"/>
      <c r="L46" s="10"/>
    </row>
    <row r="47" spans="1:12" ht="41.4" x14ac:dyDescent="0.3">
      <c r="A47" s="9" t="s">
        <v>680</v>
      </c>
      <c r="B47" s="14" t="s">
        <v>739</v>
      </c>
      <c r="C47" s="31" t="s">
        <v>740</v>
      </c>
      <c r="D47" s="20" t="s">
        <v>2</v>
      </c>
      <c r="E47" s="7">
        <v>41662</v>
      </c>
      <c r="F47" s="7">
        <f>F39</f>
        <v>44649</v>
      </c>
      <c r="G47" s="13"/>
      <c r="H47" s="8">
        <f>EDATE(F47-1,1)</f>
        <v>44679</v>
      </c>
      <c r="I47" s="11">
        <f t="shared" ca="1" si="5"/>
        <v>2</v>
      </c>
      <c r="J47" s="9" t="str">
        <f t="shared" ca="1" si="6"/>
        <v>NOT DUE</v>
      </c>
      <c r="K47" s="31"/>
      <c r="L47" s="10"/>
    </row>
    <row r="48" spans="1:12" ht="27.6" x14ac:dyDescent="0.3">
      <c r="A48" s="9" t="s">
        <v>681</v>
      </c>
      <c r="B48" s="14" t="s">
        <v>741</v>
      </c>
      <c r="C48" s="31" t="s">
        <v>742</v>
      </c>
      <c r="D48" s="20" t="s">
        <v>2</v>
      </c>
      <c r="E48" s="7">
        <v>41662</v>
      </c>
      <c r="F48" s="7">
        <f>F47</f>
        <v>44649</v>
      </c>
      <c r="G48" s="13"/>
      <c r="H48" s="8">
        <f>EDATE(F48-1,1)</f>
        <v>44679</v>
      </c>
      <c r="I48" s="11">
        <f t="shared" ca="1" si="5"/>
        <v>2</v>
      </c>
      <c r="J48" s="9" t="str">
        <f t="shared" ca="1" si="6"/>
        <v>NOT DUE</v>
      </c>
      <c r="K48" s="31"/>
      <c r="L48" s="10"/>
    </row>
    <row r="49" spans="1:12" ht="27.6" x14ac:dyDescent="0.3">
      <c r="A49" s="9" t="s">
        <v>682</v>
      </c>
      <c r="B49" s="32" t="s">
        <v>743</v>
      </c>
      <c r="C49" s="31" t="s">
        <v>744</v>
      </c>
      <c r="D49" s="20" t="s">
        <v>2</v>
      </c>
      <c r="E49" s="7">
        <v>41662</v>
      </c>
      <c r="F49" s="7">
        <f>F48</f>
        <v>44649</v>
      </c>
      <c r="G49" s="13"/>
      <c r="H49" s="8">
        <f>EDATE(F49-1,1)</f>
        <v>44679</v>
      </c>
      <c r="I49" s="11">
        <f t="shared" ca="1" si="5"/>
        <v>2</v>
      </c>
      <c r="J49" s="9" t="str">
        <f t="shared" ca="1" si="6"/>
        <v>NOT DUE</v>
      </c>
      <c r="K49" s="31"/>
      <c r="L49" s="10"/>
    </row>
    <row r="50" spans="1:12" ht="27.6" x14ac:dyDescent="0.3">
      <c r="A50" s="9" t="s">
        <v>3228</v>
      </c>
      <c r="B50" s="32" t="s">
        <v>2310</v>
      </c>
      <c r="C50" s="31" t="s">
        <v>2308</v>
      </c>
      <c r="D50" s="20" t="s">
        <v>2309</v>
      </c>
      <c r="E50" s="7">
        <v>41662</v>
      </c>
      <c r="F50" s="7">
        <v>43471</v>
      </c>
      <c r="G50" s="13"/>
      <c r="H50" s="8">
        <f>DATE(YEAR(F50)+5,MONTH(F50),DAY(F50)-1)</f>
        <v>45296</v>
      </c>
      <c r="I50" s="11">
        <f t="shared" ref="I50" ca="1" si="9">IF(ISBLANK(H50),"",H50-DATE(YEAR(NOW()),MONTH(NOW()),DAY(NOW())))</f>
        <v>619</v>
      </c>
      <c r="J50" s="9" t="str">
        <f t="shared" ref="J50" ca="1" si="10">IF(I50="","",IF(I50&lt;0,"OVERDUE","NOT DUE"))</f>
        <v>NOT DUE</v>
      </c>
      <c r="K50" s="31"/>
      <c r="L50" s="109"/>
    </row>
    <row r="51" spans="1:12" x14ac:dyDescent="0.3">
      <c r="A51" s="111"/>
    </row>
    <row r="52" spans="1:12" x14ac:dyDescent="0.3">
      <c r="A52" s="111"/>
    </row>
    <row r="53" spans="1:12" x14ac:dyDescent="0.3">
      <c r="A53" s="111"/>
    </row>
    <row r="54" spans="1:12" x14ac:dyDescent="0.3">
      <c r="A54" s="111"/>
      <c r="B54" s="112" t="s">
        <v>2808</v>
      </c>
      <c r="C54" s="113"/>
      <c r="D54" s="117" t="s">
        <v>2807</v>
      </c>
      <c r="H54" s="112" t="s">
        <v>2806</v>
      </c>
      <c r="I54" s="114"/>
    </row>
    <row r="55" spans="1:12" x14ac:dyDescent="0.3">
      <c r="A55" s="111"/>
      <c r="E55" s="115"/>
      <c r="F55" s="115"/>
      <c r="I55" s="115"/>
      <c r="J55" s="115"/>
    </row>
    <row r="56" spans="1:12" x14ac:dyDescent="0.3">
      <c r="A56" s="111"/>
      <c r="C56" s="122" t="str">
        <f>'Sludge Davit'!C18</f>
        <v>ELBERT F. NUFABLE</v>
      </c>
      <c r="E56" s="149" t="str">
        <f>C56</f>
        <v>ELBERT F. NUFABLE</v>
      </c>
      <c r="F56" s="149"/>
      <c r="G56" s="149"/>
      <c r="I56" s="149" t="s">
        <v>3269</v>
      </c>
      <c r="J56" s="149"/>
      <c r="K56" s="149"/>
    </row>
    <row r="57" spans="1:12" x14ac:dyDescent="0.3">
      <c r="A57" s="111"/>
      <c r="C57" s="116" t="s">
        <v>3230</v>
      </c>
      <c r="E57" s="150" t="s">
        <v>2454</v>
      </c>
      <c r="F57" s="150"/>
      <c r="G57" s="150"/>
      <c r="I57" s="151" t="s">
        <v>2805</v>
      </c>
      <c r="J57" s="151"/>
      <c r="K57" s="151"/>
    </row>
    <row r="58" spans="1:12" x14ac:dyDescent="0.3">
      <c r="A58" s="111"/>
    </row>
  </sheetData>
  <sheetProtection selectLockedCells="1"/>
  <mergeCells count="13">
    <mergeCell ref="E56:G56"/>
    <mergeCell ref="I56:K56"/>
    <mergeCell ref="E57:G57"/>
    <mergeCell ref="I57:K57"/>
    <mergeCell ref="A4:B4"/>
    <mergeCell ref="D4:E4"/>
    <mergeCell ref="A5:B5"/>
    <mergeCell ref="A1:B1"/>
    <mergeCell ref="D1:E1"/>
    <mergeCell ref="A2:B2"/>
    <mergeCell ref="D2:E2"/>
    <mergeCell ref="A3:B3"/>
    <mergeCell ref="D3:E3"/>
  </mergeCells>
  <phoneticPr fontId="11" type="noConversion"/>
  <conditionalFormatting sqref="J8:J49">
    <cfRule type="cellIs" dxfId="212" priority="2" operator="equal">
      <formula>"overdue"</formula>
    </cfRule>
  </conditionalFormatting>
  <conditionalFormatting sqref="J50">
    <cfRule type="cellIs" dxfId="211" priority="1" operator="equal">
      <formula>"overdue"</formula>
    </cfRule>
  </conditionalFormatting>
  <pageMargins left="0.7" right="0.7" top="0.75" bottom="0.75"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F0"/>
  </sheetPr>
  <dimension ref="A1:L58"/>
  <sheetViews>
    <sheetView topLeftCell="A16" workbookViewId="0">
      <selection activeCell="G19" sqref="G1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749</v>
      </c>
      <c r="D3" s="148" t="s">
        <v>8</v>
      </c>
      <c r="E3" s="148"/>
      <c r="F3" s="3" t="s">
        <v>750</v>
      </c>
    </row>
    <row r="4" spans="1:12" ht="18" customHeight="1" x14ac:dyDescent="0.3">
      <c r="A4" s="147" t="s">
        <v>21</v>
      </c>
      <c r="B4" s="147"/>
      <c r="C4" s="17" t="s">
        <v>640</v>
      </c>
      <c r="D4" s="148" t="s">
        <v>9</v>
      </c>
      <c r="E4" s="148"/>
      <c r="F4" s="13"/>
    </row>
    <row r="5" spans="1:12" ht="18" customHeight="1" x14ac:dyDescent="0.3">
      <c r="A5" s="147" t="s">
        <v>22</v>
      </c>
      <c r="B5" s="147"/>
      <c r="C5" s="18" t="s">
        <v>641</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751</v>
      </c>
      <c r="B8" s="14" t="s">
        <v>683</v>
      </c>
      <c r="C8" s="31" t="s">
        <v>393</v>
      </c>
      <c r="D8" s="20" t="s">
        <v>2</v>
      </c>
      <c r="E8" s="7">
        <v>41662</v>
      </c>
      <c r="F8" s="7">
        <f>'Windlass Starboard Side'!F8</f>
        <v>44649</v>
      </c>
      <c r="G8" s="13"/>
      <c r="H8" s="8">
        <f t="shared" ref="H8:H13" si="0">EDATE(F8-1,1)</f>
        <v>44679</v>
      </c>
      <c r="I8" s="11">
        <f t="shared" ref="I8:I49" ca="1" si="1">IF(ISBLANK(H8),"",H8-DATE(YEAR(NOW()),MONTH(NOW()),DAY(NOW())))</f>
        <v>2</v>
      </c>
      <c r="J8" s="9" t="str">
        <f t="shared" ref="J8:J49" ca="1" si="2">IF(I8="","",IF(I8&lt;0,"OVERDUE","NOT DUE"))</f>
        <v>NOT DUE</v>
      </c>
      <c r="K8" s="31"/>
      <c r="L8" s="109"/>
    </row>
    <row r="9" spans="1:12" x14ac:dyDescent="0.3">
      <c r="A9" s="9" t="s">
        <v>752</v>
      </c>
      <c r="B9" s="14" t="s">
        <v>684</v>
      </c>
      <c r="C9" s="31" t="s">
        <v>685</v>
      </c>
      <c r="D9" s="20" t="s">
        <v>2</v>
      </c>
      <c r="E9" s="7">
        <v>41662</v>
      </c>
      <c r="F9" s="7">
        <f>'Windlass Starboard Side'!F9</f>
        <v>44649</v>
      </c>
      <c r="G9" s="13"/>
      <c r="H9" s="8">
        <f t="shared" si="0"/>
        <v>44679</v>
      </c>
      <c r="I9" s="11">
        <f t="shared" ca="1" si="1"/>
        <v>2</v>
      </c>
      <c r="J9" s="9" t="str">
        <f t="shared" ca="1" si="2"/>
        <v>NOT DUE</v>
      </c>
      <c r="K9" s="31"/>
      <c r="L9" s="10"/>
    </row>
    <row r="10" spans="1:12" x14ac:dyDescent="0.3">
      <c r="A10" s="9" t="s">
        <v>753</v>
      </c>
      <c r="B10" s="14" t="s">
        <v>686</v>
      </c>
      <c r="C10" s="31" t="s">
        <v>687</v>
      </c>
      <c r="D10" s="20" t="s">
        <v>2</v>
      </c>
      <c r="E10" s="7">
        <v>41662</v>
      </c>
      <c r="F10" s="7">
        <f>F9</f>
        <v>44649</v>
      </c>
      <c r="G10" s="13"/>
      <c r="H10" s="8">
        <f t="shared" si="0"/>
        <v>44679</v>
      </c>
      <c r="I10" s="11">
        <f t="shared" ca="1" si="1"/>
        <v>2</v>
      </c>
      <c r="J10" s="9" t="str">
        <f t="shared" ca="1" si="2"/>
        <v>NOT DUE</v>
      </c>
      <c r="K10" s="31"/>
      <c r="L10" s="10" t="s">
        <v>2451</v>
      </c>
    </row>
    <row r="11" spans="1:12" ht="24" x14ac:dyDescent="0.3">
      <c r="A11" s="9" t="s">
        <v>754</v>
      </c>
      <c r="B11" s="32" t="s">
        <v>688</v>
      </c>
      <c r="C11" s="31" t="s">
        <v>689</v>
      </c>
      <c r="D11" s="20" t="s">
        <v>2</v>
      </c>
      <c r="E11" s="7">
        <v>41662</v>
      </c>
      <c r="F11" s="7">
        <f>F10</f>
        <v>44649</v>
      </c>
      <c r="G11" s="13"/>
      <c r="H11" s="8">
        <f t="shared" si="0"/>
        <v>44679</v>
      </c>
      <c r="I11" s="11">
        <f t="shared" ca="1" si="1"/>
        <v>2</v>
      </c>
      <c r="J11" s="9" t="str">
        <f t="shared" ca="1" si="2"/>
        <v>NOT DUE</v>
      </c>
      <c r="K11" s="31"/>
      <c r="L11" s="10" t="s">
        <v>2288</v>
      </c>
    </row>
    <row r="12" spans="1:12" x14ac:dyDescent="0.3">
      <c r="A12" s="9" t="s">
        <v>755</v>
      </c>
      <c r="B12" s="32" t="s">
        <v>690</v>
      </c>
      <c r="C12" s="31" t="s">
        <v>691</v>
      </c>
      <c r="D12" s="20" t="s">
        <v>2</v>
      </c>
      <c r="E12" s="7">
        <v>41662</v>
      </c>
      <c r="F12" s="7">
        <f>F11</f>
        <v>44649</v>
      </c>
      <c r="G12" s="13"/>
      <c r="H12" s="8">
        <f t="shared" si="0"/>
        <v>44679</v>
      </c>
      <c r="I12" s="11">
        <f t="shared" ca="1" si="1"/>
        <v>2</v>
      </c>
      <c r="J12" s="9" t="str">
        <f t="shared" ca="1" si="2"/>
        <v>NOT DUE</v>
      </c>
      <c r="K12" s="31"/>
      <c r="L12" s="10"/>
    </row>
    <row r="13" spans="1:12" ht="27.6" x14ac:dyDescent="0.3">
      <c r="A13" s="9" t="s">
        <v>756</v>
      </c>
      <c r="B13" s="32" t="s">
        <v>692</v>
      </c>
      <c r="C13" s="31" t="s">
        <v>693</v>
      </c>
      <c r="D13" s="20" t="s">
        <v>2</v>
      </c>
      <c r="E13" s="7">
        <v>41662</v>
      </c>
      <c r="F13" s="7">
        <f>F12</f>
        <v>44649</v>
      </c>
      <c r="G13" s="13"/>
      <c r="H13" s="8">
        <f t="shared" si="0"/>
        <v>44679</v>
      </c>
      <c r="I13" s="11">
        <f t="shared" ca="1" si="1"/>
        <v>2</v>
      </c>
      <c r="J13" s="9" t="str">
        <f t="shared" ca="1" si="2"/>
        <v>NOT DUE</v>
      </c>
      <c r="K13" s="31"/>
      <c r="L13" s="10"/>
    </row>
    <row r="14" spans="1:12" x14ac:dyDescent="0.3">
      <c r="A14" s="9" t="s">
        <v>757</v>
      </c>
      <c r="B14" s="32" t="s">
        <v>688</v>
      </c>
      <c r="C14" s="31" t="s">
        <v>488</v>
      </c>
      <c r="D14" s="20" t="s">
        <v>378</v>
      </c>
      <c r="E14" s="7">
        <v>41662</v>
      </c>
      <c r="F14" s="7">
        <v>44649</v>
      </c>
      <c r="G14" s="13"/>
      <c r="H14" s="8">
        <f>DATE(YEAR(F14),MONTH(F14)+3,DAY(F14)-1)</f>
        <v>44740</v>
      </c>
      <c r="I14" s="11">
        <f t="shared" ca="1" si="1"/>
        <v>63</v>
      </c>
      <c r="J14" s="9" t="str">
        <f t="shared" ca="1" si="2"/>
        <v>NOT DUE</v>
      </c>
      <c r="K14" s="31"/>
      <c r="L14" s="10"/>
    </row>
    <row r="15" spans="1:12" x14ac:dyDescent="0.3">
      <c r="A15" s="9" t="s">
        <v>758</v>
      </c>
      <c r="B15" s="32" t="s">
        <v>694</v>
      </c>
      <c r="C15" s="31" t="s">
        <v>695</v>
      </c>
      <c r="D15" s="20" t="s">
        <v>378</v>
      </c>
      <c r="E15" s="7">
        <v>41662</v>
      </c>
      <c r="F15" s="7">
        <v>44649</v>
      </c>
      <c r="G15" s="13"/>
      <c r="H15" s="8">
        <f>DATE(YEAR(F15),MONTH(F15)+3,DAY(F15)-1)</f>
        <v>44740</v>
      </c>
      <c r="I15" s="11">
        <f t="shared" ca="1" si="1"/>
        <v>63</v>
      </c>
      <c r="J15" s="9" t="str">
        <f t="shared" ca="1" si="2"/>
        <v>NOT DUE</v>
      </c>
      <c r="K15" s="31"/>
      <c r="L15" s="10"/>
    </row>
    <row r="16" spans="1:12" ht="27.6" x14ac:dyDescent="0.3">
      <c r="A16" s="9" t="s">
        <v>759</v>
      </c>
      <c r="B16" s="32" t="s">
        <v>696</v>
      </c>
      <c r="C16" s="31" t="s">
        <v>697</v>
      </c>
      <c r="D16" s="20" t="s">
        <v>378</v>
      </c>
      <c r="E16" s="7">
        <v>41662</v>
      </c>
      <c r="F16" s="7">
        <v>44649</v>
      </c>
      <c r="G16" s="13"/>
      <c r="H16" s="8">
        <f>DATE(YEAR(F16),MONTH(F16)+3,DAY(F16)-1)</f>
        <v>44740</v>
      </c>
      <c r="I16" s="11">
        <f t="shared" ca="1" si="1"/>
        <v>63</v>
      </c>
      <c r="J16" s="9" t="str">
        <f t="shared" ca="1" si="2"/>
        <v>NOT DUE</v>
      </c>
      <c r="K16" s="31"/>
      <c r="L16" s="10"/>
    </row>
    <row r="17" spans="1:12" ht="27.6" x14ac:dyDescent="0.3">
      <c r="A17" s="9" t="s">
        <v>760</v>
      </c>
      <c r="B17" s="32" t="s">
        <v>698</v>
      </c>
      <c r="C17" s="31" t="s">
        <v>699</v>
      </c>
      <c r="D17" s="20" t="s">
        <v>378</v>
      </c>
      <c r="E17" s="7">
        <v>41662</v>
      </c>
      <c r="F17" s="7">
        <v>44649</v>
      </c>
      <c r="G17" s="13"/>
      <c r="H17" s="8">
        <f>DATE(YEAR(F17),MONTH(F17)+3,DAY(F17)-1)</f>
        <v>44740</v>
      </c>
      <c r="I17" s="11">
        <f t="shared" ca="1" si="1"/>
        <v>63</v>
      </c>
      <c r="J17" s="9" t="str">
        <f t="shared" ca="1" si="2"/>
        <v>NOT DUE</v>
      </c>
      <c r="K17" s="31"/>
      <c r="L17" s="10"/>
    </row>
    <row r="18" spans="1:12" ht="15" customHeight="1" x14ac:dyDescent="0.3">
      <c r="A18" s="9" t="s">
        <v>761</v>
      </c>
      <c r="B18" s="14" t="s">
        <v>700</v>
      </c>
      <c r="C18" s="31" t="s">
        <v>701</v>
      </c>
      <c r="D18" s="20" t="s">
        <v>88</v>
      </c>
      <c r="E18" s="7">
        <v>41662</v>
      </c>
      <c r="F18" s="7">
        <f>'Windlass Starboard Side'!F18</f>
        <v>44629</v>
      </c>
      <c r="G18" s="7"/>
      <c r="H18" s="8">
        <f t="shared" ref="H18:H23" si="3">DATE(YEAR(F18)+1,MONTH(F18),DAY(F18)-1)</f>
        <v>44993</v>
      </c>
      <c r="I18" s="11">
        <f t="shared" ca="1" si="1"/>
        <v>316</v>
      </c>
      <c r="J18" s="9" t="str">
        <f t="shared" ca="1" si="2"/>
        <v>NOT DUE</v>
      </c>
      <c r="K18" s="31" t="s">
        <v>745</v>
      </c>
      <c r="L18" s="10" t="s">
        <v>3219</v>
      </c>
    </row>
    <row r="19" spans="1:12" x14ac:dyDescent="0.3">
      <c r="A19" s="9" t="s">
        <v>762</v>
      </c>
      <c r="B19" s="14" t="s">
        <v>491</v>
      </c>
      <c r="C19" s="31" t="s">
        <v>702</v>
      </c>
      <c r="D19" s="20" t="s">
        <v>88</v>
      </c>
      <c r="E19" s="7">
        <v>41662</v>
      </c>
      <c r="F19" s="7">
        <v>44485</v>
      </c>
      <c r="G19" s="13"/>
      <c r="H19" s="8">
        <f t="shared" si="3"/>
        <v>44849</v>
      </c>
      <c r="I19" s="11">
        <f t="shared" ca="1" si="1"/>
        <v>172</v>
      </c>
      <c r="J19" s="9" t="str">
        <f t="shared" ca="1" si="2"/>
        <v>NOT DUE</v>
      </c>
      <c r="K19" s="31"/>
      <c r="L19" s="10" t="s">
        <v>1515</v>
      </c>
    </row>
    <row r="20" spans="1:12" x14ac:dyDescent="0.3">
      <c r="A20" s="9" t="s">
        <v>763</v>
      </c>
      <c r="B20" s="14" t="s">
        <v>703</v>
      </c>
      <c r="C20" s="31" t="s">
        <v>704</v>
      </c>
      <c r="D20" s="20" t="s">
        <v>88</v>
      </c>
      <c r="E20" s="7">
        <v>41662</v>
      </c>
      <c r="F20" s="7">
        <v>44485</v>
      </c>
      <c r="G20" s="13"/>
      <c r="H20" s="8">
        <f t="shared" si="3"/>
        <v>44849</v>
      </c>
      <c r="I20" s="11">
        <f t="shared" ca="1" si="1"/>
        <v>172</v>
      </c>
      <c r="J20" s="9" t="str">
        <f t="shared" ca="1" si="2"/>
        <v>NOT DUE</v>
      </c>
      <c r="K20" s="31"/>
      <c r="L20" s="10"/>
    </row>
    <row r="21" spans="1:12" x14ac:dyDescent="0.3">
      <c r="A21" s="9" t="s">
        <v>764</v>
      </c>
      <c r="B21" s="14" t="s">
        <v>705</v>
      </c>
      <c r="C21" s="31" t="s">
        <v>706</v>
      </c>
      <c r="D21" s="20" t="s">
        <v>88</v>
      </c>
      <c r="E21" s="7">
        <v>41662</v>
      </c>
      <c r="F21" s="7">
        <v>44485</v>
      </c>
      <c r="G21" s="13"/>
      <c r="H21" s="8">
        <f t="shared" si="3"/>
        <v>44849</v>
      </c>
      <c r="I21" s="11">
        <f t="shared" ca="1" si="1"/>
        <v>172</v>
      </c>
      <c r="J21" s="9" t="str">
        <f t="shared" ca="1" si="2"/>
        <v>NOT DUE</v>
      </c>
      <c r="K21" s="31"/>
      <c r="L21" s="65"/>
    </row>
    <row r="22" spans="1:12" x14ac:dyDescent="0.3">
      <c r="A22" s="9" t="s">
        <v>765</v>
      </c>
      <c r="B22" s="14" t="s">
        <v>707</v>
      </c>
      <c r="C22" s="31" t="s">
        <v>693</v>
      </c>
      <c r="D22" s="20" t="s">
        <v>88</v>
      </c>
      <c r="E22" s="7">
        <v>41662</v>
      </c>
      <c r="F22" s="7">
        <v>44485</v>
      </c>
      <c r="G22" s="13"/>
      <c r="H22" s="8">
        <f t="shared" si="3"/>
        <v>44849</v>
      </c>
      <c r="I22" s="11">
        <f t="shared" ca="1" si="1"/>
        <v>172</v>
      </c>
      <c r="J22" s="9" t="str">
        <f t="shared" ca="1" si="2"/>
        <v>NOT DUE</v>
      </c>
      <c r="K22" s="31"/>
      <c r="L22" s="10"/>
    </row>
    <row r="23" spans="1:12" x14ac:dyDescent="0.3">
      <c r="A23" s="9" t="s">
        <v>766</v>
      </c>
      <c r="B23" s="14" t="s">
        <v>708</v>
      </c>
      <c r="C23" s="31" t="s">
        <v>709</v>
      </c>
      <c r="D23" s="20" t="s">
        <v>88</v>
      </c>
      <c r="E23" s="7">
        <v>41662</v>
      </c>
      <c r="F23" s="7">
        <v>44485</v>
      </c>
      <c r="G23" s="13"/>
      <c r="H23" s="8">
        <f t="shared" si="3"/>
        <v>44849</v>
      </c>
      <c r="I23" s="11">
        <f t="shared" ca="1" si="1"/>
        <v>172</v>
      </c>
      <c r="J23" s="9" t="str">
        <f t="shared" ca="1" si="2"/>
        <v>NOT DUE</v>
      </c>
      <c r="K23" s="31"/>
      <c r="L23" s="10"/>
    </row>
    <row r="24" spans="1:12" x14ac:dyDescent="0.3">
      <c r="A24" s="9" t="s">
        <v>767</v>
      </c>
      <c r="B24" s="14" t="s">
        <v>491</v>
      </c>
      <c r="C24" s="31" t="s">
        <v>710</v>
      </c>
      <c r="D24" s="20" t="s">
        <v>1</v>
      </c>
      <c r="E24" s="7">
        <v>41662</v>
      </c>
      <c r="F24" s="7">
        <f>'Windlass Starboard Side'!F24</f>
        <v>44649</v>
      </c>
      <c r="G24" s="13"/>
      <c r="H24" s="8">
        <f t="shared" ref="H24:H29" si="4">DATE(YEAR(F24),MONTH(F24)+6,DAY(F24)-1)</f>
        <v>44832</v>
      </c>
      <c r="I24" s="11">
        <f t="shared" ca="1" si="1"/>
        <v>155</v>
      </c>
      <c r="J24" s="9" t="str">
        <f t="shared" ca="1" si="2"/>
        <v>NOT DUE</v>
      </c>
      <c r="K24" s="31"/>
      <c r="L24" s="10"/>
    </row>
    <row r="25" spans="1:12" x14ac:dyDescent="0.3">
      <c r="A25" s="9" t="s">
        <v>768</v>
      </c>
      <c r="B25" s="14" t="s">
        <v>711</v>
      </c>
      <c r="C25" s="31" t="s">
        <v>710</v>
      </c>
      <c r="D25" s="20" t="s">
        <v>1</v>
      </c>
      <c r="E25" s="7">
        <v>41662</v>
      </c>
      <c r="F25" s="7">
        <f>'Windlass Starboard Side'!F25</f>
        <v>44649</v>
      </c>
      <c r="G25" s="13"/>
      <c r="H25" s="8">
        <f t="shared" si="4"/>
        <v>44832</v>
      </c>
      <c r="I25" s="11">
        <f t="shared" ca="1" si="1"/>
        <v>155</v>
      </c>
      <c r="J25" s="9" t="str">
        <f t="shared" ca="1" si="2"/>
        <v>NOT DUE</v>
      </c>
      <c r="K25" s="31"/>
      <c r="L25" s="10"/>
    </row>
    <row r="26" spans="1:12" x14ac:dyDescent="0.3">
      <c r="A26" s="9" t="s">
        <v>769</v>
      </c>
      <c r="B26" s="14" t="s">
        <v>712</v>
      </c>
      <c r="C26" s="31" t="s">
        <v>713</v>
      </c>
      <c r="D26" s="20" t="s">
        <v>1</v>
      </c>
      <c r="E26" s="7">
        <v>41662</v>
      </c>
      <c r="F26" s="7">
        <f>'Windlass Starboard Side'!F26</f>
        <v>44649</v>
      </c>
      <c r="G26" s="13"/>
      <c r="H26" s="8">
        <f t="shared" si="4"/>
        <v>44832</v>
      </c>
      <c r="I26" s="11">
        <f t="shared" ca="1" si="1"/>
        <v>155</v>
      </c>
      <c r="J26" s="9" t="str">
        <f t="shared" ca="1" si="2"/>
        <v>NOT DUE</v>
      </c>
      <c r="K26" s="31"/>
      <c r="L26" s="10"/>
    </row>
    <row r="27" spans="1:12" x14ac:dyDescent="0.3">
      <c r="A27" s="9" t="s">
        <v>770</v>
      </c>
      <c r="B27" s="14" t="s">
        <v>714</v>
      </c>
      <c r="C27" s="31" t="s">
        <v>713</v>
      </c>
      <c r="D27" s="20" t="s">
        <v>1</v>
      </c>
      <c r="E27" s="7">
        <v>41662</v>
      </c>
      <c r="F27" s="7">
        <f>'Windlass Starboard Side'!F27</f>
        <v>44649</v>
      </c>
      <c r="G27" s="13"/>
      <c r="H27" s="8">
        <f t="shared" si="4"/>
        <v>44832</v>
      </c>
      <c r="I27" s="11">
        <f t="shared" ca="1" si="1"/>
        <v>155</v>
      </c>
      <c r="J27" s="9" t="str">
        <f t="shared" ca="1" si="2"/>
        <v>NOT DUE</v>
      </c>
      <c r="K27" s="31"/>
      <c r="L27" s="10"/>
    </row>
    <row r="28" spans="1:12" x14ac:dyDescent="0.3">
      <c r="A28" s="9" t="s">
        <v>771</v>
      </c>
      <c r="B28" s="14" t="s">
        <v>715</v>
      </c>
      <c r="C28" s="31" t="s">
        <v>716</v>
      </c>
      <c r="D28" s="20" t="s">
        <v>1</v>
      </c>
      <c r="E28" s="7">
        <v>41662</v>
      </c>
      <c r="F28" s="7">
        <f>'Windlass Starboard Side'!F28</f>
        <v>44649</v>
      </c>
      <c r="G28" s="13"/>
      <c r="H28" s="8">
        <f t="shared" si="4"/>
        <v>44832</v>
      </c>
      <c r="I28" s="11">
        <f t="shared" ca="1" si="1"/>
        <v>155</v>
      </c>
      <c r="J28" s="9" t="str">
        <f t="shared" ca="1" si="2"/>
        <v>NOT DUE</v>
      </c>
      <c r="K28" s="31"/>
      <c r="L28" s="10"/>
    </row>
    <row r="29" spans="1:12" x14ac:dyDescent="0.3">
      <c r="A29" s="9" t="s">
        <v>772</v>
      </c>
      <c r="B29" s="14" t="s">
        <v>717</v>
      </c>
      <c r="C29" s="31" t="s">
        <v>716</v>
      </c>
      <c r="D29" s="20" t="s">
        <v>1</v>
      </c>
      <c r="E29" s="7">
        <v>41662</v>
      </c>
      <c r="F29" s="7">
        <f>'Windlass Starboard Side'!F29</f>
        <v>44649</v>
      </c>
      <c r="G29" s="13"/>
      <c r="H29" s="8">
        <f t="shared" si="4"/>
        <v>44832</v>
      </c>
      <c r="I29" s="11">
        <f t="shared" ca="1" si="1"/>
        <v>155</v>
      </c>
      <c r="J29" s="9" t="str">
        <f t="shared" ca="1" si="2"/>
        <v>NOT DUE</v>
      </c>
      <c r="K29" s="31"/>
      <c r="L29" s="10"/>
    </row>
    <row r="30" spans="1:12" ht="27.6" x14ac:dyDescent="0.3">
      <c r="A30" s="9" t="s">
        <v>773</v>
      </c>
      <c r="B30" s="14" t="s">
        <v>718</v>
      </c>
      <c r="C30" s="31" t="s">
        <v>719</v>
      </c>
      <c r="D30" s="20" t="s">
        <v>378</v>
      </c>
      <c r="E30" s="7">
        <v>41662</v>
      </c>
      <c r="F30" s="7">
        <f>'Windlass Starboard Side'!F30</f>
        <v>44649</v>
      </c>
      <c r="G30" s="13"/>
      <c r="H30" s="8">
        <f>DATE(YEAR(F30),MONTH(F30)+3,DAY(F30)-1)</f>
        <v>44740</v>
      </c>
      <c r="I30" s="11">
        <f t="shared" ca="1" si="1"/>
        <v>63</v>
      </c>
      <c r="J30" s="9" t="str">
        <f t="shared" ca="1" si="2"/>
        <v>NOT DUE</v>
      </c>
      <c r="K30" s="31" t="s">
        <v>746</v>
      </c>
      <c r="L30" s="10"/>
    </row>
    <row r="31" spans="1:12" x14ac:dyDescent="0.3">
      <c r="A31" s="9" t="s">
        <v>774</v>
      </c>
      <c r="B31" s="14" t="s">
        <v>684</v>
      </c>
      <c r="C31" s="31" t="s">
        <v>720</v>
      </c>
      <c r="D31" s="20" t="s">
        <v>88</v>
      </c>
      <c r="E31" s="7">
        <v>41662</v>
      </c>
      <c r="F31" s="7">
        <v>44485</v>
      </c>
      <c r="G31" s="13"/>
      <c r="H31" s="8">
        <f>DATE(YEAR(F31)+1,MONTH(F31),DAY(F31)-1)</f>
        <v>44849</v>
      </c>
      <c r="I31" s="11">
        <f t="shared" ca="1" si="1"/>
        <v>172</v>
      </c>
      <c r="J31" s="9" t="str">
        <f t="shared" ca="1" si="2"/>
        <v>NOT DUE</v>
      </c>
      <c r="K31" s="31"/>
      <c r="L31" s="10"/>
    </row>
    <row r="32" spans="1:12" ht="27.6" x14ac:dyDescent="0.3">
      <c r="A32" s="9" t="s">
        <v>775</v>
      </c>
      <c r="B32" s="14" t="s">
        <v>684</v>
      </c>
      <c r="C32" s="31" t="s">
        <v>721</v>
      </c>
      <c r="D32" s="20" t="s">
        <v>88</v>
      </c>
      <c r="E32" s="7">
        <v>41662</v>
      </c>
      <c r="F32" s="7">
        <v>44485</v>
      </c>
      <c r="G32" s="13"/>
      <c r="H32" s="8">
        <f>DATE(YEAR(F32)+1,MONTH(F32),DAY(F32)-1)</f>
        <v>44849</v>
      </c>
      <c r="I32" s="11">
        <f t="shared" ca="1" si="1"/>
        <v>172</v>
      </c>
      <c r="J32" s="9" t="str">
        <f t="shared" ca="1" si="2"/>
        <v>NOT DUE</v>
      </c>
      <c r="K32" s="31"/>
      <c r="L32" s="10"/>
    </row>
    <row r="33" spans="1:12" ht="27.6" x14ac:dyDescent="0.3">
      <c r="A33" s="9" t="s">
        <v>776</v>
      </c>
      <c r="B33" s="14" t="s">
        <v>722</v>
      </c>
      <c r="C33" s="31" t="s">
        <v>723</v>
      </c>
      <c r="D33" s="20" t="s">
        <v>1</v>
      </c>
      <c r="E33" s="7">
        <v>41662</v>
      </c>
      <c r="F33" s="7">
        <v>44645</v>
      </c>
      <c r="G33" s="13"/>
      <c r="H33" s="8">
        <f>DATE(YEAR(F33),MONTH(F33)+6,DAY(F33)-1)</f>
        <v>44828</v>
      </c>
      <c r="I33" s="11">
        <f t="shared" ca="1" si="1"/>
        <v>151</v>
      </c>
      <c r="J33" s="9" t="str">
        <f t="shared" ca="1" si="2"/>
        <v>NOT DUE</v>
      </c>
      <c r="K33" s="31"/>
      <c r="L33" s="10"/>
    </row>
    <row r="34" spans="1:12" ht="27.6" x14ac:dyDescent="0.3">
      <c r="A34" s="9" t="s">
        <v>777</v>
      </c>
      <c r="B34" s="14" t="s">
        <v>722</v>
      </c>
      <c r="C34" s="31" t="s">
        <v>724</v>
      </c>
      <c r="D34" s="20" t="s">
        <v>1</v>
      </c>
      <c r="E34" s="7">
        <v>41662</v>
      </c>
      <c r="F34" s="105">
        <f>'Windlass Starboard Side'!F34</f>
        <v>44629</v>
      </c>
      <c r="G34" s="13"/>
      <c r="H34" s="8">
        <f>DATE(YEAR(F34),MONTH(F34)+6,DAY(F34)-1)</f>
        <v>44812</v>
      </c>
      <c r="I34" s="11">
        <f t="shared" ca="1" si="1"/>
        <v>135</v>
      </c>
      <c r="J34" s="9" t="str">
        <f t="shared" ca="1" si="2"/>
        <v>NOT DUE</v>
      </c>
      <c r="K34" s="31" t="s">
        <v>747</v>
      </c>
      <c r="L34" s="109"/>
    </row>
    <row r="35" spans="1:12" ht="36" customHeight="1" x14ac:dyDescent="0.3">
      <c r="A35" s="9" t="s">
        <v>778</v>
      </c>
      <c r="B35" s="14" t="s">
        <v>725</v>
      </c>
      <c r="C35" s="31" t="s">
        <v>724</v>
      </c>
      <c r="D35" s="20" t="s">
        <v>1</v>
      </c>
      <c r="E35" s="7">
        <v>41662</v>
      </c>
      <c r="F35" s="105">
        <f>F34</f>
        <v>44629</v>
      </c>
      <c r="G35" s="13"/>
      <c r="H35" s="8">
        <f>DATE(YEAR(F35),MONTH(F35)+6,DAY(F35)-1)</f>
        <v>44812</v>
      </c>
      <c r="I35" s="11">
        <f t="shared" ca="1" si="1"/>
        <v>135</v>
      </c>
      <c r="J35" s="9" t="str">
        <f t="shared" ca="1" si="2"/>
        <v>NOT DUE</v>
      </c>
      <c r="K35" s="31" t="s">
        <v>747</v>
      </c>
      <c r="L35" s="109"/>
    </row>
    <row r="36" spans="1:12" x14ac:dyDescent="0.3">
      <c r="A36" s="9" t="s">
        <v>779</v>
      </c>
      <c r="B36" s="14" t="s">
        <v>725</v>
      </c>
      <c r="C36" s="31" t="s">
        <v>726</v>
      </c>
      <c r="D36" s="20" t="s">
        <v>2</v>
      </c>
      <c r="E36" s="7">
        <v>41662</v>
      </c>
      <c r="F36" s="7">
        <f>F13</f>
        <v>44649</v>
      </c>
      <c r="G36" s="13"/>
      <c r="H36" s="8">
        <f>EDATE(F36-1,1)</f>
        <v>44679</v>
      </c>
      <c r="I36" s="11">
        <f t="shared" ca="1" si="1"/>
        <v>2</v>
      </c>
      <c r="J36" s="9" t="str">
        <f t="shared" ca="1" si="2"/>
        <v>NOT DUE</v>
      </c>
      <c r="K36" s="31"/>
      <c r="L36" s="10"/>
    </row>
    <row r="37" spans="1:12" x14ac:dyDescent="0.3">
      <c r="A37" s="9" t="s">
        <v>780</v>
      </c>
      <c r="B37" s="14" t="s">
        <v>725</v>
      </c>
      <c r="C37" s="31" t="s">
        <v>727</v>
      </c>
      <c r="D37" s="20" t="s">
        <v>2</v>
      </c>
      <c r="E37" s="7">
        <v>41662</v>
      </c>
      <c r="F37" s="7">
        <f>F36</f>
        <v>44649</v>
      </c>
      <c r="G37" s="13"/>
      <c r="H37" s="8">
        <f>EDATE(F37-1,1)</f>
        <v>44679</v>
      </c>
      <c r="I37" s="11">
        <f t="shared" ca="1" si="1"/>
        <v>2</v>
      </c>
      <c r="J37" s="9" t="str">
        <f t="shared" ca="1" si="2"/>
        <v>NOT DUE</v>
      </c>
      <c r="K37" s="31"/>
      <c r="L37" s="10"/>
    </row>
    <row r="38" spans="1:12" x14ac:dyDescent="0.3">
      <c r="A38" s="9" t="s">
        <v>781</v>
      </c>
      <c r="B38" s="14" t="s">
        <v>725</v>
      </c>
      <c r="C38" s="31" t="s">
        <v>728</v>
      </c>
      <c r="D38" s="20" t="s">
        <v>2</v>
      </c>
      <c r="E38" s="7">
        <v>41662</v>
      </c>
      <c r="F38" s="7">
        <f>F37</f>
        <v>44649</v>
      </c>
      <c r="G38" s="13"/>
      <c r="H38" s="8">
        <f>EDATE(F38-1,1)</f>
        <v>44679</v>
      </c>
      <c r="I38" s="11">
        <f t="shared" ca="1" si="1"/>
        <v>2</v>
      </c>
      <c r="J38" s="9" t="str">
        <f t="shared" ca="1" si="2"/>
        <v>NOT DUE</v>
      </c>
      <c r="K38" s="31"/>
      <c r="L38" s="10"/>
    </row>
    <row r="39" spans="1:12" x14ac:dyDescent="0.3">
      <c r="A39" s="9" t="s">
        <v>782</v>
      </c>
      <c r="B39" s="14" t="s">
        <v>725</v>
      </c>
      <c r="C39" s="31" t="s">
        <v>729</v>
      </c>
      <c r="D39" s="20" t="s">
        <v>2</v>
      </c>
      <c r="E39" s="7">
        <v>41662</v>
      </c>
      <c r="F39" s="7">
        <f>F38</f>
        <v>44649</v>
      </c>
      <c r="G39" s="13"/>
      <c r="H39" s="8">
        <f>EDATE(F39-1,1)</f>
        <v>44679</v>
      </c>
      <c r="I39" s="11">
        <f t="shared" ca="1" si="1"/>
        <v>2</v>
      </c>
      <c r="J39" s="9" t="str">
        <f t="shared" ca="1" si="2"/>
        <v>NOT DUE</v>
      </c>
      <c r="K39" s="31"/>
      <c r="L39" s="10"/>
    </row>
    <row r="40" spans="1:12" ht="36" customHeight="1" x14ac:dyDescent="0.3">
      <c r="A40" s="9" t="s">
        <v>783</v>
      </c>
      <c r="B40" s="14" t="s">
        <v>375</v>
      </c>
      <c r="C40" s="31" t="s">
        <v>730</v>
      </c>
      <c r="D40" s="20" t="s">
        <v>88</v>
      </c>
      <c r="E40" s="7">
        <v>41662</v>
      </c>
      <c r="F40" s="7">
        <v>44485</v>
      </c>
      <c r="G40" s="13"/>
      <c r="H40" s="8">
        <f t="shared" ref="H40:H46" si="5">DATE(YEAR(F40)+1,MONTH(F40),DAY(F40)-1)</f>
        <v>44849</v>
      </c>
      <c r="I40" s="11">
        <f t="shared" ca="1" si="1"/>
        <v>172</v>
      </c>
      <c r="J40" s="9" t="str">
        <f t="shared" ca="1" si="2"/>
        <v>NOT DUE</v>
      </c>
      <c r="K40" s="31" t="s">
        <v>748</v>
      </c>
      <c r="L40" s="10"/>
    </row>
    <row r="41" spans="1:12" x14ac:dyDescent="0.3">
      <c r="A41" s="9" t="s">
        <v>784</v>
      </c>
      <c r="B41" s="14" t="s">
        <v>375</v>
      </c>
      <c r="C41" s="31" t="s">
        <v>731</v>
      </c>
      <c r="D41" s="20" t="s">
        <v>88</v>
      </c>
      <c r="E41" s="7">
        <v>41662</v>
      </c>
      <c r="F41" s="7">
        <v>44485</v>
      </c>
      <c r="G41" s="13"/>
      <c r="H41" s="8">
        <f t="shared" si="5"/>
        <v>44849</v>
      </c>
      <c r="I41" s="11">
        <f t="shared" ca="1" si="1"/>
        <v>172</v>
      </c>
      <c r="J41" s="9" t="str">
        <f t="shared" ca="1" si="2"/>
        <v>NOT DUE</v>
      </c>
      <c r="K41" s="31"/>
      <c r="L41" s="10"/>
    </row>
    <row r="42" spans="1:12" ht="41.4" x14ac:dyDescent="0.3">
      <c r="A42" s="9" t="s">
        <v>785</v>
      </c>
      <c r="B42" s="14" t="s">
        <v>478</v>
      </c>
      <c r="C42" s="31" t="s">
        <v>732</v>
      </c>
      <c r="D42" s="20" t="s">
        <v>88</v>
      </c>
      <c r="E42" s="7">
        <v>41662</v>
      </c>
      <c r="F42" s="7">
        <v>44485</v>
      </c>
      <c r="G42" s="13"/>
      <c r="H42" s="8">
        <f t="shared" si="5"/>
        <v>44849</v>
      </c>
      <c r="I42" s="11">
        <f t="shared" ca="1" si="1"/>
        <v>172</v>
      </c>
      <c r="J42" s="9" t="str">
        <f t="shared" ca="1" si="2"/>
        <v>NOT DUE</v>
      </c>
      <c r="K42" s="31"/>
      <c r="L42" s="10"/>
    </row>
    <row r="43" spans="1:12" x14ac:dyDescent="0.3">
      <c r="A43" s="9" t="s">
        <v>786</v>
      </c>
      <c r="B43" s="14" t="s">
        <v>478</v>
      </c>
      <c r="C43" s="31" t="s">
        <v>733</v>
      </c>
      <c r="D43" s="20" t="s">
        <v>88</v>
      </c>
      <c r="E43" s="7">
        <v>41662</v>
      </c>
      <c r="F43" s="7">
        <v>44485</v>
      </c>
      <c r="G43" s="13"/>
      <c r="H43" s="8">
        <f t="shared" si="5"/>
        <v>44849</v>
      </c>
      <c r="I43" s="11">
        <f t="shared" ca="1" si="1"/>
        <v>172</v>
      </c>
      <c r="J43" s="9" t="str">
        <f t="shared" ca="1" si="2"/>
        <v>NOT DUE</v>
      </c>
      <c r="K43" s="31"/>
      <c r="L43" s="10"/>
    </row>
    <row r="44" spans="1:12" x14ac:dyDescent="0.3">
      <c r="A44" s="9" t="s">
        <v>787</v>
      </c>
      <c r="B44" s="14" t="s">
        <v>478</v>
      </c>
      <c r="C44" s="31" t="s">
        <v>734</v>
      </c>
      <c r="D44" s="20" t="s">
        <v>88</v>
      </c>
      <c r="E44" s="7">
        <v>41662</v>
      </c>
      <c r="F44" s="7">
        <v>44462</v>
      </c>
      <c r="G44" s="13"/>
      <c r="H44" s="8">
        <f t="shared" si="5"/>
        <v>44826</v>
      </c>
      <c r="I44" s="11">
        <f t="shared" ca="1" si="1"/>
        <v>149</v>
      </c>
      <c r="J44" s="9" t="str">
        <f t="shared" ca="1" si="2"/>
        <v>NOT DUE</v>
      </c>
      <c r="K44" s="31"/>
      <c r="L44" s="109"/>
    </row>
    <row r="45" spans="1:12" ht="27.6" x14ac:dyDescent="0.3">
      <c r="A45" s="9" t="s">
        <v>788</v>
      </c>
      <c r="B45" s="14" t="s">
        <v>735</v>
      </c>
      <c r="C45" s="31" t="s">
        <v>736</v>
      </c>
      <c r="D45" s="20" t="s">
        <v>88</v>
      </c>
      <c r="E45" s="7">
        <v>41662</v>
      </c>
      <c r="F45" s="7">
        <v>44462</v>
      </c>
      <c r="G45" s="13"/>
      <c r="H45" s="8">
        <f t="shared" si="5"/>
        <v>44826</v>
      </c>
      <c r="I45" s="11">
        <f t="shared" ca="1" si="1"/>
        <v>149</v>
      </c>
      <c r="J45" s="9" t="str">
        <f t="shared" ca="1" si="2"/>
        <v>NOT DUE</v>
      </c>
      <c r="K45" s="31"/>
      <c r="L45" s="109"/>
    </row>
    <row r="46" spans="1:12" x14ac:dyDescent="0.3">
      <c r="A46" s="9" t="s">
        <v>789</v>
      </c>
      <c r="B46" s="14" t="s">
        <v>737</v>
      </c>
      <c r="C46" s="31" t="s">
        <v>738</v>
      </c>
      <c r="D46" s="20" t="s">
        <v>88</v>
      </c>
      <c r="E46" s="7">
        <v>41662</v>
      </c>
      <c r="F46" s="7">
        <v>44485</v>
      </c>
      <c r="G46" s="13"/>
      <c r="H46" s="8">
        <f t="shared" si="5"/>
        <v>44849</v>
      </c>
      <c r="I46" s="11">
        <f t="shared" ca="1" si="1"/>
        <v>172</v>
      </c>
      <c r="J46" s="9" t="str">
        <f t="shared" ca="1" si="2"/>
        <v>NOT DUE</v>
      </c>
      <c r="K46" s="31"/>
      <c r="L46" s="10"/>
    </row>
    <row r="47" spans="1:12" ht="41.4" x14ac:dyDescent="0.3">
      <c r="A47" s="9" t="s">
        <v>790</v>
      </c>
      <c r="B47" s="14" t="s">
        <v>739</v>
      </c>
      <c r="C47" s="31" t="s">
        <v>740</v>
      </c>
      <c r="D47" s="20" t="s">
        <v>2</v>
      </c>
      <c r="E47" s="7">
        <v>41662</v>
      </c>
      <c r="F47" s="7">
        <f>F39</f>
        <v>44649</v>
      </c>
      <c r="G47" s="13"/>
      <c r="H47" s="8">
        <f>EDATE(F47-1,1)</f>
        <v>44679</v>
      </c>
      <c r="I47" s="11">
        <f t="shared" ca="1" si="1"/>
        <v>2</v>
      </c>
      <c r="J47" s="9" t="str">
        <f t="shared" ca="1" si="2"/>
        <v>NOT DUE</v>
      </c>
      <c r="K47" s="31"/>
      <c r="L47" s="10"/>
    </row>
    <row r="48" spans="1:12" ht="27.6" x14ac:dyDescent="0.3">
      <c r="A48" s="9" t="s">
        <v>791</v>
      </c>
      <c r="B48" s="14" t="s">
        <v>741</v>
      </c>
      <c r="C48" s="31" t="s">
        <v>742</v>
      </c>
      <c r="D48" s="20" t="s">
        <v>2</v>
      </c>
      <c r="E48" s="7">
        <v>41662</v>
      </c>
      <c r="F48" s="7">
        <f>F47</f>
        <v>44649</v>
      </c>
      <c r="G48" s="13"/>
      <c r="H48" s="8">
        <f>EDATE(F48-1,1)</f>
        <v>44679</v>
      </c>
      <c r="I48" s="11">
        <f t="shared" ca="1" si="1"/>
        <v>2</v>
      </c>
      <c r="J48" s="9" t="str">
        <f t="shared" ca="1" si="2"/>
        <v>NOT DUE</v>
      </c>
      <c r="K48" s="31"/>
      <c r="L48" s="10"/>
    </row>
    <row r="49" spans="1:12" ht="27.6" x14ac:dyDescent="0.3">
      <c r="A49" s="9" t="s">
        <v>792</v>
      </c>
      <c r="B49" s="32" t="s">
        <v>743</v>
      </c>
      <c r="C49" s="31" t="s">
        <v>744</v>
      </c>
      <c r="D49" s="20" t="s">
        <v>2</v>
      </c>
      <c r="E49" s="7">
        <v>41662</v>
      </c>
      <c r="F49" s="7">
        <f>F48</f>
        <v>44649</v>
      </c>
      <c r="G49" s="13"/>
      <c r="H49" s="8">
        <f>EDATE(F49-1,1)</f>
        <v>44679</v>
      </c>
      <c r="I49" s="11">
        <f t="shared" ca="1" si="1"/>
        <v>2</v>
      </c>
      <c r="J49" s="9" t="str">
        <f t="shared" ca="1" si="2"/>
        <v>NOT DUE</v>
      </c>
      <c r="K49" s="31"/>
      <c r="L49" s="10"/>
    </row>
    <row r="50" spans="1:12" ht="27.6" x14ac:dyDescent="0.3">
      <c r="A50" s="9" t="s">
        <v>3229</v>
      </c>
      <c r="B50" s="32" t="s">
        <v>2310</v>
      </c>
      <c r="C50" s="31" t="s">
        <v>2308</v>
      </c>
      <c r="D50" s="20" t="s">
        <v>2309</v>
      </c>
      <c r="E50" s="7">
        <v>41662</v>
      </c>
      <c r="F50" s="7">
        <v>43471</v>
      </c>
      <c r="G50" s="13"/>
      <c r="H50" s="8">
        <f>DATE(YEAR(F50)+5,MONTH(F50),DAY(F50)-1)</f>
        <v>45296</v>
      </c>
      <c r="I50" s="11">
        <f t="shared" ref="I50" ca="1" si="6">IF(ISBLANK(H50),"",H50-DATE(YEAR(NOW()),MONTH(NOW()),DAY(NOW())))</f>
        <v>619</v>
      </c>
      <c r="J50" s="9" t="str">
        <f t="shared" ref="J50" ca="1" si="7">IF(I50="","",IF(I50&lt;0,"OVERDUE","NOT DUE"))</f>
        <v>NOT DUE</v>
      </c>
      <c r="K50" s="31"/>
      <c r="L50" s="10"/>
    </row>
    <row r="51" spans="1:12" x14ac:dyDescent="0.3">
      <c r="A51" s="111"/>
    </row>
    <row r="52" spans="1:12" x14ac:dyDescent="0.3">
      <c r="A52" s="111"/>
    </row>
    <row r="53" spans="1:12" x14ac:dyDescent="0.3">
      <c r="A53" s="111"/>
    </row>
    <row r="54" spans="1:12" x14ac:dyDescent="0.3">
      <c r="A54" s="111"/>
      <c r="B54" s="112" t="s">
        <v>2808</v>
      </c>
      <c r="C54" s="113"/>
      <c r="D54" s="117" t="s">
        <v>2807</v>
      </c>
      <c r="H54" s="112" t="s">
        <v>2806</v>
      </c>
      <c r="I54" s="114"/>
    </row>
    <row r="55" spans="1:12" x14ac:dyDescent="0.3">
      <c r="A55" s="111"/>
      <c r="E55" s="115"/>
      <c r="F55" s="115"/>
      <c r="I55" s="115"/>
      <c r="J55" s="115"/>
    </row>
    <row r="56" spans="1:12" x14ac:dyDescent="0.3">
      <c r="A56" s="111"/>
      <c r="C56" s="122" t="str">
        <f>'Windlass Starboard Side'!C56</f>
        <v>ELBERT F. NUFABLE</v>
      </c>
      <c r="E56" s="149" t="str">
        <f>C56</f>
        <v>ELBERT F. NUFABLE</v>
      </c>
      <c r="F56" s="149"/>
      <c r="G56" s="149"/>
      <c r="I56" s="149" t="s">
        <v>3269</v>
      </c>
      <c r="J56" s="149"/>
      <c r="K56" s="149"/>
    </row>
    <row r="57" spans="1:12" x14ac:dyDescent="0.3">
      <c r="A57" s="111"/>
      <c r="C57" s="116" t="s">
        <v>3230</v>
      </c>
      <c r="E57" s="150" t="s">
        <v>2454</v>
      </c>
      <c r="F57" s="150"/>
      <c r="G57" s="150"/>
      <c r="I57" s="151" t="s">
        <v>2805</v>
      </c>
      <c r="J57" s="151"/>
      <c r="K57" s="151"/>
    </row>
    <row r="58" spans="1:12" x14ac:dyDescent="0.3">
      <c r="A58" s="111"/>
    </row>
  </sheetData>
  <sheetProtection selectLockedCells="1"/>
  <mergeCells count="13">
    <mergeCell ref="E56:G56"/>
    <mergeCell ref="I56:K56"/>
    <mergeCell ref="E57:G57"/>
    <mergeCell ref="I57:K57"/>
    <mergeCell ref="A4:B4"/>
    <mergeCell ref="D4:E4"/>
    <mergeCell ref="A5:B5"/>
    <mergeCell ref="A1:B1"/>
    <mergeCell ref="D1:E1"/>
    <mergeCell ref="A2:B2"/>
    <mergeCell ref="D2:E2"/>
    <mergeCell ref="A3:B3"/>
    <mergeCell ref="D3:E3"/>
  </mergeCells>
  <phoneticPr fontId="11" type="noConversion"/>
  <conditionalFormatting sqref="J8:J49">
    <cfRule type="cellIs" dxfId="210" priority="3" operator="equal">
      <formula>"overdue"</formula>
    </cfRule>
  </conditionalFormatting>
  <conditionalFormatting sqref="J50">
    <cfRule type="cellIs" dxfId="209"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F0"/>
  </sheetPr>
  <dimension ref="A1:L57"/>
  <sheetViews>
    <sheetView topLeftCell="A4" workbookViewId="0">
      <selection activeCell="F16" sqref="F16"/>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793</v>
      </c>
      <c r="D3" s="148" t="s">
        <v>8</v>
      </c>
      <c r="E3" s="148"/>
      <c r="F3" s="3" t="s">
        <v>1220</v>
      </c>
    </row>
    <row r="4" spans="1:12" ht="18" customHeight="1" x14ac:dyDescent="0.3">
      <c r="A4" s="147" t="s">
        <v>21</v>
      </c>
      <c r="B4" s="147"/>
      <c r="C4" s="17" t="s">
        <v>801</v>
      </c>
      <c r="D4" s="148" t="s">
        <v>9</v>
      </c>
      <c r="E4" s="148"/>
      <c r="F4" s="13"/>
    </row>
    <row r="5" spans="1:12" ht="18" customHeight="1" x14ac:dyDescent="0.3">
      <c r="A5" s="147" t="s">
        <v>22</v>
      </c>
      <c r="B5" s="147"/>
      <c r="C5" s="18" t="s">
        <v>641</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1221</v>
      </c>
      <c r="B8" s="14" t="s">
        <v>683</v>
      </c>
      <c r="C8" s="31" t="s">
        <v>393</v>
      </c>
      <c r="D8" s="20" t="s">
        <v>2</v>
      </c>
      <c r="E8" s="7">
        <v>41662</v>
      </c>
      <c r="F8" s="7">
        <f>'Windlass Port Side'!F8</f>
        <v>44649</v>
      </c>
      <c r="G8" s="13"/>
      <c r="H8" s="8">
        <f t="shared" ref="H8:H15" si="0">EDATE(F8-1,1)</f>
        <v>44679</v>
      </c>
      <c r="I8" s="11">
        <f t="shared" ref="I8:I49" ca="1" si="1">IF(ISBLANK(H8),"",H8-DATE(YEAR(NOW()),MONTH(NOW()),DAY(NOW())))</f>
        <v>2</v>
      </c>
      <c r="J8" s="9" t="str">
        <f t="shared" ref="J8:J49" ca="1" si="2">IF(I8="","",IF(I8&lt;0,"OVERDUE","NOT DUE"))</f>
        <v>NOT DUE</v>
      </c>
      <c r="K8" s="31"/>
      <c r="L8" s="109"/>
    </row>
    <row r="9" spans="1:12" x14ac:dyDescent="0.3">
      <c r="A9" s="9" t="s">
        <v>1222</v>
      </c>
      <c r="B9" s="14" t="s">
        <v>794</v>
      </c>
      <c r="C9" s="31" t="s">
        <v>795</v>
      </c>
      <c r="D9" s="20" t="s">
        <v>2</v>
      </c>
      <c r="E9" s="7">
        <v>41662</v>
      </c>
      <c r="F9" s="7">
        <f>'Windlass Port Side'!F9</f>
        <v>44649</v>
      </c>
      <c r="G9" s="13"/>
      <c r="H9" s="8">
        <f t="shared" si="0"/>
        <v>44679</v>
      </c>
      <c r="I9" s="11">
        <f t="shared" ca="1" si="1"/>
        <v>2</v>
      </c>
      <c r="J9" s="9" t="str">
        <f t="shared" ca="1" si="2"/>
        <v>NOT DUE</v>
      </c>
      <c r="K9" s="31"/>
      <c r="L9" s="10"/>
    </row>
    <row r="10" spans="1:12" x14ac:dyDescent="0.3">
      <c r="A10" s="9" t="s">
        <v>1223</v>
      </c>
      <c r="B10" s="14" t="s">
        <v>796</v>
      </c>
      <c r="C10" s="31" t="s">
        <v>795</v>
      </c>
      <c r="D10" s="20" t="s">
        <v>2</v>
      </c>
      <c r="E10" s="7">
        <v>41662</v>
      </c>
      <c r="F10" s="7">
        <f t="shared" ref="F10:F15" si="3">F9</f>
        <v>44649</v>
      </c>
      <c r="G10" s="13"/>
      <c r="H10" s="8">
        <f t="shared" si="0"/>
        <v>44679</v>
      </c>
      <c r="I10" s="11">
        <f t="shared" ca="1" si="1"/>
        <v>2</v>
      </c>
      <c r="J10" s="9" t="str">
        <f t="shared" ca="1" si="2"/>
        <v>NOT DUE</v>
      </c>
      <c r="K10" s="31"/>
      <c r="L10" s="10"/>
    </row>
    <row r="11" spans="1:12" x14ac:dyDescent="0.3">
      <c r="A11" s="9" t="s">
        <v>1224</v>
      </c>
      <c r="B11" s="14" t="s">
        <v>743</v>
      </c>
      <c r="C11" s="31" t="s">
        <v>795</v>
      </c>
      <c r="D11" s="20" t="s">
        <v>2</v>
      </c>
      <c r="E11" s="7">
        <v>41662</v>
      </c>
      <c r="F11" s="7">
        <f t="shared" si="3"/>
        <v>44649</v>
      </c>
      <c r="G11" s="13"/>
      <c r="H11" s="8">
        <f t="shared" si="0"/>
        <v>44679</v>
      </c>
      <c r="I11" s="11">
        <f t="shared" ca="1" si="1"/>
        <v>2</v>
      </c>
      <c r="J11" s="9" t="str">
        <f t="shared" ca="1" si="2"/>
        <v>NOT DUE</v>
      </c>
      <c r="K11" s="31"/>
      <c r="L11" s="10"/>
    </row>
    <row r="12" spans="1:12" x14ac:dyDescent="0.3">
      <c r="A12" s="9" t="s">
        <v>1225</v>
      </c>
      <c r="B12" s="14" t="s">
        <v>684</v>
      </c>
      <c r="C12" s="31" t="s">
        <v>685</v>
      </c>
      <c r="D12" s="20" t="s">
        <v>2</v>
      </c>
      <c r="E12" s="7">
        <v>41662</v>
      </c>
      <c r="F12" s="7">
        <f t="shared" si="3"/>
        <v>44649</v>
      </c>
      <c r="G12" s="13"/>
      <c r="H12" s="8">
        <f t="shared" si="0"/>
        <v>44679</v>
      </c>
      <c r="I12" s="11">
        <f t="shared" ca="1" si="1"/>
        <v>2</v>
      </c>
      <c r="J12" s="9" t="str">
        <f t="shared" ca="1" si="2"/>
        <v>NOT DUE</v>
      </c>
      <c r="K12" s="31"/>
      <c r="L12" s="10"/>
    </row>
    <row r="13" spans="1:12" x14ac:dyDescent="0.3">
      <c r="A13" s="9" t="s">
        <v>1226</v>
      </c>
      <c r="B13" s="32" t="s">
        <v>688</v>
      </c>
      <c r="C13" s="31" t="s">
        <v>689</v>
      </c>
      <c r="D13" s="20" t="s">
        <v>2</v>
      </c>
      <c r="E13" s="7">
        <v>41662</v>
      </c>
      <c r="F13" s="7">
        <f t="shared" si="3"/>
        <v>44649</v>
      </c>
      <c r="G13" s="13"/>
      <c r="H13" s="8">
        <f t="shared" si="0"/>
        <v>44679</v>
      </c>
      <c r="I13" s="11">
        <f t="shared" ca="1" si="1"/>
        <v>2</v>
      </c>
      <c r="J13" s="9" t="str">
        <f t="shared" ca="1" si="2"/>
        <v>NOT DUE</v>
      </c>
      <c r="K13" s="31"/>
      <c r="L13" s="10" t="s">
        <v>2287</v>
      </c>
    </row>
    <row r="14" spans="1:12" x14ac:dyDescent="0.3">
      <c r="A14" s="9" t="s">
        <v>1227</v>
      </c>
      <c r="B14" s="14" t="s">
        <v>690</v>
      </c>
      <c r="C14" s="31" t="s">
        <v>691</v>
      </c>
      <c r="D14" s="20" t="s">
        <v>2</v>
      </c>
      <c r="E14" s="7">
        <v>41662</v>
      </c>
      <c r="F14" s="7">
        <f t="shared" si="3"/>
        <v>44649</v>
      </c>
      <c r="G14" s="7"/>
      <c r="H14" s="8">
        <f t="shared" si="0"/>
        <v>44679</v>
      </c>
      <c r="I14" s="11">
        <f t="shared" ca="1" si="1"/>
        <v>2</v>
      </c>
      <c r="J14" s="9" t="str">
        <f t="shared" ca="1" si="2"/>
        <v>NOT DUE</v>
      </c>
      <c r="K14" s="31"/>
      <c r="L14" s="10"/>
    </row>
    <row r="15" spans="1:12" ht="27.6" x14ac:dyDescent="0.3">
      <c r="A15" s="9" t="s">
        <v>1228</v>
      </c>
      <c r="B15" s="14" t="s">
        <v>692</v>
      </c>
      <c r="C15" s="31" t="s">
        <v>693</v>
      </c>
      <c r="D15" s="20" t="s">
        <v>2</v>
      </c>
      <c r="E15" s="7">
        <v>41662</v>
      </c>
      <c r="F15" s="7">
        <f t="shared" si="3"/>
        <v>44649</v>
      </c>
      <c r="G15" s="13"/>
      <c r="H15" s="8">
        <f t="shared" si="0"/>
        <v>44679</v>
      </c>
      <c r="I15" s="11">
        <f t="shared" ca="1" si="1"/>
        <v>2</v>
      </c>
      <c r="J15" s="9" t="str">
        <f t="shared" ca="1" si="2"/>
        <v>NOT DUE</v>
      </c>
      <c r="K15" s="31"/>
      <c r="L15" s="10"/>
    </row>
    <row r="16" spans="1:12" x14ac:dyDescent="0.3">
      <c r="A16" s="9" t="s">
        <v>1229</v>
      </c>
      <c r="B16" s="14" t="s">
        <v>694</v>
      </c>
      <c r="C16" s="31" t="s">
        <v>695</v>
      </c>
      <c r="D16" s="20" t="s">
        <v>378</v>
      </c>
      <c r="E16" s="7">
        <v>41662</v>
      </c>
      <c r="F16" s="7">
        <f>'Windlass Starboard Side'!F16</f>
        <v>44649</v>
      </c>
      <c r="G16" s="13"/>
      <c r="H16" s="8">
        <f>DATE(YEAR(F16),MONTH(F16)+3,DAY(F16)-1)</f>
        <v>44740</v>
      </c>
      <c r="I16" s="11">
        <f t="shared" ca="1" si="1"/>
        <v>63</v>
      </c>
      <c r="J16" s="9" t="str">
        <f t="shared" ca="1" si="2"/>
        <v>NOT DUE</v>
      </c>
      <c r="K16" s="31"/>
      <c r="L16" s="10"/>
    </row>
    <row r="17" spans="1:12" ht="24.9" customHeight="1" x14ac:dyDescent="0.3">
      <c r="A17" s="9" t="s">
        <v>1230</v>
      </c>
      <c r="B17" s="14" t="s">
        <v>700</v>
      </c>
      <c r="C17" s="31" t="s">
        <v>701</v>
      </c>
      <c r="D17" s="20" t="s">
        <v>88</v>
      </c>
      <c r="E17" s="7">
        <v>41662</v>
      </c>
      <c r="F17" s="7">
        <f>'Windlass Port Side'!F18</f>
        <v>44629</v>
      </c>
      <c r="G17" s="13"/>
      <c r="H17" s="8">
        <f>DATE(YEAR(F17)+1,MONTH(F17),DAY(F17)-1)</f>
        <v>44993</v>
      </c>
      <c r="I17" s="11">
        <f t="shared" ca="1" si="1"/>
        <v>316</v>
      </c>
      <c r="J17" s="9" t="str">
        <f t="shared" ca="1" si="2"/>
        <v>NOT DUE</v>
      </c>
      <c r="K17" s="31" t="s">
        <v>745</v>
      </c>
      <c r="L17" s="109"/>
    </row>
    <row r="18" spans="1:12" ht="15" customHeight="1" x14ac:dyDescent="0.3">
      <c r="A18" s="9" t="s">
        <v>1231</v>
      </c>
      <c r="B18" s="14" t="s">
        <v>491</v>
      </c>
      <c r="C18" s="31" t="s">
        <v>702</v>
      </c>
      <c r="D18" s="20" t="s">
        <v>88</v>
      </c>
      <c r="E18" s="7">
        <v>41662</v>
      </c>
      <c r="F18" s="7">
        <f>'Windlass Starboard Side'!F18</f>
        <v>44629</v>
      </c>
      <c r="G18" s="13"/>
      <c r="H18" s="8">
        <f>DATE(YEAR(F18)+1,MONTH(F18),DAY(F18)-1)</f>
        <v>44993</v>
      </c>
      <c r="I18" s="11">
        <f t="shared" ca="1" si="1"/>
        <v>316</v>
      </c>
      <c r="J18" s="9" t="str">
        <f t="shared" ca="1" si="2"/>
        <v>NOT DUE</v>
      </c>
      <c r="K18" s="31"/>
      <c r="L18" s="10" t="s">
        <v>1515</v>
      </c>
    </row>
    <row r="19" spans="1:12" x14ac:dyDescent="0.3">
      <c r="A19" s="9" t="s">
        <v>1232</v>
      </c>
      <c r="B19" s="14" t="s">
        <v>703</v>
      </c>
      <c r="C19" s="31" t="s">
        <v>704</v>
      </c>
      <c r="D19" s="20" t="s">
        <v>88</v>
      </c>
      <c r="E19" s="7">
        <v>41662</v>
      </c>
      <c r="F19" s="7">
        <f>'Windlass Starboard Side'!F19</f>
        <v>44485</v>
      </c>
      <c r="G19" s="13"/>
      <c r="H19" s="8">
        <f>DATE(YEAR(F19)+1,MONTH(F19),DAY(F19)-1)</f>
        <v>44849</v>
      </c>
      <c r="I19" s="11">
        <f t="shared" ca="1" si="1"/>
        <v>172</v>
      </c>
      <c r="J19" s="9" t="str">
        <f t="shared" ca="1" si="2"/>
        <v>NOT DUE</v>
      </c>
      <c r="K19" s="31"/>
      <c r="L19" s="10"/>
    </row>
    <row r="20" spans="1:12" x14ac:dyDescent="0.3">
      <c r="A20" s="9" t="s">
        <v>1233</v>
      </c>
      <c r="B20" s="14" t="s">
        <v>707</v>
      </c>
      <c r="C20" s="31" t="s">
        <v>693</v>
      </c>
      <c r="D20" s="20" t="s">
        <v>88</v>
      </c>
      <c r="E20" s="7">
        <v>41662</v>
      </c>
      <c r="F20" s="7">
        <f>'Windlass Starboard Side'!F20</f>
        <v>44485</v>
      </c>
      <c r="G20" s="13"/>
      <c r="H20" s="8">
        <f>DATE(YEAR(F20)+1,MONTH(F20),DAY(F20)-1)</f>
        <v>44849</v>
      </c>
      <c r="I20" s="11">
        <f t="shared" ca="1" si="1"/>
        <v>172</v>
      </c>
      <c r="J20" s="9" t="str">
        <f t="shared" ca="1" si="2"/>
        <v>NOT DUE</v>
      </c>
      <c r="K20" s="31"/>
      <c r="L20" s="10"/>
    </row>
    <row r="21" spans="1:12" x14ac:dyDescent="0.3">
      <c r="A21" s="9" t="s">
        <v>1234</v>
      </c>
      <c r="B21" s="14" t="s">
        <v>708</v>
      </c>
      <c r="C21" s="31" t="s">
        <v>709</v>
      </c>
      <c r="D21" s="20" t="s">
        <v>88</v>
      </c>
      <c r="E21" s="7">
        <v>41662</v>
      </c>
      <c r="F21" s="7">
        <f>'Windlass Starboard Side'!F21</f>
        <v>44485</v>
      </c>
      <c r="G21" s="13"/>
      <c r="H21" s="8">
        <f>DATE(YEAR(F21)+1,MONTH(F21),DAY(F21)-1)</f>
        <v>44849</v>
      </c>
      <c r="I21" s="11">
        <f t="shared" ca="1" si="1"/>
        <v>172</v>
      </c>
      <c r="J21" s="9" t="str">
        <f t="shared" ca="1" si="2"/>
        <v>NOT DUE</v>
      </c>
      <c r="K21" s="31"/>
      <c r="L21" s="10"/>
    </row>
    <row r="22" spans="1:12" x14ac:dyDescent="0.3">
      <c r="A22" s="9" t="s">
        <v>1235</v>
      </c>
      <c r="B22" s="14" t="s">
        <v>491</v>
      </c>
      <c r="C22" s="31" t="s">
        <v>710</v>
      </c>
      <c r="D22" s="20" t="s">
        <v>1</v>
      </c>
      <c r="E22" s="7">
        <v>41662</v>
      </c>
      <c r="F22" s="7">
        <v>44649</v>
      </c>
      <c r="G22" s="13"/>
      <c r="H22" s="8">
        <f t="shared" ref="H22:H27" si="4">DATE(YEAR(F22),MONTH(F22)+6,DAY(F22)-1)</f>
        <v>44832</v>
      </c>
      <c r="I22" s="11">
        <f t="shared" ca="1" si="1"/>
        <v>155</v>
      </c>
      <c r="J22" s="9" t="str">
        <f t="shared" ca="1" si="2"/>
        <v>NOT DUE</v>
      </c>
      <c r="K22" s="31"/>
      <c r="L22" s="10"/>
    </row>
    <row r="23" spans="1:12" x14ac:dyDescent="0.3">
      <c r="A23" s="9" t="s">
        <v>1236</v>
      </c>
      <c r="B23" s="14" t="s">
        <v>711</v>
      </c>
      <c r="C23" s="31" t="s">
        <v>710</v>
      </c>
      <c r="D23" s="20" t="s">
        <v>1</v>
      </c>
      <c r="E23" s="7">
        <v>41662</v>
      </c>
      <c r="F23" s="7">
        <v>44649</v>
      </c>
      <c r="G23" s="13"/>
      <c r="H23" s="8">
        <f t="shared" si="4"/>
        <v>44832</v>
      </c>
      <c r="I23" s="11">
        <f t="shared" ca="1" si="1"/>
        <v>155</v>
      </c>
      <c r="J23" s="9" t="str">
        <f t="shared" ca="1" si="2"/>
        <v>NOT DUE</v>
      </c>
      <c r="K23" s="31"/>
      <c r="L23" s="10"/>
    </row>
    <row r="24" spans="1:12" x14ac:dyDescent="0.3">
      <c r="A24" s="9" t="s">
        <v>1237</v>
      </c>
      <c r="B24" s="14" t="s">
        <v>712</v>
      </c>
      <c r="C24" s="31" t="s">
        <v>713</v>
      </c>
      <c r="D24" s="20" t="s">
        <v>1</v>
      </c>
      <c r="E24" s="7">
        <v>41662</v>
      </c>
      <c r="F24" s="7">
        <f>'Windlass Starboard Side'!F24</f>
        <v>44649</v>
      </c>
      <c r="G24" s="13"/>
      <c r="H24" s="8">
        <f t="shared" si="4"/>
        <v>44832</v>
      </c>
      <c r="I24" s="11">
        <f t="shared" ca="1" si="1"/>
        <v>155</v>
      </c>
      <c r="J24" s="9" t="str">
        <f t="shared" ca="1" si="2"/>
        <v>NOT DUE</v>
      </c>
      <c r="K24" s="31"/>
      <c r="L24" s="10"/>
    </row>
    <row r="25" spans="1:12" x14ac:dyDescent="0.3">
      <c r="A25" s="9" t="s">
        <v>1238</v>
      </c>
      <c r="B25" s="14" t="s">
        <v>797</v>
      </c>
      <c r="C25" s="31" t="s">
        <v>713</v>
      </c>
      <c r="D25" s="20" t="s">
        <v>1</v>
      </c>
      <c r="E25" s="7">
        <v>41662</v>
      </c>
      <c r="F25" s="7">
        <f>'Windlass Starboard Side'!F25</f>
        <v>44649</v>
      </c>
      <c r="G25" s="13"/>
      <c r="H25" s="8">
        <f t="shared" si="4"/>
        <v>44832</v>
      </c>
      <c r="I25" s="11">
        <f t="shared" ca="1" si="1"/>
        <v>155</v>
      </c>
      <c r="J25" s="9" t="str">
        <f t="shared" ca="1" si="2"/>
        <v>NOT DUE</v>
      </c>
      <c r="K25" s="31"/>
      <c r="L25" s="10"/>
    </row>
    <row r="26" spans="1:12" x14ac:dyDescent="0.3">
      <c r="A26" s="9" t="s">
        <v>1239</v>
      </c>
      <c r="B26" s="14" t="s">
        <v>715</v>
      </c>
      <c r="C26" s="31" t="s">
        <v>716</v>
      </c>
      <c r="D26" s="20" t="s">
        <v>1</v>
      </c>
      <c r="E26" s="7">
        <v>41662</v>
      </c>
      <c r="F26" s="7">
        <f>'Windlass Starboard Side'!F26</f>
        <v>44649</v>
      </c>
      <c r="G26" s="13"/>
      <c r="H26" s="8">
        <f t="shared" si="4"/>
        <v>44832</v>
      </c>
      <c r="I26" s="11">
        <f t="shared" ca="1" si="1"/>
        <v>155</v>
      </c>
      <c r="J26" s="9" t="str">
        <f t="shared" ca="1" si="2"/>
        <v>NOT DUE</v>
      </c>
      <c r="K26" s="31"/>
      <c r="L26" s="10"/>
    </row>
    <row r="27" spans="1:12" x14ac:dyDescent="0.3">
      <c r="A27" s="9" t="s">
        <v>1240</v>
      </c>
      <c r="B27" s="14" t="s">
        <v>690</v>
      </c>
      <c r="C27" s="31" t="s">
        <v>716</v>
      </c>
      <c r="D27" s="20" t="s">
        <v>1</v>
      </c>
      <c r="E27" s="7">
        <v>41662</v>
      </c>
      <c r="F27" s="7">
        <f>'Windlass Starboard Side'!F27</f>
        <v>44649</v>
      </c>
      <c r="G27" s="13"/>
      <c r="H27" s="8">
        <f t="shared" si="4"/>
        <v>44832</v>
      </c>
      <c r="I27" s="11">
        <f t="shared" ca="1" si="1"/>
        <v>155</v>
      </c>
      <c r="J27" s="9" t="str">
        <f t="shared" ca="1" si="2"/>
        <v>NOT DUE</v>
      </c>
      <c r="K27" s="31"/>
      <c r="L27" s="10"/>
    </row>
    <row r="28" spans="1:12" ht="27.6" x14ac:dyDescent="0.3">
      <c r="A28" s="9" t="s">
        <v>1241</v>
      </c>
      <c r="B28" s="14" t="s">
        <v>718</v>
      </c>
      <c r="C28" s="31" t="s">
        <v>719</v>
      </c>
      <c r="D28" s="20" t="s">
        <v>378</v>
      </c>
      <c r="E28" s="7">
        <v>41662</v>
      </c>
      <c r="F28" s="7">
        <f>'Windlass Starboard Side'!F28</f>
        <v>44649</v>
      </c>
      <c r="G28" s="13"/>
      <c r="H28" s="8">
        <f>DATE(YEAR(F28),MONTH(F28)+3,DAY(F28)-1)</f>
        <v>44740</v>
      </c>
      <c r="I28" s="11">
        <f t="shared" ca="1" si="1"/>
        <v>63</v>
      </c>
      <c r="J28" s="9" t="str">
        <f t="shared" ca="1" si="2"/>
        <v>NOT DUE</v>
      </c>
      <c r="K28" s="31" t="s">
        <v>799</v>
      </c>
      <c r="L28" s="10"/>
    </row>
    <row r="29" spans="1:12" x14ac:dyDescent="0.3">
      <c r="A29" s="9" t="s">
        <v>1242</v>
      </c>
      <c r="B29" s="14" t="s">
        <v>684</v>
      </c>
      <c r="C29" s="31" t="s">
        <v>720</v>
      </c>
      <c r="D29" s="20" t="s">
        <v>88</v>
      </c>
      <c r="E29" s="7">
        <v>41662</v>
      </c>
      <c r="F29" s="7">
        <v>44485</v>
      </c>
      <c r="G29" s="13"/>
      <c r="H29" s="8">
        <f>DATE(YEAR(F29)+1,MONTH(F29),DAY(F29)-1)</f>
        <v>44849</v>
      </c>
      <c r="I29" s="11">
        <f t="shared" ca="1" si="1"/>
        <v>172</v>
      </c>
      <c r="J29" s="9" t="str">
        <f t="shared" ca="1" si="2"/>
        <v>NOT DUE</v>
      </c>
      <c r="K29" s="31"/>
      <c r="L29" s="10"/>
    </row>
    <row r="30" spans="1:12" ht="27.6" x14ac:dyDescent="0.3">
      <c r="A30" s="9" t="s">
        <v>1243</v>
      </c>
      <c r="B30" s="14" t="s">
        <v>684</v>
      </c>
      <c r="C30" s="31" t="s">
        <v>721</v>
      </c>
      <c r="D30" s="20" t="s">
        <v>88</v>
      </c>
      <c r="E30" s="7">
        <v>41662</v>
      </c>
      <c r="F30" s="7">
        <v>44485</v>
      </c>
      <c r="G30" s="13"/>
      <c r="H30" s="8">
        <f>DATE(YEAR(F30)+1,MONTH(F30),DAY(F30)-1)</f>
        <v>44849</v>
      </c>
      <c r="I30" s="11">
        <f t="shared" ca="1" si="1"/>
        <v>172</v>
      </c>
      <c r="J30" s="9" t="str">
        <f t="shared" ca="1" si="2"/>
        <v>NOT DUE</v>
      </c>
      <c r="K30" s="31"/>
      <c r="L30" s="10"/>
    </row>
    <row r="31" spans="1:12" ht="27.6" x14ac:dyDescent="0.3">
      <c r="A31" s="9" t="s">
        <v>1244</v>
      </c>
      <c r="B31" s="14" t="s">
        <v>722</v>
      </c>
      <c r="C31" s="31" t="s">
        <v>723</v>
      </c>
      <c r="D31" s="20" t="s">
        <v>1</v>
      </c>
      <c r="E31" s="7">
        <v>41662</v>
      </c>
      <c r="F31" s="7">
        <v>44645</v>
      </c>
      <c r="G31" s="13"/>
      <c r="H31" s="8">
        <f>DATE(YEAR(F31),MONTH(F31)+6,DAY(F31)-1)</f>
        <v>44828</v>
      </c>
      <c r="I31" s="11">
        <f t="shared" ca="1" si="1"/>
        <v>151</v>
      </c>
      <c r="J31" s="9" t="str">
        <f t="shared" ca="1" si="2"/>
        <v>NOT DUE</v>
      </c>
      <c r="K31" s="31"/>
      <c r="L31" s="10"/>
    </row>
    <row r="32" spans="1:12" ht="24.9" customHeight="1" x14ac:dyDescent="0.3">
      <c r="A32" s="9" t="s">
        <v>1245</v>
      </c>
      <c r="B32" s="14" t="s">
        <v>722</v>
      </c>
      <c r="C32" s="31" t="s">
        <v>724</v>
      </c>
      <c r="D32" s="20" t="s">
        <v>1</v>
      </c>
      <c r="E32" s="7">
        <v>41662</v>
      </c>
      <c r="F32" s="105">
        <f>'Windlass Port Side'!F34</f>
        <v>44629</v>
      </c>
      <c r="G32" s="13"/>
      <c r="H32" s="8">
        <f>DATE(YEAR(F32),MONTH(F32)+6,DAY(F32)-1)</f>
        <v>44812</v>
      </c>
      <c r="I32" s="11">
        <f t="shared" ca="1" si="1"/>
        <v>135</v>
      </c>
      <c r="J32" s="9" t="str">
        <f t="shared" ca="1" si="2"/>
        <v>NOT DUE</v>
      </c>
      <c r="K32" s="31" t="s">
        <v>747</v>
      </c>
      <c r="L32" s="109"/>
    </row>
    <row r="33" spans="1:12" ht="24.9" customHeight="1" x14ac:dyDescent="0.3">
      <c r="A33" s="9" t="s">
        <v>1246</v>
      </c>
      <c r="B33" s="32" t="s">
        <v>725</v>
      </c>
      <c r="C33" s="31" t="s">
        <v>724</v>
      </c>
      <c r="D33" s="20" t="s">
        <v>1</v>
      </c>
      <c r="E33" s="7">
        <v>41662</v>
      </c>
      <c r="F33" s="105">
        <f>F32</f>
        <v>44629</v>
      </c>
      <c r="G33" s="13"/>
      <c r="H33" s="8">
        <f>DATE(YEAR(F33),MONTH(F33)+6,DAY(F33)-1)</f>
        <v>44812</v>
      </c>
      <c r="I33" s="11">
        <f t="shared" ca="1" si="1"/>
        <v>135</v>
      </c>
      <c r="J33" s="9" t="str">
        <f t="shared" ca="1" si="2"/>
        <v>NOT DUE</v>
      </c>
      <c r="K33" s="31" t="s">
        <v>747</v>
      </c>
      <c r="L33" s="109"/>
    </row>
    <row r="34" spans="1:12" ht="24.9" customHeight="1" x14ac:dyDescent="0.3">
      <c r="A34" s="9" t="s">
        <v>1247</v>
      </c>
      <c r="B34" s="32" t="s">
        <v>725</v>
      </c>
      <c r="C34" s="31" t="s">
        <v>726</v>
      </c>
      <c r="D34" s="20" t="s">
        <v>2</v>
      </c>
      <c r="E34" s="7">
        <v>41662</v>
      </c>
      <c r="F34" s="7">
        <f>F35</f>
        <v>44649</v>
      </c>
      <c r="G34" s="13"/>
      <c r="H34" s="8">
        <f>EDATE(F34-1,1)</f>
        <v>44679</v>
      </c>
      <c r="I34" s="11">
        <f t="shared" ca="1" si="1"/>
        <v>2</v>
      </c>
      <c r="J34" s="9" t="str">
        <f t="shared" ca="1" si="2"/>
        <v>NOT DUE</v>
      </c>
      <c r="K34" s="31"/>
      <c r="L34" s="10"/>
    </row>
    <row r="35" spans="1:12" ht="24.9" customHeight="1" x14ac:dyDescent="0.3">
      <c r="A35" s="9" t="s">
        <v>1248</v>
      </c>
      <c r="B35" s="32" t="s">
        <v>725</v>
      </c>
      <c r="C35" s="31" t="s">
        <v>727</v>
      </c>
      <c r="D35" s="20" t="s">
        <v>2</v>
      </c>
      <c r="E35" s="7">
        <v>41662</v>
      </c>
      <c r="F35" s="7">
        <f>F14</f>
        <v>44649</v>
      </c>
      <c r="G35" s="13"/>
      <c r="H35" s="8">
        <f>EDATE(F35-1,1)</f>
        <v>44679</v>
      </c>
      <c r="I35" s="11">
        <f t="shared" ca="1" si="1"/>
        <v>2</v>
      </c>
      <c r="J35" s="9" t="str">
        <f t="shared" ca="1" si="2"/>
        <v>NOT DUE</v>
      </c>
      <c r="K35" s="31"/>
      <c r="L35" s="10"/>
    </row>
    <row r="36" spans="1:12" ht="24.9" customHeight="1" x14ac:dyDescent="0.3">
      <c r="A36" s="9" t="s">
        <v>1249</v>
      </c>
      <c r="B36" s="32" t="s">
        <v>725</v>
      </c>
      <c r="C36" s="31" t="s">
        <v>728</v>
      </c>
      <c r="D36" s="20" t="s">
        <v>2</v>
      </c>
      <c r="E36" s="7">
        <v>41662</v>
      </c>
      <c r="F36" s="7">
        <f>F35</f>
        <v>44649</v>
      </c>
      <c r="G36" s="13"/>
      <c r="H36" s="8">
        <f>EDATE(F36-1,1)</f>
        <v>44679</v>
      </c>
      <c r="I36" s="11">
        <f t="shared" ca="1" si="1"/>
        <v>2</v>
      </c>
      <c r="J36" s="9" t="str">
        <f t="shared" ca="1" si="2"/>
        <v>NOT DUE</v>
      </c>
      <c r="K36" s="31"/>
      <c r="L36" s="10"/>
    </row>
    <row r="37" spans="1:12" ht="24.9" customHeight="1" x14ac:dyDescent="0.3">
      <c r="A37" s="9" t="s">
        <v>1250</v>
      </c>
      <c r="B37" s="32" t="s">
        <v>725</v>
      </c>
      <c r="C37" s="31" t="s">
        <v>729</v>
      </c>
      <c r="D37" s="20" t="s">
        <v>2</v>
      </c>
      <c r="E37" s="7">
        <v>41662</v>
      </c>
      <c r="F37" s="7">
        <f>F36</f>
        <v>44649</v>
      </c>
      <c r="G37" s="13"/>
      <c r="H37" s="8">
        <f>EDATE(F37-1,1)</f>
        <v>44679</v>
      </c>
      <c r="I37" s="11">
        <f t="shared" ca="1" si="1"/>
        <v>2</v>
      </c>
      <c r="J37" s="9" t="str">
        <f t="shared" ca="1" si="2"/>
        <v>NOT DUE</v>
      </c>
      <c r="K37" s="31"/>
      <c r="L37" s="10"/>
    </row>
    <row r="38" spans="1:12" ht="24.9" customHeight="1" x14ac:dyDescent="0.3">
      <c r="A38" s="9" t="s">
        <v>1251</v>
      </c>
      <c r="B38" s="14" t="s">
        <v>375</v>
      </c>
      <c r="C38" s="31" t="s">
        <v>730</v>
      </c>
      <c r="D38" s="20" t="s">
        <v>88</v>
      </c>
      <c r="E38" s="7">
        <v>41662</v>
      </c>
      <c r="F38" s="7">
        <v>44485</v>
      </c>
      <c r="G38" s="13"/>
      <c r="H38" s="8">
        <f t="shared" ref="H38:H44" si="5">DATE(YEAR(F38)+1,MONTH(F38),DAY(F38)-1)</f>
        <v>44849</v>
      </c>
      <c r="I38" s="11">
        <f t="shared" ca="1" si="1"/>
        <v>172</v>
      </c>
      <c r="J38" s="9" t="str">
        <f t="shared" ca="1" si="2"/>
        <v>NOT DUE</v>
      </c>
      <c r="K38" s="31" t="s">
        <v>748</v>
      </c>
      <c r="L38" s="10"/>
    </row>
    <row r="39" spans="1:12" x14ac:dyDescent="0.3">
      <c r="A39" s="9" t="s">
        <v>1252</v>
      </c>
      <c r="B39" s="14" t="s">
        <v>375</v>
      </c>
      <c r="C39" s="31" t="s">
        <v>731</v>
      </c>
      <c r="D39" s="20" t="s">
        <v>88</v>
      </c>
      <c r="E39" s="7">
        <v>41662</v>
      </c>
      <c r="F39" s="7">
        <v>44485</v>
      </c>
      <c r="G39" s="13"/>
      <c r="H39" s="8">
        <f t="shared" si="5"/>
        <v>44849</v>
      </c>
      <c r="I39" s="11">
        <f t="shared" ca="1" si="1"/>
        <v>172</v>
      </c>
      <c r="J39" s="9" t="str">
        <f t="shared" ca="1" si="2"/>
        <v>NOT DUE</v>
      </c>
      <c r="K39" s="31"/>
      <c r="L39" s="10"/>
    </row>
    <row r="40" spans="1:12" ht="40.5" customHeight="1" x14ac:dyDescent="0.3">
      <c r="A40" s="9" t="s">
        <v>1253</v>
      </c>
      <c r="B40" s="14" t="s">
        <v>478</v>
      </c>
      <c r="C40" s="31" t="s">
        <v>732</v>
      </c>
      <c r="D40" s="20" t="s">
        <v>88</v>
      </c>
      <c r="E40" s="7">
        <v>41662</v>
      </c>
      <c r="F40" s="7">
        <v>44485</v>
      </c>
      <c r="G40" s="13"/>
      <c r="H40" s="8">
        <f t="shared" si="5"/>
        <v>44849</v>
      </c>
      <c r="I40" s="11">
        <f t="shared" ca="1" si="1"/>
        <v>172</v>
      </c>
      <c r="J40" s="9" t="str">
        <f t="shared" ca="1" si="2"/>
        <v>NOT DUE</v>
      </c>
      <c r="K40" s="31"/>
      <c r="L40" s="10"/>
    </row>
    <row r="41" spans="1:12" x14ac:dyDescent="0.3">
      <c r="A41" s="9" t="s">
        <v>1254</v>
      </c>
      <c r="B41" s="14" t="s">
        <v>798</v>
      </c>
      <c r="C41" s="31" t="s">
        <v>733</v>
      </c>
      <c r="D41" s="20" t="s">
        <v>88</v>
      </c>
      <c r="E41" s="7">
        <v>41662</v>
      </c>
      <c r="F41" s="7">
        <v>44485</v>
      </c>
      <c r="G41" s="13"/>
      <c r="H41" s="8">
        <f t="shared" si="5"/>
        <v>44849</v>
      </c>
      <c r="I41" s="11">
        <f t="shared" ca="1" si="1"/>
        <v>172</v>
      </c>
      <c r="J41" s="9" t="str">
        <f t="shared" ca="1" si="2"/>
        <v>NOT DUE</v>
      </c>
      <c r="K41" s="31"/>
      <c r="L41" s="10"/>
    </row>
    <row r="42" spans="1:12" x14ac:dyDescent="0.3">
      <c r="A42" s="9" t="s">
        <v>1255</v>
      </c>
      <c r="B42" s="14" t="s">
        <v>478</v>
      </c>
      <c r="C42" s="31" t="s">
        <v>734</v>
      </c>
      <c r="D42" s="20" t="s">
        <v>88</v>
      </c>
      <c r="E42" s="7">
        <v>41662</v>
      </c>
      <c r="F42" s="7">
        <v>44485</v>
      </c>
      <c r="G42" s="13"/>
      <c r="H42" s="8">
        <f t="shared" si="5"/>
        <v>44849</v>
      </c>
      <c r="I42" s="11">
        <f t="shared" ca="1" si="1"/>
        <v>172</v>
      </c>
      <c r="J42" s="9" t="str">
        <f t="shared" ca="1" si="2"/>
        <v>NOT DUE</v>
      </c>
      <c r="K42" s="31"/>
      <c r="L42" s="10"/>
    </row>
    <row r="43" spans="1:12" ht="27.6" x14ac:dyDescent="0.3">
      <c r="A43" s="9" t="s">
        <v>1256</v>
      </c>
      <c r="B43" s="14" t="s">
        <v>735</v>
      </c>
      <c r="C43" s="31" t="s">
        <v>736</v>
      </c>
      <c r="D43" s="20" t="s">
        <v>88</v>
      </c>
      <c r="E43" s="7">
        <v>41662</v>
      </c>
      <c r="F43" s="7">
        <v>44485</v>
      </c>
      <c r="G43" s="13"/>
      <c r="H43" s="8">
        <f t="shared" si="5"/>
        <v>44849</v>
      </c>
      <c r="I43" s="11">
        <f t="shared" ca="1" si="1"/>
        <v>172</v>
      </c>
      <c r="J43" s="9" t="str">
        <f t="shared" ca="1" si="2"/>
        <v>NOT DUE</v>
      </c>
      <c r="K43" s="31"/>
      <c r="L43" s="10"/>
    </row>
    <row r="44" spans="1:12" x14ac:dyDescent="0.3">
      <c r="A44" s="9" t="s">
        <v>1257</v>
      </c>
      <c r="B44" s="14" t="s">
        <v>737</v>
      </c>
      <c r="C44" s="31" t="s">
        <v>738</v>
      </c>
      <c r="D44" s="20" t="s">
        <v>88</v>
      </c>
      <c r="E44" s="7">
        <v>41662</v>
      </c>
      <c r="F44" s="7">
        <v>44485</v>
      </c>
      <c r="G44" s="13"/>
      <c r="H44" s="8">
        <f t="shared" si="5"/>
        <v>44849</v>
      </c>
      <c r="I44" s="11">
        <f t="shared" ca="1" si="1"/>
        <v>172</v>
      </c>
      <c r="J44" s="9" t="str">
        <f t="shared" ca="1" si="2"/>
        <v>NOT DUE</v>
      </c>
      <c r="K44" s="31"/>
      <c r="L44" s="10"/>
    </row>
    <row r="45" spans="1:12" ht="41.4" x14ac:dyDescent="0.3">
      <c r="A45" s="9" t="s">
        <v>1258</v>
      </c>
      <c r="B45" s="32" t="s">
        <v>739</v>
      </c>
      <c r="C45" s="31" t="s">
        <v>740</v>
      </c>
      <c r="D45" s="20" t="s">
        <v>2</v>
      </c>
      <c r="E45" s="7">
        <v>41662</v>
      </c>
      <c r="F45" s="7">
        <f>F37</f>
        <v>44649</v>
      </c>
      <c r="G45" s="13"/>
      <c r="H45" s="8">
        <f>EDATE(F45-1,1)</f>
        <v>44679</v>
      </c>
      <c r="I45" s="11">
        <f t="shared" ca="1" si="1"/>
        <v>2</v>
      </c>
      <c r="J45" s="9" t="str">
        <f t="shared" ca="1" si="2"/>
        <v>NOT DUE</v>
      </c>
      <c r="K45" s="31"/>
      <c r="L45" s="10"/>
    </row>
    <row r="46" spans="1:12" ht="27.6" x14ac:dyDescent="0.3">
      <c r="A46" s="9" t="s">
        <v>1259</v>
      </c>
      <c r="B46" s="32" t="s">
        <v>741</v>
      </c>
      <c r="C46" s="31" t="s">
        <v>742</v>
      </c>
      <c r="D46" s="20" t="s">
        <v>2</v>
      </c>
      <c r="E46" s="7">
        <v>41662</v>
      </c>
      <c r="F46" s="7">
        <f>F45</f>
        <v>44649</v>
      </c>
      <c r="G46" s="13"/>
      <c r="H46" s="8">
        <f>EDATE(F46-1,1)</f>
        <v>44679</v>
      </c>
      <c r="I46" s="11">
        <f t="shared" ca="1" si="1"/>
        <v>2</v>
      </c>
      <c r="J46" s="9" t="str">
        <f t="shared" ca="1" si="2"/>
        <v>NOT DUE</v>
      </c>
      <c r="K46" s="31"/>
      <c r="L46" s="10"/>
    </row>
    <row r="47" spans="1:12" ht="27.6" x14ac:dyDescent="0.3">
      <c r="A47" s="9" t="s">
        <v>2311</v>
      </c>
      <c r="B47" s="32" t="s">
        <v>2310</v>
      </c>
      <c r="C47" s="31" t="s">
        <v>2308</v>
      </c>
      <c r="D47" s="20" t="s">
        <v>2309</v>
      </c>
      <c r="E47" s="7">
        <v>41662</v>
      </c>
      <c r="F47" s="7">
        <v>44344</v>
      </c>
      <c r="G47" s="13"/>
      <c r="H47" s="8">
        <f>DATE(YEAR(F47)+5,MONTH(F47),DAY(F47)-1)</f>
        <v>46169</v>
      </c>
      <c r="I47" s="11">
        <f t="shared" ca="1" si="1"/>
        <v>1492</v>
      </c>
      <c r="J47" s="9" t="str">
        <f t="shared" ca="1" si="2"/>
        <v>NOT DUE</v>
      </c>
      <c r="K47" s="31"/>
      <c r="L47" s="10"/>
    </row>
    <row r="48" spans="1:12" ht="20.25" customHeight="1" x14ac:dyDescent="0.3">
      <c r="A48" s="9" t="s">
        <v>2312</v>
      </c>
      <c r="B48" s="31" t="s">
        <v>1583</v>
      </c>
      <c r="C48" s="31" t="s">
        <v>1806</v>
      </c>
      <c r="D48" s="67" t="s">
        <v>2</v>
      </c>
      <c r="E48" s="7">
        <v>41662</v>
      </c>
      <c r="F48" s="7">
        <f>F46</f>
        <v>44649</v>
      </c>
      <c r="G48" s="13"/>
      <c r="H48" s="8">
        <f>EDATE(F48-1,1)</f>
        <v>44679</v>
      </c>
      <c r="I48" s="11">
        <f t="shared" ca="1" si="1"/>
        <v>2</v>
      </c>
      <c r="J48" s="9" t="str">
        <f t="shared" ca="1" si="2"/>
        <v>NOT DUE</v>
      </c>
      <c r="K48" s="65"/>
      <c r="L48" s="65"/>
    </row>
    <row r="49" spans="1:12" ht="26.25" customHeight="1" x14ac:dyDescent="0.3">
      <c r="A49" s="9" t="s">
        <v>2399</v>
      </c>
      <c r="B49" s="31" t="s">
        <v>1585</v>
      </c>
      <c r="C49" s="31" t="s">
        <v>1845</v>
      </c>
      <c r="D49" s="20" t="s">
        <v>2</v>
      </c>
      <c r="E49" s="7">
        <v>41662</v>
      </c>
      <c r="F49" s="7">
        <f>F48</f>
        <v>44649</v>
      </c>
      <c r="G49" s="13"/>
      <c r="H49" s="8">
        <f>EDATE(F49-1,1)</f>
        <v>44679</v>
      </c>
      <c r="I49" s="11">
        <f t="shared" ca="1" si="1"/>
        <v>2</v>
      </c>
      <c r="J49" s="9" t="str">
        <f t="shared" ca="1" si="2"/>
        <v>NOT DUE</v>
      </c>
      <c r="K49" s="65"/>
      <c r="L49" s="65"/>
    </row>
    <row r="50" spans="1:12" ht="21.75" customHeight="1" x14ac:dyDescent="0.3">
      <c r="A50" s="111"/>
    </row>
    <row r="51" spans="1:12" x14ac:dyDescent="0.3">
      <c r="A51" s="111"/>
    </row>
    <row r="52" spans="1:12" x14ac:dyDescent="0.3">
      <c r="A52" s="111"/>
    </row>
    <row r="53" spans="1:12" x14ac:dyDescent="0.3">
      <c r="A53" s="111"/>
      <c r="B53" s="112" t="s">
        <v>2808</v>
      </c>
      <c r="C53" s="113"/>
      <c r="D53" s="117" t="s">
        <v>2807</v>
      </c>
      <c r="H53" s="112" t="s">
        <v>2806</v>
      </c>
      <c r="I53" s="114"/>
    </row>
    <row r="54" spans="1:12" x14ac:dyDescent="0.3">
      <c r="A54" s="111"/>
      <c r="E54" s="115"/>
      <c r="F54" s="115"/>
      <c r="I54" s="115"/>
      <c r="J54" s="115"/>
    </row>
    <row r="55" spans="1:12" x14ac:dyDescent="0.3">
      <c r="A55" s="111"/>
      <c r="C55" s="122" t="str">
        <f>'Windlass Port Side'!C56</f>
        <v>ELBERT F. NUFABLE</v>
      </c>
      <c r="E55" s="149" t="str">
        <f>C55</f>
        <v>ELBERT F. NUFABLE</v>
      </c>
      <c r="F55" s="149"/>
      <c r="G55" s="149"/>
      <c r="I55" s="149" t="s">
        <v>3269</v>
      </c>
      <c r="J55" s="149"/>
      <c r="K55" s="149"/>
    </row>
    <row r="56" spans="1:12" x14ac:dyDescent="0.3">
      <c r="A56" s="111"/>
      <c r="C56" s="116" t="s">
        <v>3230</v>
      </c>
      <c r="E56" s="150" t="s">
        <v>2454</v>
      </c>
      <c r="F56" s="150"/>
      <c r="G56" s="150"/>
      <c r="I56" s="151" t="s">
        <v>2805</v>
      </c>
      <c r="J56" s="151"/>
      <c r="K56" s="151"/>
    </row>
    <row r="57" spans="1:12" x14ac:dyDescent="0.3">
      <c r="A57" s="111"/>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208" priority="3" operator="equal">
      <formula>"overdue"</formula>
    </cfRule>
  </conditionalFormatting>
  <conditionalFormatting sqref="J47">
    <cfRule type="cellIs" dxfId="207" priority="2" operator="equal">
      <formula>"overdue"</formula>
    </cfRule>
  </conditionalFormatting>
  <conditionalFormatting sqref="J48:J49">
    <cfRule type="cellIs" dxfId="206" priority="1" operator="equal">
      <formula>"overdue"</formula>
    </cfRule>
  </conditionalFormatting>
  <pageMargins left="0.7" right="0.7" top="0.75" bottom="0.75"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F0"/>
  </sheetPr>
  <dimension ref="A1:L57"/>
  <sheetViews>
    <sheetView topLeftCell="B10" workbookViewId="0">
      <selection activeCell="I33" sqref="I33"/>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800</v>
      </c>
      <c r="D3" s="148" t="s">
        <v>8</v>
      </c>
      <c r="E3" s="148"/>
      <c r="F3" s="3" t="s">
        <v>1260</v>
      </c>
    </row>
    <row r="4" spans="1:12" ht="18" customHeight="1" x14ac:dyDescent="0.3">
      <c r="A4" s="147" t="s">
        <v>21</v>
      </c>
      <c r="B4" s="147"/>
      <c r="C4" s="17" t="s">
        <v>801</v>
      </c>
      <c r="D4" s="148" t="s">
        <v>9</v>
      </c>
      <c r="E4" s="148"/>
      <c r="F4" s="13"/>
    </row>
    <row r="5" spans="1:12" ht="18" customHeight="1" x14ac:dyDescent="0.3">
      <c r="A5" s="147" t="s">
        <v>22</v>
      </c>
      <c r="B5" s="147"/>
      <c r="C5" s="18" t="s">
        <v>641</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1261</v>
      </c>
      <c r="B8" s="14" t="s">
        <v>683</v>
      </c>
      <c r="C8" s="31" t="s">
        <v>393</v>
      </c>
      <c r="D8" s="20" t="s">
        <v>2</v>
      </c>
      <c r="E8" s="7">
        <v>41662</v>
      </c>
      <c r="F8" s="7">
        <f>'Moor. Winch - Fore Star. Side'!F8</f>
        <v>44649</v>
      </c>
      <c r="G8" s="13"/>
      <c r="H8" s="8">
        <f t="shared" ref="H8:H15" si="0">EDATE(F8-1,1)</f>
        <v>44679</v>
      </c>
      <c r="I8" s="11">
        <f t="shared" ref="I8:I49" ca="1" si="1">IF(ISBLANK(H8),"",H8-DATE(YEAR(NOW()),MONTH(NOW()),DAY(NOW())))</f>
        <v>2</v>
      </c>
      <c r="J8" s="9" t="str">
        <f t="shared" ref="J8:J49" ca="1" si="2">IF(I8="","",IF(I8&lt;0,"OVERDUE","NOT DUE"))</f>
        <v>NOT DUE</v>
      </c>
      <c r="K8" s="31"/>
      <c r="L8" s="109"/>
    </row>
    <row r="9" spans="1:12" x14ac:dyDescent="0.3">
      <c r="A9" s="9" t="s">
        <v>1262</v>
      </c>
      <c r="B9" s="14" t="s">
        <v>794</v>
      </c>
      <c r="C9" s="31" t="s">
        <v>795</v>
      </c>
      <c r="D9" s="20" t="s">
        <v>2</v>
      </c>
      <c r="E9" s="7">
        <v>41662</v>
      </c>
      <c r="F9" s="7">
        <f>'Moor. Winch - Fore Star. Side'!F9</f>
        <v>44649</v>
      </c>
      <c r="G9" s="13"/>
      <c r="H9" s="8">
        <f t="shared" si="0"/>
        <v>44679</v>
      </c>
      <c r="I9" s="11">
        <f t="shared" ca="1" si="1"/>
        <v>2</v>
      </c>
      <c r="J9" s="9" t="str">
        <f t="shared" ca="1" si="2"/>
        <v>NOT DUE</v>
      </c>
      <c r="K9" s="31"/>
      <c r="L9" s="10"/>
    </row>
    <row r="10" spans="1:12" x14ac:dyDescent="0.3">
      <c r="A10" s="9" t="s">
        <v>1263</v>
      </c>
      <c r="B10" s="14" t="s">
        <v>796</v>
      </c>
      <c r="C10" s="31" t="s">
        <v>795</v>
      </c>
      <c r="D10" s="20" t="s">
        <v>2</v>
      </c>
      <c r="E10" s="7">
        <v>41662</v>
      </c>
      <c r="F10" s="7">
        <f t="shared" ref="F10:F15" si="3">F9</f>
        <v>44649</v>
      </c>
      <c r="G10" s="13"/>
      <c r="H10" s="8">
        <f t="shared" si="0"/>
        <v>44679</v>
      </c>
      <c r="I10" s="11">
        <f t="shared" ca="1" si="1"/>
        <v>2</v>
      </c>
      <c r="J10" s="9" t="str">
        <f t="shared" ca="1" si="2"/>
        <v>NOT DUE</v>
      </c>
      <c r="K10" s="31"/>
      <c r="L10" s="10"/>
    </row>
    <row r="11" spans="1:12" x14ac:dyDescent="0.3">
      <c r="A11" s="9" t="s">
        <v>1264</v>
      </c>
      <c r="B11" s="14" t="s">
        <v>743</v>
      </c>
      <c r="C11" s="31" t="s">
        <v>795</v>
      </c>
      <c r="D11" s="20" t="s">
        <v>2</v>
      </c>
      <c r="E11" s="7">
        <v>41662</v>
      </c>
      <c r="F11" s="7">
        <f t="shared" si="3"/>
        <v>44649</v>
      </c>
      <c r="G11" s="13"/>
      <c r="H11" s="8">
        <f t="shared" si="0"/>
        <v>44679</v>
      </c>
      <c r="I11" s="11">
        <f t="shared" ca="1" si="1"/>
        <v>2</v>
      </c>
      <c r="J11" s="9" t="str">
        <f t="shared" ca="1" si="2"/>
        <v>NOT DUE</v>
      </c>
      <c r="K11" s="31"/>
      <c r="L11" s="10"/>
    </row>
    <row r="12" spans="1:12" x14ac:dyDescent="0.3">
      <c r="A12" s="9" t="s">
        <v>1265</v>
      </c>
      <c r="B12" s="14" t="s">
        <v>684</v>
      </c>
      <c r="C12" s="31" t="s">
        <v>685</v>
      </c>
      <c r="D12" s="20" t="s">
        <v>2</v>
      </c>
      <c r="E12" s="7">
        <v>41662</v>
      </c>
      <c r="F12" s="7">
        <f t="shared" si="3"/>
        <v>44649</v>
      </c>
      <c r="G12" s="13"/>
      <c r="H12" s="8">
        <f t="shared" si="0"/>
        <v>44679</v>
      </c>
      <c r="I12" s="11">
        <f t="shared" ca="1" si="1"/>
        <v>2</v>
      </c>
      <c r="J12" s="9" t="str">
        <f t="shared" ca="1" si="2"/>
        <v>NOT DUE</v>
      </c>
      <c r="K12" s="31"/>
      <c r="L12" s="10"/>
    </row>
    <row r="13" spans="1:12" x14ac:dyDescent="0.3">
      <c r="A13" s="9" t="s">
        <v>1266</v>
      </c>
      <c r="B13" s="32" t="s">
        <v>688</v>
      </c>
      <c r="C13" s="31" t="s">
        <v>689</v>
      </c>
      <c r="D13" s="20" t="s">
        <v>2</v>
      </c>
      <c r="E13" s="7">
        <v>41662</v>
      </c>
      <c r="F13" s="7">
        <f t="shared" si="3"/>
        <v>44649</v>
      </c>
      <c r="G13" s="7"/>
      <c r="H13" s="8">
        <f t="shared" si="0"/>
        <v>44679</v>
      </c>
      <c r="I13" s="11">
        <f t="shared" ca="1" si="1"/>
        <v>2</v>
      </c>
      <c r="J13" s="9" t="str">
        <f t="shared" ca="1" si="2"/>
        <v>NOT DUE</v>
      </c>
      <c r="K13" s="31"/>
      <c r="L13" s="10" t="s">
        <v>2287</v>
      </c>
    </row>
    <row r="14" spans="1:12" x14ac:dyDescent="0.3">
      <c r="A14" s="9" t="s">
        <v>1267</v>
      </c>
      <c r="B14" s="14" t="s">
        <v>690</v>
      </c>
      <c r="C14" s="31" t="s">
        <v>691</v>
      </c>
      <c r="D14" s="20" t="s">
        <v>2</v>
      </c>
      <c r="E14" s="7">
        <v>41662</v>
      </c>
      <c r="F14" s="7">
        <f t="shared" si="3"/>
        <v>44649</v>
      </c>
      <c r="G14" s="13"/>
      <c r="H14" s="8">
        <f t="shared" si="0"/>
        <v>44679</v>
      </c>
      <c r="I14" s="11">
        <f t="shared" ca="1" si="1"/>
        <v>2</v>
      </c>
      <c r="J14" s="9" t="str">
        <f t="shared" ca="1" si="2"/>
        <v>NOT DUE</v>
      </c>
      <c r="K14" s="31"/>
      <c r="L14" s="10"/>
    </row>
    <row r="15" spans="1:12" ht="27.6" x14ac:dyDescent="0.3">
      <c r="A15" s="9" t="s">
        <v>1268</v>
      </c>
      <c r="B15" s="14" t="s">
        <v>692</v>
      </c>
      <c r="C15" s="31" t="s">
        <v>693</v>
      </c>
      <c r="D15" s="20" t="s">
        <v>2</v>
      </c>
      <c r="E15" s="7">
        <v>41662</v>
      </c>
      <c r="F15" s="7">
        <f t="shared" si="3"/>
        <v>44649</v>
      </c>
      <c r="G15" s="13"/>
      <c r="H15" s="8">
        <f t="shared" si="0"/>
        <v>44679</v>
      </c>
      <c r="I15" s="11">
        <f t="shared" ca="1" si="1"/>
        <v>2</v>
      </c>
      <c r="J15" s="9" t="str">
        <f t="shared" ca="1" si="2"/>
        <v>NOT DUE</v>
      </c>
      <c r="K15" s="31"/>
      <c r="L15" s="10"/>
    </row>
    <row r="16" spans="1:12" x14ac:dyDescent="0.3">
      <c r="A16" s="9" t="s">
        <v>1269</v>
      </c>
      <c r="B16" s="14" t="s">
        <v>694</v>
      </c>
      <c r="C16" s="31" t="s">
        <v>695</v>
      </c>
      <c r="D16" s="20" t="s">
        <v>378</v>
      </c>
      <c r="E16" s="7">
        <v>41662</v>
      </c>
      <c r="F16" s="7">
        <v>44649</v>
      </c>
      <c r="G16" s="13"/>
      <c r="H16" s="8">
        <f>DATE(YEAR(F16),MONTH(F16)+3,DAY(F16)-1)</f>
        <v>44740</v>
      </c>
      <c r="I16" s="11">
        <f t="shared" ca="1" si="1"/>
        <v>63</v>
      </c>
      <c r="J16" s="9" t="str">
        <f t="shared" ca="1" si="2"/>
        <v>NOT DUE</v>
      </c>
      <c r="K16" s="31"/>
      <c r="L16" s="10"/>
    </row>
    <row r="17" spans="1:12" ht="24.9" customHeight="1" x14ac:dyDescent="0.3">
      <c r="A17" s="9" t="s">
        <v>1270</v>
      </c>
      <c r="B17" s="14" t="s">
        <v>700</v>
      </c>
      <c r="C17" s="31" t="s">
        <v>701</v>
      </c>
      <c r="D17" s="20" t="s">
        <v>88</v>
      </c>
      <c r="E17" s="7">
        <v>41662</v>
      </c>
      <c r="F17" s="7">
        <f>'Moor. Winch - Fore Star. Side'!F17</f>
        <v>44629</v>
      </c>
      <c r="G17" s="13"/>
      <c r="H17" s="8">
        <f>DATE(YEAR(F17)+1,MONTH(F17),DAY(F17)-1)</f>
        <v>44993</v>
      </c>
      <c r="I17" s="11">
        <f t="shared" ca="1" si="1"/>
        <v>316</v>
      </c>
      <c r="J17" s="9" t="str">
        <f t="shared" ca="1" si="2"/>
        <v>NOT DUE</v>
      </c>
      <c r="K17" s="31" t="s">
        <v>745</v>
      </c>
      <c r="L17" s="109"/>
    </row>
    <row r="18" spans="1:12" ht="15" customHeight="1" x14ac:dyDescent="0.3">
      <c r="A18" s="9" t="s">
        <v>1271</v>
      </c>
      <c r="B18" s="14" t="s">
        <v>491</v>
      </c>
      <c r="C18" s="31" t="s">
        <v>702</v>
      </c>
      <c r="D18" s="20" t="s">
        <v>88</v>
      </c>
      <c r="E18" s="7">
        <v>41662</v>
      </c>
      <c r="F18" s="7">
        <v>44485</v>
      </c>
      <c r="G18" s="13"/>
      <c r="H18" s="8">
        <f>DATE(YEAR(F18)+1,MONTH(F18),DAY(F18)-1)</f>
        <v>44849</v>
      </c>
      <c r="I18" s="11">
        <f t="shared" ca="1" si="1"/>
        <v>172</v>
      </c>
      <c r="J18" s="9" t="str">
        <f t="shared" ca="1" si="2"/>
        <v>NOT DUE</v>
      </c>
      <c r="K18" s="31"/>
      <c r="L18" s="10" t="s">
        <v>1515</v>
      </c>
    </row>
    <row r="19" spans="1:12" x14ac:dyDescent="0.3">
      <c r="A19" s="9" t="s">
        <v>1272</v>
      </c>
      <c r="B19" s="14" t="s">
        <v>703</v>
      </c>
      <c r="C19" s="31" t="s">
        <v>704</v>
      </c>
      <c r="D19" s="20" t="s">
        <v>88</v>
      </c>
      <c r="E19" s="7">
        <v>41662</v>
      </c>
      <c r="F19" s="7">
        <v>44485</v>
      </c>
      <c r="G19" s="13"/>
      <c r="H19" s="8">
        <f>DATE(YEAR(F19)+1,MONTH(F19),DAY(F19)-1)</f>
        <v>44849</v>
      </c>
      <c r="I19" s="11">
        <f t="shared" ca="1" si="1"/>
        <v>172</v>
      </c>
      <c r="J19" s="9" t="str">
        <f t="shared" ca="1" si="2"/>
        <v>NOT DUE</v>
      </c>
      <c r="K19" s="31"/>
      <c r="L19" s="10"/>
    </row>
    <row r="20" spans="1:12" x14ac:dyDescent="0.3">
      <c r="A20" s="9" t="s">
        <v>1273</v>
      </c>
      <c r="B20" s="14" t="s">
        <v>707</v>
      </c>
      <c r="C20" s="31" t="s">
        <v>693</v>
      </c>
      <c r="D20" s="20" t="s">
        <v>88</v>
      </c>
      <c r="E20" s="7">
        <v>41662</v>
      </c>
      <c r="F20" s="7">
        <v>44485</v>
      </c>
      <c r="G20" s="13"/>
      <c r="H20" s="8">
        <f>DATE(YEAR(F20)+1,MONTH(F20),DAY(F20)-1)</f>
        <v>44849</v>
      </c>
      <c r="I20" s="11">
        <f t="shared" ca="1" si="1"/>
        <v>172</v>
      </c>
      <c r="J20" s="9" t="str">
        <f t="shared" ca="1" si="2"/>
        <v>NOT DUE</v>
      </c>
      <c r="K20" s="31"/>
      <c r="L20" s="10"/>
    </row>
    <row r="21" spans="1:12" x14ac:dyDescent="0.3">
      <c r="A21" s="9" t="s">
        <v>1274</v>
      </c>
      <c r="B21" s="14" t="s">
        <v>708</v>
      </c>
      <c r="C21" s="31" t="s">
        <v>709</v>
      </c>
      <c r="D21" s="20" t="s">
        <v>88</v>
      </c>
      <c r="E21" s="7">
        <v>41662</v>
      </c>
      <c r="F21" s="7">
        <v>44485</v>
      </c>
      <c r="G21" s="13"/>
      <c r="H21" s="8">
        <f>DATE(YEAR(F21)+1,MONTH(F21),DAY(F21)-1)</f>
        <v>44849</v>
      </c>
      <c r="I21" s="11">
        <f t="shared" ca="1" si="1"/>
        <v>172</v>
      </c>
      <c r="J21" s="9" t="str">
        <f t="shared" ca="1" si="2"/>
        <v>NOT DUE</v>
      </c>
      <c r="K21" s="31"/>
      <c r="L21" s="10"/>
    </row>
    <row r="22" spans="1:12" x14ac:dyDescent="0.3">
      <c r="A22" s="9" t="s">
        <v>1275</v>
      </c>
      <c r="B22" s="14" t="s">
        <v>491</v>
      </c>
      <c r="C22" s="31" t="s">
        <v>710</v>
      </c>
      <c r="D22" s="20" t="s">
        <v>1</v>
      </c>
      <c r="E22" s="7">
        <v>41662</v>
      </c>
      <c r="F22" s="7">
        <v>44649</v>
      </c>
      <c r="G22" s="13"/>
      <c r="H22" s="8">
        <f t="shared" ref="H22:H27" si="4">DATE(YEAR(F22),MONTH(F22)+6,DAY(F22)-1)</f>
        <v>44832</v>
      </c>
      <c r="I22" s="11">
        <f t="shared" ca="1" si="1"/>
        <v>155</v>
      </c>
      <c r="J22" s="9" t="str">
        <f t="shared" ca="1" si="2"/>
        <v>NOT DUE</v>
      </c>
      <c r="K22" s="31"/>
      <c r="L22" s="10"/>
    </row>
    <row r="23" spans="1:12" x14ac:dyDescent="0.3">
      <c r="A23" s="9" t="s">
        <v>1276</v>
      </c>
      <c r="B23" s="14" t="s">
        <v>711</v>
      </c>
      <c r="C23" s="31" t="s">
        <v>710</v>
      </c>
      <c r="D23" s="20" t="s">
        <v>1</v>
      </c>
      <c r="E23" s="7">
        <v>41662</v>
      </c>
      <c r="F23" s="7">
        <v>44649</v>
      </c>
      <c r="G23" s="13"/>
      <c r="H23" s="8">
        <f t="shared" si="4"/>
        <v>44832</v>
      </c>
      <c r="I23" s="11">
        <f t="shared" ca="1" si="1"/>
        <v>155</v>
      </c>
      <c r="J23" s="9" t="str">
        <f t="shared" ca="1" si="2"/>
        <v>NOT DUE</v>
      </c>
      <c r="K23" s="31"/>
      <c r="L23" s="10"/>
    </row>
    <row r="24" spans="1:12" x14ac:dyDescent="0.3">
      <c r="A24" s="9" t="s">
        <v>1277</v>
      </c>
      <c r="B24" s="14" t="s">
        <v>712</v>
      </c>
      <c r="C24" s="31" t="s">
        <v>713</v>
      </c>
      <c r="D24" s="20" t="s">
        <v>1</v>
      </c>
      <c r="E24" s="7">
        <v>41662</v>
      </c>
      <c r="F24" s="7">
        <v>44649</v>
      </c>
      <c r="G24" s="13"/>
      <c r="H24" s="8">
        <f t="shared" si="4"/>
        <v>44832</v>
      </c>
      <c r="I24" s="11">
        <f t="shared" ca="1" si="1"/>
        <v>155</v>
      </c>
      <c r="J24" s="9" t="str">
        <f t="shared" ca="1" si="2"/>
        <v>NOT DUE</v>
      </c>
      <c r="K24" s="31"/>
      <c r="L24" s="10"/>
    </row>
    <row r="25" spans="1:12" x14ac:dyDescent="0.3">
      <c r="A25" s="9" t="s">
        <v>1278</v>
      </c>
      <c r="B25" s="14" t="s">
        <v>797</v>
      </c>
      <c r="C25" s="31" t="s">
        <v>713</v>
      </c>
      <c r="D25" s="20" t="s">
        <v>1</v>
      </c>
      <c r="E25" s="7">
        <v>41662</v>
      </c>
      <c r="F25" s="7">
        <v>44649</v>
      </c>
      <c r="G25" s="13"/>
      <c r="H25" s="8">
        <f t="shared" si="4"/>
        <v>44832</v>
      </c>
      <c r="I25" s="11">
        <f t="shared" ca="1" si="1"/>
        <v>155</v>
      </c>
      <c r="J25" s="9" t="str">
        <f t="shared" ca="1" si="2"/>
        <v>NOT DUE</v>
      </c>
      <c r="K25" s="31"/>
      <c r="L25" s="10"/>
    </row>
    <row r="26" spans="1:12" x14ac:dyDescent="0.3">
      <c r="A26" s="9" t="s">
        <v>1279</v>
      </c>
      <c r="B26" s="14" t="s">
        <v>715</v>
      </c>
      <c r="C26" s="31" t="s">
        <v>716</v>
      </c>
      <c r="D26" s="20" t="s">
        <v>1</v>
      </c>
      <c r="E26" s="7">
        <v>41662</v>
      </c>
      <c r="F26" s="7">
        <v>44649</v>
      </c>
      <c r="G26" s="13"/>
      <c r="H26" s="8">
        <f t="shared" si="4"/>
        <v>44832</v>
      </c>
      <c r="I26" s="11">
        <f t="shared" ca="1" si="1"/>
        <v>155</v>
      </c>
      <c r="J26" s="9" t="str">
        <f t="shared" ca="1" si="2"/>
        <v>NOT DUE</v>
      </c>
      <c r="K26" s="31"/>
      <c r="L26" s="10"/>
    </row>
    <row r="27" spans="1:12" x14ac:dyDescent="0.3">
      <c r="A27" s="9" t="s">
        <v>1280</v>
      </c>
      <c r="B27" s="14" t="s">
        <v>690</v>
      </c>
      <c r="C27" s="31" t="s">
        <v>716</v>
      </c>
      <c r="D27" s="20" t="s">
        <v>1</v>
      </c>
      <c r="E27" s="7">
        <v>41662</v>
      </c>
      <c r="F27" s="7">
        <v>44649</v>
      </c>
      <c r="G27" s="13"/>
      <c r="H27" s="8">
        <f t="shared" si="4"/>
        <v>44832</v>
      </c>
      <c r="I27" s="11">
        <f t="shared" ca="1" si="1"/>
        <v>155</v>
      </c>
      <c r="J27" s="9" t="str">
        <f t="shared" ca="1" si="2"/>
        <v>NOT DUE</v>
      </c>
      <c r="K27" s="31"/>
      <c r="L27" s="10"/>
    </row>
    <row r="28" spans="1:12" ht="27.6" x14ac:dyDescent="0.3">
      <c r="A28" s="9" t="s">
        <v>1281</v>
      </c>
      <c r="B28" s="14" t="s">
        <v>718</v>
      </c>
      <c r="C28" s="31" t="s">
        <v>719</v>
      </c>
      <c r="D28" s="20" t="s">
        <v>378</v>
      </c>
      <c r="E28" s="7">
        <v>41662</v>
      </c>
      <c r="F28" s="7">
        <v>44649</v>
      </c>
      <c r="G28" s="13"/>
      <c r="H28" s="8">
        <f>DATE(YEAR(F28),MONTH(F28)+3,DAY(F28)-1)</f>
        <v>44740</v>
      </c>
      <c r="I28" s="11">
        <f t="shared" ca="1" si="1"/>
        <v>63</v>
      </c>
      <c r="J28" s="9" t="str">
        <f t="shared" ca="1" si="2"/>
        <v>NOT DUE</v>
      </c>
      <c r="K28" s="31" t="s">
        <v>799</v>
      </c>
      <c r="L28" s="10"/>
    </row>
    <row r="29" spans="1:12" x14ac:dyDescent="0.3">
      <c r="A29" s="9" t="s">
        <v>1282</v>
      </c>
      <c r="B29" s="14" t="s">
        <v>684</v>
      </c>
      <c r="C29" s="31" t="s">
        <v>720</v>
      </c>
      <c r="D29" s="20" t="s">
        <v>88</v>
      </c>
      <c r="E29" s="7">
        <v>41662</v>
      </c>
      <c r="F29" s="7">
        <v>44485</v>
      </c>
      <c r="G29" s="13"/>
      <c r="H29" s="8">
        <f>DATE(YEAR(F29)+1,MONTH(F29),DAY(F29)-1)</f>
        <v>44849</v>
      </c>
      <c r="I29" s="11">
        <f t="shared" ca="1" si="1"/>
        <v>172</v>
      </c>
      <c r="J29" s="9" t="str">
        <f t="shared" ca="1" si="2"/>
        <v>NOT DUE</v>
      </c>
      <c r="K29" s="31"/>
      <c r="L29" s="10"/>
    </row>
    <row r="30" spans="1:12" ht="27.6" x14ac:dyDescent="0.3">
      <c r="A30" s="9" t="s">
        <v>1283</v>
      </c>
      <c r="B30" s="14" t="s">
        <v>684</v>
      </c>
      <c r="C30" s="31" t="s">
        <v>721</v>
      </c>
      <c r="D30" s="20" t="s">
        <v>88</v>
      </c>
      <c r="E30" s="7">
        <v>41662</v>
      </c>
      <c r="F30" s="7">
        <v>44485</v>
      </c>
      <c r="G30" s="13"/>
      <c r="H30" s="8">
        <f>DATE(YEAR(F30)+1,MONTH(F30),DAY(F30)-1)</f>
        <v>44849</v>
      </c>
      <c r="I30" s="11">
        <f t="shared" ca="1" si="1"/>
        <v>172</v>
      </c>
      <c r="J30" s="9" t="str">
        <f t="shared" ca="1" si="2"/>
        <v>NOT DUE</v>
      </c>
      <c r="K30" s="31"/>
      <c r="L30" s="10"/>
    </row>
    <row r="31" spans="1:12" ht="27.6" x14ac:dyDescent="0.3">
      <c r="A31" s="9" t="s">
        <v>1284</v>
      </c>
      <c r="B31" s="14" t="s">
        <v>722</v>
      </c>
      <c r="C31" s="31" t="s">
        <v>723</v>
      </c>
      <c r="D31" s="20" t="s">
        <v>1</v>
      </c>
      <c r="E31" s="7">
        <v>41662</v>
      </c>
      <c r="F31" s="7">
        <v>44645</v>
      </c>
      <c r="G31" s="13"/>
      <c r="H31" s="8">
        <f>DATE(YEAR(F31),MONTH(F31)+6,DAY(F31)-1)</f>
        <v>44828</v>
      </c>
      <c r="I31" s="11">
        <f t="shared" ca="1" si="1"/>
        <v>151</v>
      </c>
      <c r="J31" s="9" t="str">
        <f t="shared" ca="1" si="2"/>
        <v>NOT DUE</v>
      </c>
      <c r="K31" s="31"/>
      <c r="L31" s="10"/>
    </row>
    <row r="32" spans="1:12" ht="24.9" customHeight="1" x14ac:dyDescent="0.3">
      <c r="A32" s="9" t="s">
        <v>1285</v>
      </c>
      <c r="B32" s="14" t="s">
        <v>722</v>
      </c>
      <c r="C32" s="31" t="s">
        <v>724</v>
      </c>
      <c r="D32" s="20" t="s">
        <v>1</v>
      </c>
      <c r="E32" s="7">
        <v>41662</v>
      </c>
      <c r="F32" s="105">
        <f>'Moor. Winch - Fore Star. Side'!F32</f>
        <v>44629</v>
      </c>
      <c r="G32" s="13"/>
      <c r="H32" s="8">
        <f>DATE(YEAR(F32),MONTH(F32)+6,DAY(F32)-1)</f>
        <v>44812</v>
      </c>
      <c r="I32" s="11">
        <f t="shared" ca="1" si="1"/>
        <v>135</v>
      </c>
      <c r="J32" s="9" t="str">
        <f t="shared" ca="1" si="2"/>
        <v>NOT DUE</v>
      </c>
      <c r="K32" s="31" t="s">
        <v>747</v>
      </c>
      <c r="L32" s="109"/>
    </row>
    <row r="33" spans="1:12" ht="24.9" customHeight="1" x14ac:dyDescent="0.3">
      <c r="A33" s="9" t="s">
        <v>1286</v>
      </c>
      <c r="B33" s="32" t="s">
        <v>725</v>
      </c>
      <c r="C33" s="31" t="s">
        <v>724</v>
      </c>
      <c r="D33" s="20" t="s">
        <v>1</v>
      </c>
      <c r="E33" s="7">
        <v>41662</v>
      </c>
      <c r="F33" s="105">
        <f>F32</f>
        <v>44629</v>
      </c>
      <c r="G33" s="13"/>
      <c r="H33" s="8">
        <f>DATE(YEAR(F33),MONTH(F33)+6,DAY(F33)-1)</f>
        <v>44812</v>
      </c>
      <c r="I33" s="11">
        <f t="shared" ca="1" si="1"/>
        <v>135</v>
      </c>
      <c r="J33" s="9" t="str">
        <f t="shared" ca="1" si="2"/>
        <v>NOT DUE</v>
      </c>
      <c r="K33" s="31" t="s">
        <v>747</v>
      </c>
      <c r="L33" s="109"/>
    </row>
    <row r="34" spans="1:12" x14ac:dyDescent="0.3">
      <c r="A34" s="9" t="s">
        <v>1287</v>
      </c>
      <c r="B34" s="32" t="s">
        <v>725</v>
      </c>
      <c r="C34" s="31" t="s">
        <v>726</v>
      </c>
      <c r="D34" s="20" t="s">
        <v>2</v>
      </c>
      <c r="E34" s="7">
        <v>41662</v>
      </c>
      <c r="F34" s="7">
        <f>F15</f>
        <v>44649</v>
      </c>
      <c r="G34" s="13"/>
      <c r="H34" s="8">
        <f>EDATE(F34-1,1)</f>
        <v>44679</v>
      </c>
      <c r="I34" s="11">
        <f t="shared" ca="1" si="1"/>
        <v>2</v>
      </c>
      <c r="J34" s="9" t="str">
        <f t="shared" ca="1" si="2"/>
        <v>NOT DUE</v>
      </c>
      <c r="K34" s="31"/>
      <c r="L34" s="10"/>
    </row>
    <row r="35" spans="1:12" ht="15" customHeight="1" x14ac:dyDescent="0.3">
      <c r="A35" s="9" t="s">
        <v>1288</v>
      </c>
      <c r="B35" s="32" t="s">
        <v>725</v>
      </c>
      <c r="C35" s="31" t="s">
        <v>727</v>
      </c>
      <c r="D35" s="20" t="s">
        <v>2</v>
      </c>
      <c r="E35" s="7">
        <v>41662</v>
      </c>
      <c r="F35" s="7">
        <f>F34</f>
        <v>44649</v>
      </c>
      <c r="G35" s="13"/>
      <c r="H35" s="8">
        <f>EDATE(F35-1,1)</f>
        <v>44679</v>
      </c>
      <c r="I35" s="11">
        <f t="shared" ca="1" si="1"/>
        <v>2</v>
      </c>
      <c r="J35" s="9" t="str">
        <f t="shared" ca="1" si="2"/>
        <v>NOT DUE</v>
      </c>
      <c r="K35" s="31"/>
      <c r="L35" s="10"/>
    </row>
    <row r="36" spans="1:12" x14ac:dyDescent="0.3">
      <c r="A36" s="9" t="s">
        <v>1289</v>
      </c>
      <c r="B36" s="32" t="s">
        <v>725</v>
      </c>
      <c r="C36" s="31" t="s">
        <v>728</v>
      </c>
      <c r="D36" s="20" t="s">
        <v>2</v>
      </c>
      <c r="E36" s="7">
        <v>41662</v>
      </c>
      <c r="F36" s="7">
        <f>F35</f>
        <v>44649</v>
      </c>
      <c r="G36" s="13"/>
      <c r="H36" s="8">
        <f>EDATE(F36-1,1)</f>
        <v>44679</v>
      </c>
      <c r="I36" s="11">
        <f t="shared" ca="1" si="1"/>
        <v>2</v>
      </c>
      <c r="J36" s="9" t="str">
        <f t="shared" ca="1" si="2"/>
        <v>NOT DUE</v>
      </c>
      <c r="K36" s="31"/>
      <c r="L36" s="10"/>
    </row>
    <row r="37" spans="1:12" x14ac:dyDescent="0.3">
      <c r="A37" s="9" t="s">
        <v>1290</v>
      </c>
      <c r="B37" s="32" t="s">
        <v>725</v>
      </c>
      <c r="C37" s="31" t="s">
        <v>729</v>
      </c>
      <c r="D37" s="20" t="s">
        <v>2</v>
      </c>
      <c r="E37" s="7">
        <v>41662</v>
      </c>
      <c r="F37" s="7">
        <f>F36</f>
        <v>44649</v>
      </c>
      <c r="G37" s="13"/>
      <c r="H37" s="8">
        <f>EDATE(F37-1,1)</f>
        <v>44679</v>
      </c>
      <c r="I37" s="11">
        <f t="shared" ca="1" si="1"/>
        <v>2</v>
      </c>
      <c r="J37" s="9" t="str">
        <f t="shared" ca="1" si="2"/>
        <v>NOT DUE</v>
      </c>
      <c r="K37" s="31"/>
      <c r="L37" s="10"/>
    </row>
    <row r="38" spans="1:12" ht="24.9" customHeight="1" x14ac:dyDescent="0.3">
      <c r="A38" s="9" t="s">
        <v>1291</v>
      </c>
      <c r="B38" s="14" t="s">
        <v>375</v>
      </c>
      <c r="C38" s="31" t="s">
        <v>730</v>
      </c>
      <c r="D38" s="20" t="s">
        <v>88</v>
      </c>
      <c r="E38" s="7">
        <v>41662</v>
      </c>
      <c r="F38" s="7">
        <v>44485</v>
      </c>
      <c r="G38" s="13"/>
      <c r="H38" s="8">
        <f t="shared" ref="H38:H44" si="5">DATE(YEAR(F38)+1,MONTH(F38),DAY(F38)-1)</f>
        <v>44849</v>
      </c>
      <c r="I38" s="11">
        <f t="shared" ca="1" si="1"/>
        <v>172</v>
      </c>
      <c r="J38" s="9" t="str">
        <f t="shared" ca="1" si="2"/>
        <v>NOT DUE</v>
      </c>
      <c r="K38" s="31" t="s">
        <v>748</v>
      </c>
      <c r="L38" s="10"/>
    </row>
    <row r="39" spans="1:12" ht="24.9" customHeight="1" x14ac:dyDescent="0.3">
      <c r="A39" s="9" t="s">
        <v>1292</v>
      </c>
      <c r="B39" s="14" t="s">
        <v>375</v>
      </c>
      <c r="C39" s="31" t="s">
        <v>731</v>
      </c>
      <c r="D39" s="20" t="s">
        <v>88</v>
      </c>
      <c r="E39" s="7">
        <v>41662</v>
      </c>
      <c r="F39" s="7">
        <v>44485</v>
      </c>
      <c r="G39" s="13"/>
      <c r="H39" s="8">
        <f t="shared" si="5"/>
        <v>44849</v>
      </c>
      <c r="I39" s="11">
        <f t="shared" ca="1" si="1"/>
        <v>172</v>
      </c>
      <c r="J39" s="9" t="str">
        <f t="shared" ca="1" si="2"/>
        <v>NOT DUE</v>
      </c>
      <c r="K39" s="31"/>
      <c r="L39" s="10"/>
    </row>
    <row r="40" spans="1:12" ht="15" customHeight="1" x14ac:dyDescent="0.3">
      <c r="A40" s="9" t="s">
        <v>1293</v>
      </c>
      <c r="B40" s="14" t="s">
        <v>478</v>
      </c>
      <c r="C40" s="31" t="s">
        <v>732</v>
      </c>
      <c r="D40" s="20" t="s">
        <v>88</v>
      </c>
      <c r="E40" s="7">
        <v>41662</v>
      </c>
      <c r="F40" s="7">
        <v>44485</v>
      </c>
      <c r="G40" s="13"/>
      <c r="H40" s="8">
        <f t="shared" si="5"/>
        <v>44849</v>
      </c>
      <c r="I40" s="11">
        <f t="shared" ca="1" si="1"/>
        <v>172</v>
      </c>
      <c r="J40" s="9" t="str">
        <f t="shared" ca="1" si="2"/>
        <v>NOT DUE</v>
      </c>
      <c r="K40" s="31"/>
      <c r="L40" s="10"/>
    </row>
    <row r="41" spans="1:12" x14ac:dyDescent="0.3">
      <c r="A41" s="9" t="s">
        <v>1294</v>
      </c>
      <c r="B41" s="14" t="s">
        <v>798</v>
      </c>
      <c r="C41" s="31" t="s">
        <v>733</v>
      </c>
      <c r="D41" s="20" t="s">
        <v>88</v>
      </c>
      <c r="E41" s="7">
        <v>41662</v>
      </c>
      <c r="F41" s="7">
        <v>44485</v>
      </c>
      <c r="G41" s="13"/>
      <c r="H41" s="8">
        <f t="shared" si="5"/>
        <v>44849</v>
      </c>
      <c r="I41" s="11">
        <f t="shared" ca="1" si="1"/>
        <v>172</v>
      </c>
      <c r="J41" s="9" t="str">
        <f t="shared" ca="1" si="2"/>
        <v>NOT DUE</v>
      </c>
      <c r="K41" s="31"/>
      <c r="L41" s="10"/>
    </row>
    <row r="42" spans="1:12" x14ac:dyDescent="0.3">
      <c r="A42" s="9" t="s">
        <v>1295</v>
      </c>
      <c r="B42" s="14" t="s">
        <v>478</v>
      </c>
      <c r="C42" s="31" t="s">
        <v>734</v>
      </c>
      <c r="D42" s="20" t="s">
        <v>88</v>
      </c>
      <c r="E42" s="7">
        <v>41662</v>
      </c>
      <c r="F42" s="7">
        <v>44485</v>
      </c>
      <c r="G42" s="13"/>
      <c r="H42" s="8">
        <f t="shared" si="5"/>
        <v>44849</v>
      </c>
      <c r="I42" s="11">
        <f t="shared" ca="1" si="1"/>
        <v>172</v>
      </c>
      <c r="J42" s="9" t="str">
        <f t="shared" ca="1" si="2"/>
        <v>NOT DUE</v>
      </c>
      <c r="K42" s="31"/>
      <c r="L42" s="10"/>
    </row>
    <row r="43" spans="1:12" ht="27.6" x14ac:dyDescent="0.3">
      <c r="A43" s="9" t="s">
        <v>1296</v>
      </c>
      <c r="B43" s="14" t="s">
        <v>735</v>
      </c>
      <c r="C43" s="31" t="s">
        <v>736</v>
      </c>
      <c r="D43" s="20" t="s">
        <v>88</v>
      </c>
      <c r="E43" s="7">
        <v>41662</v>
      </c>
      <c r="F43" s="7">
        <v>44485</v>
      </c>
      <c r="G43" s="13"/>
      <c r="H43" s="8">
        <f t="shared" si="5"/>
        <v>44849</v>
      </c>
      <c r="I43" s="11">
        <f t="shared" ca="1" si="1"/>
        <v>172</v>
      </c>
      <c r="J43" s="9" t="str">
        <f t="shared" ca="1" si="2"/>
        <v>NOT DUE</v>
      </c>
      <c r="K43" s="31"/>
      <c r="L43" s="10"/>
    </row>
    <row r="44" spans="1:12" x14ac:dyDescent="0.3">
      <c r="A44" s="9" t="s">
        <v>1297</v>
      </c>
      <c r="B44" s="14" t="s">
        <v>737</v>
      </c>
      <c r="C44" s="31" t="s">
        <v>738</v>
      </c>
      <c r="D44" s="20" t="s">
        <v>88</v>
      </c>
      <c r="E44" s="7">
        <v>41662</v>
      </c>
      <c r="F44" s="7">
        <v>44485</v>
      </c>
      <c r="G44" s="13"/>
      <c r="H44" s="8">
        <f t="shared" si="5"/>
        <v>44849</v>
      </c>
      <c r="I44" s="11">
        <f t="shared" ca="1" si="1"/>
        <v>172</v>
      </c>
      <c r="J44" s="9" t="str">
        <f t="shared" ca="1" si="2"/>
        <v>NOT DUE</v>
      </c>
      <c r="K44" s="31"/>
      <c r="L44" s="10"/>
    </row>
    <row r="45" spans="1:12" ht="41.4" x14ac:dyDescent="0.3">
      <c r="A45" s="9" t="s">
        <v>1298</v>
      </c>
      <c r="B45" s="32" t="s">
        <v>739</v>
      </c>
      <c r="C45" s="31" t="s">
        <v>740</v>
      </c>
      <c r="D45" s="20" t="s">
        <v>2</v>
      </c>
      <c r="E45" s="7">
        <v>41662</v>
      </c>
      <c r="F45" s="7">
        <f>F37</f>
        <v>44649</v>
      </c>
      <c r="G45" s="13"/>
      <c r="H45" s="8">
        <f>EDATE(F45-1,1)</f>
        <v>44679</v>
      </c>
      <c r="I45" s="11">
        <f t="shared" ca="1" si="1"/>
        <v>2</v>
      </c>
      <c r="J45" s="9" t="str">
        <f t="shared" ca="1" si="2"/>
        <v>NOT DUE</v>
      </c>
      <c r="K45" s="31"/>
      <c r="L45" s="10"/>
    </row>
    <row r="46" spans="1:12" ht="27.6" x14ac:dyDescent="0.3">
      <c r="A46" s="9" t="s">
        <v>1299</v>
      </c>
      <c r="B46" s="32" t="s">
        <v>741</v>
      </c>
      <c r="C46" s="31" t="s">
        <v>742</v>
      </c>
      <c r="D46" s="20" t="s">
        <v>2</v>
      </c>
      <c r="E46" s="7">
        <v>41662</v>
      </c>
      <c r="F46" s="7">
        <f>F45</f>
        <v>44649</v>
      </c>
      <c r="G46" s="13"/>
      <c r="H46" s="8">
        <f>EDATE(F46-1,1)</f>
        <v>44679</v>
      </c>
      <c r="I46" s="11">
        <f t="shared" ca="1" si="1"/>
        <v>2</v>
      </c>
      <c r="J46" s="9" t="str">
        <f t="shared" ca="1" si="2"/>
        <v>NOT DUE</v>
      </c>
      <c r="K46" s="31"/>
      <c r="L46" s="10"/>
    </row>
    <row r="47" spans="1:12" ht="27.6" x14ac:dyDescent="0.3">
      <c r="A47" s="9" t="s">
        <v>2400</v>
      </c>
      <c r="B47" s="32" t="s">
        <v>2310</v>
      </c>
      <c r="C47" s="31" t="s">
        <v>2308</v>
      </c>
      <c r="D47" s="20" t="s">
        <v>2309</v>
      </c>
      <c r="E47" s="7">
        <v>41662</v>
      </c>
      <c r="F47" s="7">
        <f>'Moor. Winch - Fore Star. Side'!F47</f>
        <v>44344</v>
      </c>
      <c r="G47" s="13"/>
      <c r="H47" s="8">
        <f>DATE(YEAR(F47)+5,MONTH(F47),DAY(F47)-1)</f>
        <v>46169</v>
      </c>
      <c r="I47" s="11">
        <f t="shared" ca="1" si="1"/>
        <v>1492</v>
      </c>
      <c r="J47" s="9" t="str">
        <f t="shared" ca="1" si="2"/>
        <v>NOT DUE</v>
      </c>
      <c r="K47" s="31"/>
      <c r="L47" s="10"/>
    </row>
    <row r="48" spans="1:12" x14ac:dyDescent="0.3">
      <c r="A48" s="9" t="s">
        <v>2401</v>
      </c>
      <c r="B48" s="31" t="s">
        <v>1583</v>
      </c>
      <c r="C48" s="31" t="s">
        <v>1806</v>
      </c>
      <c r="D48" s="67" t="s">
        <v>2</v>
      </c>
      <c r="E48" s="7">
        <v>41662</v>
      </c>
      <c r="F48" s="7">
        <f>'Moor. Winch - Fore Star. Side'!F48</f>
        <v>44649</v>
      </c>
      <c r="G48" s="13"/>
      <c r="H48" s="8">
        <f>EDATE(F48-1,1)</f>
        <v>44679</v>
      </c>
      <c r="I48" s="11">
        <f t="shared" ca="1" si="1"/>
        <v>2</v>
      </c>
      <c r="J48" s="9" t="str">
        <f t="shared" ca="1" si="2"/>
        <v>NOT DUE</v>
      </c>
      <c r="K48" s="65"/>
      <c r="L48" s="65"/>
    </row>
    <row r="49" spans="1:12" ht="27.6" x14ac:dyDescent="0.3">
      <c r="A49" s="9" t="s">
        <v>2402</v>
      </c>
      <c r="B49" s="31" t="s">
        <v>1585</v>
      </c>
      <c r="C49" s="31" t="s">
        <v>1845</v>
      </c>
      <c r="D49" s="20" t="s">
        <v>2</v>
      </c>
      <c r="E49" s="7">
        <v>41662</v>
      </c>
      <c r="F49" s="7">
        <f>'Moor. Winch - Fore Star. Side'!F49</f>
        <v>44649</v>
      </c>
      <c r="G49" s="13"/>
      <c r="H49" s="8">
        <f>EDATE(F49-1,1)</f>
        <v>44679</v>
      </c>
      <c r="I49" s="11">
        <f t="shared" ca="1" si="1"/>
        <v>2</v>
      </c>
      <c r="J49" s="9" t="str">
        <f t="shared" ca="1" si="2"/>
        <v>NOT DUE</v>
      </c>
      <c r="K49" s="65"/>
      <c r="L49" s="65"/>
    </row>
    <row r="50" spans="1:12" x14ac:dyDescent="0.3">
      <c r="A50" s="111"/>
    </row>
    <row r="51" spans="1:12" x14ac:dyDescent="0.3">
      <c r="A51" s="111"/>
    </row>
    <row r="52" spans="1:12" x14ac:dyDescent="0.3">
      <c r="A52" s="111"/>
    </row>
    <row r="53" spans="1:12" x14ac:dyDescent="0.3">
      <c r="A53" s="111"/>
      <c r="B53" s="112" t="s">
        <v>2808</v>
      </c>
      <c r="C53" s="113"/>
      <c r="D53" s="117" t="s">
        <v>2807</v>
      </c>
      <c r="H53" s="112" t="s">
        <v>2806</v>
      </c>
      <c r="I53" s="114"/>
    </row>
    <row r="54" spans="1:12" x14ac:dyDescent="0.3">
      <c r="A54" s="111"/>
      <c r="E54" s="115"/>
      <c r="F54" s="115"/>
      <c r="I54" s="115"/>
      <c r="J54" s="115"/>
    </row>
    <row r="55" spans="1:12" x14ac:dyDescent="0.3">
      <c r="A55" s="111"/>
      <c r="C55" s="122" t="str">
        <f>'Moor. Winch - Fore Star. Side'!C55</f>
        <v>ELBERT F. NUFABLE</v>
      </c>
      <c r="E55" s="149" t="str">
        <f>C55</f>
        <v>ELBERT F. NUFABLE</v>
      </c>
      <c r="F55" s="149"/>
      <c r="G55" s="149"/>
      <c r="I55" s="149" t="s">
        <v>3269</v>
      </c>
      <c r="J55" s="149"/>
      <c r="K55" s="149"/>
    </row>
    <row r="56" spans="1:12" x14ac:dyDescent="0.3">
      <c r="A56" s="111"/>
      <c r="C56" s="116" t="s">
        <v>3230</v>
      </c>
      <c r="E56" s="150" t="s">
        <v>2454</v>
      </c>
      <c r="F56" s="150"/>
      <c r="G56" s="150"/>
      <c r="I56" s="151" t="s">
        <v>2805</v>
      </c>
      <c r="J56" s="151"/>
      <c r="K56" s="151"/>
    </row>
    <row r="57" spans="1:12" x14ac:dyDescent="0.3">
      <c r="A57" s="111"/>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205" priority="3" operator="equal">
      <formula>"overdue"</formula>
    </cfRule>
  </conditionalFormatting>
  <conditionalFormatting sqref="J47">
    <cfRule type="cellIs" dxfId="204" priority="2" operator="equal">
      <formula>"overdue"</formula>
    </cfRule>
  </conditionalFormatting>
  <conditionalFormatting sqref="J48:J49">
    <cfRule type="cellIs" dxfId="203"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F0"/>
  </sheetPr>
  <dimension ref="A1:L57"/>
  <sheetViews>
    <sheetView topLeftCell="B1" workbookViewId="0">
      <selection activeCell="G27" sqref="G27"/>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802</v>
      </c>
      <c r="D3" s="148" t="s">
        <v>8</v>
      </c>
      <c r="E3" s="148"/>
      <c r="F3" s="3" t="s">
        <v>1300</v>
      </c>
    </row>
    <row r="4" spans="1:12" ht="18" customHeight="1" x14ac:dyDescent="0.3">
      <c r="A4" s="147" t="s">
        <v>21</v>
      </c>
      <c r="B4" s="147"/>
      <c r="C4" s="17" t="s">
        <v>801</v>
      </c>
      <c r="D4" s="148" t="s">
        <v>9</v>
      </c>
      <c r="E4" s="148"/>
      <c r="F4" s="13"/>
    </row>
    <row r="5" spans="1:12" ht="18" customHeight="1" x14ac:dyDescent="0.3">
      <c r="A5" s="147" t="s">
        <v>22</v>
      </c>
      <c r="B5" s="147"/>
      <c r="C5" s="18" t="s">
        <v>641</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1301</v>
      </c>
      <c r="B8" s="14" t="s">
        <v>683</v>
      </c>
      <c r="C8" s="31" t="s">
        <v>393</v>
      </c>
      <c r="D8" s="20" t="s">
        <v>2</v>
      </c>
      <c r="E8" s="7">
        <v>41662</v>
      </c>
      <c r="F8" s="7">
        <f>'Moor. Winch - Fore Port Side'!F8</f>
        <v>44649</v>
      </c>
      <c r="G8" s="13"/>
      <c r="H8" s="8">
        <f t="shared" ref="H8:H15" si="0">EDATE(F8-1,1)</f>
        <v>44679</v>
      </c>
      <c r="I8" s="11">
        <f t="shared" ref="I8:I49" ca="1" si="1">IF(ISBLANK(H8),"",H8-DATE(YEAR(NOW()),MONTH(NOW()),DAY(NOW())))</f>
        <v>2</v>
      </c>
      <c r="J8" s="9" t="str">
        <f t="shared" ref="J8:J49" ca="1" si="2">IF(I8="","",IF(I8&lt;0,"OVERDUE","NOT DUE"))</f>
        <v>NOT DUE</v>
      </c>
      <c r="K8" s="31"/>
      <c r="L8" s="109"/>
    </row>
    <row r="9" spans="1:12" x14ac:dyDescent="0.3">
      <c r="A9" s="9" t="s">
        <v>1302</v>
      </c>
      <c r="B9" s="14" t="s">
        <v>794</v>
      </c>
      <c r="C9" s="31" t="s">
        <v>795</v>
      </c>
      <c r="D9" s="20" t="s">
        <v>2</v>
      </c>
      <c r="E9" s="7">
        <v>41662</v>
      </c>
      <c r="F9" s="7">
        <f>'Moor. Winch - Fore Port Side'!F9</f>
        <v>44649</v>
      </c>
      <c r="G9" s="13"/>
      <c r="H9" s="8">
        <f t="shared" si="0"/>
        <v>44679</v>
      </c>
      <c r="I9" s="11">
        <f t="shared" ca="1" si="1"/>
        <v>2</v>
      </c>
      <c r="J9" s="9" t="str">
        <f t="shared" ca="1" si="2"/>
        <v>NOT DUE</v>
      </c>
      <c r="K9" s="31"/>
      <c r="L9" s="10"/>
    </row>
    <row r="10" spans="1:12" x14ac:dyDescent="0.3">
      <c r="A10" s="9" t="s">
        <v>1303</v>
      </c>
      <c r="B10" s="14" t="s">
        <v>796</v>
      </c>
      <c r="C10" s="31" t="s">
        <v>795</v>
      </c>
      <c r="D10" s="20" t="s">
        <v>2</v>
      </c>
      <c r="E10" s="7">
        <v>41662</v>
      </c>
      <c r="F10" s="7">
        <f t="shared" ref="F10:F16" si="3">F9</f>
        <v>44649</v>
      </c>
      <c r="G10" s="13"/>
      <c r="H10" s="8">
        <f t="shared" si="0"/>
        <v>44679</v>
      </c>
      <c r="I10" s="11">
        <f t="shared" ca="1" si="1"/>
        <v>2</v>
      </c>
      <c r="J10" s="9" t="str">
        <f t="shared" ca="1" si="2"/>
        <v>NOT DUE</v>
      </c>
      <c r="K10" s="31"/>
      <c r="L10" s="10"/>
    </row>
    <row r="11" spans="1:12" x14ac:dyDescent="0.3">
      <c r="A11" s="9" t="s">
        <v>1304</v>
      </c>
      <c r="B11" s="14" t="s">
        <v>743</v>
      </c>
      <c r="C11" s="31" t="s">
        <v>795</v>
      </c>
      <c r="D11" s="20" t="s">
        <v>2</v>
      </c>
      <c r="E11" s="7">
        <v>41662</v>
      </c>
      <c r="F11" s="7">
        <f t="shared" si="3"/>
        <v>44649</v>
      </c>
      <c r="G11" s="13"/>
      <c r="H11" s="8">
        <f t="shared" si="0"/>
        <v>44679</v>
      </c>
      <c r="I11" s="11">
        <f t="shared" ca="1" si="1"/>
        <v>2</v>
      </c>
      <c r="J11" s="9" t="str">
        <f t="shared" ca="1" si="2"/>
        <v>NOT DUE</v>
      </c>
      <c r="K11" s="31"/>
      <c r="L11" s="10"/>
    </row>
    <row r="12" spans="1:12" x14ac:dyDescent="0.3">
      <c r="A12" s="9" t="s">
        <v>1305</v>
      </c>
      <c r="B12" s="14" t="s">
        <v>684</v>
      </c>
      <c r="C12" s="31" t="s">
        <v>685</v>
      </c>
      <c r="D12" s="20" t="s">
        <v>2</v>
      </c>
      <c r="E12" s="7">
        <v>41662</v>
      </c>
      <c r="F12" s="7">
        <f t="shared" si="3"/>
        <v>44649</v>
      </c>
      <c r="G12" s="13"/>
      <c r="H12" s="8">
        <f t="shared" si="0"/>
        <v>44679</v>
      </c>
      <c r="I12" s="11">
        <f t="shared" ca="1" si="1"/>
        <v>2</v>
      </c>
      <c r="J12" s="9" t="str">
        <f t="shared" ca="1" si="2"/>
        <v>NOT DUE</v>
      </c>
      <c r="K12" s="31"/>
      <c r="L12" s="10"/>
    </row>
    <row r="13" spans="1:12" x14ac:dyDescent="0.3">
      <c r="A13" s="9" t="s">
        <v>1306</v>
      </c>
      <c r="B13" s="32" t="s">
        <v>688</v>
      </c>
      <c r="C13" s="31" t="s">
        <v>689</v>
      </c>
      <c r="D13" s="20" t="s">
        <v>2</v>
      </c>
      <c r="E13" s="7">
        <v>41662</v>
      </c>
      <c r="F13" s="7">
        <f t="shared" si="3"/>
        <v>44649</v>
      </c>
      <c r="G13" s="13"/>
      <c r="H13" s="8">
        <f t="shared" si="0"/>
        <v>44679</v>
      </c>
      <c r="I13" s="11">
        <f t="shared" ca="1" si="1"/>
        <v>2</v>
      </c>
      <c r="J13" s="9" t="str">
        <f t="shared" ca="1" si="2"/>
        <v>NOT DUE</v>
      </c>
      <c r="K13" s="31"/>
      <c r="L13" s="10" t="s">
        <v>2287</v>
      </c>
    </row>
    <row r="14" spans="1:12" x14ac:dyDescent="0.3">
      <c r="A14" s="9" t="s">
        <v>1307</v>
      </c>
      <c r="B14" s="14" t="s">
        <v>690</v>
      </c>
      <c r="C14" s="31" t="s">
        <v>691</v>
      </c>
      <c r="D14" s="20" t="s">
        <v>2</v>
      </c>
      <c r="E14" s="7">
        <v>41662</v>
      </c>
      <c r="F14" s="7">
        <f t="shared" si="3"/>
        <v>44649</v>
      </c>
      <c r="G14" s="13"/>
      <c r="H14" s="8">
        <f t="shared" si="0"/>
        <v>44679</v>
      </c>
      <c r="I14" s="11">
        <f t="shared" ca="1" si="1"/>
        <v>2</v>
      </c>
      <c r="J14" s="9" t="str">
        <f t="shared" ca="1" si="2"/>
        <v>NOT DUE</v>
      </c>
      <c r="K14" s="31"/>
      <c r="L14" s="10"/>
    </row>
    <row r="15" spans="1:12" ht="27.6" x14ac:dyDescent="0.3">
      <c r="A15" s="9" t="s">
        <v>1308</v>
      </c>
      <c r="B15" s="14" t="s">
        <v>692</v>
      </c>
      <c r="C15" s="31" t="s">
        <v>693</v>
      </c>
      <c r="D15" s="20" t="s">
        <v>2</v>
      </c>
      <c r="E15" s="7">
        <v>41662</v>
      </c>
      <c r="F15" s="7">
        <f t="shared" si="3"/>
        <v>44649</v>
      </c>
      <c r="G15" s="13"/>
      <c r="H15" s="8">
        <f t="shared" si="0"/>
        <v>44679</v>
      </c>
      <c r="I15" s="11">
        <f t="shared" ca="1" si="1"/>
        <v>2</v>
      </c>
      <c r="J15" s="9" t="str">
        <f t="shared" ca="1" si="2"/>
        <v>NOT DUE</v>
      </c>
      <c r="K15" s="31"/>
      <c r="L15" s="10"/>
    </row>
    <row r="16" spans="1:12" x14ac:dyDescent="0.3">
      <c r="A16" s="9" t="s">
        <v>1309</v>
      </c>
      <c r="B16" s="14" t="s">
        <v>694</v>
      </c>
      <c r="C16" s="31" t="s">
        <v>695</v>
      </c>
      <c r="D16" s="20" t="s">
        <v>378</v>
      </c>
      <c r="E16" s="7">
        <v>41662</v>
      </c>
      <c r="F16" s="7">
        <f t="shared" si="3"/>
        <v>44649</v>
      </c>
      <c r="G16" s="13"/>
      <c r="H16" s="8">
        <f>DATE(YEAR(F16),MONTH(F16)+3,DAY(F16)-1)</f>
        <v>44740</v>
      </c>
      <c r="I16" s="11">
        <f t="shared" ca="1" si="1"/>
        <v>63</v>
      </c>
      <c r="J16" s="9" t="str">
        <f t="shared" ca="1" si="2"/>
        <v>NOT DUE</v>
      </c>
      <c r="K16" s="31"/>
      <c r="L16" s="10"/>
    </row>
    <row r="17" spans="1:12" ht="24.9" customHeight="1" x14ac:dyDescent="0.3">
      <c r="A17" s="9" t="s">
        <v>1310</v>
      </c>
      <c r="B17" s="14" t="s">
        <v>700</v>
      </c>
      <c r="C17" s="31" t="s">
        <v>701</v>
      </c>
      <c r="D17" s="20" t="s">
        <v>88</v>
      </c>
      <c r="E17" s="7">
        <v>41662</v>
      </c>
      <c r="F17" s="7">
        <v>44624</v>
      </c>
      <c r="G17" s="13"/>
      <c r="H17" s="8">
        <f>DATE(YEAR(F17)+1,MONTH(F17),DAY(F17)-1)</f>
        <v>44988</v>
      </c>
      <c r="I17" s="11">
        <f t="shared" ca="1" si="1"/>
        <v>311</v>
      </c>
      <c r="J17" s="9" t="str">
        <f t="shared" ca="1" si="2"/>
        <v>NOT DUE</v>
      </c>
      <c r="K17" s="31" t="s">
        <v>745</v>
      </c>
      <c r="L17" s="10" t="s">
        <v>3219</v>
      </c>
    </row>
    <row r="18" spans="1:12" ht="15" customHeight="1" x14ac:dyDescent="0.3">
      <c r="A18" s="9" t="s">
        <v>1311</v>
      </c>
      <c r="B18" s="14" t="s">
        <v>491</v>
      </c>
      <c r="C18" s="31" t="s">
        <v>702</v>
      </c>
      <c r="D18" s="20" t="s">
        <v>88</v>
      </c>
      <c r="E18" s="7">
        <v>41662</v>
      </c>
      <c r="F18" s="7">
        <v>44484</v>
      </c>
      <c r="G18" s="13"/>
      <c r="H18" s="8">
        <f>DATE(YEAR(F18)+1,MONTH(F18),DAY(F18)-1)</f>
        <v>44848</v>
      </c>
      <c r="I18" s="11">
        <f t="shared" ca="1" si="1"/>
        <v>171</v>
      </c>
      <c r="J18" s="9" t="str">
        <f t="shared" ca="1" si="2"/>
        <v>NOT DUE</v>
      </c>
      <c r="K18" s="31"/>
      <c r="L18" s="10" t="s">
        <v>1515</v>
      </c>
    </row>
    <row r="19" spans="1:12" x14ac:dyDescent="0.3">
      <c r="A19" s="9" t="s">
        <v>1312</v>
      </c>
      <c r="B19" s="14" t="s">
        <v>703</v>
      </c>
      <c r="C19" s="31" t="s">
        <v>704</v>
      </c>
      <c r="D19" s="20" t="s">
        <v>88</v>
      </c>
      <c r="E19" s="7">
        <v>41662</v>
      </c>
      <c r="F19" s="7">
        <v>44484</v>
      </c>
      <c r="G19" s="13"/>
      <c r="H19" s="8">
        <f>DATE(YEAR(F19)+1,MONTH(F19),DAY(F19)-1)</f>
        <v>44848</v>
      </c>
      <c r="I19" s="11">
        <f t="shared" ca="1" si="1"/>
        <v>171</v>
      </c>
      <c r="J19" s="9" t="str">
        <f t="shared" ca="1" si="2"/>
        <v>NOT DUE</v>
      </c>
      <c r="K19" s="31"/>
      <c r="L19" s="10"/>
    </row>
    <row r="20" spans="1:12" x14ac:dyDescent="0.3">
      <c r="A20" s="9" t="s">
        <v>1313</v>
      </c>
      <c r="B20" s="14" t="s">
        <v>707</v>
      </c>
      <c r="C20" s="31" t="s">
        <v>693</v>
      </c>
      <c r="D20" s="20" t="s">
        <v>88</v>
      </c>
      <c r="E20" s="7">
        <v>41662</v>
      </c>
      <c r="F20" s="7">
        <v>44484</v>
      </c>
      <c r="G20" s="13"/>
      <c r="H20" s="8">
        <f>DATE(YEAR(F20)+1,MONTH(F20),DAY(F20)-1)</f>
        <v>44848</v>
      </c>
      <c r="I20" s="11">
        <f t="shared" ca="1" si="1"/>
        <v>171</v>
      </c>
      <c r="J20" s="9" t="str">
        <f t="shared" ca="1" si="2"/>
        <v>NOT DUE</v>
      </c>
      <c r="K20" s="31"/>
      <c r="L20" s="10"/>
    </row>
    <row r="21" spans="1:12" x14ac:dyDescent="0.3">
      <c r="A21" s="9" t="s">
        <v>1314</v>
      </c>
      <c r="B21" s="14" t="s">
        <v>708</v>
      </c>
      <c r="C21" s="31" t="s">
        <v>709</v>
      </c>
      <c r="D21" s="20" t="s">
        <v>88</v>
      </c>
      <c r="E21" s="7">
        <v>41662</v>
      </c>
      <c r="F21" s="7">
        <v>44484</v>
      </c>
      <c r="G21" s="13"/>
      <c r="H21" s="8">
        <f>DATE(YEAR(F21)+1,MONTH(F21),DAY(F21)-1)</f>
        <v>44848</v>
      </c>
      <c r="I21" s="11">
        <f t="shared" ca="1" si="1"/>
        <v>171</v>
      </c>
      <c r="J21" s="9" t="str">
        <f t="shared" ca="1" si="2"/>
        <v>NOT DUE</v>
      </c>
      <c r="K21" s="31"/>
      <c r="L21" s="10"/>
    </row>
    <row r="22" spans="1:12" x14ac:dyDescent="0.3">
      <c r="A22" s="9" t="s">
        <v>1315</v>
      </c>
      <c r="B22" s="14" t="s">
        <v>491</v>
      </c>
      <c r="C22" s="31" t="s">
        <v>710</v>
      </c>
      <c r="D22" s="20" t="s">
        <v>1</v>
      </c>
      <c r="E22" s="7">
        <v>41662</v>
      </c>
      <c r="F22" s="7">
        <v>44649</v>
      </c>
      <c r="G22" s="13"/>
      <c r="H22" s="8">
        <f t="shared" ref="H22:H27" si="4">DATE(YEAR(F22),MONTH(F22)+6,DAY(F22)-1)</f>
        <v>44832</v>
      </c>
      <c r="I22" s="11">
        <f t="shared" ca="1" si="1"/>
        <v>155</v>
      </c>
      <c r="J22" s="9" t="str">
        <f t="shared" ca="1" si="2"/>
        <v>NOT DUE</v>
      </c>
      <c r="K22" s="31"/>
      <c r="L22" s="10"/>
    </row>
    <row r="23" spans="1:12" x14ac:dyDescent="0.3">
      <c r="A23" s="9" t="s">
        <v>1316</v>
      </c>
      <c r="B23" s="14" t="s">
        <v>711</v>
      </c>
      <c r="C23" s="31" t="s">
        <v>710</v>
      </c>
      <c r="D23" s="20" t="s">
        <v>1</v>
      </c>
      <c r="E23" s="7">
        <v>41662</v>
      </c>
      <c r="F23" s="7">
        <v>44649</v>
      </c>
      <c r="G23" s="13"/>
      <c r="H23" s="8">
        <f t="shared" si="4"/>
        <v>44832</v>
      </c>
      <c r="I23" s="11">
        <f t="shared" ca="1" si="1"/>
        <v>155</v>
      </c>
      <c r="J23" s="9" t="str">
        <f t="shared" ca="1" si="2"/>
        <v>NOT DUE</v>
      </c>
      <c r="K23" s="31"/>
      <c r="L23" s="10"/>
    </row>
    <row r="24" spans="1:12" x14ac:dyDescent="0.3">
      <c r="A24" s="9" t="s">
        <v>1317</v>
      </c>
      <c r="B24" s="14" t="s">
        <v>712</v>
      </c>
      <c r="C24" s="31" t="s">
        <v>713</v>
      </c>
      <c r="D24" s="20" t="s">
        <v>1</v>
      </c>
      <c r="E24" s="7">
        <v>41662</v>
      </c>
      <c r="F24" s="7">
        <v>44649</v>
      </c>
      <c r="G24" s="13"/>
      <c r="H24" s="8">
        <f t="shared" si="4"/>
        <v>44832</v>
      </c>
      <c r="I24" s="11">
        <f t="shared" ca="1" si="1"/>
        <v>155</v>
      </c>
      <c r="J24" s="9" t="str">
        <f t="shared" ca="1" si="2"/>
        <v>NOT DUE</v>
      </c>
      <c r="K24" s="31"/>
      <c r="L24" s="10"/>
    </row>
    <row r="25" spans="1:12" x14ac:dyDescent="0.3">
      <c r="A25" s="9" t="s">
        <v>1318</v>
      </c>
      <c r="B25" s="14" t="s">
        <v>797</v>
      </c>
      <c r="C25" s="31" t="s">
        <v>713</v>
      </c>
      <c r="D25" s="20" t="s">
        <v>1</v>
      </c>
      <c r="E25" s="7">
        <v>41662</v>
      </c>
      <c r="F25" s="7">
        <v>44649</v>
      </c>
      <c r="G25" s="13"/>
      <c r="H25" s="8">
        <f t="shared" si="4"/>
        <v>44832</v>
      </c>
      <c r="I25" s="11">
        <f t="shared" ca="1" si="1"/>
        <v>155</v>
      </c>
      <c r="J25" s="9" t="str">
        <f t="shared" ca="1" si="2"/>
        <v>NOT DUE</v>
      </c>
      <c r="K25" s="31"/>
      <c r="L25" s="10"/>
    </row>
    <row r="26" spans="1:12" x14ac:dyDescent="0.3">
      <c r="A26" s="9" t="s">
        <v>1319</v>
      </c>
      <c r="B26" s="14" t="s">
        <v>715</v>
      </c>
      <c r="C26" s="31" t="s">
        <v>716</v>
      </c>
      <c r="D26" s="20" t="s">
        <v>1</v>
      </c>
      <c r="E26" s="7">
        <v>41662</v>
      </c>
      <c r="F26" s="7">
        <v>44649</v>
      </c>
      <c r="G26" s="13"/>
      <c r="H26" s="8">
        <f t="shared" si="4"/>
        <v>44832</v>
      </c>
      <c r="I26" s="11">
        <f t="shared" ca="1" si="1"/>
        <v>155</v>
      </c>
      <c r="J26" s="9" t="str">
        <f t="shared" ca="1" si="2"/>
        <v>NOT DUE</v>
      </c>
      <c r="K26" s="31"/>
      <c r="L26" s="10"/>
    </row>
    <row r="27" spans="1:12" x14ac:dyDescent="0.3">
      <c r="A27" s="9" t="s">
        <v>1320</v>
      </c>
      <c r="B27" s="14" t="s">
        <v>690</v>
      </c>
      <c r="C27" s="31" t="s">
        <v>716</v>
      </c>
      <c r="D27" s="20" t="s">
        <v>1</v>
      </c>
      <c r="E27" s="7">
        <v>41662</v>
      </c>
      <c r="F27" s="7">
        <v>44649</v>
      </c>
      <c r="G27" s="13"/>
      <c r="H27" s="8">
        <f t="shared" si="4"/>
        <v>44832</v>
      </c>
      <c r="I27" s="11">
        <f t="shared" ca="1" si="1"/>
        <v>155</v>
      </c>
      <c r="J27" s="9" t="str">
        <f t="shared" ca="1" si="2"/>
        <v>NOT DUE</v>
      </c>
      <c r="K27" s="31"/>
      <c r="L27" s="10"/>
    </row>
    <row r="28" spans="1:12" ht="27.6" x14ac:dyDescent="0.3">
      <c r="A28" s="9" t="s">
        <v>1321</v>
      </c>
      <c r="B28" s="14" t="s">
        <v>718</v>
      </c>
      <c r="C28" s="31" t="s">
        <v>719</v>
      </c>
      <c r="D28" s="20" t="s">
        <v>378</v>
      </c>
      <c r="E28" s="7">
        <v>41662</v>
      </c>
      <c r="F28" s="7">
        <v>44649</v>
      </c>
      <c r="G28" s="13"/>
      <c r="H28" s="8">
        <f>DATE(YEAR(F28),MONTH(F28)+3,DAY(F28)-1)</f>
        <v>44740</v>
      </c>
      <c r="I28" s="11">
        <f t="shared" ca="1" si="1"/>
        <v>63</v>
      </c>
      <c r="J28" s="9" t="str">
        <f t="shared" ca="1" si="2"/>
        <v>NOT DUE</v>
      </c>
      <c r="K28" s="31" t="s">
        <v>799</v>
      </c>
      <c r="L28" s="10"/>
    </row>
    <row r="29" spans="1:12" x14ac:dyDescent="0.3">
      <c r="A29" s="9" t="s">
        <v>1322</v>
      </c>
      <c r="B29" s="14" t="s">
        <v>684</v>
      </c>
      <c r="C29" s="31" t="s">
        <v>720</v>
      </c>
      <c r="D29" s="20" t="s">
        <v>88</v>
      </c>
      <c r="E29" s="7">
        <v>41662</v>
      </c>
      <c r="F29" s="7">
        <v>44485</v>
      </c>
      <c r="G29" s="13"/>
      <c r="H29" s="8">
        <f>DATE(YEAR(F29)+1,MONTH(F29),DAY(F29)-1)</f>
        <v>44849</v>
      </c>
      <c r="I29" s="11">
        <f t="shared" ca="1" si="1"/>
        <v>172</v>
      </c>
      <c r="J29" s="9" t="str">
        <f t="shared" ca="1" si="2"/>
        <v>NOT DUE</v>
      </c>
      <c r="K29" s="31"/>
      <c r="L29" s="10"/>
    </row>
    <row r="30" spans="1:12" ht="27.6" x14ac:dyDescent="0.3">
      <c r="A30" s="9" t="s">
        <v>1323</v>
      </c>
      <c r="B30" s="14" t="s">
        <v>684</v>
      </c>
      <c r="C30" s="31" t="s">
        <v>721</v>
      </c>
      <c r="D30" s="20" t="s">
        <v>88</v>
      </c>
      <c r="E30" s="7">
        <v>41662</v>
      </c>
      <c r="F30" s="7">
        <v>44485</v>
      </c>
      <c r="G30" s="13"/>
      <c r="H30" s="8">
        <f>DATE(YEAR(F30)+1,MONTH(F30),DAY(F30)-1)</f>
        <v>44849</v>
      </c>
      <c r="I30" s="11">
        <f t="shared" ca="1" si="1"/>
        <v>172</v>
      </c>
      <c r="J30" s="9" t="str">
        <f t="shared" ca="1" si="2"/>
        <v>NOT DUE</v>
      </c>
      <c r="K30" s="31"/>
      <c r="L30" s="10"/>
    </row>
    <row r="31" spans="1:12" ht="27.6" x14ac:dyDescent="0.3">
      <c r="A31" s="9" t="s">
        <v>1324</v>
      </c>
      <c r="B31" s="14" t="s">
        <v>722</v>
      </c>
      <c r="C31" s="31" t="s">
        <v>723</v>
      </c>
      <c r="D31" s="20" t="s">
        <v>1</v>
      </c>
      <c r="E31" s="7">
        <v>41662</v>
      </c>
      <c r="F31" s="7">
        <v>44645</v>
      </c>
      <c r="G31" s="13"/>
      <c r="H31" s="8">
        <f>DATE(YEAR(F31),MONTH(F31)+6,DAY(F31)-1)</f>
        <v>44828</v>
      </c>
      <c r="I31" s="11">
        <f t="shared" ca="1" si="1"/>
        <v>151</v>
      </c>
      <c r="J31" s="9" t="str">
        <f t="shared" ca="1" si="2"/>
        <v>NOT DUE</v>
      </c>
      <c r="K31" s="31"/>
      <c r="L31" s="10"/>
    </row>
    <row r="32" spans="1:12" ht="27.6" x14ac:dyDescent="0.3">
      <c r="A32" s="9" t="s">
        <v>1325</v>
      </c>
      <c r="B32" s="14" t="s">
        <v>722</v>
      </c>
      <c r="C32" s="31" t="s">
        <v>724</v>
      </c>
      <c r="D32" s="20" t="s">
        <v>1</v>
      </c>
      <c r="E32" s="7">
        <v>41662</v>
      </c>
      <c r="F32" s="105">
        <v>44624</v>
      </c>
      <c r="G32" s="13"/>
      <c r="H32" s="8">
        <f>DATE(YEAR(F32),MONTH(F32)+6,DAY(F32)-1)</f>
        <v>44807</v>
      </c>
      <c r="I32" s="11">
        <f t="shared" ca="1" si="1"/>
        <v>130</v>
      </c>
      <c r="J32" s="9" t="str">
        <f t="shared" ca="1" si="2"/>
        <v>NOT DUE</v>
      </c>
      <c r="K32" s="31" t="s">
        <v>747</v>
      </c>
      <c r="L32" s="10" t="s">
        <v>3258</v>
      </c>
    </row>
    <row r="33" spans="1:12" ht="24.9" customHeight="1" x14ac:dyDescent="0.3">
      <c r="A33" s="9" t="s">
        <v>1326</v>
      </c>
      <c r="B33" s="32" t="s">
        <v>725</v>
      </c>
      <c r="C33" s="31" t="s">
        <v>724</v>
      </c>
      <c r="D33" s="20" t="s">
        <v>1</v>
      </c>
      <c r="E33" s="7">
        <v>41662</v>
      </c>
      <c r="F33" s="105">
        <f>F32</f>
        <v>44624</v>
      </c>
      <c r="G33" s="13"/>
      <c r="H33" s="8">
        <f>DATE(YEAR(F33),MONTH(F33)+6,DAY(F33)-1)</f>
        <v>44807</v>
      </c>
      <c r="I33" s="11">
        <f t="shared" ca="1" si="1"/>
        <v>130</v>
      </c>
      <c r="J33" s="9" t="str">
        <f t="shared" ca="1" si="2"/>
        <v>NOT DUE</v>
      </c>
      <c r="K33" s="31" t="s">
        <v>747</v>
      </c>
      <c r="L33" s="10" t="s">
        <v>3258</v>
      </c>
    </row>
    <row r="34" spans="1:12" x14ac:dyDescent="0.3">
      <c r="A34" s="9" t="s">
        <v>1327</v>
      </c>
      <c r="B34" s="32" t="s">
        <v>725</v>
      </c>
      <c r="C34" s="31" t="s">
        <v>726</v>
      </c>
      <c r="D34" s="20" t="s">
        <v>2</v>
      </c>
      <c r="E34" s="7">
        <v>41662</v>
      </c>
      <c r="F34" s="7">
        <f>F15</f>
        <v>44649</v>
      </c>
      <c r="G34" s="13"/>
      <c r="H34" s="8">
        <f>EDATE(F34-1,1)</f>
        <v>44679</v>
      </c>
      <c r="I34" s="11">
        <f t="shared" ca="1" si="1"/>
        <v>2</v>
      </c>
      <c r="J34" s="9" t="str">
        <f t="shared" ca="1" si="2"/>
        <v>NOT DUE</v>
      </c>
      <c r="K34" s="31"/>
      <c r="L34" s="10"/>
    </row>
    <row r="35" spans="1:12" ht="15" customHeight="1" x14ac:dyDescent="0.3">
      <c r="A35" s="9" t="s">
        <v>1328</v>
      </c>
      <c r="B35" s="32" t="s">
        <v>725</v>
      </c>
      <c r="C35" s="31" t="s">
        <v>727</v>
      </c>
      <c r="D35" s="20" t="s">
        <v>2</v>
      </c>
      <c r="E35" s="7">
        <v>41662</v>
      </c>
      <c r="F35" s="7">
        <f>F34</f>
        <v>44649</v>
      </c>
      <c r="G35" s="13"/>
      <c r="H35" s="8">
        <f>EDATE(F35-1,1)</f>
        <v>44679</v>
      </c>
      <c r="I35" s="11">
        <f t="shared" ca="1" si="1"/>
        <v>2</v>
      </c>
      <c r="J35" s="9" t="str">
        <f t="shared" ca="1" si="2"/>
        <v>NOT DUE</v>
      </c>
      <c r="K35" s="31"/>
      <c r="L35" s="10"/>
    </row>
    <row r="36" spans="1:12" x14ac:dyDescent="0.3">
      <c r="A36" s="9" t="s">
        <v>1329</v>
      </c>
      <c r="B36" s="32" t="s">
        <v>725</v>
      </c>
      <c r="C36" s="31" t="s">
        <v>728</v>
      </c>
      <c r="D36" s="20" t="s">
        <v>2</v>
      </c>
      <c r="E36" s="7">
        <v>41662</v>
      </c>
      <c r="F36" s="7">
        <f>F35</f>
        <v>44649</v>
      </c>
      <c r="G36" s="13"/>
      <c r="H36" s="8">
        <f>EDATE(F36-1,1)</f>
        <v>44679</v>
      </c>
      <c r="I36" s="11">
        <f t="shared" ca="1" si="1"/>
        <v>2</v>
      </c>
      <c r="J36" s="9" t="str">
        <f t="shared" ca="1" si="2"/>
        <v>NOT DUE</v>
      </c>
      <c r="K36" s="31"/>
      <c r="L36" s="10"/>
    </row>
    <row r="37" spans="1:12" x14ac:dyDescent="0.3">
      <c r="A37" s="9" t="s">
        <v>1330</v>
      </c>
      <c r="B37" s="32" t="s">
        <v>725</v>
      </c>
      <c r="C37" s="31" t="s">
        <v>729</v>
      </c>
      <c r="D37" s="20" t="s">
        <v>2</v>
      </c>
      <c r="E37" s="7">
        <v>41662</v>
      </c>
      <c r="F37" s="7">
        <f>F36</f>
        <v>44649</v>
      </c>
      <c r="G37" s="13"/>
      <c r="H37" s="8">
        <f>EDATE(F37-1,1)</f>
        <v>44679</v>
      </c>
      <c r="I37" s="11">
        <f t="shared" ca="1" si="1"/>
        <v>2</v>
      </c>
      <c r="J37" s="9" t="str">
        <f t="shared" ca="1" si="2"/>
        <v>NOT DUE</v>
      </c>
      <c r="K37" s="31"/>
      <c r="L37" s="10"/>
    </row>
    <row r="38" spans="1:12" ht="24.9" customHeight="1" x14ac:dyDescent="0.3">
      <c r="A38" s="9" t="s">
        <v>1331</v>
      </c>
      <c r="B38" s="14" t="s">
        <v>375</v>
      </c>
      <c r="C38" s="31" t="s">
        <v>730</v>
      </c>
      <c r="D38" s="20" t="s">
        <v>88</v>
      </c>
      <c r="E38" s="7">
        <v>41662</v>
      </c>
      <c r="F38" s="7">
        <v>44485</v>
      </c>
      <c r="G38" s="13"/>
      <c r="H38" s="8">
        <f t="shared" ref="H38:H44" si="5">DATE(YEAR(F38)+1,MONTH(F38),DAY(F38)-1)</f>
        <v>44849</v>
      </c>
      <c r="I38" s="11">
        <f t="shared" ca="1" si="1"/>
        <v>172</v>
      </c>
      <c r="J38" s="9" t="str">
        <f t="shared" ca="1" si="2"/>
        <v>NOT DUE</v>
      </c>
      <c r="K38" s="31" t="s">
        <v>748</v>
      </c>
      <c r="L38" s="10"/>
    </row>
    <row r="39" spans="1:12" x14ac:dyDescent="0.3">
      <c r="A39" s="9" t="s">
        <v>1332</v>
      </c>
      <c r="B39" s="14" t="s">
        <v>375</v>
      </c>
      <c r="C39" s="31" t="s">
        <v>731</v>
      </c>
      <c r="D39" s="20" t="s">
        <v>88</v>
      </c>
      <c r="E39" s="7">
        <v>41662</v>
      </c>
      <c r="F39" s="7">
        <v>44485</v>
      </c>
      <c r="G39" s="13"/>
      <c r="H39" s="8">
        <f t="shared" si="5"/>
        <v>44849</v>
      </c>
      <c r="I39" s="11">
        <f t="shared" ca="1" si="1"/>
        <v>172</v>
      </c>
      <c r="J39" s="9" t="str">
        <f t="shared" ca="1" si="2"/>
        <v>NOT DUE</v>
      </c>
      <c r="K39" s="31"/>
      <c r="L39" s="10"/>
    </row>
    <row r="40" spans="1:12" ht="15" customHeight="1" x14ac:dyDescent="0.3">
      <c r="A40" s="9" t="s">
        <v>1333</v>
      </c>
      <c r="B40" s="14" t="s">
        <v>478</v>
      </c>
      <c r="C40" s="31" t="s">
        <v>732</v>
      </c>
      <c r="D40" s="20" t="s">
        <v>88</v>
      </c>
      <c r="E40" s="7">
        <v>41662</v>
      </c>
      <c r="F40" s="7">
        <v>44485</v>
      </c>
      <c r="G40" s="13"/>
      <c r="H40" s="8">
        <f t="shared" si="5"/>
        <v>44849</v>
      </c>
      <c r="I40" s="11">
        <f t="shared" ca="1" si="1"/>
        <v>172</v>
      </c>
      <c r="J40" s="9" t="str">
        <f t="shared" ca="1" si="2"/>
        <v>NOT DUE</v>
      </c>
      <c r="K40" s="31"/>
      <c r="L40" s="10"/>
    </row>
    <row r="41" spans="1:12" x14ac:dyDescent="0.3">
      <c r="A41" s="9" t="s">
        <v>1334</v>
      </c>
      <c r="B41" s="14" t="s">
        <v>798</v>
      </c>
      <c r="C41" s="31" t="s">
        <v>733</v>
      </c>
      <c r="D41" s="20" t="s">
        <v>88</v>
      </c>
      <c r="E41" s="7">
        <v>41662</v>
      </c>
      <c r="F41" s="7">
        <v>44485</v>
      </c>
      <c r="G41" s="13"/>
      <c r="H41" s="8">
        <f t="shared" si="5"/>
        <v>44849</v>
      </c>
      <c r="I41" s="11">
        <f t="shared" ca="1" si="1"/>
        <v>172</v>
      </c>
      <c r="J41" s="9" t="str">
        <f t="shared" ca="1" si="2"/>
        <v>NOT DUE</v>
      </c>
      <c r="K41" s="31"/>
      <c r="L41" s="10"/>
    </row>
    <row r="42" spans="1:12" x14ac:dyDescent="0.3">
      <c r="A42" s="9" t="s">
        <v>1335</v>
      </c>
      <c r="B42" s="14" t="s">
        <v>478</v>
      </c>
      <c r="C42" s="31" t="s">
        <v>734</v>
      </c>
      <c r="D42" s="20" t="s">
        <v>88</v>
      </c>
      <c r="E42" s="7">
        <v>41662</v>
      </c>
      <c r="F42" s="7">
        <v>44485</v>
      </c>
      <c r="G42" s="13"/>
      <c r="H42" s="8">
        <f t="shared" si="5"/>
        <v>44849</v>
      </c>
      <c r="I42" s="11">
        <f t="shared" ca="1" si="1"/>
        <v>172</v>
      </c>
      <c r="J42" s="9" t="str">
        <f t="shared" ca="1" si="2"/>
        <v>NOT DUE</v>
      </c>
      <c r="K42" s="31"/>
      <c r="L42" s="10"/>
    </row>
    <row r="43" spans="1:12" ht="27.6" x14ac:dyDescent="0.3">
      <c r="A43" s="9" t="s">
        <v>1336</v>
      </c>
      <c r="B43" s="14" t="s">
        <v>735</v>
      </c>
      <c r="C43" s="31" t="s">
        <v>736</v>
      </c>
      <c r="D43" s="20" t="s">
        <v>88</v>
      </c>
      <c r="E43" s="7">
        <v>41662</v>
      </c>
      <c r="F43" s="7">
        <v>44485</v>
      </c>
      <c r="G43" s="13"/>
      <c r="H43" s="8">
        <f t="shared" si="5"/>
        <v>44849</v>
      </c>
      <c r="I43" s="11">
        <f t="shared" ca="1" si="1"/>
        <v>172</v>
      </c>
      <c r="J43" s="9" t="str">
        <f t="shared" ca="1" si="2"/>
        <v>NOT DUE</v>
      </c>
      <c r="K43" s="31"/>
      <c r="L43" s="10"/>
    </row>
    <row r="44" spans="1:12" x14ac:dyDescent="0.3">
      <c r="A44" s="9" t="s">
        <v>1337</v>
      </c>
      <c r="B44" s="14" t="s">
        <v>737</v>
      </c>
      <c r="C44" s="31" t="s">
        <v>738</v>
      </c>
      <c r="D44" s="20" t="s">
        <v>88</v>
      </c>
      <c r="E44" s="7">
        <v>41662</v>
      </c>
      <c r="F44" s="7">
        <v>44485</v>
      </c>
      <c r="G44" s="13"/>
      <c r="H44" s="8">
        <f t="shared" si="5"/>
        <v>44849</v>
      </c>
      <c r="I44" s="11">
        <f t="shared" ca="1" si="1"/>
        <v>172</v>
      </c>
      <c r="J44" s="9" t="str">
        <f t="shared" ca="1" si="2"/>
        <v>NOT DUE</v>
      </c>
      <c r="K44" s="31"/>
      <c r="L44" s="10"/>
    </row>
    <row r="45" spans="1:12" ht="41.4" x14ac:dyDescent="0.3">
      <c r="A45" s="9" t="s">
        <v>1338</v>
      </c>
      <c r="B45" s="32" t="s">
        <v>739</v>
      </c>
      <c r="C45" s="31" t="s">
        <v>740</v>
      </c>
      <c r="D45" s="20" t="s">
        <v>2</v>
      </c>
      <c r="E45" s="7">
        <v>41662</v>
      </c>
      <c r="F45" s="7">
        <f>F37</f>
        <v>44649</v>
      </c>
      <c r="G45" s="13"/>
      <c r="H45" s="8">
        <f>EDATE(F45-1,1)</f>
        <v>44679</v>
      </c>
      <c r="I45" s="11">
        <f t="shared" ca="1" si="1"/>
        <v>2</v>
      </c>
      <c r="J45" s="9" t="str">
        <f t="shared" ca="1" si="2"/>
        <v>NOT DUE</v>
      </c>
      <c r="K45" s="31"/>
      <c r="L45" s="10"/>
    </row>
    <row r="46" spans="1:12" ht="27.6" x14ac:dyDescent="0.3">
      <c r="A46" s="9" t="s">
        <v>1339</v>
      </c>
      <c r="B46" s="32" t="s">
        <v>741</v>
      </c>
      <c r="C46" s="31" t="s">
        <v>742</v>
      </c>
      <c r="D46" s="20" t="s">
        <v>2</v>
      </c>
      <c r="E46" s="7">
        <v>41662</v>
      </c>
      <c r="F46" s="7">
        <f>F45</f>
        <v>44649</v>
      </c>
      <c r="G46" s="13"/>
      <c r="H46" s="8">
        <f>EDATE(F46-1,1)</f>
        <v>44679</v>
      </c>
      <c r="I46" s="11">
        <f t="shared" ca="1" si="1"/>
        <v>2</v>
      </c>
      <c r="J46" s="9" t="str">
        <f t="shared" ca="1" si="2"/>
        <v>NOT DUE</v>
      </c>
      <c r="K46" s="31"/>
      <c r="L46" s="10"/>
    </row>
    <row r="47" spans="1:12" ht="27.6" x14ac:dyDescent="0.3">
      <c r="A47" s="9" t="s">
        <v>2313</v>
      </c>
      <c r="B47" s="32" t="s">
        <v>2310</v>
      </c>
      <c r="C47" s="31" t="s">
        <v>2308</v>
      </c>
      <c r="D47" s="20" t="s">
        <v>2309</v>
      </c>
      <c r="E47" s="7">
        <v>41662</v>
      </c>
      <c r="F47" s="7">
        <f>'Moor. Winch - Fore Port Side'!F47</f>
        <v>44344</v>
      </c>
      <c r="G47" s="13"/>
      <c r="H47" s="8">
        <f>DATE(YEAR(F47)+5,MONTH(F47),DAY(F47)-1)</f>
        <v>46169</v>
      </c>
      <c r="I47" s="11">
        <f t="shared" ca="1" si="1"/>
        <v>1492</v>
      </c>
      <c r="J47" s="9" t="str">
        <f t="shared" ca="1" si="2"/>
        <v>NOT DUE</v>
      </c>
      <c r="K47" s="31"/>
      <c r="L47" s="10"/>
    </row>
    <row r="48" spans="1:12" x14ac:dyDescent="0.3">
      <c r="A48" s="9" t="s">
        <v>2314</v>
      </c>
      <c r="B48" s="31" t="s">
        <v>1583</v>
      </c>
      <c r="C48" s="31" t="s">
        <v>1806</v>
      </c>
      <c r="D48" s="67" t="s">
        <v>2</v>
      </c>
      <c r="E48" s="7">
        <v>41662</v>
      </c>
      <c r="F48" s="7">
        <f>F46</f>
        <v>44649</v>
      </c>
      <c r="G48" s="13"/>
      <c r="H48" s="8">
        <f>EDATE(F48-1,1)</f>
        <v>44679</v>
      </c>
      <c r="I48" s="11">
        <f t="shared" ca="1" si="1"/>
        <v>2</v>
      </c>
      <c r="J48" s="9" t="str">
        <f t="shared" ca="1" si="2"/>
        <v>NOT DUE</v>
      </c>
      <c r="K48" s="65"/>
      <c r="L48" s="65"/>
    </row>
    <row r="49" spans="1:12" ht="27.6" x14ac:dyDescent="0.3">
      <c r="A49" s="9" t="s">
        <v>2403</v>
      </c>
      <c r="B49" s="31" t="s">
        <v>1585</v>
      </c>
      <c r="C49" s="31" t="s">
        <v>1845</v>
      </c>
      <c r="D49" s="20" t="s">
        <v>2</v>
      </c>
      <c r="E49" s="7">
        <v>41662</v>
      </c>
      <c r="F49" s="7">
        <f>F48</f>
        <v>44649</v>
      </c>
      <c r="G49" s="13"/>
      <c r="H49" s="8">
        <f>EDATE(F49-1,1)</f>
        <v>44679</v>
      </c>
      <c r="I49" s="11">
        <f t="shared" ca="1" si="1"/>
        <v>2</v>
      </c>
      <c r="J49" s="9" t="str">
        <f t="shared" ca="1" si="2"/>
        <v>NOT DUE</v>
      </c>
      <c r="K49" s="65"/>
      <c r="L49" s="65"/>
    </row>
    <row r="50" spans="1:12" x14ac:dyDescent="0.3">
      <c r="A50" s="111"/>
    </row>
    <row r="51" spans="1:12" x14ac:dyDescent="0.3">
      <c r="A51" s="111"/>
    </row>
    <row r="52" spans="1:12" x14ac:dyDescent="0.3">
      <c r="A52" s="111"/>
    </row>
    <row r="53" spans="1:12" x14ac:dyDescent="0.3">
      <c r="A53" s="111"/>
      <c r="B53" s="112" t="s">
        <v>2808</v>
      </c>
      <c r="C53" s="113"/>
      <c r="D53" s="117" t="s">
        <v>2807</v>
      </c>
      <c r="H53" s="112" t="s">
        <v>2806</v>
      </c>
      <c r="I53" s="114"/>
    </row>
    <row r="54" spans="1:12" x14ac:dyDescent="0.3">
      <c r="A54" s="111"/>
      <c r="E54" s="115"/>
      <c r="F54" s="115"/>
      <c r="I54" s="115"/>
      <c r="J54" s="115"/>
    </row>
    <row r="55" spans="1:12" x14ac:dyDescent="0.3">
      <c r="A55" s="111"/>
      <c r="C55" s="122" t="str">
        <f>'Moor. Winch - Fore Port Side'!C55</f>
        <v>ELBERT F. NUFABLE</v>
      </c>
      <c r="E55" s="149" t="str">
        <f>C55</f>
        <v>ELBERT F. NUFABLE</v>
      </c>
      <c r="F55" s="149"/>
      <c r="G55" s="149"/>
      <c r="I55" s="149" t="s">
        <v>3269</v>
      </c>
      <c r="J55" s="149"/>
      <c r="K55" s="149"/>
    </row>
    <row r="56" spans="1:12" x14ac:dyDescent="0.3">
      <c r="A56" s="111"/>
      <c r="C56" s="116" t="s">
        <v>3230</v>
      </c>
      <c r="E56" s="150" t="s">
        <v>2454</v>
      </c>
      <c r="F56" s="150"/>
      <c r="G56" s="150"/>
      <c r="I56" s="151" t="s">
        <v>2805</v>
      </c>
      <c r="J56" s="151"/>
      <c r="K56" s="151"/>
    </row>
    <row r="57" spans="1:12" x14ac:dyDescent="0.3">
      <c r="A57" s="111"/>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202" priority="3" operator="equal">
      <formula>"overdue"</formula>
    </cfRule>
  </conditionalFormatting>
  <conditionalFormatting sqref="J47">
    <cfRule type="cellIs" dxfId="201" priority="2" operator="equal">
      <formula>"overdue"</formula>
    </cfRule>
  </conditionalFormatting>
  <conditionalFormatting sqref="J48:J49">
    <cfRule type="cellIs" dxfId="200"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L16"/>
  <sheetViews>
    <sheetView workbookViewId="0">
      <selection activeCell="D18" sqref="D1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23</v>
      </c>
      <c r="D3" s="148" t="s">
        <v>8</v>
      </c>
      <c r="E3" s="148"/>
      <c r="F3" s="3" t="s">
        <v>25</v>
      </c>
    </row>
    <row r="4" spans="1:12" ht="18" customHeight="1" x14ac:dyDescent="0.3">
      <c r="A4" s="147" t="s">
        <v>21</v>
      </c>
      <c r="B4" s="147"/>
      <c r="C4" s="17" t="s">
        <v>24</v>
      </c>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28</v>
      </c>
      <c r="B8" s="29" t="s">
        <v>26</v>
      </c>
      <c r="C8" s="29" t="s">
        <v>27</v>
      </c>
      <c r="D8" s="21" t="s">
        <v>1</v>
      </c>
      <c r="E8" s="7">
        <v>41662</v>
      </c>
      <c r="F8" s="105">
        <v>44499</v>
      </c>
      <c r="G8" s="13"/>
      <c r="H8" s="8">
        <f>DATE(YEAR(F8),MONTH(F8)+6,DAY(F8)-1)</f>
        <v>44680</v>
      </c>
      <c r="I8" s="11">
        <f t="shared" ref="I8" ca="1" si="0">IF(ISBLANK(H8),"",H8-DATE(YEAR(NOW()),MONTH(NOW()),DAY(NOW())))</f>
        <v>3</v>
      </c>
      <c r="J8" s="9" t="str">
        <f t="shared" ref="J8" ca="1" si="1">IF(I8="","",IF(I8&lt;0,"OVERDUE","NOT DUE"))</f>
        <v>NOT DUE</v>
      </c>
      <c r="K8" s="14"/>
      <c r="L8" s="109"/>
    </row>
    <row r="9" spans="1:12" x14ac:dyDescent="0.3">
      <c r="A9" s="111"/>
    </row>
    <row r="10" spans="1:12" x14ac:dyDescent="0.3">
      <c r="A10" s="111"/>
    </row>
    <row r="11" spans="1:12" x14ac:dyDescent="0.3">
      <c r="A11" s="111"/>
    </row>
    <row r="12" spans="1:12" x14ac:dyDescent="0.3">
      <c r="A12" s="111"/>
      <c r="B12" s="112" t="s">
        <v>2808</v>
      </c>
      <c r="C12" s="113"/>
      <c r="D12" s="117" t="s">
        <v>2807</v>
      </c>
      <c r="H12" s="112" t="s">
        <v>2806</v>
      </c>
      <c r="I12" s="114"/>
    </row>
    <row r="13" spans="1:12" x14ac:dyDescent="0.3">
      <c r="A13" s="111"/>
      <c r="E13" s="115"/>
      <c r="F13" s="115"/>
      <c r="I13" s="115"/>
      <c r="J13" s="115"/>
    </row>
    <row r="14" spans="1:12" x14ac:dyDescent="0.3">
      <c r="A14" s="111"/>
      <c r="C14" s="122" t="str">
        <f>'HC Emergcy Equipment'!C15</f>
        <v>ELBERT F. NUFABLE</v>
      </c>
      <c r="E14" s="149" t="str">
        <f>C14</f>
        <v>ELBERT F. NUFABLE</v>
      </c>
      <c r="F14" s="149"/>
      <c r="G14" s="149"/>
      <c r="I14" s="149" t="s">
        <v>3269</v>
      </c>
      <c r="J14" s="149"/>
      <c r="K14" s="149"/>
    </row>
    <row r="15" spans="1:12" x14ac:dyDescent="0.3">
      <c r="A15" s="111"/>
      <c r="C15" s="116" t="s">
        <v>3230</v>
      </c>
      <c r="E15" s="150" t="s">
        <v>2454</v>
      </c>
      <c r="F15" s="150"/>
      <c r="G15" s="150"/>
      <c r="I15" s="151" t="s">
        <v>2805</v>
      </c>
      <c r="J15" s="151"/>
      <c r="K15" s="151"/>
    </row>
    <row r="16" spans="1:12" x14ac:dyDescent="0.3">
      <c r="A16" s="111"/>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254"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F0"/>
  </sheetPr>
  <dimension ref="A1:L62"/>
  <sheetViews>
    <sheetView topLeftCell="A46" zoomScale="115" zoomScaleNormal="115" workbookViewId="0">
      <selection activeCell="F53" sqref="F53"/>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803</v>
      </c>
      <c r="D3" s="148" t="s">
        <v>8</v>
      </c>
      <c r="E3" s="148"/>
      <c r="F3" s="3" t="s">
        <v>1340</v>
      </c>
    </row>
    <row r="4" spans="1:12" ht="18" customHeight="1" x14ac:dyDescent="0.3">
      <c r="A4" s="147" t="s">
        <v>21</v>
      </c>
      <c r="B4" s="147"/>
      <c r="C4" s="17" t="s">
        <v>801</v>
      </c>
      <c r="D4" s="148" t="s">
        <v>9</v>
      </c>
      <c r="E4" s="148"/>
      <c r="F4" s="13"/>
    </row>
    <row r="5" spans="1:12" ht="18" customHeight="1" x14ac:dyDescent="0.3">
      <c r="A5" s="147" t="s">
        <v>22</v>
      </c>
      <c r="B5" s="147"/>
      <c r="C5" s="18" t="s">
        <v>641</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1461</v>
      </c>
      <c r="B8" s="14" t="s">
        <v>683</v>
      </c>
      <c r="C8" s="31" t="s">
        <v>393</v>
      </c>
      <c r="D8" s="20" t="s">
        <v>2</v>
      </c>
      <c r="E8" s="7">
        <v>41662</v>
      </c>
      <c r="F8" s="7">
        <f>'Moor. Winch - Hold 1 and 2'!F8</f>
        <v>44649</v>
      </c>
      <c r="G8" s="13"/>
      <c r="H8" s="8">
        <f t="shared" ref="H8:H15" si="0">EDATE(F8-1,1)</f>
        <v>44679</v>
      </c>
      <c r="I8" s="11">
        <f t="shared" ref="I8:I49" ca="1" si="1">IF(ISBLANK(H8),"",H8-DATE(YEAR(NOW()),MONTH(NOW()),DAY(NOW())))</f>
        <v>2</v>
      </c>
      <c r="J8" s="9" t="str">
        <f t="shared" ref="J8:J49" ca="1" si="2">IF(I8="","",IF(I8&lt;0,"OVERDUE","NOT DUE"))</f>
        <v>NOT DUE</v>
      </c>
      <c r="K8" s="31"/>
      <c r="L8" s="109"/>
    </row>
    <row r="9" spans="1:12" x14ac:dyDescent="0.3">
      <c r="A9" s="9" t="s">
        <v>1462</v>
      </c>
      <c r="B9" s="14" t="s">
        <v>794</v>
      </c>
      <c r="C9" s="31" t="s">
        <v>795</v>
      </c>
      <c r="D9" s="20" t="s">
        <v>2</v>
      </c>
      <c r="E9" s="7">
        <v>41662</v>
      </c>
      <c r="F9" s="7">
        <f>'Moor. Winch - Hold 1 and 2'!F9</f>
        <v>44649</v>
      </c>
      <c r="G9" s="13"/>
      <c r="H9" s="8">
        <f t="shared" si="0"/>
        <v>44679</v>
      </c>
      <c r="I9" s="11">
        <f t="shared" ca="1" si="1"/>
        <v>2</v>
      </c>
      <c r="J9" s="9" t="str">
        <f t="shared" ca="1" si="2"/>
        <v>NOT DUE</v>
      </c>
      <c r="K9" s="31"/>
      <c r="L9" s="10"/>
    </row>
    <row r="10" spans="1:12" x14ac:dyDescent="0.3">
      <c r="A10" s="9" t="s">
        <v>1463</v>
      </c>
      <c r="B10" s="14" t="s">
        <v>796</v>
      </c>
      <c r="C10" s="31" t="s">
        <v>795</v>
      </c>
      <c r="D10" s="20" t="s">
        <v>2</v>
      </c>
      <c r="E10" s="7">
        <v>41662</v>
      </c>
      <c r="F10" s="7">
        <f t="shared" ref="F10:F15" si="3">F9</f>
        <v>44649</v>
      </c>
      <c r="G10" s="13"/>
      <c r="H10" s="8">
        <f t="shared" si="0"/>
        <v>44679</v>
      </c>
      <c r="I10" s="11">
        <f t="shared" ca="1" si="1"/>
        <v>2</v>
      </c>
      <c r="J10" s="9" t="str">
        <f t="shared" ca="1" si="2"/>
        <v>NOT DUE</v>
      </c>
      <c r="K10" s="31"/>
      <c r="L10" s="10"/>
    </row>
    <row r="11" spans="1:12" x14ac:dyDescent="0.3">
      <c r="A11" s="9" t="s">
        <v>1464</v>
      </c>
      <c r="B11" s="14" t="s">
        <v>743</v>
      </c>
      <c r="C11" s="31" t="s">
        <v>795</v>
      </c>
      <c r="D11" s="20" t="s">
        <v>2</v>
      </c>
      <c r="E11" s="7">
        <v>41662</v>
      </c>
      <c r="F11" s="7">
        <f t="shared" si="3"/>
        <v>44649</v>
      </c>
      <c r="G11" s="13"/>
      <c r="H11" s="8">
        <f t="shared" si="0"/>
        <v>44679</v>
      </c>
      <c r="I11" s="11">
        <f t="shared" ca="1" si="1"/>
        <v>2</v>
      </c>
      <c r="J11" s="9" t="str">
        <f t="shared" ca="1" si="2"/>
        <v>NOT DUE</v>
      </c>
      <c r="K11" s="31"/>
      <c r="L11" s="10"/>
    </row>
    <row r="12" spans="1:12" x14ac:dyDescent="0.3">
      <c r="A12" s="9" t="s">
        <v>1465</v>
      </c>
      <c r="B12" s="14" t="s">
        <v>684</v>
      </c>
      <c r="C12" s="31" t="s">
        <v>685</v>
      </c>
      <c r="D12" s="20" t="s">
        <v>2</v>
      </c>
      <c r="E12" s="7">
        <v>41662</v>
      </c>
      <c r="F12" s="7">
        <f t="shared" si="3"/>
        <v>44649</v>
      </c>
      <c r="G12" s="13"/>
      <c r="H12" s="8">
        <f t="shared" si="0"/>
        <v>44679</v>
      </c>
      <c r="I12" s="11">
        <f t="shared" ca="1" si="1"/>
        <v>2</v>
      </c>
      <c r="J12" s="9" t="str">
        <f t="shared" ca="1" si="2"/>
        <v>NOT DUE</v>
      </c>
      <c r="K12" s="31"/>
      <c r="L12" s="10"/>
    </row>
    <row r="13" spans="1:12" x14ac:dyDescent="0.3">
      <c r="A13" s="9" t="s">
        <v>1466</v>
      </c>
      <c r="B13" s="32" t="s">
        <v>688</v>
      </c>
      <c r="C13" s="31" t="s">
        <v>689</v>
      </c>
      <c r="D13" s="20" t="s">
        <v>2</v>
      </c>
      <c r="E13" s="7">
        <v>41662</v>
      </c>
      <c r="F13" s="7">
        <f t="shared" si="3"/>
        <v>44649</v>
      </c>
      <c r="G13" s="13"/>
      <c r="H13" s="8">
        <f t="shared" si="0"/>
        <v>44679</v>
      </c>
      <c r="I13" s="11">
        <f t="shared" ca="1" si="1"/>
        <v>2</v>
      </c>
      <c r="J13" s="9" t="str">
        <f t="shared" ca="1" si="2"/>
        <v>NOT DUE</v>
      </c>
      <c r="K13" s="31"/>
      <c r="L13" s="10" t="s">
        <v>2287</v>
      </c>
    </row>
    <row r="14" spans="1:12" x14ac:dyDescent="0.3">
      <c r="A14" s="9" t="s">
        <v>1467</v>
      </c>
      <c r="B14" s="14" t="s">
        <v>690</v>
      </c>
      <c r="C14" s="31" t="s">
        <v>691</v>
      </c>
      <c r="D14" s="20" t="s">
        <v>2</v>
      </c>
      <c r="E14" s="7">
        <v>41662</v>
      </c>
      <c r="F14" s="7">
        <f t="shared" si="3"/>
        <v>44649</v>
      </c>
      <c r="G14" s="13"/>
      <c r="H14" s="8">
        <f t="shared" si="0"/>
        <v>44679</v>
      </c>
      <c r="I14" s="11">
        <f t="shared" ca="1" si="1"/>
        <v>2</v>
      </c>
      <c r="J14" s="9" t="str">
        <f t="shared" ca="1" si="2"/>
        <v>NOT DUE</v>
      </c>
      <c r="K14" s="31"/>
      <c r="L14" s="10"/>
    </row>
    <row r="15" spans="1:12" ht="27.6" x14ac:dyDescent="0.3">
      <c r="A15" s="9" t="s">
        <v>1468</v>
      </c>
      <c r="B15" s="14" t="s">
        <v>692</v>
      </c>
      <c r="C15" s="31" t="s">
        <v>693</v>
      </c>
      <c r="D15" s="20" t="s">
        <v>2</v>
      </c>
      <c r="E15" s="7">
        <v>41662</v>
      </c>
      <c r="F15" s="7">
        <f t="shared" si="3"/>
        <v>44649</v>
      </c>
      <c r="G15" s="13"/>
      <c r="H15" s="8">
        <f t="shared" si="0"/>
        <v>44679</v>
      </c>
      <c r="I15" s="11">
        <f t="shared" ca="1" si="1"/>
        <v>2</v>
      </c>
      <c r="J15" s="9" t="str">
        <f t="shared" ca="1" si="2"/>
        <v>NOT DUE</v>
      </c>
      <c r="K15" s="31"/>
      <c r="L15" s="10"/>
    </row>
    <row r="16" spans="1:12" x14ac:dyDescent="0.3">
      <c r="A16" s="9" t="s">
        <v>1469</v>
      </c>
      <c r="B16" s="14" t="s">
        <v>694</v>
      </c>
      <c r="C16" s="31" t="s">
        <v>695</v>
      </c>
      <c r="D16" s="20" t="s">
        <v>378</v>
      </c>
      <c r="E16" s="7">
        <v>41662</v>
      </c>
      <c r="F16" s="7">
        <f>'Moor. Winch - Hold 1 and 2'!F28</f>
        <v>44649</v>
      </c>
      <c r="G16" s="13"/>
      <c r="H16" s="8">
        <f>DATE(YEAR(F16),MONTH(F16)+3,DAY(F16)-1)</f>
        <v>44740</v>
      </c>
      <c r="I16" s="11">
        <f t="shared" ca="1" si="1"/>
        <v>63</v>
      </c>
      <c r="J16" s="9" t="str">
        <f t="shared" ca="1" si="2"/>
        <v>NOT DUE</v>
      </c>
      <c r="K16" s="31"/>
      <c r="L16" s="10"/>
    </row>
    <row r="17" spans="1:12" ht="24.9" customHeight="1" x14ac:dyDescent="0.3">
      <c r="A17" s="9" t="s">
        <v>1470</v>
      </c>
      <c r="B17" s="14" t="s">
        <v>700</v>
      </c>
      <c r="C17" s="31" t="s">
        <v>701</v>
      </c>
      <c r="D17" s="20" t="s">
        <v>88</v>
      </c>
      <c r="E17" s="7">
        <v>41662</v>
      </c>
      <c r="F17" s="7">
        <v>44624</v>
      </c>
      <c r="G17" s="13"/>
      <c r="H17" s="8">
        <f>DATE(YEAR(F17)+1,MONTH(F17),DAY(F17)-1)</f>
        <v>44988</v>
      </c>
      <c r="I17" s="11">
        <f t="shared" ca="1" si="1"/>
        <v>311</v>
      </c>
      <c r="J17" s="9" t="str">
        <f t="shared" ca="1" si="2"/>
        <v>NOT DUE</v>
      </c>
      <c r="K17" s="31" t="s">
        <v>745</v>
      </c>
      <c r="L17" s="109"/>
    </row>
    <row r="18" spans="1:12" ht="15" customHeight="1" x14ac:dyDescent="0.3">
      <c r="A18" s="9" t="s">
        <v>1471</v>
      </c>
      <c r="B18" s="14" t="s">
        <v>491</v>
      </c>
      <c r="C18" s="31" t="s">
        <v>702</v>
      </c>
      <c r="D18" s="20" t="s">
        <v>88</v>
      </c>
      <c r="E18" s="7">
        <v>41662</v>
      </c>
      <c r="F18" s="7">
        <v>44484</v>
      </c>
      <c r="G18" s="13"/>
      <c r="H18" s="8">
        <f>DATE(YEAR(F18)+1,MONTH(F18),DAY(F18)-1)</f>
        <v>44848</v>
      </c>
      <c r="I18" s="11">
        <f t="shared" ca="1" si="1"/>
        <v>171</v>
      </c>
      <c r="J18" s="9" t="str">
        <f t="shared" ca="1" si="2"/>
        <v>NOT DUE</v>
      </c>
      <c r="K18" s="31"/>
      <c r="L18" s="10" t="s">
        <v>1515</v>
      </c>
    </row>
    <row r="19" spans="1:12" x14ac:dyDescent="0.3">
      <c r="A19" s="9" t="s">
        <v>1472</v>
      </c>
      <c r="B19" s="14" t="s">
        <v>703</v>
      </c>
      <c r="C19" s="31" t="s">
        <v>704</v>
      </c>
      <c r="D19" s="20" t="s">
        <v>88</v>
      </c>
      <c r="E19" s="7">
        <v>41662</v>
      </c>
      <c r="F19" s="7">
        <v>44484</v>
      </c>
      <c r="G19" s="13"/>
      <c r="H19" s="8">
        <f>DATE(YEAR(F19)+1,MONTH(F19),DAY(F19)-1)</f>
        <v>44848</v>
      </c>
      <c r="I19" s="11">
        <f t="shared" ca="1" si="1"/>
        <v>171</v>
      </c>
      <c r="J19" s="9" t="str">
        <f t="shared" ca="1" si="2"/>
        <v>NOT DUE</v>
      </c>
      <c r="K19" s="31"/>
      <c r="L19" s="10"/>
    </row>
    <row r="20" spans="1:12" x14ac:dyDescent="0.3">
      <c r="A20" s="9" t="s">
        <v>1473</v>
      </c>
      <c r="B20" s="14" t="s">
        <v>707</v>
      </c>
      <c r="C20" s="31" t="s">
        <v>693</v>
      </c>
      <c r="D20" s="20" t="s">
        <v>88</v>
      </c>
      <c r="E20" s="7">
        <v>41662</v>
      </c>
      <c r="F20" s="7">
        <v>44484</v>
      </c>
      <c r="G20" s="13"/>
      <c r="H20" s="8">
        <f>DATE(YEAR(F20)+1,MONTH(F20),DAY(F20)-1)</f>
        <v>44848</v>
      </c>
      <c r="I20" s="11">
        <f t="shared" ca="1" si="1"/>
        <v>171</v>
      </c>
      <c r="J20" s="9" t="str">
        <f t="shared" ca="1" si="2"/>
        <v>NOT DUE</v>
      </c>
      <c r="K20" s="31"/>
      <c r="L20" s="10"/>
    </row>
    <row r="21" spans="1:12" x14ac:dyDescent="0.3">
      <c r="A21" s="9" t="s">
        <v>1474</v>
      </c>
      <c r="B21" s="14" t="s">
        <v>708</v>
      </c>
      <c r="C21" s="31" t="s">
        <v>709</v>
      </c>
      <c r="D21" s="20" t="s">
        <v>88</v>
      </c>
      <c r="E21" s="7">
        <v>41662</v>
      </c>
      <c r="F21" s="7">
        <v>44484</v>
      </c>
      <c r="G21" s="13"/>
      <c r="H21" s="8">
        <f>DATE(YEAR(F21)+1,MONTH(F21),DAY(F21)-1)</f>
        <v>44848</v>
      </c>
      <c r="I21" s="11">
        <f t="shared" ca="1" si="1"/>
        <v>171</v>
      </c>
      <c r="J21" s="9" t="str">
        <f t="shared" ca="1" si="2"/>
        <v>NOT DUE</v>
      </c>
      <c r="K21" s="31"/>
      <c r="L21" s="10"/>
    </row>
    <row r="22" spans="1:12" x14ac:dyDescent="0.3">
      <c r="A22" s="9" t="s">
        <v>1475</v>
      </c>
      <c r="B22" s="14" t="s">
        <v>491</v>
      </c>
      <c r="C22" s="31" t="s">
        <v>710</v>
      </c>
      <c r="D22" s="20" t="s">
        <v>1</v>
      </c>
      <c r="E22" s="7">
        <v>41662</v>
      </c>
      <c r="F22" s="7">
        <v>44649</v>
      </c>
      <c r="G22" s="13"/>
      <c r="H22" s="8">
        <f t="shared" ref="H22:H27" si="4">DATE(YEAR(F22),MONTH(F22)+6,DAY(F22)-1)</f>
        <v>44832</v>
      </c>
      <c r="I22" s="11">
        <f t="shared" ca="1" si="1"/>
        <v>155</v>
      </c>
      <c r="J22" s="9" t="str">
        <f t="shared" ca="1" si="2"/>
        <v>NOT DUE</v>
      </c>
      <c r="K22" s="31"/>
      <c r="L22" s="10"/>
    </row>
    <row r="23" spans="1:12" x14ac:dyDescent="0.3">
      <c r="A23" s="9" t="s">
        <v>1476</v>
      </c>
      <c r="B23" s="14" t="s">
        <v>711</v>
      </c>
      <c r="C23" s="31" t="s">
        <v>710</v>
      </c>
      <c r="D23" s="20" t="s">
        <v>1</v>
      </c>
      <c r="E23" s="7">
        <v>41662</v>
      </c>
      <c r="F23" s="7">
        <v>44649</v>
      </c>
      <c r="G23" s="13"/>
      <c r="H23" s="8">
        <f t="shared" si="4"/>
        <v>44832</v>
      </c>
      <c r="I23" s="11">
        <f t="shared" ca="1" si="1"/>
        <v>155</v>
      </c>
      <c r="J23" s="9" t="str">
        <f t="shared" ca="1" si="2"/>
        <v>NOT DUE</v>
      </c>
      <c r="K23" s="31"/>
      <c r="L23" s="10"/>
    </row>
    <row r="24" spans="1:12" x14ac:dyDescent="0.3">
      <c r="A24" s="9" t="s">
        <v>1477</v>
      </c>
      <c r="B24" s="14" t="s">
        <v>712</v>
      </c>
      <c r="C24" s="31" t="s">
        <v>713</v>
      </c>
      <c r="D24" s="20" t="s">
        <v>1</v>
      </c>
      <c r="E24" s="7">
        <v>41662</v>
      </c>
      <c r="F24" s="7">
        <v>44649</v>
      </c>
      <c r="G24" s="13"/>
      <c r="H24" s="8">
        <f t="shared" si="4"/>
        <v>44832</v>
      </c>
      <c r="I24" s="11">
        <f t="shared" ca="1" si="1"/>
        <v>155</v>
      </c>
      <c r="J24" s="9" t="str">
        <f t="shared" ca="1" si="2"/>
        <v>NOT DUE</v>
      </c>
      <c r="K24" s="31"/>
      <c r="L24" s="10"/>
    </row>
    <row r="25" spans="1:12" x14ac:dyDescent="0.3">
      <c r="A25" s="9" t="s">
        <v>1478</v>
      </c>
      <c r="B25" s="14" t="s">
        <v>797</v>
      </c>
      <c r="C25" s="31" t="s">
        <v>713</v>
      </c>
      <c r="D25" s="20" t="s">
        <v>1</v>
      </c>
      <c r="E25" s="7">
        <v>41662</v>
      </c>
      <c r="F25" s="7">
        <v>44649</v>
      </c>
      <c r="G25" s="13"/>
      <c r="H25" s="8">
        <f t="shared" si="4"/>
        <v>44832</v>
      </c>
      <c r="I25" s="11">
        <f t="shared" ca="1" si="1"/>
        <v>155</v>
      </c>
      <c r="J25" s="9" t="str">
        <f t="shared" ca="1" si="2"/>
        <v>NOT DUE</v>
      </c>
      <c r="K25" s="31"/>
      <c r="L25" s="10"/>
    </row>
    <row r="26" spans="1:12" x14ac:dyDescent="0.3">
      <c r="A26" s="9" t="s">
        <v>1479</v>
      </c>
      <c r="B26" s="14" t="s">
        <v>715</v>
      </c>
      <c r="C26" s="31" t="s">
        <v>716</v>
      </c>
      <c r="D26" s="20" t="s">
        <v>1</v>
      </c>
      <c r="E26" s="7">
        <v>41662</v>
      </c>
      <c r="F26" s="7">
        <v>44649</v>
      </c>
      <c r="G26" s="13"/>
      <c r="H26" s="8">
        <f t="shared" si="4"/>
        <v>44832</v>
      </c>
      <c r="I26" s="11">
        <f t="shared" ca="1" si="1"/>
        <v>155</v>
      </c>
      <c r="J26" s="9" t="str">
        <f t="shared" ca="1" si="2"/>
        <v>NOT DUE</v>
      </c>
      <c r="K26" s="31"/>
      <c r="L26" s="10"/>
    </row>
    <row r="27" spans="1:12" x14ac:dyDescent="0.3">
      <c r="A27" s="9" t="s">
        <v>1480</v>
      </c>
      <c r="B27" s="14" t="s">
        <v>690</v>
      </c>
      <c r="C27" s="31" t="s">
        <v>716</v>
      </c>
      <c r="D27" s="20" t="s">
        <v>1</v>
      </c>
      <c r="E27" s="7">
        <v>41662</v>
      </c>
      <c r="F27" s="7">
        <v>44649</v>
      </c>
      <c r="G27" s="13"/>
      <c r="H27" s="8">
        <f t="shared" si="4"/>
        <v>44832</v>
      </c>
      <c r="I27" s="11">
        <f t="shared" ca="1" si="1"/>
        <v>155</v>
      </c>
      <c r="J27" s="9" t="str">
        <f t="shared" ca="1" si="2"/>
        <v>NOT DUE</v>
      </c>
      <c r="K27" s="31"/>
      <c r="L27" s="10"/>
    </row>
    <row r="28" spans="1:12" ht="27.6" x14ac:dyDescent="0.3">
      <c r="A28" s="9" t="s">
        <v>1481</v>
      </c>
      <c r="B28" s="14" t="s">
        <v>718</v>
      </c>
      <c r="C28" s="31" t="s">
        <v>719</v>
      </c>
      <c r="D28" s="20" t="s">
        <v>378</v>
      </c>
      <c r="E28" s="7">
        <v>41662</v>
      </c>
      <c r="F28" s="7">
        <f>'Moor. Winch - Hold 1 and 2'!F28</f>
        <v>44649</v>
      </c>
      <c r="G28" s="13"/>
      <c r="H28" s="8">
        <f>DATE(YEAR(F28),MONTH(F28)+3,DAY(F28)-1)</f>
        <v>44740</v>
      </c>
      <c r="I28" s="11">
        <f t="shared" ca="1" si="1"/>
        <v>63</v>
      </c>
      <c r="J28" s="9" t="str">
        <f t="shared" ca="1" si="2"/>
        <v>NOT DUE</v>
      </c>
      <c r="K28" s="31" t="s">
        <v>799</v>
      </c>
      <c r="L28" s="10"/>
    </row>
    <row r="29" spans="1:12" x14ac:dyDescent="0.3">
      <c r="A29" s="9" t="s">
        <v>1482</v>
      </c>
      <c r="B29" s="14" t="s">
        <v>684</v>
      </c>
      <c r="C29" s="31" t="s">
        <v>720</v>
      </c>
      <c r="D29" s="20" t="s">
        <v>88</v>
      </c>
      <c r="E29" s="7">
        <v>41662</v>
      </c>
      <c r="F29" s="7">
        <v>44485</v>
      </c>
      <c r="G29" s="13"/>
      <c r="H29" s="8">
        <f>DATE(YEAR(F29)+1,MONTH(F29),DAY(F29)-1)</f>
        <v>44849</v>
      </c>
      <c r="I29" s="11">
        <f t="shared" ca="1" si="1"/>
        <v>172</v>
      </c>
      <c r="J29" s="9" t="str">
        <f t="shared" ca="1" si="2"/>
        <v>NOT DUE</v>
      </c>
      <c r="K29" s="31"/>
      <c r="L29" s="10"/>
    </row>
    <row r="30" spans="1:12" ht="27.6" x14ac:dyDescent="0.3">
      <c r="A30" s="9" t="s">
        <v>1483</v>
      </c>
      <c r="B30" s="14" t="s">
        <v>684</v>
      </c>
      <c r="C30" s="31" t="s">
        <v>721</v>
      </c>
      <c r="D30" s="20" t="s">
        <v>88</v>
      </c>
      <c r="E30" s="7">
        <v>41662</v>
      </c>
      <c r="F30" s="7">
        <v>44485</v>
      </c>
      <c r="G30" s="13"/>
      <c r="H30" s="8">
        <f>DATE(YEAR(F30)+1,MONTH(F30),DAY(F30)-1)</f>
        <v>44849</v>
      </c>
      <c r="I30" s="11">
        <f t="shared" ca="1" si="1"/>
        <v>172</v>
      </c>
      <c r="J30" s="9" t="str">
        <f t="shared" ca="1" si="2"/>
        <v>NOT DUE</v>
      </c>
      <c r="K30" s="31"/>
      <c r="L30" s="10"/>
    </row>
    <row r="31" spans="1:12" ht="27.6" x14ac:dyDescent="0.3">
      <c r="A31" s="9" t="s">
        <v>1484</v>
      </c>
      <c r="B31" s="14" t="s">
        <v>722</v>
      </c>
      <c r="C31" s="31" t="s">
        <v>723</v>
      </c>
      <c r="D31" s="20" t="s">
        <v>1</v>
      </c>
      <c r="E31" s="7">
        <v>41662</v>
      </c>
      <c r="F31" s="7">
        <v>44645</v>
      </c>
      <c r="G31" s="13"/>
      <c r="H31" s="8">
        <f>DATE(YEAR(F31),MONTH(F31)+6,DAY(F31)-1)</f>
        <v>44828</v>
      </c>
      <c r="I31" s="11">
        <f t="shared" ca="1" si="1"/>
        <v>151</v>
      </c>
      <c r="J31" s="9" t="str">
        <f t="shared" ca="1" si="2"/>
        <v>NOT DUE</v>
      </c>
      <c r="K31" s="31"/>
      <c r="L31" s="10"/>
    </row>
    <row r="32" spans="1:12" ht="27.6" x14ac:dyDescent="0.3">
      <c r="A32" s="9" t="s">
        <v>1485</v>
      </c>
      <c r="B32" s="14" t="s">
        <v>722</v>
      </c>
      <c r="C32" s="31" t="s">
        <v>724</v>
      </c>
      <c r="D32" s="20" t="s">
        <v>1</v>
      </c>
      <c r="E32" s="7">
        <v>41662</v>
      </c>
      <c r="F32" s="105">
        <v>44624</v>
      </c>
      <c r="G32" s="13"/>
      <c r="H32" s="8">
        <f>DATE(YEAR(F32),MONTH(F32)+6,DAY(F32)-1)</f>
        <v>44807</v>
      </c>
      <c r="I32" s="11">
        <f t="shared" ca="1" si="1"/>
        <v>130</v>
      </c>
      <c r="J32" s="9" t="str">
        <f t="shared" ca="1" si="2"/>
        <v>NOT DUE</v>
      </c>
      <c r="K32" s="31" t="s">
        <v>747</v>
      </c>
      <c r="L32" s="109"/>
    </row>
    <row r="33" spans="1:12" ht="24.9" customHeight="1" x14ac:dyDescent="0.3">
      <c r="A33" s="9" t="s">
        <v>1486</v>
      </c>
      <c r="B33" s="32" t="s">
        <v>725</v>
      </c>
      <c r="C33" s="31" t="s">
        <v>724</v>
      </c>
      <c r="D33" s="20" t="s">
        <v>1</v>
      </c>
      <c r="E33" s="7">
        <v>41662</v>
      </c>
      <c r="F33" s="105">
        <f>F32</f>
        <v>44624</v>
      </c>
      <c r="G33" s="13"/>
      <c r="H33" s="8">
        <f>DATE(YEAR(F33),MONTH(F33)+6,DAY(F33)-1)</f>
        <v>44807</v>
      </c>
      <c r="I33" s="11">
        <f t="shared" ca="1" si="1"/>
        <v>130</v>
      </c>
      <c r="J33" s="9" t="str">
        <f t="shared" ca="1" si="2"/>
        <v>NOT DUE</v>
      </c>
      <c r="K33" s="31" t="s">
        <v>747</v>
      </c>
      <c r="L33" s="109"/>
    </row>
    <row r="34" spans="1:12" ht="24.9" customHeight="1" x14ac:dyDescent="0.3">
      <c r="A34" s="9" t="s">
        <v>1487</v>
      </c>
      <c r="B34" s="32" t="s">
        <v>725</v>
      </c>
      <c r="C34" s="31" t="s">
        <v>726</v>
      </c>
      <c r="D34" s="20" t="s">
        <v>2</v>
      </c>
      <c r="E34" s="7">
        <v>41662</v>
      </c>
      <c r="F34" s="7">
        <f>F15</f>
        <v>44649</v>
      </c>
      <c r="G34" s="13"/>
      <c r="H34" s="8">
        <f>EDATE(F34-1,1)</f>
        <v>44679</v>
      </c>
      <c r="I34" s="11">
        <f t="shared" ca="1" si="1"/>
        <v>2</v>
      </c>
      <c r="J34" s="9" t="str">
        <f t="shared" ca="1" si="2"/>
        <v>NOT DUE</v>
      </c>
      <c r="K34" s="31"/>
      <c r="L34" s="10"/>
    </row>
    <row r="35" spans="1:12" ht="24.9" customHeight="1" x14ac:dyDescent="0.3">
      <c r="A35" s="9" t="s">
        <v>1488</v>
      </c>
      <c r="B35" s="32" t="s">
        <v>725</v>
      </c>
      <c r="C35" s="31" t="s">
        <v>727</v>
      </c>
      <c r="D35" s="20" t="s">
        <v>2</v>
      </c>
      <c r="E35" s="7">
        <v>41662</v>
      </c>
      <c r="F35" s="7">
        <f>F34</f>
        <v>44649</v>
      </c>
      <c r="G35" s="13"/>
      <c r="H35" s="8">
        <f>EDATE(F35-1,1)</f>
        <v>44679</v>
      </c>
      <c r="I35" s="11">
        <f t="shared" ca="1" si="1"/>
        <v>2</v>
      </c>
      <c r="J35" s="9" t="str">
        <f t="shared" ca="1" si="2"/>
        <v>NOT DUE</v>
      </c>
      <c r="K35" s="31"/>
      <c r="L35" s="10"/>
    </row>
    <row r="36" spans="1:12" ht="24.9" customHeight="1" x14ac:dyDescent="0.3">
      <c r="A36" s="9" t="s">
        <v>1489</v>
      </c>
      <c r="B36" s="32" t="s">
        <v>725</v>
      </c>
      <c r="C36" s="31" t="s">
        <v>728</v>
      </c>
      <c r="D36" s="20" t="s">
        <v>2</v>
      </c>
      <c r="E36" s="7">
        <v>41662</v>
      </c>
      <c r="F36" s="7">
        <f>F35</f>
        <v>44649</v>
      </c>
      <c r="G36" s="13"/>
      <c r="H36" s="8">
        <f>EDATE(F36-1,1)</f>
        <v>44679</v>
      </c>
      <c r="I36" s="11">
        <f t="shared" ca="1" si="1"/>
        <v>2</v>
      </c>
      <c r="J36" s="9" t="str">
        <f t="shared" ca="1" si="2"/>
        <v>NOT DUE</v>
      </c>
      <c r="K36" s="31"/>
      <c r="L36" s="10"/>
    </row>
    <row r="37" spans="1:12" ht="24.9" customHeight="1" x14ac:dyDescent="0.3">
      <c r="A37" s="9" t="s">
        <v>1490</v>
      </c>
      <c r="B37" s="32" t="s">
        <v>725</v>
      </c>
      <c r="C37" s="31" t="s">
        <v>729</v>
      </c>
      <c r="D37" s="20" t="s">
        <v>2</v>
      </c>
      <c r="E37" s="7">
        <v>41662</v>
      </c>
      <c r="F37" s="7">
        <f>F36</f>
        <v>44649</v>
      </c>
      <c r="G37" s="13"/>
      <c r="H37" s="8">
        <f>EDATE(F37-1,1)</f>
        <v>44679</v>
      </c>
      <c r="I37" s="11">
        <f t="shared" ca="1" si="1"/>
        <v>2</v>
      </c>
      <c r="J37" s="9" t="str">
        <f t="shared" ca="1" si="2"/>
        <v>NOT DUE</v>
      </c>
      <c r="K37" s="31"/>
      <c r="L37" s="10"/>
    </row>
    <row r="38" spans="1:12" ht="24.9" customHeight="1" x14ac:dyDescent="0.3">
      <c r="A38" s="9" t="s">
        <v>1491</v>
      </c>
      <c r="B38" s="14" t="s">
        <v>375</v>
      </c>
      <c r="C38" s="31" t="s">
        <v>730</v>
      </c>
      <c r="D38" s="20" t="s">
        <v>88</v>
      </c>
      <c r="E38" s="7">
        <v>41662</v>
      </c>
      <c r="F38" s="7">
        <v>44485</v>
      </c>
      <c r="G38" s="13"/>
      <c r="H38" s="8">
        <f t="shared" ref="H38:H44" si="5">DATE(YEAR(F38)+1,MONTH(F38),DAY(F38)-1)</f>
        <v>44849</v>
      </c>
      <c r="I38" s="11">
        <f t="shared" ca="1" si="1"/>
        <v>172</v>
      </c>
      <c r="J38" s="9" t="str">
        <f t="shared" ca="1" si="2"/>
        <v>NOT DUE</v>
      </c>
      <c r="K38" s="31" t="s">
        <v>748</v>
      </c>
      <c r="L38" s="10"/>
    </row>
    <row r="39" spans="1:12" x14ac:dyDescent="0.3">
      <c r="A39" s="9" t="s">
        <v>1492</v>
      </c>
      <c r="B39" s="14" t="s">
        <v>375</v>
      </c>
      <c r="C39" s="31" t="s">
        <v>731</v>
      </c>
      <c r="D39" s="20" t="s">
        <v>88</v>
      </c>
      <c r="E39" s="7">
        <v>41662</v>
      </c>
      <c r="F39" s="7">
        <v>44485</v>
      </c>
      <c r="G39" s="13"/>
      <c r="H39" s="8">
        <f t="shared" si="5"/>
        <v>44849</v>
      </c>
      <c r="I39" s="11">
        <f t="shared" ca="1" si="1"/>
        <v>172</v>
      </c>
      <c r="J39" s="9" t="str">
        <f t="shared" ca="1" si="2"/>
        <v>NOT DUE</v>
      </c>
      <c r="K39" s="31"/>
      <c r="L39" s="10"/>
    </row>
    <row r="40" spans="1:12" ht="15" customHeight="1" x14ac:dyDescent="0.3">
      <c r="A40" s="9" t="s">
        <v>1493</v>
      </c>
      <c r="B40" s="14" t="s">
        <v>478</v>
      </c>
      <c r="C40" s="31" t="s">
        <v>732</v>
      </c>
      <c r="D40" s="20" t="s">
        <v>88</v>
      </c>
      <c r="E40" s="7">
        <v>41662</v>
      </c>
      <c r="F40" s="7">
        <v>44485</v>
      </c>
      <c r="G40" s="13"/>
      <c r="H40" s="8">
        <f t="shared" si="5"/>
        <v>44849</v>
      </c>
      <c r="I40" s="11">
        <f t="shared" ca="1" si="1"/>
        <v>172</v>
      </c>
      <c r="J40" s="9" t="str">
        <f t="shared" ca="1" si="2"/>
        <v>NOT DUE</v>
      </c>
      <c r="K40" s="31"/>
      <c r="L40" s="10"/>
    </row>
    <row r="41" spans="1:12" x14ac:dyDescent="0.3">
      <c r="A41" s="9" t="s">
        <v>1494</v>
      </c>
      <c r="B41" s="14" t="s">
        <v>798</v>
      </c>
      <c r="C41" s="31" t="s">
        <v>733</v>
      </c>
      <c r="D41" s="20" t="s">
        <v>88</v>
      </c>
      <c r="E41" s="7">
        <v>41662</v>
      </c>
      <c r="F41" s="7">
        <v>44485</v>
      </c>
      <c r="G41" s="13"/>
      <c r="H41" s="8">
        <f t="shared" si="5"/>
        <v>44849</v>
      </c>
      <c r="I41" s="11">
        <f t="shared" ca="1" si="1"/>
        <v>172</v>
      </c>
      <c r="J41" s="9" t="str">
        <f t="shared" ca="1" si="2"/>
        <v>NOT DUE</v>
      </c>
      <c r="K41" s="31"/>
      <c r="L41" s="10"/>
    </row>
    <row r="42" spans="1:12" x14ac:dyDescent="0.3">
      <c r="A42" s="9" t="s">
        <v>1495</v>
      </c>
      <c r="B42" s="14" t="s">
        <v>478</v>
      </c>
      <c r="C42" s="31" t="s">
        <v>734</v>
      </c>
      <c r="D42" s="20" t="s">
        <v>88</v>
      </c>
      <c r="E42" s="7">
        <v>41662</v>
      </c>
      <c r="F42" s="7">
        <v>44485</v>
      </c>
      <c r="G42" s="13"/>
      <c r="H42" s="8">
        <f t="shared" si="5"/>
        <v>44849</v>
      </c>
      <c r="I42" s="11">
        <f t="shared" ca="1" si="1"/>
        <v>172</v>
      </c>
      <c r="J42" s="9" t="str">
        <f t="shared" ca="1" si="2"/>
        <v>NOT DUE</v>
      </c>
      <c r="K42" s="31"/>
      <c r="L42" s="10"/>
    </row>
    <row r="43" spans="1:12" ht="27.6" x14ac:dyDescent="0.3">
      <c r="A43" s="9" t="s">
        <v>1496</v>
      </c>
      <c r="B43" s="14" t="s">
        <v>735</v>
      </c>
      <c r="C43" s="31" t="s">
        <v>736</v>
      </c>
      <c r="D43" s="20" t="s">
        <v>88</v>
      </c>
      <c r="E43" s="7">
        <v>41662</v>
      </c>
      <c r="F43" s="7">
        <v>44485</v>
      </c>
      <c r="G43" s="13"/>
      <c r="H43" s="8">
        <f t="shared" si="5"/>
        <v>44849</v>
      </c>
      <c r="I43" s="11">
        <f t="shared" ca="1" si="1"/>
        <v>172</v>
      </c>
      <c r="J43" s="9" t="str">
        <f t="shared" ca="1" si="2"/>
        <v>NOT DUE</v>
      </c>
      <c r="K43" s="31"/>
      <c r="L43" s="10"/>
    </row>
    <row r="44" spans="1:12" x14ac:dyDescent="0.3">
      <c r="A44" s="9" t="s">
        <v>1497</v>
      </c>
      <c r="B44" s="14" t="s">
        <v>737</v>
      </c>
      <c r="C44" s="31" t="s">
        <v>738</v>
      </c>
      <c r="D44" s="20" t="s">
        <v>88</v>
      </c>
      <c r="E44" s="7">
        <v>41662</v>
      </c>
      <c r="F44" s="7">
        <v>44485</v>
      </c>
      <c r="G44" s="13"/>
      <c r="H44" s="8">
        <f t="shared" si="5"/>
        <v>44849</v>
      </c>
      <c r="I44" s="11">
        <f t="shared" ca="1" si="1"/>
        <v>172</v>
      </c>
      <c r="J44" s="9" t="str">
        <f t="shared" ca="1" si="2"/>
        <v>NOT DUE</v>
      </c>
      <c r="K44" s="31"/>
      <c r="L44" s="10"/>
    </row>
    <row r="45" spans="1:12" ht="41.4" x14ac:dyDescent="0.3">
      <c r="A45" s="9" t="s">
        <v>1498</v>
      </c>
      <c r="B45" s="32" t="s">
        <v>739</v>
      </c>
      <c r="C45" s="31" t="s">
        <v>740</v>
      </c>
      <c r="D45" s="20" t="s">
        <v>2</v>
      </c>
      <c r="E45" s="7">
        <v>41662</v>
      </c>
      <c r="F45" s="7">
        <f>F37</f>
        <v>44649</v>
      </c>
      <c r="G45" s="13"/>
      <c r="H45" s="8">
        <f>EDATE(F45-1,1)</f>
        <v>44679</v>
      </c>
      <c r="I45" s="11">
        <f t="shared" ca="1" si="1"/>
        <v>2</v>
      </c>
      <c r="J45" s="9" t="str">
        <f t="shared" ca="1" si="2"/>
        <v>NOT DUE</v>
      </c>
      <c r="K45" s="31"/>
      <c r="L45" s="10"/>
    </row>
    <row r="46" spans="1:12" ht="27.6" x14ac:dyDescent="0.3">
      <c r="A46" s="9" t="s">
        <v>1499</v>
      </c>
      <c r="B46" s="32" t="s">
        <v>741</v>
      </c>
      <c r="C46" s="31" t="s">
        <v>742</v>
      </c>
      <c r="D46" s="20" t="s">
        <v>2</v>
      </c>
      <c r="E46" s="7">
        <v>41662</v>
      </c>
      <c r="F46" s="7">
        <f>F45</f>
        <v>44649</v>
      </c>
      <c r="G46" s="13"/>
      <c r="H46" s="8">
        <f>EDATE(F46-1,1)</f>
        <v>44679</v>
      </c>
      <c r="I46" s="11">
        <f t="shared" ca="1" si="1"/>
        <v>2</v>
      </c>
      <c r="J46" s="9" t="str">
        <f t="shared" ca="1" si="2"/>
        <v>NOT DUE</v>
      </c>
      <c r="K46" s="31"/>
      <c r="L46" s="10"/>
    </row>
    <row r="47" spans="1:12" ht="27.6" x14ac:dyDescent="0.3">
      <c r="A47" s="9" t="s">
        <v>2315</v>
      </c>
      <c r="B47" s="32" t="s">
        <v>2310</v>
      </c>
      <c r="C47" s="31" t="s">
        <v>2308</v>
      </c>
      <c r="D47" s="20" t="s">
        <v>2309</v>
      </c>
      <c r="E47" s="7">
        <v>41662</v>
      </c>
      <c r="F47" s="7">
        <f>'Moor. Winch - Hold 1 and 2'!F47</f>
        <v>44344</v>
      </c>
      <c r="G47" s="13"/>
      <c r="H47" s="8">
        <f>DATE(YEAR(F47)+5,MONTH(F47),DAY(F47)-1)</f>
        <v>46169</v>
      </c>
      <c r="I47" s="11">
        <f t="shared" ca="1" si="1"/>
        <v>1492</v>
      </c>
      <c r="J47" s="9" t="str">
        <f t="shared" ca="1" si="2"/>
        <v>NOT DUE</v>
      </c>
      <c r="K47" s="31"/>
      <c r="L47" s="10"/>
    </row>
    <row r="48" spans="1:12" x14ac:dyDescent="0.3">
      <c r="A48" s="9" t="s">
        <v>2316</v>
      </c>
      <c r="B48" s="31" t="s">
        <v>1583</v>
      </c>
      <c r="C48" s="31" t="s">
        <v>1806</v>
      </c>
      <c r="D48" s="67" t="s">
        <v>2</v>
      </c>
      <c r="E48" s="7">
        <v>41662</v>
      </c>
      <c r="F48" s="7">
        <f>F46</f>
        <v>44649</v>
      </c>
      <c r="G48" s="13"/>
      <c r="H48" s="8">
        <f>EDATE(F48-1,1)</f>
        <v>44679</v>
      </c>
      <c r="I48" s="11">
        <f t="shared" ca="1" si="1"/>
        <v>2</v>
      </c>
      <c r="J48" s="9" t="str">
        <f t="shared" ca="1" si="2"/>
        <v>NOT DUE</v>
      </c>
      <c r="K48" s="65"/>
      <c r="L48" s="65"/>
    </row>
    <row r="49" spans="1:12" ht="27.6" x14ac:dyDescent="0.3">
      <c r="A49" s="9" t="s">
        <v>2404</v>
      </c>
      <c r="B49" s="31" t="s">
        <v>1585</v>
      </c>
      <c r="C49" s="31" t="s">
        <v>1845</v>
      </c>
      <c r="D49" s="20" t="s">
        <v>2</v>
      </c>
      <c r="E49" s="7">
        <v>41662</v>
      </c>
      <c r="F49" s="7">
        <f>F48</f>
        <v>44649</v>
      </c>
      <c r="G49" s="13"/>
      <c r="H49" s="8">
        <f>EDATE(F49-1,1)</f>
        <v>44679</v>
      </c>
      <c r="I49" s="11">
        <f t="shared" ca="1" si="1"/>
        <v>2</v>
      </c>
      <c r="J49" s="9" t="str">
        <f t="shared" ca="1" si="2"/>
        <v>NOT DUE</v>
      </c>
      <c r="K49" s="65"/>
      <c r="L49" s="65"/>
    </row>
    <row r="50" spans="1:12" x14ac:dyDescent="0.3">
      <c r="A50" s="111"/>
    </row>
    <row r="51" spans="1:12" x14ac:dyDescent="0.3">
      <c r="A51" s="111"/>
    </row>
    <row r="52" spans="1:12" x14ac:dyDescent="0.3">
      <c r="A52" s="111"/>
    </row>
    <row r="53" spans="1:12" x14ac:dyDescent="0.3">
      <c r="A53" s="111"/>
      <c r="B53" s="112" t="s">
        <v>2808</v>
      </c>
      <c r="C53" s="113"/>
      <c r="D53" s="117" t="s">
        <v>2807</v>
      </c>
      <c r="H53" s="112" t="s">
        <v>2806</v>
      </c>
      <c r="I53" s="114"/>
    </row>
    <row r="54" spans="1:12" x14ac:dyDescent="0.3">
      <c r="A54" s="111"/>
      <c r="E54" s="115"/>
      <c r="F54" s="115"/>
      <c r="I54" s="115"/>
      <c r="J54" s="115"/>
    </row>
    <row r="55" spans="1:12" x14ac:dyDescent="0.3">
      <c r="A55" s="111"/>
      <c r="C55" s="122" t="str">
        <f>'Moor. Winch - Hold 1 and 2'!C55</f>
        <v>ELBERT F. NUFABLE</v>
      </c>
      <c r="E55" s="149" t="str">
        <f>C55</f>
        <v>ELBERT F. NUFABLE</v>
      </c>
      <c r="F55" s="149"/>
      <c r="G55" s="149"/>
      <c r="I55" s="149" t="s">
        <v>3269</v>
      </c>
      <c r="J55" s="149"/>
      <c r="K55" s="149"/>
    </row>
    <row r="56" spans="1:12" x14ac:dyDescent="0.3">
      <c r="A56" s="111"/>
      <c r="C56" s="116" t="s">
        <v>3230</v>
      </c>
      <c r="E56" s="150" t="s">
        <v>2454</v>
      </c>
      <c r="F56" s="150"/>
      <c r="G56" s="150"/>
      <c r="I56" s="151" t="s">
        <v>2805</v>
      </c>
      <c r="J56" s="151"/>
      <c r="K56" s="151"/>
    </row>
    <row r="57" spans="1:12" x14ac:dyDescent="0.3">
      <c r="A57" s="111"/>
    </row>
    <row r="62" spans="1:12" x14ac:dyDescent="0.3">
      <c r="F62" s="71"/>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199" priority="3" operator="equal">
      <formula>"overdue"</formula>
    </cfRule>
  </conditionalFormatting>
  <conditionalFormatting sqref="J47">
    <cfRule type="cellIs" dxfId="198" priority="2" operator="equal">
      <formula>"overdue"</formula>
    </cfRule>
  </conditionalFormatting>
  <conditionalFormatting sqref="J48:J49">
    <cfRule type="cellIs" dxfId="197"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F0"/>
  </sheetPr>
  <dimension ref="A1:L57"/>
  <sheetViews>
    <sheetView zoomScale="85" zoomScaleNormal="85" workbookViewId="0">
      <selection activeCell="F32" sqref="F32"/>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805</v>
      </c>
      <c r="D3" s="148" t="s">
        <v>8</v>
      </c>
      <c r="E3" s="148"/>
      <c r="F3" s="3" t="s">
        <v>1341</v>
      </c>
    </row>
    <row r="4" spans="1:12" ht="18" customHeight="1" x14ac:dyDescent="0.3">
      <c r="A4" s="147" t="s">
        <v>21</v>
      </c>
      <c r="B4" s="147"/>
      <c r="C4" s="17" t="s">
        <v>801</v>
      </c>
      <c r="D4" s="148" t="s">
        <v>9</v>
      </c>
      <c r="E4" s="148"/>
      <c r="F4" s="13"/>
    </row>
    <row r="5" spans="1:12" ht="18" customHeight="1" x14ac:dyDescent="0.3">
      <c r="A5" s="147" t="s">
        <v>22</v>
      </c>
      <c r="B5" s="147"/>
      <c r="C5" s="18" t="s">
        <v>641</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1342</v>
      </c>
      <c r="B8" s="14" t="s">
        <v>683</v>
      </c>
      <c r="C8" s="31" t="s">
        <v>393</v>
      </c>
      <c r="D8" s="20" t="s">
        <v>2</v>
      </c>
      <c r="E8" s="7">
        <v>41662</v>
      </c>
      <c r="F8" s="7">
        <f>'Moor. Winch - Hold 6 and 7'!F8</f>
        <v>44649</v>
      </c>
      <c r="G8" s="13"/>
      <c r="H8" s="8">
        <f t="shared" ref="H8:H15" si="0">EDATE(F8-1,1)</f>
        <v>44679</v>
      </c>
      <c r="I8" s="11">
        <f t="shared" ref="I8:I49" ca="1" si="1">IF(ISBLANK(H8),"",H8-DATE(YEAR(NOW()),MONTH(NOW()),DAY(NOW())))</f>
        <v>2</v>
      </c>
      <c r="J8" s="9" t="str">
        <f t="shared" ref="J8:J49" ca="1" si="2">IF(I8="","",IF(I8&lt;0,"OVERDUE","NOT DUE"))</f>
        <v>NOT DUE</v>
      </c>
      <c r="K8" s="31"/>
      <c r="L8" s="109"/>
    </row>
    <row r="9" spans="1:12" x14ac:dyDescent="0.3">
      <c r="A9" s="9" t="s">
        <v>1343</v>
      </c>
      <c r="B9" s="14" t="s">
        <v>794</v>
      </c>
      <c r="C9" s="31" t="s">
        <v>795</v>
      </c>
      <c r="D9" s="20" t="s">
        <v>2</v>
      </c>
      <c r="E9" s="7">
        <v>41662</v>
      </c>
      <c r="F9" s="7">
        <f>'Moor. Winch - Hold 6 and 7'!F9</f>
        <v>44649</v>
      </c>
      <c r="G9" s="13"/>
      <c r="H9" s="8">
        <f t="shared" si="0"/>
        <v>44679</v>
      </c>
      <c r="I9" s="11">
        <f t="shared" ca="1" si="1"/>
        <v>2</v>
      </c>
      <c r="J9" s="9" t="str">
        <f t="shared" ca="1" si="2"/>
        <v>NOT DUE</v>
      </c>
      <c r="K9" s="31"/>
      <c r="L9" s="10"/>
    </row>
    <row r="10" spans="1:12" x14ac:dyDescent="0.3">
      <c r="A10" s="9" t="s">
        <v>1344</v>
      </c>
      <c r="B10" s="14" t="s">
        <v>796</v>
      </c>
      <c r="C10" s="31" t="s">
        <v>795</v>
      </c>
      <c r="D10" s="20" t="s">
        <v>2</v>
      </c>
      <c r="E10" s="7">
        <v>41662</v>
      </c>
      <c r="F10" s="7">
        <f t="shared" ref="F10:F16" si="3">F9</f>
        <v>44649</v>
      </c>
      <c r="G10" s="13"/>
      <c r="H10" s="8">
        <f t="shared" si="0"/>
        <v>44679</v>
      </c>
      <c r="I10" s="11">
        <f t="shared" ca="1" si="1"/>
        <v>2</v>
      </c>
      <c r="J10" s="9" t="str">
        <f t="shared" ca="1" si="2"/>
        <v>NOT DUE</v>
      </c>
      <c r="K10" s="31"/>
      <c r="L10" s="10"/>
    </row>
    <row r="11" spans="1:12" x14ac:dyDescent="0.3">
      <c r="A11" s="9" t="s">
        <v>1345</v>
      </c>
      <c r="B11" s="14" t="s">
        <v>743</v>
      </c>
      <c r="C11" s="31" t="s">
        <v>795</v>
      </c>
      <c r="D11" s="20" t="s">
        <v>2</v>
      </c>
      <c r="E11" s="7">
        <v>41662</v>
      </c>
      <c r="F11" s="7">
        <f t="shared" si="3"/>
        <v>44649</v>
      </c>
      <c r="G11" s="13"/>
      <c r="H11" s="8">
        <f t="shared" si="0"/>
        <v>44679</v>
      </c>
      <c r="I11" s="11">
        <f t="shared" ca="1" si="1"/>
        <v>2</v>
      </c>
      <c r="J11" s="9" t="str">
        <f t="shared" ca="1" si="2"/>
        <v>NOT DUE</v>
      </c>
      <c r="K11" s="31"/>
      <c r="L11" s="10"/>
    </row>
    <row r="12" spans="1:12" x14ac:dyDescent="0.3">
      <c r="A12" s="9" t="s">
        <v>1346</v>
      </c>
      <c r="B12" s="14" t="s">
        <v>684</v>
      </c>
      <c r="C12" s="31" t="s">
        <v>685</v>
      </c>
      <c r="D12" s="20" t="s">
        <v>2</v>
      </c>
      <c r="E12" s="7">
        <v>41662</v>
      </c>
      <c r="F12" s="7">
        <f t="shared" si="3"/>
        <v>44649</v>
      </c>
      <c r="G12" s="13"/>
      <c r="H12" s="8">
        <f t="shared" si="0"/>
        <v>44679</v>
      </c>
      <c r="I12" s="11">
        <f t="shared" ca="1" si="1"/>
        <v>2</v>
      </c>
      <c r="J12" s="9" t="str">
        <f t="shared" ca="1" si="2"/>
        <v>NOT DUE</v>
      </c>
      <c r="K12" s="31"/>
      <c r="L12" s="10"/>
    </row>
    <row r="13" spans="1:12" x14ac:dyDescent="0.3">
      <c r="A13" s="9" t="s">
        <v>1347</v>
      </c>
      <c r="B13" s="32" t="s">
        <v>688</v>
      </c>
      <c r="C13" s="31" t="s">
        <v>689</v>
      </c>
      <c r="D13" s="20" t="s">
        <v>2</v>
      </c>
      <c r="E13" s="7">
        <v>41662</v>
      </c>
      <c r="F13" s="7">
        <f t="shared" si="3"/>
        <v>44649</v>
      </c>
      <c r="G13" s="7"/>
      <c r="H13" s="8">
        <f t="shared" si="0"/>
        <v>44679</v>
      </c>
      <c r="I13" s="11">
        <f t="shared" ca="1" si="1"/>
        <v>2</v>
      </c>
      <c r="J13" s="9" t="str">
        <f t="shared" ca="1" si="2"/>
        <v>NOT DUE</v>
      </c>
      <c r="K13" s="31"/>
      <c r="L13" s="10" t="s">
        <v>2287</v>
      </c>
    </row>
    <row r="14" spans="1:12" x14ac:dyDescent="0.3">
      <c r="A14" s="9" t="s">
        <v>1348</v>
      </c>
      <c r="B14" s="14" t="s">
        <v>690</v>
      </c>
      <c r="C14" s="31" t="s">
        <v>691</v>
      </c>
      <c r="D14" s="20" t="s">
        <v>2</v>
      </c>
      <c r="E14" s="7">
        <v>41662</v>
      </c>
      <c r="F14" s="7">
        <f t="shared" si="3"/>
        <v>44649</v>
      </c>
      <c r="G14" s="13"/>
      <c r="H14" s="8">
        <f t="shared" si="0"/>
        <v>44679</v>
      </c>
      <c r="I14" s="11">
        <f t="shared" ca="1" si="1"/>
        <v>2</v>
      </c>
      <c r="J14" s="9" t="str">
        <f t="shared" ca="1" si="2"/>
        <v>NOT DUE</v>
      </c>
      <c r="K14" s="31"/>
      <c r="L14" s="10"/>
    </row>
    <row r="15" spans="1:12" ht="27.6" x14ac:dyDescent="0.3">
      <c r="A15" s="9" t="s">
        <v>1349</v>
      </c>
      <c r="B15" s="14" t="s">
        <v>692</v>
      </c>
      <c r="C15" s="31" t="s">
        <v>693</v>
      </c>
      <c r="D15" s="20" t="s">
        <v>2</v>
      </c>
      <c r="E15" s="7">
        <v>41662</v>
      </c>
      <c r="F15" s="7">
        <f t="shared" si="3"/>
        <v>44649</v>
      </c>
      <c r="G15" s="13"/>
      <c r="H15" s="8">
        <f t="shared" si="0"/>
        <v>44679</v>
      </c>
      <c r="I15" s="11">
        <f t="shared" ca="1" si="1"/>
        <v>2</v>
      </c>
      <c r="J15" s="9" t="str">
        <f t="shared" ca="1" si="2"/>
        <v>NOT DUE</v>
      </c>
      <c r="K15" s="31"/>
      <c r="L15" s="10"/>
    </row>
    <row r="16" spans="1:12" x14ac:dyDescent="0.3">
      <c r="A16" s="9" t="s">
        <v>1350</v>
      </c>
      <c r="B16" s="14" t="s">
        <v>694</v>
      </c>
      <c r="C16" s="31" t="s">
        <v>695</v>
      </c>
      <c r="D16" s="20" t="s">
        <v>378</v>
      </c>
      <c r="E16" s="7">
        <v>41662</v>
      </c>
      <c r="F16" s="7">
        <f t="shared" si="3"/>
        <v>44649</v>
      </c>
      <c r="G16" s="13"/>
      <c r="H16" s="8">
        <f>DATE(YEAR(F16),MONTH(F16)+3,DAY(F16)-1)</f>
        <v>44740</v>
      </c>
      <c r="I16" s="11">
        <f t="shared" ca="1" si="1"/>
        <v>63</v>
      </c>
      <c r="J16" s="9" t="str">
        <f t="shared" ca="1" si="2"/>
        <v>NOT DUE</v>
      </c>
      <c r="K16" s="31"/>
      <c r="L16" s="10"/>
    </row>
    <row r="17" spans="1:12" ht="24.9" customHeight="1" x14ac:dyDescent="0.3">
      <c r="A17" s="9" t="s">
        <v>1351</v>
      </c>
      <c r="B17" s="14" t="s">
        <v>700</v>
      </c>
      <c r="C17" s="31" t="s">
        <v>701</v>
      </c>
      <c r="D17" s="20" t="s">
        <v>88</v>
      </c>
      <c r="E17" s="7">
        <v>41662</v>
      </c>
      <c r="F17" s="7">
        <v>44623</v>
      </c>
      <c r="G17" s="13"/>
      <c r="H17" s="8">
        <f>DATE(YEAR(F17)+1,MONTH(F17),DAY(F17)-1)</f>
        <v>44987</v>
      </c>
      <c r="I17" s="11">
        <f t="shared" ca="1" si="1"/>
        <v>310</v>
      </c>
      <c r="J17" s="9" t="str">
        <f t="shared" ca="1" si="2"/>
        <v>NOT DUE</v>
      </c>
      <c r="K17" s="31" t="s">
        <v>745</v>
      </c>
      <c r="L17" s="109" t="s">
        <v>3314</v>
      </c>
    </row>
    <row r="18" spans="1:12" ht="15" customHeight="1" x14ac:dyDescent="0.3">
      <c r="A18" s="9" t="s">
        <v>1352</v>
      </c>
      <c r="B18" s="14" t="s">
        <v>491</v>
      </c>
      <c r="C18" s="31" t="s">
        <v>702</v>
      </c>
      <c r="D18" s="20" t="s">
        <v>88</v>
      </c>
      <c r="E18" s="7">
        <v>41662</v>
      </c>
      <c r="F18" s="7">
        <v>44484</v>
      </c>
      <c r="G18" s="13"/>
      <c r="H18" s="8">
        <f>DATE(YEAR(F18)+1,MONTH(F18),DAY(F18)-1)</f>
        <v>44848</v>
      </c>
      <c r="I18" s="11">
        <f t="shared" ca="1" si="1"/>
        <v>171</v>
      </c>
      <c r="J18" s="9" t="str">
        <f t="shared" ca="1" si="2"/>
        <v>NOT DUE</v>
      </c>
      <c r="K18" s="31"/>
      <c r="L18" s="10" t="s">
        <v>1515</v>
      </c>
    </row>
    <row r="19" spans="1:12" x14ac:dyDescent="0.3">
      <c r="A19" s="9" t="s">
        <v>1353</v>
      </c>
      <c r="B19" s="14" t="s">
        <v>703</v>
      </c>
      <c r="C19" s="31" t="s">
        <v>704</v>
      </c>
      <c r="D19" s="20" t="s">
        <v>88</v>
      </c>
      <c r="E19" s="7">
        <v>41662</v>
      </c>
      <c r="F19" s="7">
        <v>44484</v>
      </c>
      <c r="G19" s="13"/>
      <c r="H19" s="8">
        <f>DATE(YEAR(F19)+1,MONTH(F19),DAY(F19)-1)</f>
        <v>44848</v>
      </c>
      <c r="I19" s="11">
        <f t="shared" ca="1" si="1"/>
        <v>171</v>
      </c>
      <c r="J19" s="9" t="str">
        <f t="shared" ca="1" si="2"/>
        <v>NOT DUE</v>
      </c>
      <c r="K19" s="31"/>
      <c r="L19" s="10"/>
    </row>
    <row r="20" spans="1:12" x14ac:dyDescent="0.3">
      <c r="A20" s="9" t="s">
        <v>1354</v>
      </c>
      <c r="B20" s="14" t="s">
        <v>707</v>
      </c>
      <c r="C20" s="31" t="s">
        <v>693</v>
      </c>
      <c r="D20" s="20" t="s">
        <v>88</v>
      </c>
      <c r="E20" s="7">
        <v>41662</v>
      </c>
      <c r="F20" s="7">
        <v>44484</v>
      </c>
      <c r="G20" s="13"/>
      <c r="H20" s="8">
        <f>DATE(YEAR(F20)+1,MONTH(F20),DAY(F20)-1)</f>
        <v>44848</v>
      </c>
      <c r="I20" s="11">
        <f t="shared" ca="1" si="1"/>
        <v>171</v>
      </c>
      <c r="J20" s="9" t="str">
        <f t="shared" ca="1" si="2"/>
        <v>NOT DUE</v>
      </c>
      <c r="K20" s="31"/>
      <c r="L20" s="10"/>
    </row>
    <row r="21" spans="1:12" x14ac:dyDescent="0.3">
      <c r="A21" s="9" t="s">
        <v>1355</v>
      </c>
      <c r="B21" s="14" t="s">
        <v>708</v>
      </c>
      <c r="C21" s="31" t="s">
        <v>709</v>
      </c>
      <c r="D21" s="20" t="s">
        <v>88</v>
      </c>
      <c r="E21" s="7">
        <v>41662</v>
      </c>
      <c r="F21" s="7">
        <v>44484</v>
      </c>
      <c r="G21" s="13"/>
      <c r="H21" s="8">
        <f>DATE(YEAR(F21)+1,MONTH(F21),DAY(F21)-1)</f>
        <v>44848</v>
      </c>
      <c r="I21" s="11">
        <f t="shared" ca="1" si="1"/>
        <v>171</v>
      </c>
      <c r="J21" s="9" t="str">
        <f t="shared" ca="1" si="2"/>
        <v>NOT DUE</v>
      </c>
      <c r="K21" s="31"/>
      <c r="L21" s="10"/>
    </row>
    <row r="22" spans="1:12" x14ac:dyDescent="0.3">
      <c r="A22" s="9" t="s">
        <v>1356</v>
      </c>
      <c r="B22" s="14" t="s">
        <v>491</v>
      </c>
      <c r="C22" s="31" t="s">
        <v>710</v>
      </c>
      <c r="D22" s="20" t="s">
        <v>1</v>
      </c>
      <c r="E22" s="7">
        <v>41662</v>
      </c>
      <c r="F22" s="7">
        <v>44649</v>
      </c>
      <c r="G22" s="13"/>
      <c r="H22" s="8">
        <f t="shared" ref="H22:H27" si="4">DATE(YEAR(F22),MONTH(F22)+6,DAY(F22)-1)</f>
        <v>44832</v>
      </c>
      <c r="I22" s="11">
        <f t="shared" ca="1" si="1"/>
        <v>155</v>
      </c>
      <c r="J22" s="9" t="str">
        <f t="shared" ca="1" si="2"/>
        <v>NOT DUE</v>
      </c>
      <c r="K22" s="31"/>
      <c r="L22" s="10"/>
    </row>
    <row r="23" spans="1:12" x14ac:dyDescent="0.3">
      <c r="A23" s="9" t="s">
        <v>1357</v>
      </c>
      <c r="B23" s="14" t="s">
        <v>711</v>
      </c>
      <c r="C23" s="31" t="s">
        <v>710</v>
      </c>
      <c r="D23" s="20" t="s">
        <v>1</v>
      </c>
      <c r="E23" s="7">
        <v>41662</v>
      </c>
      <c r="F23" s="7">
        <v>44649</v>
      </c>
      <c r="G23" s="13"/>
      <c r="H23" s="8">
        <f t="shared" si="4"/>
        <v>44832</v>
      </c>
      <c r="I23" s="11">
        <f t="shared" ca="1" si="1"/>
        <v>155</v>
      </c>
      <c r="J23" s="9" t="str">
        <f t="shared" ca="1" si="2"/>
        <v>NOT DUE</v>
      </c>
      <c r="K23" s="31"/>
      <c r="L23" s="10"/>
    </row>
    <row r="24" spans="1:12" x14ac:dyDescent="0.3">
      <c r="A24" s="9" t="s">
        <v>1358</v>
      </c>
      <c r="B24" s="14" t="s">
        <v>712</v>
      </c>
      <c r="C24" s="31" t="s">
        <v>713</v>
      </c>
      <c r="D24" s="20" t="s">
        <v>1</v>
      </c>
      <c r="E24" s="7">
        <v>41662</v>
      </c>
      <c r="F24" s="7">
        <v>44649</v>
      </c>
      <c r="G24" s="13"/>
      <c r="H24" s="8">
        <f t="shared" si="4"/>
        <v>44832</v>
      </c>
      <c r="I24" s="11">
        <f t="shared" ca="1" si="1"/>
        <v>155</v>
      </c>
      <c r="J24" s="9" t="str">
        <f t="shared" ca="1" si="2"/>
        <v>NOT DUE</v>
      </c>
      <c r="K24" s="31"/>
      <c r="L24" s="10"/>
    </row>
    <row r="25" spans="1:12" x14ac:dyDescent="0.3">
      <c r="A25" s="9" t="s">
        <v>1359</v>
      </c>
      <c r="B25" s="14" t="s">
        <v>797</v>
      </c>
      <c r="C25" s="31" t="s">
        <v>713</v>
      </c>
      <c r="D25" s="20" t="s">
        <v>1</v>
      </c>
      <c r="E25" s="7">
        <v>41662</v>
      </c>
      <c r="F25" s="7">
        <v>44649</v>
      </c>
      <c r="G25" s="13"/>
      <c r="H25" s="8">
        <f t="shared" si="4"/>
        <v>44832</v>
      </c>
      <c r="I25" s="11">
        <f t="shared" ca="1" si="1"/>
        <v>155</v>
      </c>
      <c r="J25" s="9" t="str">
        <f t="shared" ca="1" si="2"/>
        <v>NOT DUE</v>
      </c>
      <c r="K25" s="31"/>
      <c r="L25" s="10"/>
    </row>
    <row r="26" spans="1:12" x14ac:dyDescent="0.3">
      <c r="A26" s="9" t="s">
        <v>1360</v>
      </c>
      <c r="B26" s="14" t="s">
        <v>715</v>
      </c>
      <c r="C26" s="31" t="s">
        <v>716</v>
      </c>
      <c r="D26" s="20" t="s">
        <v>1</v>
      </c>
      <c r="E26" s="7">
        <v>41662</v>
      </c>
      <c r="F26" s="7">
        <v>44649</v>
      </c>
      <c r="G26" s="13"/>
      <c r="H26" s="8">
        <f t="shared" si="4"/>
        <v>44832</v>
      </c>
      <c r="I26" s="11">
        <f t="shared" ca="1" si="1"/>
        <v>155</v>
      </c>
      <c r="J26" s="9" t="str">
        <f t="shared" ca="1" si="2"/>
        <v>NOT DUE</v>
      </c>
      <c r="K26" s="31"/>
      <c r="L26" s="10"/>
    </row>
    <row r="27" spans="1:12" x14ac:dyDescent="0.3">
      <c r="A27" s="9" t="s">
        <v>1361</v>
      </c>
      <c r="B27" s="14" t="s">
        <v>690</v>
      </c>
      <c r="C27" s="31" t="s">
        <v>716</v>
      </c>
      <c r="D27" s="20" t="s">
        <v>1</v>
      </c>
      <c r="E27" s="7">
        <v>41662</v>
      </c>
      <c r="F27" s="7">
        <v>44649</v>
      </c>
      <c r="G27" s="13"/>
      <c r="H27" s="8">
        <f t="shared" si="4"/>
        <v>44832</v>
      </c>
      <c r="I27" s="11">
        <f t="shared" ca="1" si="1"/>
        <v>155</v>
      </c>
      <c r="J27" s="9" t="str">
        <f t="shared" ca="1" si="2"/>
        <v>NOT DUE</v>
      </c>
      <c r="K27" s="31"/>
      <c r="L27" s="10"/>
    </row>
    <row r="28" spans="1:12" ht="27.6" x14ac:dyDescent="0.3">
      <c r="A28" s="9" t="s">
        <v>1362</v>
      </c>
      <c r="B28" s="14" t="s">
        <v>718</v>
      </c>
      <c r="C28" s="31" t="s">
        <v>719</v>
      </c>
      <c r="D28" s="20" t="s">
        <v>378</v>
      </c>
      <c r="E28" s="7">
        <v>41662</v>
      </c>
      <c r="F28" s="7">
        <f>'Moor. Winch - Hold 6 and 7'!F28</f>
        <v>44649</v>
      </c>
      <c r="G28" s="13"/>
      <c r="H28" s="8">
        <f>DATE(YEAR(F28),MONTH(F28)+3,DAY(F28)-1)</f>
        <v>44740</v>
      </c>
      <c r="I28" s="11">
        <f t="shared" ca="1" si="1"/>
        <v>63</v>
      </c>
      <c r="J28" s="9" t="str">
        <f t="shared" ca="1" si="2"/>
        <v>NOT DUE</v>
      </c>
      <c r="K28" s="31" t="s">
        <v>799</v>
      </c>
      <c r="L28" s="10"/>
    </row>
    <row r="29" spans="1:12" x14ac:dyDescent="0.3">
      <c r="A29" s="9" t="s">
        <v>1363</v>
      </c>
      <c r="B29" s="14" t="s">
        <v>684</v>
      </c>
      <c r="C29" s="31" t="s">
        <v>720</v>
      </c>
      <c r="D29" s="20" t="s">
        <v>88</v>
      </c>
      <c r="E29" s="7">
        <v>41662</v>
      </c>
      <c r="F29" s="7">
        <v>44485</v>
      </c>
      <c r="G29" s="13"/>
      <c r="H29" s="8">
        <f>DATE(YEAR(F29)+1,MONTH(F29),DAY(F29)-1)</f>
        <v>44849</v>
      </c>
      <c r="I29" s="11">
        <f t="shared" ca="1" si="1"/>
        <v>172</v>
      </c>
      <c r="J29" s="9" t="str">
        <f t="shared" ca="1" si="2"/>
        <v>NOT DUE</v>
      </c>
      <c r="K29" s="31"/>
      <c r="L29" s="10"/>
    </row>
    <row r="30" spans="1:12" ht="27.6" x14ac:dyDescent="0.3">
      <c r="A30" s="9" t="s">
        <v>1364</v>
      </c>
      <c r="B30" s="14" t="s">
        <v>684</v>
      </c>
      <c r="C30" s="31" t="s">
        <v>721</v>
      </c>
      <c r="D30" s="20" t="s">
        <v>88</v>
      </c>
      <c r="E30" s="7">
        <v>41662</v>
      </c>
      <c r="F30" s="7">
        <v>44485</v>
      </c>
      <c r="G30" s="13"/>
      <c r="H30" s="8">
        <f>DATE(YEAR(F30)+1,MONTH(F30),DAY(F30)-1)</f>
        <v>44849</v>
      </c>
      <c r="I30" s="11">
        <f t="shared" ca="1" si="1"/>
        <v>172</v>
      </c>
      <c r="J30" s="9" t="str">
        <f t="shared" ca="1" si="2"/>
        <v>NOT DUE</v>
      </c>
      <c r="K30" s="31"/>
      <c r="L30" s="10"/>
    </row>
    <row r="31" spans="1:12" ht="27.6" x14ac:dyDescent="0.3">
      <c r="A31" s="9" t="s">
        <v>1365</v>
      </c>
      <c r="B31" s="14" t="s">
        <v>722</v>
      </c>
      <c r="C31" s="31" t="s">
        <v>723</v>
      </c>
      <c r="D31" s="20" t="s">
        <v>1</v>
      </c>
      <c r="E31" s="7">
        <v>41662</v>
      </c>
      <c r="F31" s="7">
        <v>44645</v>
      </c>
      <c r="G31" s="13"/>
      <c r="H31" s="8">
        <f>DATE(YEAR(F31),MONTH(F31)+6,DAY(F31)-1)</f>
        <v>44828</v>
      </c>
      <c r="I31" s="11">
        <f t="shared" ca="1" si="1"/>
        <v>151</v>
      </c>
      <c r="J31" s="9" t="str">
        <f t="shared" ca="1" si="2"/>
        <v>NOT DUE</v>
      </c>
      <c r="K31" s="31"/>
      <c r="L31" s="10"/>
    </row>
    <row r="32" spans="1:12" ht="27.6" x14ac:dyDescent="0.3">
      <c r="A32" s="9" t="s">
        <v>1366</v>
      </c>
      <c r="B32" s="14" t="s">
        <v>722</v>
      </c>
      <c r="C32" s="31" t="s">
        <v>724</v>
      </c>
      <c r="D32" s="20" t="s">
        <v>1</v>
      </c>
      <c r="E32" s="7">
        <v>41662</v>
      </c>
      <c r="F32" s="105">
        <v>44623</v>
      </c>
      <c r="G32" s="13"/>
      <c r="H32" s="8">
        <f>DATE(YEAR(F32),MONTH(F32)+6,DAY(F32)-1)</f>
        <v>44806</v>
      </c>
      <c r="I32" s="11">
        <f t="shared" ca="1" si="1"/>
        <v>129</v>
      </c>
      <c r="J32" s="9" t="str">
        <f t="shared" ca="1" si="2"/>
        <v>NOT DUE</v>
      </c>
      <c r="K32" s="31" t="s">
        <v>747</v>
      </c>
      <c r="L32" s="109"/>
    </row>
    <row r="33" spans="1:12" ht="24.9" customHeight="1" x14ac:dyDescent="0.3">
      <c r="A33" s="9" t="s">
        <v>1367</v>
      </c>
      <c r="B33" s="32" t="s">
        <v>725</v>
      </c>
      <c r="C33" s="31" t="s">
        <v>724</v>
      </c>
      <c r="D33" s="20" t="s">
        <v>1</v>
      </c>
      <c r="E33" s="7">
        <v>41662</v>
      </c>
      <c r="F33" s="105">
        <f>F32</f>
        <v>44623</v>
      </c>
      <c r="G33" s="13"/>
      <c r="H33" s="8">
        <f>DATE(YEAR(F33),MONTH(F33)+6,DAY(F33)-1)</f>
        <v>44806</v>
      </c>
      <c r="I33" s="11">
        <f t="shared" ca="1" si="1"/>
        <v>129</v>
      </c>
      <c r="J33" s="9" t="str">
        <f t="shared" ca="1" si="2"/>
        <v>NOT DUE</v>
      </c>
      <c r="K33" s="31" t="s">
        <v>747</v>
      </c>
      <c r="L33" s="109"/>
    </row>
    <row r="34" spans="1:12" x14ac:dyDescent="0.3">
      <c r="A34" s="9" t="s">
        <v>1368</v>
      </c>
      <c r="B34" s="32" t="s">
        <v>725</v>
      </c>
      <c r="C34" s="31" t="s">
        <v>726</v>
      </c>
      <c r="D34" s="20" t="s">
        <v>2</v>
      </c>
      <c r="E34" s="7">
        <v>41662</v>
      </c>
      <c r="F34" s="7">
        <f>F15</f>
        <v>44649</v>
      </c>
      <c r="G34" s="13"/>
      <c r="H34" s="8">
        <f>EDATE(F34-1,1)</f>
        <v>44679</v>
      </c>
      <c r="I34" s="11">
        <f t="shared" ca="1" si="1"/>
        <v>2</v>
      </c>
      <c r="J34" s="9" t="str">
        <f t="shared" ca="1" si="2"/>
        <v>NOT DUE</v>
      </c>
      <c r="K34" s="31"/>
      <c r="L34" s="10"/>
    </row>
    <row r="35" spans="1:12" ht="15" customHeight="1" x14ac:dyDescent="0.3">
      <c r="A35" s="9" t="s">
        <v>1369</v>
      </c>
      <c r="B35" s="32" t="s">
        <v>725</v>
      </c>
      <c r="C35" s="31" t="s">
        <v>727</v>
      </c>
      <c r="D35" s="20" t="s">
        <v>2</v>
      </c>
      <c r="E35" s="7">
        <v>41662</v>
      </c>
      <c r="F35" s="7">
        <f>F34</f>
        <v>44649</v>
      </c>
      <c r="G35" s="13"/>
      <c r="H35" s="8">
        <f>EDATE(F35-1,1)</f>
        <v>44679</v>
      </c>
      <c r="I35" s="11">
        <f t="shared" ca="1" si="1"/>
        <v>2</v>
      </c>
      <c r="J35" s="9" t="str">
        <f t="shared" ca="1" si="2"/>
        <v>NOT DUE</v>
      </c>
      <c r="K35" s="31"/>
      <c r="L35" s="10"/>
    </row>
    <row r="36" spans="1:12" x14ac:dyDescent="0.3">
      <c r="A36" s="9" t="s">
        <v>1370</v>
      </c>
      <c r="B36" s="32" t="s">
        <v>725</v>
      </c>
      <c r="C36" s="31" t="s">
        <v>728</v>
      </c>
      <c r="D36" s="20" t="s">
        <v>2</v>
      </c>
      <c r="E36" s="7">
        <v>41662</v>
      </c>
      <c r="F36" s="7">
        <f>F35</f>
        <v>44649</v>
      </c>
      <c r="G36" s="13"/>
      <c r="H36" s="8">
        <f>EDATE(F36-1,1)</f>
        <v>44679</v>
      </c>
      <c r="I36" s="11">
        <f t="shared" ca="1" si="1"/>
        <v>2</v>
      </c>
      <c r="J36" s="9" t="str">
        <f t="shared" ca="1" si="2"/>
        <v>NOT DUE</v>
      </c>
      <c r="K36" s="31"/>
      <c r="L36" s="10"/>
    </row>
    <row r="37" spans="1:12" x14ac:dyDescent="0.3">
      <c r="A37" s="9" t="s">
        <v>1371</v>
      </c>
      <c r="B37" s="32" t="s">
        <v>725</v>
      </c>
      <c r="C37" s="31" t="s">
        <v>729</v>
      </c>
      <c r="D37" s="20" t="s">
        <v>2</v>
      </c>
      <c r="E37" s="7">
        <v>41662</v>
      </c>
      <c r="F37" s="7">
        <f>F36</f>
        <v>44649</v>
      </c>
      <c r="G37" s="13"/>
      <c r="H37" s="8">
        <f>EDATE(F37-1,1)</f>
        <v>44679</v>
      </c>
      <c r="I37" s="11">
        <f t="shared" ca="1" si="1"/>
        <v>2</v>
      </c>
      <c r="J37" s="9" t="str">
        <f t="shared" ca="1" si="2"/>
        <v>NOT DUE</v>
      </c>
      <c r="K37" s="31"/>
      <c r="L37" s="10"/>
    </row>
    <row r="38" spans="1:12" ht="24.9" customHeight="1" x14ac:dyDescent="0.3">
      <c r="A38" s="9" t="s">
        <v>1372</v>
      </c>
      <c r="B38" s="14" t="s">
        <v>375</v>
      </c>
      <c r="C38" s="31" t="s">
        <v>730</v>
      </c>
      <c r="D38" s="20" t="s">
        <v>88</v>
      </c>
      <c r="E38" s="7">
        <v>41662</v>
      </c>
      <c r="F38" s="7">
        <v>44485</v>
      </c>
      <c r="G38" s="13"/>
      <c r="H38" s="8">
        <f t="shared" ref="H38:H44" si="5">DATE(YEAR(F38)+1,MONTH(F38),DAY(F38)-1)</f>
        <v>44849</v>
      </c>
      <c r="I38" s="11">
        <f t="shared" ca="1" si="1"/>
        <v>172</v>
      </c>
      <c r="J38" s="9" t="str">
        <f t="shared" ca="1" si="2"/>
        <v>NOT DUE</v>
      </c>
      <c r="K38" s="31" t="s">
        <v>748</v>
      </c>
      <c r="L38" s="10"/>
    </row>
    <row r="39" spans="1:12" x14ac:dyDescent="0.3">
      <c r="A39" s="9" t="s">
        <v>1373</v>
      </c>
      <c r="B39" s="14" t="s">
        <v>375</v>
      </c>
      <c r="C39" s="31" t="s">
        <v>731</v>
      </c>
      <c r="D39" s="20" t="s">
        <v>88</v>
      </c>
      <c r="E39" s="7">
        <v>41662</v>
      </c>
      <c r="F39" s="7">
        <v>44485</v>
      </c>
      <c r="G39" s="13"/>
      <c r="H39" s="8">
        <f t="shared" si="5"/>
        <v>44849</v>
      </c>
      <c r="I39" s="11">
        <f t="shared" ca="1" si="1"/>
        <v>172</v>
      </c>
      <c r="J39" s="9" t="str">
        <f t="shared" ca="1" si="2"/>
        <v>NOT DUE</v>
      </c>
      <c r="K39" s="31"/>
      <c r="L39" s="10"/>
    </row>
    <row r="40" spans="1:12" ht="15" customHeight="1" x14ac:dyDescent="0.3">
      <c r="A40" s="9" t="s">
        <v>1374</v>
      </c>
      <c r="B40" s="14" t="s">
        <v>478</v>
      </c>
      <c r="C40" s="31" t="s">
        <v>732</v>
      </c>
      <c r="D40" s="20" t="s">
        <v>88</v>
      </c>
      <c r="E40" s="7">
        <v>41662</v>
      </c>
      <c r="F40" s="7">
        <v>44485</v>
      </c>
      <c r="G40" s="13"/>
      <c r="H40" s="8">
        <f t="shared" si="5"/>
        <v>44849</v>
      </c>
      <c r="I40" s="11">
        <f t="shared" ca="1" si="1"/>
        <v>172</v>
      </c>
      <c r="J40" s="9" t="str">
        <f t="shared" ca="1" si="2"/>
        <v>NOT DUE</v>
      </c>
      <c r="K40" s="31"/>
      <c r="L40" s="10"/>
    </row>
    <row r="41" spans="1:12" x14ac:dyDescent="0.3">
      <c r="A41" s="9" t="s">
        <v>1375</v>
      </c>
      <c r="B41" s="14" t="s">
        <v>798</v>
      </c>
      <c r="C41" s="31" t="s">
        <v>733</v>
      </c>
      <c r="D41" s="20" t="s">
        <v>88</v>
      </c>
      <c r="E41" s="7">
        <v>41662</v>
      </c>
      <c r="F41" s="7">
        <v>44485</v>
      </c>
      <c r="G41" s="13"/>
      <c r="H41" s="8">
        <f t="shared" si="5"/>
        <v>44849</v>
      </c>
      <c r="I41" s="11">
        <f t="shared" ca="1" si="1"/>
        <v>172</v>
      </c>
      <c r="J41" s="9" t="str">
        <f t="shared" ca="1" si="2"/>
        <v>NOT DUE</v>
      </c>
      <c r="K41" s="31"/>
      <c r="L41" s="10"/>
    </row>
    <row r="42" spans="1:12" x14ac:dyDescent="0.3">
      <c r="A42" s="9" t="s">
        <v>1376</v>
      </c>
      <c r="B42" s="14" t="s">
        <v>478</v>
      </c>
      <c r="C42" s="31" t="s">
        <v>734</v>
      </c>
      <c r="D42" s="20" t="s">
        <v>88</v>
      </c>
      <c r="E42" s="7">
        <v>41662</v>
      </c>
      <c r="F42" s="7">
        <v>44485</v>
      </c>
      <c r="G42" s="13"/>
      <c r="H42" s="8">
        <f t="shared" si="5"/>
        <v>44849</v>
      </c>
      <c r="I42" s="11">
        <f t="shared" ca="1" si="1"/>
        <v>172</v>
      </c>
      <c r="J42" s="9" t="str">
        <f t="shared" ca="1" si="2"/>
        <v>NOT DUE</v>
      </c>
      <c r="K42" s="31"/>
      <c r="L42" s="10"/>
    </row>
    <row r="43" spans="1:12" ht="27.6" x14ac:dyDescent="0.3">
      <c r="A43" s="9" t="s">
        <v>1377</v>
      </c>
      <c r="B43" s="14" t="s">
        <v>735</v>
      </c>
      <c r="C43" s="31" t="s">
        <v>736</v>
      </c>
      <c r="D43" s="20" t="s">
        <v>88</v>
      </c>
      <c r="E43" s="7">
        <v>41662</v>
      </c>
      <c r="F43" s="7">
        <v>44485</v>
      </c>
      <c r="G43" s="13"/>
      <c r="H43" s="8">
        <f t="shared" si="5"/>
        <v>44849</v>
      </c>
      <c r="I43" s="11">
        <f t="shared" ca="1" si="1"/>
        <v>172</v>
      </c>
      <c r="J43" s="9" t="str">
        <f t="shared" ca="1" si="2"/>
        <v>NOT DUE</v>
      </c>
      <c r="K43" s="31"/>
      <c r="L43" s="10"/>
    </row>
    <row r="44" spans="1:12" x14ac:dyDescent="0.3">
      <c r="A44" s="9" t="s">
        <v>1378</v>
      </c>
      <c r="B44" s="14" t="s">
        <v>737</v>
      </c>
      <c r="C44" s="31" t="s">
        <v>738</v>
      </c>
      <c r="D44" s="20" t="s">
        <v>88</v>
      </c>
      <c r="E44" s="7">
        <v>41662</v>
      </c>
      <c r="F44" s="7">
        <v>44485</v>
      </c>
      <c r="G44" s="13"/>
      <c r="H44" s="8">
        <f t="shared" si="5"/>
        <v>44849</v>
      </c>
      <c r="I44" s="11">
        <f t="shared" ca="1" si="1"/>
        <v>172</v>
      </c>
      <c r="J44" s="9" t="str">
        <f t="shared" ca="1" si="2"/>
        <v>NOT DUE</v>
      </c>
      <c r="K44" s="31"/>
      <c r="L44" s="10"/>
    </row>
    <row r="45" spans="1:12" ht="41.4" x14ac:dyDescent="0.3">
      <c r="A45" s="9" t="s">
        <v>1379</v>
      </c>
      <c r="B45" s="32" t="s">
        <v>739</v>
      </c>
      <c r="C45" s="31" t="s">
        <v>740</v>
      </c>
      <c r="D45" s="20" t="s">
        <v>2</v>
      </c>
      <c r="E45" s="7">
        <v>41662</v>
      </c>
      <c r="F45" s="7">
        <f>F37</f>
        <v>44649</v>
      </c>
      <c r="G45" s="13"/>
      <c r="H45" s="8">
        <f>EDATE(F45-1,1)</f>
        <v>44679</v>
      </c>
      <c r="I45" s="11">
        <f t="shared" ca="1" si="1"/>
        <v>2</v>
      </c>
      <c r="J45" s="9" t="str">
        <f t="shared" ca="1" si="2"/>
        <v>NOT DUE</v>
      </c>
      <c r="K45" s="31"/>
      <c r="L45" s="10"/>
    </row>
    <row r="46" spans="1:12" ht="27.6" x14ac:dyDescent="0.3">
      <c r="A46" s="9" t="s">
        <v>1380</v>
      </c>
      <c r="B46" s="32" t="s">
        <v>741</v>
      </c>
      <c r="C46" s="31" t="s">
        <v>742</v>
      </c>
      <c r="D46" s="20" t="s">
        <v>2</v>
      </c>
      <c r="E46" s="7">
        <v>41662</v>
      </c>
      <c r="F46" s="7">
        <f>F45</f>
        <v>44649</v>
      </c>
      <c r="G46" s="13"/>
      <c r="H46" s="8">
        <f>EDATE(F46-1,1)</f>
        <v>44679</v>
      </c>
      <c r="I46" s="11">
        <f t="shared" ca="1" si="1"/>
        <v>2</v>
      </c>
      <c r="J46" s="9" t="str">
        <f t="shared" ca="1" si="2"/>
        <v>NOT DUE</v>
      </c>
      <c r="K46" s="31"/>
      <c r="L46" s="10"/>
    </row>
    <row r="47" spans="1:12" ht="27.6" x14ac:dyDescent="0.3">
      <c r="A47" s="9" t="s">
        <v>2317</v>
      </c>
      <c r="B47" s="32" t="s">
        <v>2310</v>
      </c>
      <c r="C47" s="31" t="s">
        <v>2308</v>
      </c>
      <c r="D47" s="20" t="s">
        <v>2309</v>
      </c>
      <c r="E47" s="7">
        <v>41662</v>
      </c>
      <c r="F47" s="7">
        <f>'Moor. Winch - Hold 6 and 7'!F47</f>
        <v>44344</v>
      </c>
      <c r="G47" s="13"/>
      <c r="H47" s="8">
        <f>DATE(YEAR(F47)+5,MONTH(F47),DAY(F47)-1)</f>
        <v>46169</v>
      </c>
      <c r="I47" s="11">
        <f t="shared" ca="1" si="1"/>
        <v>1492</v>
      </c>
      <c r="J47" s="9" t="str">
        <f t="shared" ca="1" si="2"/>
        <v>NOT DUE</v>
      </c>
      <c r="K47" s="31"/>
      <c r="L47" s="10"/>
    </row>
    <row r="48" spans="1:12" x14ac:dyDescent="0.3">
      <c r="A48" s="9" t="s">
        <v>2318</v>
      </c>
      <c r="B48" s="31" t="s">
        <v>1583</v>
      </c>
      <c r="C48" s="31" t="s">
        <v>1806</v>
      </c>
      <c r="D48" s="67" t="s">
        <v>2</v>
      </c>
      <c r="E48" s="7">
        <v>41662</v>
      </c>
      <c r="F48" s="7">
        <f>F46</f>
        <v>44649</v>
      </c>
      <c r="G48" s="13"/>
      <c r="H48" s="8">
        <f>EDATE(F48-1,1)</f>
        <v>44679</v>
      </c>
      <c r="I48" s="11">
        <f t="shared" ca="1" si="1"/>
        <v>2</v>
      </c>
      <c r="J48" s="9" t="str">
        <f t="shared" ca="1" si="2"/>
        <v>NOT DUE</v>
      </c>
      <c r="K48" s="65"/>
      <c r="L48" s="65"/>
    </row>
    <row r="49" spans="1:12" ht="27.6" x14ac:dyDescent="0.3">
      <c r="A49" s="9" t="s">
        <v>2405</v>
      </c>
      <c r="B49" s="31" t="s">
        <v>1585</v>
      </c>
      <c r="C49" s="31" t="s">
        <v>1845</v>
      </c>
      <c r="D49" s="20" t="s">
        <v>2</v>
      </c>
      <c r="E49" s="7">
        <v>41662</v>
      </c>
      <c r="F49" s="7">
        <f>F48</f>
        <v>44649</v>
      </c>
      <c r="G49" s="13"/>
      <c r="H49" s="8">
        <f>EDATE(F49-1,1)</f>
        <v>44679</v>
      </c>
      <c r="I49" s="11">
        <f t="shared" ca="1" si="1"/>
        <v>2</v>
      </c>
      <c r="J49" s="9" t="str">
        <f t="shared" ca="1" si="2"/>
        <v>NOT DUE</v>
      </c>
      <c r="K49" s="65"/>
      <c r="L49" s="65"/>
    </row>
    <row r="50" spans="1:12" x14ac:dyDescent="0.3">
      <c r="A50" s="111"/>
    </row>
    <row r="51" spans="1:12" x14ac:dyDescent="0.3">
      <c r="A51" s="111"/>
    </row>
    <row r="52" spans="1:12" x14ac:dyDescent="0.3">
      <c r="A52" s="111"/>
    </row>
    <row r="53" spans="1:12" x14ac:dyDescent="0.3">
      <c r="A53" s="111"/>
      <c r="B53" s="112" t="s">
        <v>2808</v>
      </c>
      <c r="C53" s="113"/>
      <c r="D53" s="117" t="s">
        <v>2807</v>
      </c>
      <c r="H53" s="112" t="s">
        <v>2806</v>
      </c>
      <c r="I53" s="114"/>
    </row>
    <row r="54" spans="1:12" x14ac:dyDescent="0.3">
      <c r="A54" s="111"/>
      <c r="E54" s="115"/>
      <c r="F54" s="115"/>
      <c r="I54" s="115"/>
      <c r="J54" s="115"/>
    </row>
    <row r="55" spans="1:12" x14ac:dyDescent="0.3">
      <c r="A55" s="111"/>
      <c r="C55" s="122" t="str">
        <f>'Moor. Winch - Hold 6 and 7'!C55</f>
        <v>ELBERT F. NUFABLE</v>
      </c>
      <c r="E55" s="149" t="str">
        <f>C55</f>
        <v>ELBERT F. NUFABLE</v>
      </c>
      <c r="F55" s="149"/>
      <c r="G55" s="149"/>
      <c r="I55" s="149" t="s">
        <v>3269</v>
      </c>
      <c r="J55" s="149"/>
      <c r="K55" s="149"/>
    </row>
    <row r="56" spans="1:12" x14ac:dyDescent="0.3">
      <c r="A56" s="111"/>
      <c r="C56" s="116" t="s">
        <v>3230</v>
      </c>
      <c r="E56" s="150" t="s">
        <v>2454</v>
      </c>
      <c r="F56" s="150"/>
      <c r="G56" s="150"/>
      <c r="I56" s="151" t="s">
        <v>2805</v>
      </c>
      <c r="J56" s="151"/>
      <c r="K56" s="151"/>
    </row>
    <row r="57" spans="1:12" x14ac:dyDescent="0.3">
      <c r="A57" s="111"/>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196" priority="3" operator="equal">
      <formula>"overdue"</formula>
    </cfRule>
  </conditionalFormatting>
  <conditionalFormatting sqref="J47">
    <cfRule type="cellIs" dxfId="195" priority="2" operator="equal">
      <formula>"overdue"</formula>
    </cfRule>
  </conditionalFormatting>
  <conditionalFormatting sqref="J48:J49">
    <cfRule type="cellIs" dxfId="194"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F0"/>
  </sheetPr>
  <dimension ref="A1:L57"/>
  <sheetViews>
    <sheetView topLeftCell="C25" workbookViewId="0">
      <selection activeCell="K20" sqref="K20"/>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804</v>
      </c>
      <c r="D3" s="148" t="s">
        <v>8</v>
      </c>
      <c r="E3" s="148"/>
      <c r="F3" s="3" t="s">
        <v>1381</v>
      </c>
    </row>
    <row r="4" spans="1:12" ht="18" customHeight="1" x14ac:dyDescent="0.3">
      <c r="A4" s="147" t="s">
        <v>21</v>
      </c>
      <c r="B4" s="147"/>
      <c r="C4" s="17" t="s">
        <v>801</v>
      </c>
      <c r="D4" s="148" t="s">
        <v>9</v>
      </c>
      <c r="E4" s="148"/>
      <c r="F4" s="13"/>
    </row>
    <row r="5" spans="1:12" ht="18" customHeight="1" x14ac:dyDescent="0.3">
      <c r="A5" s="147" t="s">
        <v>22</v>
      </c>
      <c r="B5" s="147"/>
      <c r="C5" s="18" t="s">
        <v>641</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1382</v>
      </c>
      <c r="B8" s="14" t="s">
        <v>683</v>
      </c>
      <c r="C8" s="31" t="s">
        <v>393</v>
      </c>
      <c r="D8" s="20" t="s">
        <v>2</v>
      </c>
      <c r="E8" s="7">
        <v>41662</v>
      </c>
      <c r="F8" s="7">
        <f>'Moor. Winch - Aft Star. Side'!F8</f>
        <v>44649</v>
      </c>
      <c r="G8" s="13"/>
      <c r="H8" s="8">
        <f t="shared" ref="H8:H15" si="0">EDATE(F8-1,1)</f>
        <v>44679</v>
      </c>
      <c r="I8" s="11">
        <f t="shared" ref="I8:I49" ca="1" si="1">IF(ISBLANK(H8),"",H8-DATE(YEAR(NOW()),MONTH(NOW()),DAY(NOW())))</f>
        <v>2</v>
      </c>
      <c r="J8" s="9" t="str">
        <f t="shared" ref="J8:J49" ca="1" si="2">IF(I8="","",IF(I8&lt;0,"OVERDUE","NOT DUE"))</f>
        <v>NOT DUE</v>
      </c>
      <c r="K8" s="31"/>
      <c r="L8" s="109"/>
    </row>
    <row r="9" spans="1:12" x14ac:dyDescent="0.3">
      <c r="A9" s="9" t="s">
        <v>1383</v>
      </c>
      <c r="B9" s="14" t="s">
        <v>794</v>
      </c>
      <c r="C9" s="31" t="s">
        <v>795</v>
      </c>
      <c r="D9" s="20" t="s">
        <v>2</v>
      </c>
      <c r="E9" s="7">
        <v>41662</v>
      </c>
      <c r="F9" s="7">
        <f>'Moor. Winch - Hold 6 and 7'!F9</f>
        <v>44649</v>
      </c>
      <c r="G9" s="13"/>
      <c r="H9" s="8">
        <f t="shared" si="0"/>
        <v>44679</v>
      </c>
      <c r="I9" s="11">
        <f t="shared" ca="1" si="1"/>
        <v>2</v>
      </c>
      <c r="J9" s="9" t="str">
        <f t="shared" ca="1" si="2"/>
        <v>NOT DUE</v>
      </c>
      <c r="K9" s="31"/>
      <c r="L9" s="10"/>
    </row>
    <row r="10" spans="1:12" x14ac:dyDescent="0.3">
      <c r="A10" s="9" t="s">
        <v>1384</v>
      </c>
      <c r="B10" s="14" t="s">
        <v>796</v>
      </c>
      <c r="C10" s="31" t="s">
        <v>795</v>
      </c>
      <c r="D10" s="20" t="s">
        <v>2</v>
      </c>
      <c r="E10" s="7">
        <v>41662</v>
      </c>
      <c r="F10" s="7">
        <f t="shared" ref="F10:F16" si="3">F9</f>
        <v>44649</v>
      </c>
      <c r="G10" s="13"/>
      <c r="H10" s="8">
        <f t="shared" si="0"/>
        <v>44679</v>
      </c>
      <c r="I10" s="11">
        <f t="shared" ca="1" si="1"/>
        <v>2</v>
      </c>
      <c r="J10" s="9" t="str">
        <f t="shared" ca="1" si="2"/>
        <v>NOT DUE</v>
      </c>
      <c r="K10" s="31"/>
      <c r="L10" s="10"/>
    </row>
    <row r="11" spans="1:12" x14ac:dyDescent="0.3">
      <c r="A11" s="9" t="s">
        <v>1385</v>
      </c>
      <c r="B11" s="14" t="s">
        <v>743</v>
      </c>
      <c r="C11" s="31" t="s">
        <v>795</v>
      </c>
      <c r="D11" s="20" t="s">
        <v>2</v>
      </c>
      <c r="E11" s="7">
        <v>41662</v>
      </c>
      <c r="F11" s="7">
        <f t="shared" si="3"/>
        <v>44649</v>
      </c>
      <c r="G11" s="13"/>
      <c r="H11" s="8">
        <f t="shared" si="0"/>
        <v>44679</v>
      </c>
      <c r="I11" s="11">
        <f t="shared" ca="1" si="1"/>
        <v>2</v>
      </c>
      <c r="J11" s="9" t="str">
        <f t="shared" ca="1" si="2"/>
        <v>NOT DUE</v>
      </c>
      <c r="K11" s="31"/>
      <c r="L11" s="10"/>
    </row>
    <row r="12" spans="1:12" x14ac:dyDescent="0.3">
      <c r="A12" s="9" t="s">
        <v>1386</v>
      </c>
      <c r="B12" s="14" t="s">
        <v>684</v>
      </c>
      <c r="C12" s="31" t="s">
        <v>685</v>
      </c>
      <c r="D12" s="20" t="s">
        <v>2</v>
      </c>
      <c r="E12" s="7">
        <v>41662</v>
      </c>
      <c r="F12" s="7">
        <f t="shared" si="3"/>
        <v>44649</v>
      </c>
      <c r="G12" s="13"/>
      <c r="H12" s="8">
        <f t="shared" si="0"/>
        <v>44679</v>
      </c>
      <c r="I12" s="11">
        <f t="shared" ca="1" si="1"/>
        <v>2</v>
      </c>
      <c r="J12" s="9" t="str">
        <f t="shared" ca="1" si="2"/>
        <v>NOT DUE</v>
      </c>
      <c r="K12" s="31"/>
      <c r="L12" s="10"/>
    </row>
    <row r="13" spans="1:12" x14ac:dyDescent="0.3">
      <c r="A13" s="9" t="s">
        <v>1387</v>
      </c>
      <c r="B13" s="32" t="s">
        <v>688</v>
      </c>
      <c r="C13" s="31" t="s">
        <v>689</v>
      </c>
      <c r="D13" s="20" t="s">
        <v>2</v>
      </c>
      <c r="E13" s="7">
        <v>41662</v>
      </c>
      <c r="F13" s="7">
        <f t="shared" si="3"/>
        <v>44649</v>
      </c>
      <c r="G13" s="13"/>
      <c r="H13" s="8">
        <f t="shared" si="0"/>
        <v>44679</v>
      </c>
      <c r="I13" s="11">
        <f t="shared" ca="1" si="1"/>
        <v>2</v>
      </c>
      <c r="J13" s="9" t="str">
        <f t="shared" ca="1" si="2"/>
        <v>NOT DUE</v>
      </c>
      <c r="K13" s="31"/>
      <c r="L13" s="10" t="s">
        <v>2287</v>
      </c>
    </row>
    <row r="14" spans="1:12" x14ac:dyDescent="0.3">
      <c r="A14" s="9" t="s">
        <v>1388</v>
      </c>
      <c r="B14" s="14" t="s">
        <v>690</v>
      </c>
      <c r="C14" s="31" t="s">
        <v>691</v>
      </c>
      <c r="D14" s="20" t="s">
        <v>2</v>
      </c>
      <c r="E14" s="7">
        <v>41662</v>
      </c>
      <c r="F14" s="7">
        <f t="shared" si="3"/>
        <v>44649</v>
      </c>
      <c r="G14" s="13"/>
      <c r="H14" s="8">
        <f t="shared" si="0"/>
        <v>44679</v>
      </c>
      <c r="I14" s="11">
        <f t="shared" ca="1" si="1"/>
        <v>2</v>
      </c>
      <c r="J14" s="9" t="str">
        <f t="shared" ca="1" si="2"/>
        <v>NOT DUE</v>
      </c>
      <c r="K14" s="31"/>
      <c r="L14" s="10"/>
    </row>
    <row r="15" spans="1:12" ht="27.6" x14ac:dyDescent="0.3">
      <c r="A15" s="9" t="s">
        <v>1389</v>
      </c>
      <c r="B15" s="14" t="s">
        <v>692</v>
      </c>
      <c r="C15" s="31" t="s">
        <v>693</v>
      </c>
      <c r="D15" s="20" t="s">
        <v>2</v>
      </c>
      <c r="E15" s="7">
        <v>41662</v>
      </c>
      <c r="F15" s="7">
        <f t="shared" si="3"/>
        <v>44649</v>
      </c>
      <c r="G15" s="13"/>
      <c r="H15" s="8">
        <f t="shared" si="0"/>
        <v>44679</v>
      </c>
      <c r="I15" s="11">
        <f t="shared" ca="1" si="1"/>
        <v>2</v>
      </c>
      <c r="J15" s="9" t="str">
        <f t="shared" ca="1" si="2"/>
        <v>NOT DUE</v>
      </c>
      <c r="K15" s="31"/>
      <c r="L15" s="10"/>
    </row>
    <row r="16" spans="1:12" x14ac:dyDescent="0.3">
      <c r="A16" s="9" t="s">
        <v>1390</v>
      </c>
      <c r="B16" s="14" t="s">
        <v>694</v>
      </c>
      <c r="C16" s="31" t="s">
        <v>695</v>
      </c>
      <c r="D16" s="20" t="s">
        <v>378</v>
      </c>
      <c r="E16" s="7">
        <v>41662</v>
      </c>
      <c r="F16" s="7">
        <f t="shared" si="3"/>
        <v>44649</v>
      </c>
      <c r="G16" s="13"/>
      <c r="H16" s="8">
        <f>DATE(YEAR(F16),MONTH(F16)+3,DAY(F16)-1)</f>
        <v>44740</v>
      </c>
      <c r="I16" s="11">
        <f t="shared" ca="1" si="1"/>
        <v>63</v>
      </c>
      <c r="J16" s="9" t="str">
        <f t="shared" ca="1" si="2"/>
        <v>NOT DUE</v>
      </c>
      <c r="K16" s="31"/>
      <c r="L16" s="10"/>
    </row>
    <row r="17" spans="1:12" ht="24.9" customHeight="1" x14ac:dyDescent="0.3">
      <c r="A17" s="9" t="s">
        <v>1391</v>
      </c>
      <c r="B17" s="14" t="s">
        <v>700</v>
      </c>
      <c r="C17" s="31" t="s">
        <v>701</v>
      </c>
      <c r="D17" s="20" t="s">
        <v>88</v>
      </c>
      <c r="E17" s="7">
        <v>41662</v>
      </c>
      <c r="F17" s="7">
        <f>'Moor. Winch - Aft Star. Side'!F17</f>
        <v>44623</v>
      </c>
      <c r="G17" s="13"/>
      <c r="H17" s="8">
        <f>DATE(YEAR(F17)+1,MONTH(F17),DAY(F17)-1)</f>
        <v>44987</v>
      </c>
      <c r="I17" s="11">
        <f t="shared" ca="1" si="1"/>
        <v>310</v>
      </c>
      <c r="J17" s="9" t="str">
        <f t="shared" ca="1" si="2"/>
        <v>NOT DUE</v>
      </c>
      <c r="K17" s="31" t="s">
        <v>745</v>
      </c>
      <c r="L17" s="109" t="s">
        <v>3314</v>
      </c>
    </row>
    <row r="18" spans="1:12" ht="15" customHeight="1" x14ac:dyDescent="0.3">
      <c r="A18" s="9" t="s">
        <v>1392</v>
      </c>
      <c r="B18" s="14" t="s">
        <v>491</v>
      </c>
      <c r="C18" s="31" t="s">
        <v>702</v>
      </c>
      <c r="D18" s="20" t="s">
        <v>88</v>
      </c>
      <c r="E18" s="7">
        <v>41662</v>
      </c>
      <c r="F18" s="7">
        <v>44485</v>
      </c>
      <c r="G18" s="13"/>
      <c r="H18" s="8">
        <f>DATE(YEAR(F18)+1,MONTH(F18),DAY(F18)-1)</f>
        <v>44849</v>
      </c>
      <c r="I18" s="11">
        <f t="shared" ca="1" si="1"/>
        <v>172</v>
      </c>
      <c r="J18" s="9" t="str">
        <f t="shared" ca="1" si="2"/>
        <v>NOT DUE</v>
      </c>
      <c r="K18" s="31"/>
      <c r="L18" s="10" t="s">
        <v>1515</v>
      </c>
    </row>
    <row r="19" spans="1:12" x14ac:dyDescent="0.3">
      <c r="A19" s="9" t="s">
        <v>1393</v>
      </c>
      <c r="B19" s="14" t="s">
        <v>703</v>
      </c>
      <c r="C19" s="31" t="s">
        <v>704</v>
      </c>
      <c r="D19" s="20" t="s">
        <v>88</v>
      </c>
      <c r="E19" s="7">
        <v>41662</v>
      </c>
      <c r="F19" s="7">
        <v>44485</v>
      </c>
      <c r="G19" s="13"/>
      <c r="H19" s="8">
        <f>DATE(YEAR(F19)+1,MONTH(F19),DAY(F19)-1)</f>
        <v>44849</v>
      </c>
      <c r="I19" s="11">
        <f t="shared" ca="1" si="1"/>
        <v>172</v>
      </c>
      <c r="J19" s="9" t="str">
        <f t="shared" ca="1" si="2"/>
        <v>NOT DUE</v>
      </c>
      <c r="K19" s="31"/>
      <c r="L19" s="10"/>
    </row>
    <row r="20" spans="1:12" x14ac:dyDescent="0.3">
      <c r="A20" s="9" t="s">
        <v>1394</v>
      </c>
      <c r="B20" s="14" t="s">
        <v>707</v>
      </c>
      <c r="C20" s="31" t="s">
        <v>693</v>
      </c>
      <c r="D20" s="20" t="s">
        <v>88</v>
      </c>
      <c r="E20" s="7">
        <v>41662</v>
      </c>
      <c r="F20" s="7">
        <v>44485</v>
      </c>
      <c r="G20" s="13"/>
      <c r="H20" s="8">
        <f>DATE(YEAR(F20)+1,MONTH(F20),DAY(F20)-1)</f>
        <v>44849</v>
      </c>
      <c r="I20" s="11">
        <f t="shared" ca="1" si="1"/>
        <v>172</v>
      </c>
      <c r="J20" s="9" t="str">
        <f t="shared" ca="1" si="2"/>
        <v>NOT DUE</v>
      </c>
      <c r="K20" s="31"/>
      <c r="L20" s="10"/>
    </row>
    <row r="21" spans="1:12" x14ac:dyDescent="0.3">
      <c r="A21" s="9" t="s">
        <v>1395</v>
      </c>
      <c r="B21" s="14" t="s">
        <v>708</v>
      </c>
      <c r="C21" s="31" t="s">
        <v>709</v>
      </c>
      <c r="D21" s="20" t="s">
        <v>88</v>
      </c>
      <c r="E21" s="7">
        <v>41662</v>
      </c>
      <c r="F21" s="7">
        <v>44485</v>
      </c>
      <c r="G21" s="13"/>
      <c r="H21" s="8">
        <f>DATE(YEAR(F21)+1,MONTH(F21),DAY(F21)-1)</f>
        <v>44849</v>
      </c>
      <c r="I21" s="11">
        <f t="shared" ca="1" si="1"/>
        <v>172</v>
      </c>
      <c r="J21" s="9" t="str">
        <f t="shared" ca="1" si="2"/>
        <v>NOT DUE</v>
      </c>
      <c r="K21" s="31"/>
      <c r="L21" s="10"/>
    </row>
    <row r="22" spans="1:12" x14ac:dyDescent="0.3">
      <c r="A22" s="9" t="s">
        <v>1396</v>
      </c>
      <c r="B22" s="14" t="s">
        <v>491</v>
      </c>
      <c r="C22" s="31" t="s">
        <v>710</v>
      </c>
      <c r="D22" s="20" t="s">
        <v>1</v>
      </c>
      <c r="E22" s="7">
        <v>41662</v>
      </c>
      <c r="F22" s="7">
        <v>44649</v>
      </c>
      <c r="G22" s="13"/>
      <c r="H22" s="8">
        <f t="shared" ref="H22:H27" si="4">DATE(YEAR(F22),MONTH(F22)+6,DAY(F22)-1)</f>
        <v>44832</v>
      </c>
      <c r="I22" s="11">
        <f t="shared" ca="1" si="1"/>
        <v>155</v>
      </c>
      <c r="J22" s="9" t="str">
        <f t="shared" ca="1" si="2"/>
        <v>NOT DUE</v>
      </c>
      <c r="K22" s="31"/>
      <c r="L22" s="10"/>
    </row>
    <row r="23" spans="1:12" x14ac:dyDescent="0.3">
      <c r="A23" s="9" t="s">
        <v>1397</v>
      </c>
      <c r="B23" s="14" t="s">
        <v>711</v>
      </c>
      <c r="C23" s="31" t="s">
        <v>710</v>
      </c>
      <c r="D23" s="20" t="s">
        <v>1</v>
      </c>
      <c r="E23" s="7">
        <v>41662</v>
      </c>
      <c r="F23" s="7">
        <v>44649</v>
      </c>
      <c r="G23" s="13"/>
      <c r="H23" s="8">
        <f t="shared" si="4"/>
        <v>44832</v>
      </c>
      <c r="I23" s="11">
        <f t="shared" ca="1" si="1"/>
        <v>155</v>
      </c>
      <c r="J23" s="9" t="str">
        <f t="shared" ca="1" si="2"/>
        <v>NOT DUE</v>
      </c>
      <c r="K23" s="31"/>
      <c r="L23" s="10"/>
    </row>
    <row r="24" spans="1:12" x14ac:dyDescent="0.3">
      <c r="A24" s="9" t="s">
        <v>1398</v>
      </c>
      <c r="B24" s="14" t="s">
        <v>712</v>
      </c>
      <c r="C24" s="31" t="s">
        <v>713</v>
      </c>
      <c r="D24" s="20" t="s">
        <v>1</v>
      </c>
      <c r="E24" s="7">
        <v>41662</v>
      </c>
      <c r="F24" s="7">
        <v>44649</v>
      </c>
      <c r="G24" s="13"/>
      <c r="H24" s="8">
        <f t="shared" si="4"/>
        <v>44832</v>
      </c>
      <c r="I24" s="11">
        <f t="shared" ca="1" si="1"/>
        <v>155</v>
      </c>
      <c r="J24" s="9" t="str">
        <f t="shared" ca="1" si="2"/>
        <v>NOT DUE</v>
      </c>
      <c r="K24" s="31"/>
      <c r="L24" s="10"/>
    </row>
    <row r="25" spans="1:12" x14ac:dyDescent="0.3">
      <c r="A25" s="9" t="s">
        <v>1399</v>
      </c>
      <c r="B25" s="14" t="s">
        <v>797</v>
      </c>
      <c r="C25" s="31" t="s">
        <v>713</v>
      </c>
      <c r="D25" s="20" t="s">
        <v>1</v>
      </c>
      <c r="E25" s="7">
        <v>41662</v>
      </c>
      <c r="F25" s="7">
        <v>44649</v>
      </c>
      <c r="G25" s="13"/>
      <c r="H25" s="8">
        <f t="shared" si="4"/>
        <v>44832</v>
      </c>
      <c r="I25" s="11">
        <f t="shared" ca="1" si="1"/>
        <v>155</v>
      </c>
      <c r="J25" s="9" t="str">
        <f t="shared" ca="1" si="2"/>
        <v>NOT DUE</v>
      </c>
      <c r="K25" s="31"/>
      <c r="L25" s="10"/>
    </row>
    <row r="26" spans="1:12" x14ac:dyDescent="0.3">
      <c r="A26" s="9" t="s">
        <v>1400</v>
      </c>
      <c r="B26" s="14" t="s">
        <v>715</v>
      </c>
      <c r="C26" s="31" t="s">
        <v>716</v>
      </c>
      <c r="D26" s="20" t="s">
        <v>1</v>
      </c>
      <c r="E26" s="7">
        <v>41662</v>
      </c>
      <c r="F26" s="7">
        <v>44649</v>
      </c>
      <c r="G26" s="13"/>
      <c r="H26" s="8">
        <f t="shared" si="4"/>
        <v>44832</v>
      </c>
      <c r="I26" s="11">
        <f t="shared" ca="1" si="1"/>
        <v>155</v>
      </c>
      <c r="J26" s="9" t="str">
        <f t="shared" ca="1" si="2"/>
        <v>NOT DUE</v>
      </c>
      <c r="K26" s="31"/>
      <c r="L26" s="10"/>
    </row>
    <row r="27" spans="1:12" x14ac:dyDescent="0.3">
      <c r="A27" s="9" t="s">
        <v>1401</v>
      </c>
      <c r="B27" s="14" t="s">
        <v>690</v>
      </c>
      <c r="C27" s="31" t="s">
        <v>716</v>
      </c>
      <c r="D27" s="20" t="s">
        <v>1</v>
      </c>
      <c r="E27" s="7">
        <v>41662</v>
      </c>
      <c r="F27" s="7">
        <v>44649</v>
      </c>
      <c r="G27" s="13"/>
      <c r="H27" s="8">
        <f t="shared" si="4"/>
        <v>44832</v>
      </c>
      <c r="I27" s="11">
        <f t="shared" ca="1" si="1"/>
        <v>155</v>
      </c>
      <c r="J27" s="9" t="str">
        <f t="shared" ca="1" si="2"/>
        <v>NOT DUE</v>
      </c>
      <c r="K27" s="31"/>
      <c r="L27" s="10"/>
    </row>
    <row r="28" spans="1:12" ht="27.6" x14ac:dyDescent="0.3">
      <c r="A28" s="9" t="s">
        <v>1402</v>
      </c>
      <c r="B28" s="14" t="s">
        <v>718</v>
      </c>
      <c r="C28" s="31" t="s">
        <v>719</v>
      </c>
      <c r="D28" s="20" t="s">
        <v>378</v>
      </c>
      <c r="E28" s="7">
        <v>41662</v>
      </c>
      <c r="F28" s="7">
        <f>'Moor. Winch - Aft Star. Side'!F28</f>
        <v>44649</v>
      </c>
      <c r="G28" s="13"/>
      <c r="H28" s="8">
        <f>DATE(YEAR(F28),MONTH(F28)+3,DAY(F28)-1)</f>
        <v>44740</v>
      </c>
      <c r="I28" s="11">
        <f t="shared" ca="1" si="1"/>
        <v>63</v>
      </c>
      <c r="J28" s="9" t="str">
        <f t="shared" ca="1" si="2"/>
        <v>NOT DUE</v>
      </c>
      <c r="K28" s="31" t="s">
        <v>799</v>
      </c>
      <c r="L28" s="10"/>
    </row>
    <row r="29" spans="1:12" x14ac:dyDescent="0.3">
      <c r="A29" s="9" t="s">
        <v>1403</v>
      </c>
      <c r="B29" s="14" t="s">
        <v>684</v>
      </c>
      <c r="C29" s="31" t="s">
        <v>720</v>
      </c>
      <c r="D29" s="20" t="s">
        <v>88</v>
      </c>
      <c r="E29" s="7">
        <v>41662</v>
      </c>
      <c r="F29" s="7">
        <v>44485</v>
      </c>
      <c r="G29" s="13"/>
      <c r="H29" s="8">
        <f>DATE(YEAR(F29)+1,MONTH(F29),DAY(F29)-1)</f>
        <v>44849</v>
      </c>
      <c r="I29" s="11">
        <f t="shared" ca="1" si="1"/>
        <v>172</v>
      </c>
      <c r="J29" s="9" t="str">
        <f t="shared" ca="1" si="2"/>
        <v>NOT DUE</v>
      </c>
      <c r="K29" s="31"/>
      <c r="L29" s="10"/>
    </row>
    <row r="30" spans="1:12" ht="27.6" x14ac:dyDescent="0.3">
      <c r="A30" s="9" t="s">
        <v>1404</v>
      </c>
      <c r="B30" s="14" t="s">
        <v>684</v>
      </c>
      <c r="C30" s="31" t="s">
        <v>721</v>
      </c>
      <c r="D30" s="20" t="s">
        <v>88</v>
      </c>
      <c r="E30" s="7">
        <v>41662</v>
      </c>
      <c r="F30" s="7">
        <v>44485</v>
      </c>
      <c r="G30" s="13"/>
      <c r="H30" s="8">
        <f>DATE(YEAR(F30)+1,MONTH(F30),DAY(F30)-1)</f>
        <v>44849</v>
      </c>
      <c r="I30" s="11">
        <f t="shared" ca="1" si="1"/>
        <v>172</v>
      </c>
      <c r="J30" s="9" t="str">
        <f t="shared" ca="1" si="2"/>
        <v>NOT DUE</v>
      </c>
      <c r="K30" s="31"/>
      <c r="L30" s="10"/>
    </row>
    <row r="31" spans="1:12" ht="27.6" x14ac:dyDescent="0.3">
      <c r="A31" s="9" t="s">
        <v>1405</v>
      </c>
      <c r="B31" s="14" t="s">
        <v>722</v>
      </c>
      <c r="C31" s="31" t="s">
        <v>723</v>
      </c>
      <c r="D31" s="20" t="s">
        <v>1</v>
      </c>
      <c r="E31" s="7">
        <v>41662</v>
      </c>
      <c r="F31" s="7">
        <v>44645</v>
      </c>
      <c r="G31" s="13"/>
      <c r="H31" s="8">
        <f>DATE(YEAR(F31),MONTH(F31)+6,DAY(F31)-1)</f>
        <v>44828</v>
      </c>
      <c r="I31" s="11">
        <f t="shared" ca="1" si="1"/>
        <v>151</v>
      </c>
      <c r="J31" s="9" t="str">
        <f t="shared" ca="1" si="2"/>
        <v>NOT DUE</v>
      </c>
      <c r="K31" s="31"/>
      <c r="L31" s="10"/>
    </row>
    <row r="32" spans="1:12" ht="27.6" x14ac:dyDescent="0.3">
      <c r="A32" s="9" t="s">
        <v>1406</v>
      </c>
      <c r="B32" s="14" t="s">
        <v>722</v>
      </c>
      <c r="C32" s="31" t="s">
        <v>724</v>
      </c>
      <c r="D32" s="20" t="s">
        <v>1</v>
      </c>
      <c r="E32" s="7">
        <v>41662</v>
      </c>
      <c r="F32" s="105">
        <v>44623</v>
      </c>
      <c r="G32" s="13"/>
      <c r="H32" s="8">
        <f>DATE(YEAR(F32),MONTH(F32)+6,DAY(F32)-1)</f>
        <v>44806</v>
      </c>
      <c r="I32" s="11">
        <f t="shared" ca="1" si="1"/>
        <v>129</v>
      </c>
      <c r="J32" s="9" t="str">
        <f t="shared" ca="1" si="2"/>
        <v>NOT DUE</v>
      </c>
      <c r="K32" s="31" t="s">
        <v>747</v>
      </c>
      <c r="L32" s="109"/>
    </row>
    <row r="33" spans="1:12" ht="27.75" customHeight="1" x14ac:dyDescent="0.3">
      <c r="A33" s="9" t="s">
        <v>1407</v>
      </c>
      <c r="B33" s="32" t="s">
        <v>725</v>
      </c>
      <c r="C33" s="31" t="s">
        <v>724</v>
      </c>
      <c r="D33" s="20" t="s">
        <v>1</v>
      </c>
      <c r="E33" s="7">
        <v>41662</v>
      </c>
      <c r="F33" s="105">
        <f>F32</f>
        <v>44623</v>
      </c>
      <c r="G33" s="13"/>
      <c r="H33" s="8">
        <f>DATE(YEAR(F33),MONTH(F33)+6,DAY(F33)-1)</f>
        <v>44806</v>
      </c>
      <c r="I33" s="11">
        <f t="shared" ca="1" si="1"/>
        <v>129</v>
      </c>
      <c r="J33" s="10" t="s">
        <v>3258</v>
      </c>
      <c r="K33" s="31" t="s">
        <v>747</v>
      </c>
      <c r="L33" s="109"/>
    </row>
    <row r="34" spans="1:12" ht="24" x14ac:dyDescent="0.3">
      <c r="A34" s="9" t="s">
        <v>1408</v>
      </c>
      <c r="B34" s="32" t="s">
        <v>725</v>
      </c>
      <c r="C34" s="31" t="s">
        <v>726</v>
      </c>
      <c r="D34" s="20" t="s">
        <v>2</v>
      </c>
      <c r="E34" s="7">
        <v>41662</v>
      </c>
      <c r="F34" s="7">
        <f>F15</f>
        <v>44649</v>
      </c>
      <c r="G34" s="13"/>
      <c r="H34" s="8">
        <f>EDATE(F34-1,1)</f>
        <v>44679</v>
      </c>
      <c r="I34" s="11">
        <f t="shared" ca="1" si="1"/>
        <v>2</v>
      </c>
      <c r="J34" s="10" t="s">
        <v>3258</v>
      </c>
      <c r="K34" s="31"/>
      <c r="L34" s="10"/>
    </row>
    <row r="35" spans="1:12" ht="15" customHeight="1" x14ac:dyDescent="0.3">
      <c r="A35" s="9" t="s">
        <v>1409</v>
      </c>
      <c r="B35" s="32" t="s">
        <v>725</v>
      </c>
      <c r="C35" s="31" t="s">
        <v>727</v>
      </c>
      <c r="D35" s="20" t="s">
        <v>2</v>
      </c>
      <c r="E35" s="7">
        <v>41662</v>
      </c>
      <c r="F35" s="7">
        <f>F34</f>
        <v>44649</v>
      </c>
      <c r="G35" s="13"/>
      <c r="H35" s="8">
        <f>EDATE(F35-1,1)</f>
        <v>44679</v>
      </c>
      <c r="I35" s="11">
        <f t="shared" ca="1" si="1"/>
        <v>2</v>
      </c>
      <c r="J35" s="9" t="str">
        <f t="shared" ca="1" si="2"/>
        <v>NOT DUE</v>
      </c>
      <c r="K35" s="31"/>
      <c r="L35" s="10"/>
    </row>
    <row r="36" spans="1:12" x14ac:dyDescent="0.3">
      <c r="A36" s="9" t="s">
        <v>1410</v>
      </c>
      <c r="B36" s="32" t="s">
        <v>725</v>
      </c>
      <c r="C36" s="31" t="s">
        <v>728</v>
      </c>
      <c r="D36" s="20" t="s">
        <v>2</v>
      </c>
      <c r="E36" s="7">
        <v>41662</v>
      </c>
      <c r="F36" s="7">
        <f>F35</f>
        <v>44649</v>
      </c>
      <c r="G36" s="13"/>
      <c r="H36" s="8">
        <f>EDATE(F36-1,1)</f>
        <v>44679</v>
      </c>
      <c r="I36" s="11">
        <f t="shared" ca="1" si="1"/>
        <v>2</v>
      </c>
      <c r="J36" s="9" t="str">
        <f t="shared" ca="1" si="2"/>
        <v>NOT DUE</v>
      </c>
      <c r="K36" s="31"/>
      <c r="L36" s="10"/>
    </row>
    <row r="37" spans="1:12" x14ac:dyDescent="0.3">
      <c r="A37" s="9" t="s">
        <v>1411</v>
      </c>
      <c r="B37" s="32" t="s">
        <v>725</v>
      </c>
      <c r="C37" s="31" t="s">
        <v>729</v>
      </c>
      <c r="D37" s="20" t="s">
        <v>2</v>
      </c>
      <c r="E37" s="7">
        <v>41662</v>
      </c>
      <c r="F37" s="7">
        <f>F36</f>
        <v>44649</v>
      </c>
      <c r="G37" s="13"/>
      <c r="H37" s="8">
        <f>EDATE(F37-1,1)</f>
        <v>44679</v>
      </c>
      <c r="I37" s="11">
        <f t="shared" ca="1" si="1"/>
        <v>2</v>
      </c>
      <c r="J37" s="9" t="str">
        <f t="shared" ca="1" si="2"/>
        <v>NOT DUE</v>
      </c>
      <c r="K37" s="31"/>
      <c r="L37" s="10"/>
    </row>
    <row r="38" spans="1:12" ht="24.9" customHeight="1" x14ac:dyDescent="0.3">
      <c r="A38" s="9" t="s">
        <v>1412</v>
      </c>
      <c r="B38" s="14" t="s">
        <v>375</v>
      </c>
      <c r="C38" s="31" t="s">
        <v>730</v>
      </c>
      <c r="D38" s="20" t="s">
        <v>88</v>
      </c>
      <c r="E38" s="7">
        <v>41662</v>
      </c>
      <c r="F38" s="7">
        <v>44485</v>
      </c>
      <c r="G38" s="13"/>
      <c r="H38" s="8">
        <f t="shared" ref="H38:H44" si="5">DATE(YEAR(F38)+1,MONTH(F38),DAY(F38)-1)</f>
        <v>44849</v>
      </c>
      <c r="I38" s="11">
        <f t="shared" ca="1" si="1"/>
        <v>172</v>
      </c>
      <c r="J38" s="9" t="str">
        <f t="shared" ca="1" si="2"/>
        <v>NOT DUE</v>
      </c>
      <c r="K38" s="31" t="s">
        <v>748</v>
      </c>
      <c r="L38" s="10"/>
    </row>
    <row r="39" spans="1:12" x14ac:dyDescent="0.3">
      <c r="A39" s="9" t="s">
        <v>1413</v>
      </c>
      <c r="B39" s="14" t="s">
        <v>375</v>
      </c>
      <c r="C39" s="31" t="s">
        <v>731</v>
      </c>
      <c r="D39" s="20" t="s">
        <v>88</v>
      </c>
      <c r="E39" s="7">
        <v>41662</v>
      </c>
      <c r="F39" s="7">
        <v>44485</v>
      </c>
      <c r="G39" s="13"/>
      <c r="H39" s="8">
        <f t="shared" si="5"/>
        <v>44849</v>
      </c>
      <c r="I39" s="11">
        <f t="shared" ca="1" si="1"/>
        <v>172</v>
      </c>
      <c r="J39" s="9" t="str">
        <f t="shared" ca="1" si="2"/>
        <v>NOT DUE</v>
      </c>
      <c r="K39" s="31"/>
      <c r="L39" s="10"/>
    </row>
    <row r="40" spans="1:12" ht="15" customHeight="1" x14ac:dyDescent="0.3">
      <c r="A40" s="9" t="s">
        <v>1414</v>
      </c>
      <c r="B40" s="14" t="s">
        <v>478</v>
      </c>
      <c r="C40" s="31" t="s">
        <v>732</v>
      </c>
      <c r="D40" s="20" t="s">
        <v>88</v>
      </c>
      <c r="E40" s="7">
        <v>41662</v>
      </c>
      <c r="F40" s="7">
        <v>44485</v>
      </c>
      <c r="G40" s="13"/>
      <c r="H40" s="8">
        <f t="shared" si="5"/>
        <v>44849</v>
      </c>
      <c r="I40" s="11">
        <f t="shared" ca="1" si="1"/>
        <v>172</v>
      </c>
      <c r="J40" s="9" t="str">
        <f t="shared" ca="1" si="2"/>
        <v>NOT DUE</v>
      </c>
      <c r="K40" s="31"/>
      <c r="L40" s="10"/>
    </row>
    <row r="41" spans="1:12" x14ac:dyDescent="0.3">
      <c r="A41" s="9" t="s">
        <v>1415</v>
      </c>
      <c r="B41" s="14" t="s">
        <v>798</v>
      </c>
      <c r="C41" s="31" t="s">
        <v>733</v>
      </c>
      <c r="D41" s="20" t="s">
        <v>88</v>
      </c>
      <c r="E41" s="7">
        <v>41662</v>
      </c>
      <c r="F41" s="7">
        <v>44485</v>
      </c>
      <c r="G41" s="13"/>
      <c r="H41" s="8">
        <f t="shared" si="5"/>
        <v>44849</v>
      </c>
      <c r="I41" s="11">
        <f t="shared" ca="1" si="1"/>
        <v>172</v>
      </c>
      <c r="J41" s="9" t="str">
        <f t="shared" ca="1" si="2"/>
        <v>NOT DUE</v>
      </c>
      <c r="K41" s="31"/>
      <c r="L41" s="10"/>
    </row>
    <row r="42" spans="1:12" x14ac:dyDescent="0.3">
      <c r="A42" s="9" t="s">
        <v>1416</v>
      </c>
      <c r="B42" s="14" t="s">
        <v>478</v>
      </c>
      <c r="C42" s="31" t="s">
        <v>734</v>
      </c>
      <c r="D42" s="20" t="s">
        <v>88</v>
      </c>
      <c r="E42" s="7">
        <v>41662</v>
      </c>
      <c r="F42" s="7">
        <v>44485</v>
      </c>
      <c r="G42" s="13"/>
      <c r="H42" s="8">
        <f t="shared" si="5"/>
        <v>44849</v>
      </c>
      <c r="I42" s="11">
        <f t="shared" ca="1" si="1"/>
        <v>172</v>
      </c>
      <c r="J42" s="9" t="str">
        <f t="shared" ca="1" si="2"/>
        <v>NOT DUE</v>
      </c>
      <c r="K42" s="31"/>
      <c r="L42" s="10"/>
    </row>
    <row r="43" spans="1:12" ht="27.6" x14ac:dyDescent="0.3">
      <c r="A43" s="9" t="s">
        <v>1417</v>
      </c>
      <c r="B43" s="14" t="s">
        <v>735</v>
      </c>
      <c r="C43" s="31" t="s">
        <v>736</v>
      </c>
      <c r="D43" s="20" t="s">
        <v>88</v>
      </c>
      <c r="E43" s="7">
        <v>41662</v>
      </c>
      <c r="F43" s="7">
        <v>44485</v>
      </c>
      <c r="G43" s="13"/>
      <c r="H43" s="8">
        <f t="shared" si="5"/>
        <v>44849</v>
      </c>
      <c r="I43" s="11">
        <f t="shared" ca="1" si="1"/>
        <v>172</v>
      </c>
      <c r="J43" s="9" t="str">
        <f t="shared" ca="1" si="2"/>
        <v>NOT DUE</v>
      </c>
      <c r="K43" s="31"/>
      <c r="L43" s="10"/>
    </row>
    <row r="44" spans="1:12" x14ac:dyDescent="0.3">
      <c r="A44" s="9" t="s">
        <v>1418</v>
      </c>
      <c r="B44" s="14" t="s">
        <v>737</v>
      </c>
      <c r="C44" s="31" t="s">
        <v>738</v>
      </c>
      <c r="D44" s="20" t="s">
        <v>88</v>
      </c>
      <c r="E44" s="7">
        <v>41662</v>
      </c>
      <c r="F44" s="7">
        <v>44485</v>
      </c>
      <c r="G44" s="13"/>
      <c r="H44" s="8">
        <f t="shared" si="5"/>
        <v>44849</v>
      </c>
      <c r="I44" s="11">
        <f t="shared" ca="1" si="1"/>
        <v>172</v>
      </c>
      <c r="J44" s="9" t="str">
        <f t="shared" ca="1" si="2"/>
        <v>NOT DUE</v>
      </c>
      <c r="K44" s="31"/>
      <c r="L44" s="10"/>
    </row>
    <row r="45" spans="1:12" ht="41.4" x14ac:dyDescent="0.3">
      <c r="A45" s="9" t="s">
        <v>1419</v>
      </c>
      <c r="B45" s="32" t="s">
        <v>739</v>
      </c>
      <c r="C45" s="31" t="s">
        <v>740</v>
      </c>
      <c r="D45" s="20" t="s">
        <v>2</v>
      </c>
      <c r="E45" s="7">
        <v>41662</v>
      </c>
      <c r="F45" s="7">
        <f>F37</f>
        <v>44649</v>
      </c>
      <c r="G45" s="13"/>
      <c r="H45" s="8">
        <f>EDATE(F45-1,1)</f>
        <v>44679</v>
      </c>
      <c r="I45" s="11">
        <f t="shared" ca="1" si="1"/>
        <v>2</v>
      </c>
      <c r="J45" s="9" t="str">
        <f t="shared" ca="1" si="2"/>
        <v>NOT DUE</v>
      </c>
      <c r="K45" s="31"/>
      <c r="L45" s="10"/>
    </row>
    <row r="46" spans="1:12" ht="27.6" x14ac:dyDescent="0.3">
      <c r="A46" s="9" t="s">
        <v>1420</v>
      </c>
      <c r="B46" s="32" t="s">
        <v>741</v>
      </c>
      <c r="C46" s="31" t="s">
        <v>742</v>
      </c>
      <c r="D46" s="20" t="s">
        <v>2</v>
      </c>
      <c r="E46" s="7">
        <v>41662</v>
      </c>
      <c r="F46" s="7">
        <f>F45</f>
        <v>44649</v>
      </c>
      <c r="G46" s="13"/>
      <c r="H46" s="8">
        <f>EDATE(F46-1,1)</f>
        <v>44679</v>
      </c>
      <c r="I46" s="11">
        <f t="shared" ca="1" si="1"/>
        <v>2</v>
      </c>
      <c r="J46" s="9" t="str">
        <f t="shared" ca="1" si="2"/>
        <v>NOT DUE</v>
      </c>
      <c r="K46" s="31"/>
      <c r="L46" s="10"/>
    </row>
    <row r="47" spans="1:12" ht="27.6" x14ac:dyDescent="0.3">
      <c r="A47" s="9" t="s">
        <v>2406</v>
      </c>
      <c r="B47" s="32" t="s">
        <v>2310</v>
      </c>
      <c r="C47" s="31" t="s">
        <v>2308</v>
      </c>
      <c r="D47" s="20" t="s">
        <v>2309</v>
      </c>
      <c r="E47" s="7">
        <v>41662</v>
      </c>
      <c r="F47" s="7">
        <f>'Moor. Winch - Hold 6 and 7'!F47</f>
        <v>44344</v>
      </c>
      <c r="G47" s="13"/>
      <c r="H47" s="8">
        <f>DATE(YEAR(F47)+5,MONTH(F47),DAY(F47)-1)</f>
        <v>46169</v>
      </c>
      <c r="I47" s="11">
        <f t="shared" ca="1" si="1"/>
        <v>1492</v>
      </c>
      <c r="J47" s="9" t="str">
        <f t="shared" ca="1" si="2"/>
        <v>NOT DUE</v>
      </c>
      <c r="K47" s="31"/>
      <c r="L47" s="10"/>
    </row>
    <row r="48" spans="1:12" x14ac:dyDescent="0.3">
      <c r="A48" s="9" t="s">
        <v>2407</v>
      </c>
      <c r="B48" s="31" t="s">
        <v>1583</v>
      </c>
      <c r="C48" s="31" t="s">
        <v>1806</v>
      </c>
      <c r="D48" s="67" t="s">
        <v>2</v>
      </c>
      <c r="E48" s="7">
        <v>41662</v>
      </c>
      <c r="F48" s="7">
        <f>F46</f>
        <v>44649</v>
      </c>
      <c r="G48" s="13"/>
      <c r="H48" s="8">
        <f>EDATE(F48-1,1)</f>
        <v>44679</v>
      </c>
      <c r="I48" s="11">
        <f t="shared" ca="1" si="1"/>
        <v>2</v>
      </c>
      <c r="J48" s="9" t="str">
        <f t="shared" ca="1" si="2"/>
        <v>NOT DUE</v>
      </c>
      <c r="K48" s="65"/>
      <c r="L48" s="65"/>
    </row>
    <row r="49" spans="1:12" ht="27.6" x14ac:dyDescent="0.3">
      <c r="A49" s="9" t="s">
        <v>2408</v>
      </c>
      <c r="B49" s="31" t="s">
        <v>1585</v>
      </c>
      <c r="C49" s="31" t="s">
        <v>1845</v>
      </c>
      <c r="D49" s="20" t="s">
        <v>2</v>
      </c>
      <c r="E49" s="7">
        <v>41662</v>
      </c>
      <c r="F49" s="7">
        <f>F48</f>
        <v>44649</v>
      </c>
      <c r="G49" s="13"/>
      <c r="H49" s="8">
        <f>EDATE(F49-1,1)</f>
        <v>44679</v>
      </c>
      <c r="I49" s="11">
        <f t="shared" ca="1" si="1"/>
        <v>2</v>
      </c>
      <c r="J49" s="9" t="str">
        <f t="shared" ca="1" si="2"/>
        <v>NOT DUE</v>
      </c>
      <c r="K49" s="65"/>
      <c r="L49" s="65"/>
    </row>
    <row r="50" spans="1:12" x14ac:dyDescent="0.3">
      <c r="A50" s="111"/>
    </row>
    <row r="51" spans="1:12" x14ac:dyDescent="0.3">
      <c r="A51" s="111"/>
    </row>
    <row r="52" spans="1:12" x14ac:dyDescent="0.3">
      <c r="A52" s="111"/>
    </row>
    <row r="53" spans="1:12" x14ac:dyDescent="0.3">
      <c r="A53" s="111"/>
      <c r="B53" s="112" t="s">
        <v>2808</v>
      </c>
      <c r="C53" s="113"/>
      <c r="D53" s="117" t="s">
        <v>2807</v>
      </c>
      <c r="H53" s="112" t="s">
        <v>2806</v>
      </c>
      <c r="I53" s="114"/>
    </row>
    <row r="54" spans="1:12" x14ac:dyDescent="0.3">
      <c r="A54" s="111"/>
      <c r="E54" s="115"/>
      <c r="F54" s="115"/>
      <c r="I54" s="115"/>
      <c r="J54" s="115"/>
    </row>
    <row r="55" spans="1:12" x14ac:dyDescent="0.3">
      <c r="A55" s="111"/>
      <c r="C55" s="122" t="str">
        <f>'Moor. Winch - Aft Star. Side'!C55</f>
        <v>ELBERT F. NUFABLE</v>
      </c>
      <c r="E55" s="149" t="str">
        <f>C55</f>
        <v>ELBERT F. NUFABLE</v>
      </c>
      <c r="F55" s="149"/>
      <c r="G55" s="149"/>
      <c r="I55" s="149" t="s">
        <v>3269</v>
      </c>
      <c r="J55" s="149"/>
      <c r="K55" s="149"/>
    </row>
    <row r="56" spans="1:12" x14ac:dyDescent="0.3">
      <c r="A56" s="111"/>
      <c r="C56" s="116" t="s">
        <v>3230</v>
      </c>
      <c r="E56" s="150" t="s">
        <v>2454</v>
      </c>
      <c r="F56" s="150"/>
      <c r="G56" s="150"/>
      <c r="I56" s="151" t="s">
        <v>2805</v>
      </c>
      <c r="J56" s="151"/>
      <c r="K56" s="151"/>
    </row>
    <row r="57" spans="1:12" x14ac:dyDescent="0.3">
      <c r="A57" s="111"/>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32 J35:J46">
    <cfRule type="cellIs" dxfId="193" priority="3" operator="equal">
      <formula>"overdue"</formula>
    </cfRule>
  </conditionalFormatting>
  <conditionalFormatting sqref="J47">
    <cfRule type="cellIs" dxfId="192" priority="2" operator="equal">
      <formula>"overdue"</formula>
    </cfRule>
  </conditionalFormatting>
  <conditionalFormatting sqref="J48:J49">
    <cfRule type="cellIs" dxfId="191"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F0"/>
  </sheetPr>
  <dimension ref="A1:L57"/>
  <sheetViews>
    <sheetView topLeftCell="B37" workbookViewId="0">
      <selection activeCell="K13" sqref="K13"/>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806</v>
      </c>
      <c r="D3" s="148" t="s">
        <v>8</v>
      </c>
      <c r="E3" s="148"/>
      <c r="F3" s="3" t="s">
        <v>1421</v>
      </c>
    </row>
    <row r="4" spans="1:12" ht="18" customHeight="1" x14ac:dyDescent="0.3">
      <c r="A4" s="147" t="s">
        <v>21</v>
      </c>
      <c r="B4" s="147"/>
      <c r="C4" s="17" t="s">
        <v>801</v>
      </c>
      <c r="D4" s="148" t="s">
        <v>9</v>
      </c>
      <c r="E4" s="148"/>
      <c r="F4" s="13"/>
    </row>
    <row r="5" spans="1:12" ht="18" customHeight="1" x14ac:dyDescent="0.3">
      <c r="A5" s="147" t="s">
        <v>22</v>
      </c>
      <c r="B5" s="147"/>
      <c r="C5" s="18" t="s">
        <v>641</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1422</v>
      </c>
      <c r="B8" s="14" t="s">
        <v>683</v>
      </c>
      <c r="C8" s="31" t="s">
        <v>393</v>
      </c>
      <c r="D8" s="20" t="s">
        <v>2</v>
      </c>
      <c r="E8" s="7">
        <v>41662</v>
      </c>
      <c r="F8" s="7">
        <f>'Moor. Winch - Aft Center'!F8</f>
        <v>44649</v>
      </c>
      <c r="G8" s="13"/>
      <c r="H8" s="8">
        <f t="shared" ref="H8:H15" si="0">EDATE(F8-1,1)</f>
        <v>44679</v>
      </c>
      <c r="I8" s="11">
        <f t="shared" ref="I8:I49" ca="1" si="1">IF(ISBLANK(H8),"",H8-DATE(YEAR(NOW()),MONTH(NOW()),DAY(NOW())))</f>
        <v>2</v>
      </c>
      <c r="J8" s="9" t="str">
        <f t="shared" ref="J8:J49" ca="1" si="2">IF(I8="","",IF(I8&lt;0,"OVERDUE","NOT DUE"))</f>
        <v>NOT DUE</v>
      </c>
      <c r="K8" s="31"/>
      <c r="L8" s="109"/>
    </row>
    <row r="9" spans="1:12" x14ac:dyDescent="0.3">
      <c r="A9" s="9" t="s">
        <v>1423</v>
      </c>
      <c r="B9" s="14" t="s">
        <v>794</v>
      </c>
      <c r="C9" s="31" t="s">
        <v>795</v>
      </c>
      <c r="D9" s="20" t="s">
        <v>2</v>
      </c>
      <c r="E9" s="7">
        <v>41662</v>
      </c>
      <c r="F9" s="7">
        <f>'Moor. Winch - Hold 6 and 7'!F9</f>
        <v>44649</v>
      </c>
      <c r="G9" s="13"/>
      <c r="H9" s="8">
        <f t="shared" si="0"/>
        <v>44679</v>
      </c>
      <c r="I9" s="11">
        <f t="shared" ca="1" si="1"/>
        <v>2</v>
      </c>
      <c r="J9" s="9" t="str">
        <f t="shared" ca="1" si="2"/>
        <v>NOT DUE</v>
      </c>
      <c r="K9" s="31"/>
      <c r="L9" s="10"/>
    </row>
    <row r="10" spans="1:12" x14ac:dyDescent="0.3">
      <c r="A10" s="9" t="s">
        <v>1424</v>
      </c>
      <c r="B10" s="14" t="s">
        <v>796</v>
      </c>
      <c r="C10" s="31" t="s">
        <v>795</v>
      </c>
      <c r="D10" s="20" t="s">
        <v>2</v>
      </c>
      <c r="E10" s="7">
        <v>41662</v>
      </c>
      <c r="F10" s="7">
        <f t="shared" ref="F10:F16" si="3">F9</f>
        <v>44649</v>
      </c>
      <c r="G10" s="13"/>
      <c r="H10" s="8">
        <f t="shared" si="0"/>
        <v>44679</v>
      </c>
      <c r="I10" s="11">
        <f t="shared" ca="1" si="1"/>
        <v>2</v>
      </c>
      <c r="J10" s="9" t="str">
        <f t="shared" ca="1" si="2"/>
        <v>NOT DUE</v>
      </c>
      <c r="K10" s="31"/>
      <c r="L10" s="10"/>
    </row>
    <row r="11" spans="1:12" x14ac:dyDescent="0.3">
      <c r="A11" s="9" t="s">
        <v>1425</v>
      </c>
      <c r="B11" s="14" t="s">
        <v>743</v>
      </c>
      <c r="C11" s="31" t="s">
        <v>795</v>
      </c>
      <c r="D11" s="20" t="s">
        <v>2</v>
      </c>
      <c r="E11" s="7">
        <v>41662</v>
      </c>
      <c r="F11" s="7">
        <f t="shared" si="3"/>
        <v>44649</v>
      </c>
      <c r="G11" s="7"/>
      <c r="H11" s="8">
        <f t="shared" si="0"/>
        <v>44679</v>
      </c>
      <c r="I11" s="11">
        <f t="shared" ca="1" si="1"/>
        <v>2</v>
      </c>
      <c r="J11" s="9" t="str">
        <f t="shared" ca="1" si="2"/>
        <v>NOT DUE</v>
      </c>
      <c r="K11" s="31"/>
      <c r="L11" s="10"/>
    </row>
    <row r="12" spans="1:12" x14ac:dyDescent="0.3">
      <c r="A12" s="9" t="s">
        <v>1426</v>
      </c>
      <c r="B12" s="14" t="s">
        <v>684</v>
      </c>
      <c r="C12" s="31" t="s">
        <v>685</v>
      </c>
      <c r="D12" s="20" t="s">
        <v>2</v>
      </c>
      <c r="E12" s="7">
        <v>41662</v>
      </c>
      <c r="F12" s="7">
        <f t="shared" si="3"/>
        <v>44649</v>
      </c>
      <c r="G12" s="13"/>
      <c r="H12" s="8">
        <f t="shared" si="0"/>
        <v>44679</v>
      </c>
      <c r="I12" s="11">
        <f t="shared" ca="1" si="1"/>
        <v>2</v>
      </c>
      <c r="J12" s="9" t="str">
        <f t="shared" ca="1" si="2"/>
        <v>NOT DUE</v>
      </c>
      <c r="K12" s="31"/>
      <c r="L12" s="10"/>
    </row>
    <row r="13" spans="1:12" x14ac:dyDescent="0.3">
      <c r="A13" s="9" t="s">
        <v>1427</v>
      </c>
      <c r="B13" s="32" t="s">
        <v>688</v>
      </c>
      <c r="C13" s="31" t="s">
        <v>689</v>
      </c>
      <c r="D13" s="20" t="s">
        <v>2</v>
      </c>
      <c r="E13" s="7">
        <v>41662</v>
      </c>
      <c r="F13" s="7">
        <f t="shared" si="3"/>
        <v>44649</v>
      </c>
      <c r="G13" s="13"/>
      <c r="H13" s="8">
        <f t="shared" si="0"/>
        <v>44679</v>
      </c>
      <c r="I13" s="11">
        <f t="shared" ca="1" si="1"/>
        <v>2</v>
      </c>
      <c r="J13" s="9" t="str">
        <f t="shared" ca="1" si="2"/>
        <v>NOT DUE</v>
      </c>
      <c r="K13" s="31"/>
      <c r="L13" s="10" t="s">
        <v>2287</v>
      </c>
    </row>
    <row r="14" spans="1:12" x14ac:dyDescent="0.3">
      <c r="A14" s="9" t="s">
        <v>1428</v>
      </c>
      <c r="B14" s="14" t="s">
        <v>690</v>
      </c>
      <c r="C14" s="31" t="s">
        <v>691</v>
      </c>
      <c r="D14" s="20" t="s">
        <v>2</v>
      </c>
      <c r="E14" s="7">
        <v>41662</v>
      </c>
      <c r="F14" s="7">
        <f t="shared" si="3"/>
        <v>44649</v>
      </c>
      <c r="G14" s="13"/>
      <c r="H14" s="8">
        <f t="shared" si="0"/>
        <v>44679</v>
      </c>
      <c r="I14" s="11">
        <f t="shared" ca="1" si="1"/>
        <v>2</v>
      </c>
      <c r="J14" s="9" t="str">
        <f t="shared" ca="1" si="2"/>
        <v>NOT DUE</v>
      </c>
      <c r="K14" s="31"/>
      <c r="L14" s="10"/>
    </row>
    <row r="15" spans="1:12" ht="27.6" x14ac:dyDescent="0.3">
      <c r="A15" s="9" t="s">
        <v>1429</v>
      </c>
      <c r="B15" s="14" t="s">
        <v>692</v>
      </c>
      <c r="C15" s="31" t="s">
        <v>693</v>
      </c>
      <c r="D15" s="20" t="s">
        <v>2</v>
      </c>
      <c r="E15" s="7">
        <v>41662</v>
      </c>
      <c r="F15" s="7">
        <f t="shared" si="3"/>
        <v>44649</v>
      </c>
      <c r="G15" s="13"/>
      <c r="H15" s="8">
        <f t="shared" si="0"/>
        <v>44679</v>
      </c>
      <c r="I15" s="11">
        <f t="shared" ca="1" si="1"/>
        <v>2</v>
      </c>
      <c r="J15" s="9" t="str">
        <f t="shared" ca="1" si="2"/>
        <v>NOT DUE</v>
      </c>
      <c r="K15" s="31"/>
      <c r="L15" s="10"/>
    </row>
    <row r="16" spans="1:12" x14ac:dyDescent="0.3">
      <c r="A16" s="9" t="s">
        <v>1430</v>
      </c>
      <c r="B16" s="14" t="s">
        <v>694</v>
      </c>
      <c r="C16" s="31" t="s">
        <v>695</v>
      </c>
      <c r="D16" s="20" t="s">
        <v>378</v>
      </c>
      <c r="E16" s="7">
        <v>41662</v>
      </c>
      <c r="F16" s="7">
        <f t="shared" si="3"/>
        <v>44649</v>
      </c>
      <c r="G16" s="13"/>
      <c r="H16" s="8">
        <f>DATE(YEAR(F16),MONTH(F16)+3,DAY(F16)-1)</f>
        <v>44740</v>
      </c>
      <c r="I16" s="11">
        <f t="shared" ca="1" si="1"/>
        <v>63</v>
      </c>
      <c r="J16" s="9" t="str">
        <f t="shared" ca="1" si="2"/>
        <v>NOT DUE</v>
      </c>
      <c r="K16" s="31"/>
      <c r="L16" s="10"/>
    </row>
    <row r="17" spans="1:12" ht="24.9" customHeight="1" x14ac:dyDescent="0.3">
      <c r="A17" s="9" t="s">
        <v>1431</v>
      </c>
      <c r="B17" s="14" t="s">
        <v>700</v>
      </c>
      <c r="C17" s="31" t="s">
        <v>701</v>
      </c>
      <c r="D17" s="20" t="s">
        <v>88</v>
      </c>
      <c r="E17" s="7">
        <v>41662</v>
      </c>
      <c r="F17" s="7">
        <f>'Moor. Winch - Aft Center'!F17</f>
        <v>44623</v>
      </c>
      <c r="G17" s="13"/>
      <c r="H17" s="8">
        <f>DATE(YEAR(F17)+1,MONTH(F17),DAY(F17)-1)</f>
        <v>44987</v>
      </c>
      <c r="I17" s="11">
        <f t="shared" ca="1" si="1"/>
        <v>310</v>
      </c>
      <c r="J17" s="9" t="str">
        <f t="shared" ca="1" si="2"/>
        <v>NOT DUE</v>
      </c>
      <c r="K17" s="31" t="s">
        <v>745</v>
      </c>
      <c r="L17" s="109"/>
    </row>
    <row r="18" spans="1:12" ht="15" customHeight="1" x14ac:dyDescent="0.3">
      <c r="A18" s="9" t="s">
        <v>1432</v>
      </c>
      <c r="B18" s="14" t="s">
        <v>491</v>
      </c>
      <c r="C18" s="31" t="s">
        <v>702</v>
      </c>
      <c r="D18" s="20" t="s">
        <v>88</v>
      </c>
      <c r="E18" s="7">
        <v>41662</v>
      </c>
      <c r="F18" s="7">
        <v>44485</v>
      </c>
      <c r="G18" s="13"/>
      <c r="H18" s="8">
        <f>DATE(YEAR(F18)+1,MONTH(F18),DAY(F18)-1)</f>
        <v>44849</v>
      </c>
      <c r="I18" s="11">
        <f t="shared" ca="1" si="1"/>
        <v>172</v>
      </c>
      <c r="J18" s="9" t="str">
        <f t="shared" ca="1" si="2"/>
        <v>NOT DUE</v>
      </c>
      <c r="K18" s="31"/>
      <c r="L18" s="10" t="s">
        <v>1515</v>
      </c>
    </row>
    <row r="19" spans="1:12" x14ac:dyDescent="0.3">
      <c r="A19" s="9" t="s">
        <v>1433</v>
      </c>
      <c r="B19" s="14" t="s">
        <v>703</v>
      </c>
      <c r="C19" s="31" t="s">
        <v>704</v>
      </c>
      <c r="D19" s="20" t="s">
        <v>88</v>
      </c>
      <c r="E19" s="7">
        <v>41662</v>
      </c>
      <c r="F19" s="7">
        <v>44485</v>
      </c>
      <c r="G19" s="13"/>
      <c r="H19" s="8">
        <f>DATE(YEAR(F19)+1,MONTH(F19),DAY(F19)-1)</f>
        <v>44849</v>
      </c>
      <c r="I19" s="11">
        <f t="shared" ca="1" si="1"/>
        <v>172</v>
      </c>
      <c r="J19" s="9" t="str">
        <f t="shared" ca="1" si="2"/>
        <v>NOT DUE</v>
      </c>
      <c r="K19" s="31"/>
      <c r="L19" s="10"/>
    </row>
    <row r="20" spans="1:12" x14ac:dyDescent="0.3">
      <c r="A20" s="9" t="s">
        <v>1434</v>
      </c>
      <c r="B20" s="14" t="s">
        <v>707</v>
      </c>
      <c r="C20" s="31" t="s">
        <v>693</v>
      </c>
      <c r="D20" s="20" t="s">
        <v>88</v>
      </c>
      <c r="E20" s="7">
        <v>41662</v>
      </c>
      <c r="F20" s="7">
        <v>44485</v>
      </c>
      <c r="G20" s="13"/>
      <c r="H20" s="8">
        <f>DATE(YEAR(F20)+1,MONTH(F20),DAY(F20)-1)</f>
        <v>44849</v>
      </c>
      <c r="I20" s="11">
        <f t="shared" ca="1" si="1"/>
        <v>172</v>
      </c>
      <c r="J20" s="9" t="str">
        <f t="shared" ca="1" si="2"/>
        <v>NOT DUE</v>
      </c>
      <c r="K20" s="31"/>
      <c r="L20" s="10"/>
    </row>
    <row r="21" spans="1:12" x14ac:dyDescent="0.3">
      <c r="A21" s="9" t="s">
        <v>1435</v>
      </c>
      <c r="B21" s="14" t="s">
        <v>708</v>
      </c>
      <c r="C21" s="31" t="s">
        <v>709</v>
      </c>
      <c r="D21" s="20" t="s">
        <v>88</v>
      </c>
      <c r="E21" s="7">
        <v>41662</v>
      </c>
      <c r="F21" s="7">
        <v>44485</v>
      </c>
      <c r="G21" s="13"/>
      <c r="H21" s="8">
        <f>DATE(YEAR(F21)+1,MONTH(F21),DAY(F21)-1)</f>
        <v>44849</v>
      </c>
      <c r="I21" s="11">
        <f t="shared" ca="1" si="1"/>
        <v>172</v>
      </c>
      <c r="J21" s="9" t="str">
        <f t="shared" ca="1" si="2"/>
        <v>NOT DUE</v>
      </c>
      <c r="K21" s="31"/>
      <c r="L21" s="10"/>
    </row>
    <row r="22" spans="1:12" x14ac:dyDescent="0.3">
      <c r="A22" s="9" t="s">
        <v>1436</v>
      </c>
      <c r="B22" s="14" t="s">
        <v>491</v>
      </c>
      <c r="C22" s="31" t="s">
        <v>710</v>
      </c>
      <c r="D22" s="20" t="s">
        <v>1</v>
      </c>
      <c r="E22" s="7">
        <v>41662</v>
      </c>
      <c r="F22" s="7">
        <v>44649</v>
      </c>
      <c r="G22" s="13"/>
      <c r="H22" s="8">
        <f t="shared" ref="H22:H27" si="4">DATE(YEAR(F22),MONTH(F22)+6,DAY(F22)-1)</f>
        <v>44832</v>
      </c>
      <c r="I22" s="11">
        <f t="shared" ca="1" si="1"/>
        <v>155</v>
      </c>
      <c r="J22" s="9" t="str">
        <f t="shared" ca="1" si="2"/>
        <v>NOT DUE</v>
      </c>
      <c r="K22" s="31"/>
      <c r="L22" s="10"/>
    </row>
    <row r="23" spans="1:12" x14ac:dyDescent="0.3">
      <c r="A23" s="9" t="s">
        <v>1437</v>
      </c>
      <c r="B23" s="14" t="s">
        <v>711</v>
      </c>
      <c r="C23" s="31" t="s">
        <v>710</v>
      </c>
      <c r="D23" s="20" t="s">
        <v>1</v>
      </c>
      <c r="E23" s="7">
        <v>41662</v>
      </c>
      <c r="F23" s="7">
        <v>44649</v>
      </c>
      <c r="G23" s="13"/>
      <c r="H23" s="8">
        <f t="shared" si="4"/>
        <v>44832</v>
      </c>
      <c r="I23" s="11">
        <f t="shared" ca="1" si="1"/>
        <v>155</v>
      </c>
      <c r="J23" s="9" t="str">
        <f t="shared" ca="1" si="2"/>
        <v>NOT DUE</v>
      </c>
      <c r="K23" s="31"/>
      <c r="L23" s="10"/>
    </row>
    <row r="24" spans="1:12" x14ac:dyDescent="0.3">
      <c r="A24" s="9" t="s">
        <v>1438</v>
      </c>
      <c r="B24" s="14" t="s">
        <v>712</v>
      </c>
      <c r="C24" s="31" t="s">
        <v>713</v>
      </c>
      <c r="D24" s="20" t="s">
        <v>1</v>
      </c>
      <c r="E24" s="7">
        <v>41662</v>
      </c>
      <c r="F24" s="7">
        <v>44649</v>
      </c>
      <c r="G24" s="13"/>
      <c r="H24" s="8">
        <f t="shared" si="4"/>
        <v>44832</v>
      </c>
      <c r="I24" s="11">
        <f t="shared" ca="1" si="1"/>
        <v>155</v>
      </c>
      <c r="J24" s="9" t="str">
        <f t="shared" ca="1" si="2"/>
        <v>NOT DUE</v>
      </c>
      <c r="K24" s="31"/>
      <c r="L24" s="10"/>
    </row>
    <row r="25" spans="1:12" x14ac:dyDescent="0.3">
      <c r="A25" s="9" t="s">
        <v>1439</v>
      </c>
      <c r="B25" s="14" t="s">
        <v>797</v>
      </c>
      <c r="C25" s="31" t="s">
        <v>713</v>
      </c>
      <c r="D25" s="20" t="s">
        <v>1</v>
      </c>
      <c r="E25" s="7">
        <v>41662</v>
      </c>
      <c r="F25" s="7">
        <v>44649</v>
      </c>
      <c r="G25" s="13"/>
      <c r="H25" s="8">
        <f t="shared" si="4"/>
        <v>44832</v>
      </c>
      <c r="I25" s="11">
        <f t="shared" ca="1" si="1"/>
        <v>155</v>
      </c>
      <c r="J25" s="9" t="str">
        <f t="shared" ca="1" si="2"/>
        <v>NOT DUE</v>
      </c>
      <c r="K25" s="31"/>
      <c r="L25" s="10"/>
    </row>
    <row r="26" spans="1:12" x14ac:dyDescent="0.3">
      <c r="A26" s="9" t="s">
        <v>1440</v>
      </c>
      <c r="B26" s="14" t="s">
        <v>715</v>
      </c>
      <c r="C26" s="31" t="s">
        <v>716</v>
      </c>
      <c r="D26" s="20" t="s">
        <v>1</v>
      </c>
      <c r="E26" s="7">
        <v>41662</v>
      </c>
      <c r="F26" s="7">
        <v>44649</v>
      </c>
      <c r="G26" s="13"/>
      <c r="H26" s="8">
        <f t="shared" si="4"/>
        <v>44832</v>
      </c>
      <c r="I26" s="11">
        <f t="shared" ca="1" si="1"/>
        <v>155</v>
      </c>
      <c r="J26" s="9" t="str">
        <f t="shared" ca="1" si="2"/>
        <v>NOT DUE</v>
      </c>
      <c r="K26" s="31"/>
      <c r="L26" s="10"/>
    </row>
    <row r="27" spans="1:12" x14ac:dyDescent="0.3">
      <c r="A27" s="9" t="s">
        <v>1441</v>
      </c>
      <c r="B27" s="14" t="s">
        <v>690</v>
      </c>
      <c r="C27" s="31" t="s">
        <v>716</v>
      </c>
      <c r="D27" s="20" t="s">
        <v>1</v>
      </c>
      <c r="E27" s="7">
        <v>41662</v>
      </c>
      <c r="F27" s="7">
        <v>44649</v>
      </c>
      <c r="G27" s="13"/>
      <c r="H27" s="8">
        <f t="shared" si="4"/>
        <v>44832</v>
      </c>
      <c r="I27" s="11">
        <f t="shared" ca="1" si="1"/>
        <v>155</v>
      </c>
      <c r="J27" s="9" t="str">
        <f t="shared" ca="1" si="2"/>
        <v>NOT DUE</v>
      </c>
      <c r="K27" s="31"/>
      <c r="L27" s="10"/>
    </row>
    <row r="28" spans="1:12" ht="27.6" x14ac:dyDescent="0.3">
      <c r="A28" s="9" t="s">
        <v>1442</v>
      </c>
      <c r="B28" s="14" t="s">
        <v>718</v>
      </c>
      <c r="C28" s="31" t="s">
        <v>719</v>
      </c>
      <c r="D28" s="20" t="s">
        <v>378</v>
      </c>
      <c r="E28" s="7">
        <v>41662</v>
      </c>
      <c r="F28" s="7">
        <f>'Moor. Winch - Aft Center'!F28</f>
        <v>44649</v>
      </c>
      <c r="G28" s="13"/>
      <c r="H28" s="8">
        <f>DATE(YEAR(F28),MONTH(F28)+3,DAY(F28)-1)</f>
        <v>44740</v>
      </c>
      <c r="I28" s="11">
        <f t="shared" ca="1" si="1"/>
        <v>63</v>
      </c>
      <c r="J28" s="9" t="str">
        <f t="shared" ca="1" si="2"/>
        <v>NOT DUE</v>
      </c>
      <c r="K28" s="31" t="s">
        <v>799</v>
      </c>
      <c r="L28" s="10"/>
    </row>
    <row r="29" spans="1:12" x14ac:dyDescent="0.3">
      <c r="A29" s="9" t="s">
        <v>1443</v>
      </c>
      <c r="B29" s="14" t="s">
        <v>684</v>
      </c>
      <c r="C29" s="31" t="s">
        <v>720</v>
      </c>
      <c r="D29" s="20" t="s">
        <v>88</v>
      </c>
      <c r="E29" s="7">
        <v>41662</v>
      </c>
      <c r="F29" s="7">
        <v>44485</v>
      </c>
      <c r="G29" s="13"/>
      <c r="H29" s="8">
        <f>DATE(YEAR(F29)+1,MONTH(F29),DAY(F29)-1)</f>
        <v>44849</v>
      </c>
      <c r="I29" s="11">
        <f t="shared" ca="1" si="1"/>
        <v>172</v>
      </c>
      <c r="J29" s="9" t="str">
        <f t="shared" ca="1" si="2"/>
        <v>NOT DUE</v>
      </c>
      <c r="K29" s="31"/>
      <c r="L29" s="10"/>
    </row>
    <row r="30" spans="1:12" ht="27.6" x14ac:dyDescent="0.3">
      <c r="A30" s="9" t="s">
        <v>1444</v>
      </c>
      <c r="B30" s="14" t="s">
        <v>684</v>
      </c>
      <c r="C30" s="31" t="s">
        <v>721</v>
      </c>
      <c r="D30" s="20" t="s">
        <v>88</v>
      </c>
      <c r="E30" s="7">
        <v>41662</v>
      </c>
      <c r="F30" s="7">
        <v>44485</v>
      </c>
      <c r="G30" s="13"/>
      <c r="H30" s="8">
        <f>DATE(YEAR(F30)+1,MONTH(F30),DAY(F30)-1)</f>
        <v>44849</v>
      </c>
      <c r="I30" s="11">
        <f t="shared" ca="1" si="1"/>
        <v>172</v>
      </c>
      <c r="J30" s="9" t="str">
        <f t="shared" ca="1" si="2"/>
        <v>NOT DUE</v>
      </c>
      <c r="K30" s="31"/>
      <c r="L30" s="10"/>
    </row>
    <row r="31" spans="1:12" ht="27.6" x14ac:dyDescent="0.3">
      <c r="A31" s="9" t="s">
        <v>1445</v>
      </c>
      <c r="B31" s="14" t="s">
        <v>722</v>
      </c>
      <c r="C31" s="31" t="s">
        <v>723</v>
      </c>
      <c r="D31" s="20" t="s">
        <v>1</v>
      </c>
      <c r="E31" s="7">
        <v>41662</v>
      </c>
      <c r="F31" s="7">
        <v>44645</v>
      </c>
      <c r="G31" s="13"/>
      <c r="H31" s="8">
        <f>DATE(YEAR(F31),MONTH(F31)+6,DAY(F31)-1)</f>
        <v>44828</v>
      </c>
      <c r="I31" s="11">
        <f t="shared" ca="1" si="1"/>
        <v>151</v>
      </c>
      <c r="J31" s="9" t="str">
        <f t="shared" ca="1" si="2"/>
        <v>NOT DUE</v>
      </c>
      <c r="K31" s="31"/>
      <c r="L31" s="10"/>
    </row>
    <row r="32" spans="1:12" ht="27.6" x14ac:dyDescent="0.3">
      <c r="A32" s="9" t="s">
        <v>1446</v>
      </c>
      <c r="B32" s="14" t="s">
        <v>722</v>
      </c>
      <c r="C32" s="31" t="s">
        <v>724</v>
      </c>
      <c r="D32" s="20" t="s">
        <v>1</v>
      </c>
      <c r="E32" s="7">
        <v>41662</v>
      </c>
      <c r="F32" s="105">
        <v>44623</v>
      </c>
      <c r="G32" s="13"/>
      <c r="H32" s="8">
        <f>DATE(YEAR(F32),MONTH(F32)+6,DAY(F32)-1)</f>
        <v>44806</v>
      </c>
      <c r="I32" s="11">
        <f t="shared" ca="1" si="1"/>
        <v>129</v>
      </c>
      <c r="J32" s="9" t="str">
        <f t="shared" ca="1" si="2"/>
        <v>NOT DUE</v>
      </c>
      <c r="K32" s="31" t="s">
        <v>747</v>
      </c>
      <c r="L32" s="109"/>
    </row>
    <row r="33" spans="1:12" ht="24.9" customHeight="1" x14ac:dyDescent="0.3">
      <c r="A33" s="9" t="s">
        <v>1447</v>
      </c>
      <c r="B33" s="32" t="s">
        <v>725</v>
      </c>
      <c r="C33" s="31" t="s">
        <v>724</v>
      </c>
      <c r="D33" s="20" t="s">
        <v>1</v>
      </c>
      <c r="E33" s="7">
        <v>41662</v>
      </c>
      <c r="F33" s="105">
        <f>F32</f>
        <v>44623</v>
      </c>
      <c r="G33" s="13"/>
      <c r="H33" s="8">
        <f>DATE(YEAR(F33),MONTH(F33)+6,DAY(F33)-1)</f>
        <v>44806</v>
      </c>
      <c r="I33" s="11">
        <f t="shared" ca="1" si="1"/>
        <v>129</v>
      </c>
      <c r="J33" s="9" t="str">
        <f t="shared" ca="1" si="2"/>
        <v>NOT DUE</v>
      </c>
      <c r="K33" s="31" t="s">
        <v>747</v>
      </c>
      <c r="L33" s="109"/>
    </row>
    <row r="34" spans="1:12" ht="24.9" customHeight="1" x14ac:dyDescent="0.3">
      <c r="A34" s="9" t="s">
        <v>1448</v>
      </c>
      <c r="B34" s="32" t="s">
        <v>725</v>
      </c>
      <c r="C34" s="31" t="s">
        <v>726</v>
      </c>
      <c r="D34" s="20" t="s">
        <v>2</v>
      </c>
      <c r="E34" s="7">
        <v>41662</v>
      </c>
      <c r="F34" s="7">
        <f>F15</f>
        <v>44649</v>
      </c>
      <c r="G34" s="13"/>
      <c r="H34" s="8">
        <f>EDATE(F34-1,1)</f>
        <v>44679</v>
      </c>
      <c r="I34" s="11">
        <f t="shared" ca="1" si="1"/>
        <v>2</v>
      </c>
      <c r="J34" s="9" t="str">
        <f t="shared" ca="1" si="2"/>
        <v>NOT DUE</v>
      </c>
      <c r="K34" s="31"/>
      <c r="L34" s="10"/>
    </row>
    <row r="35" spans="1:12" ht="24.9" customHeight="1" x14ac:dyDescent="0.3">
      <c r="A35" s="9" t="s">
        <v>1449</v>
      </c>
      <c r="B35" s="32" t="s">
        <v>725</v>
      </c>
      <c r="C35" s="31" t="s">
        <v>727</v>
      </c>
      <c r="D35" s="20" t="s">
        <v>2</v>
      </c>
      <c r="E35" s="7">
        <v>41662</v>
      </c>
      <c r="F35" s="7">
        <f>F34</f>
        <v>44649</v>
      </c>
      <c r="G35" s="13"/>
      <c r="H35" s="8">
        <f>EDATE(F35-1,1)</f>
        <v>44679</v>
      </c>
      <c r="I35" s="11">
        <f t="shared" ca="1" si="1"/>
        <v>2</v>
      </c>
      <c r="J35" s="9" t="str">
        <f t="shared" ca="1" si="2"/>
        <v>NOT DUE</v>
      </c>
      <c r="K35" s="31"/>
      <c r="L35" s="10"/>
    </row>
    <row r="36" spans="1:12" ht="24.9" customHeight="1" x14ac:dyDescent="0.3">
      <c r="A36" s="9" t="s">
        <v>1450</v>
      </c>
      <c r="B36" s="32" t="s">
        <v>725</v>
      </c>
      <c r="C36" s="31" t="s">
        <v>728</v>
      </c>
      <c r="D36" s="20" t="s">
        <v>2</v>
      </c>
      <c r="E36" s="7">
        <v>41662</v>
      </c>
      <c r="F36" s="7">
        <f>F35</f>
        <v>44649</v>
      </c>
      <c r="G36" s="13"/>
      <c r="H36" s="8">
        <f>EDATE(F36-1,1)</f>
        <v>44679</v>
      </c>
      <c r="I36" s="11">
        <f t="shared" ca="1" si="1"/>
        <v>2</v>
      </c>
      <c r="J36" s="9" t="str">
        <f t="shared" ca="1" si="2"/>
        <v>NOT DUE</v>
      </c>
      <c r="K36" s="31"/>
      <c r="L36" s="10"/>
    </row>
    <row r="37" spans="1:12" ht="24.9" customHeight="1" x14ac:dyDescent="0.3">
      <c r="A37" s="9" t="s">
        <v>1451</v>
      </c>
      <c r="B37" s="32" t="s">
        <v>725</v>
      </c>
      <c r="C37" s="31" t="s">
        <v>729</v>
      </c>
      <c r="D37" s="20" t="s">
        <v>2</v>
      </c>
      <c r="E37" s="7">
        <v>41662</v>
      </c>
      <c r="F37" s="7">
        <f>F36</f>
        <v>44649</v>
      </c>
      <c r="G37" s="13"/>
      <c r="H37" s="8">
        <f>EDATE(F37-1,1)</f>
        <v>44679</v>
      </c>
      <c r="I37" s="11">
        <f t="shared" ca="1" si="1"/>
        <v>2</v>
      </c>
      <c r="J37" s="9" t="str">
        <f t="shared" ca="1" si="2"/>
        <v>NOT DUE</v>
      </c>
      <c r="K37" s="31"/>
      <c r="L37" s="10"/>
    </row>
    <row r="38" spans="1:12" ht="24.9" customHeight="1" x14ac:dyDescent="0.3">
      <c r="A38" s="9" t="s">
        <v>1452</v>
      </c>
      <c r="B38" s="14" t="s">
        <v>375</v>
      </c>
      <c r="C38" s="31" t="s">
        <v>730</v>
      </c>
      <c r="D38" s="20" t="s">
        <v>88</v>
      </c>
      <c r="E38" s="7">
        <v>41662</v>
      </c>
      <c r="F38" s="7">
        <v>44485</v>
      </c>
      <c r="G38" s="13"/>
      <c r="H38" s="8">
        <f t="shared" ref="H38:H44" si="5">DATE(YEAR(F38)+1,MONTH(F38),DAY(F38)-1)</f>
        <v>44849</v>
      </c>
      <c r="I38" s="11">
        <f t="shared" ca="1" si="1"/>
        <v>172</v>
      </c>
      <c r="J38" s="9" t="str">
        <f t="shared" ca="1" si="2"/>
        <v>NOT DUE</v>
      </c>
      <c r="K38" s="31" t="s">
        <v>748</v>
      </c>
      <c r="L38" s="10"/>
    </row>
    <row r="39" spans="1:12" x14ac:dyDescent="0.3">
      <c r="A39" s="9" t="s">
        <v>1453</v>
      </c>
      <c r="B39" s="14" t="s">
        <v>375</v>
      </c>
      <c r="C39" s="31" t="s">
        <v>731</v>
      </c>
      <c r="D39" s="20" t="s">
        <v>88</v>
      </c>
      <c r="E39" s="7">
        <v>41662</v>
      </c>
      <c r="F39" s="7">
        <v>44485</v>
      </c>
      <c r="G39" s="13"/>
      <c r="H39" s="8">
        <f t="shared" si="5"/>
        <v>44849</v>
      </c>
      <c r="I39" s="11">
        <f t="shared" ca="1" si="1"/>
        <v>172</v>
      </c>
      <c r="J39" s="9" t="str">
        <f t="shared" ca="1" si="2"/>
        <v>NOT DUE</v>
      </c>
      <c r="K39" s="31"/>
      <c r="L39" s="10"/>
    </row>
    <row r="40" spans="1:12" ht="15" customHeight="1" x14ac:dyDescent="0.3">
      <c r="A40" s="9" t="s">
        <v>1454</v>
      </c>
      <c r="B40" s="14" t="s">
        <v>478</v>
      </c>
      <c r="C40" s="31" t="s">
        <v>732</v>
      </c>
      <c r="D40" s="20" t="s">
        <v>88</v>
      </c>
      <c r="E40" s="7">
        <v>41662</v>
      </c>
      <c r="F40" s="7">
        <v>44485</v>
      </c>
      <c r="G40" s="13"/>
      <c r="H40" s="8">
        <f t="shared" si="5"/>
        <v>44849</v>
      </c>
      <c r="I40" s="11">
        <f t="shared" ca="1" si="1"/>
        <v>172</v>
      </c>
      <c r="J40" s="9" t="str">
        <f t="shared" ca="1" si="2"/>
        <v>NOT DUE</v>
      </c>
      <c r="K40" s="31"/>
      <c r="L40" s="10"/>
    </row>
    <row r="41" spans="1:12" x14ac:dyDescent="0.3">
      <c r="A41" s="9" t="s">
        <v>1455</v>
      </c>
      <c r="B41" s="14" t="s">
        <v>798</v>
      </c>
      <c r="C41" s="31" t="s">
        <v>733</v>
      </c>
      <c r="D41" s="20" t="s">
        <v>88</v>
      </c>
      <c r="E41" s="7">
        <v>41662</v>
      </c>
      <c r="F41" s="7">
        <v>44485</v>
      </c>
      <c r="G41" s="13"/>
      <c r="H41" s="8">
        <f t="shared" si="5"/>
        <v>44849</v>
      </c>
      <c r="I41" s="11">
        <f t="shared" ca="1" si="1"/>
        <v>172</v>
      </c>
      <c r="J41" s="9" t="str">
        <f t="shared" ca="1" si="2"/>
        <v>NOT DUE</v>
      </c>
      <c r="K41" s="31"/>
      <c r="L41" s="10"/>
    </row>
    <row r="42" spans="1:12" x14ac:dyDescent="0.3">
      <c r="A42" s="9" t="s">
        <v>1456</v>
      </c>
      <c r="B42" s="14" t="s">
        <v>478</v>
      </c>
      <c r="C42" s="31" t="s">
        <v>734</v>
      </c>
      <c r="D42" s="20" t="s">
        <v>88</v>
      </c>
      <c r="E42" s="7">
        <v>41662</v>
      </c>
      <c r="F42" s="7">
        <v>44485</v>
      </c>
      <c r="G42" s="13"/>
      <c r="H42" s="8">
        <f t="shared" si="5"/>
        <v>44849</v>
      </c>
      <c r="I42" s="11">
        <f t="shared" ca="1" si="1"/>
        <v>172</v>
      </c>
      <c r="J42" s="9" t="str">
        <f t="shared" ca="1" si="2"/>
        <v>NOT DUE</v>
      </c>
      <c r="K42" s="31"/>
      <c r="L42" s="10"/>
    </row>
    <row r="43" spans="1:12" ht="27.6" x14ac:dyDescent="0.3">
      <c r="A43" s="9" t="s">
        <v>1457</v>
      </c>
      <c r="B43" s="14" t="s">
        <v>735</v>
      </c>
      <c r="C43" s="31" t="s">
        <v>736</v>
      </c>
      <c r="D43" s="20" t="s">
        <v>88</v>
      </c>
      <c r="E43" s="7">
        <v>41662</v>
      </c>
      <c r="F43" s="7">
        <v>44485</v>
      </c>
      <c r="G43" s="13"/>
      <c r="H43" s="8">
        <f t="shared" si="5"/>
        <v>44849</v>
      </c>
      <c r="I43" s="11">
        <f t="shared" ca="1" si="1"/>
        <v>172</v>
      </c>
      <c r="J43" s="9" t="str">
        <f t="shared" ca="1" si="2"/>
        <v>NOT DUE</v>
      </c>
      <c r="K43" s="31"/>
      <c r="L43" s="10"/>
    </row>
    <row r="44" spans="1:12" x14ac:dyDescent="0.3">
      <c r="A44" s="9" t="s">
        <v>1458</v>
      </c>
      <c r="B44" s="14" t="s">
        <v>737</v>
      </c>
      <c r="C44" s="31" t="s">
        <v>738</v>
      </c>
      <c r="D44" s="20" t="s">
        <v>88</v>
      </c>
      <c r="E44" s="7">
        <v>41662</v>
      </c>
      <c r="F44" s="7">
        <v>44485</v>
      </c>
      <c r="G44" s="13"/>
      <c r="H44" s="8">
        <f t="shared" si="5"/>
        <v>44849</v>
      </c>
      <c r="I44" s="11">
        <f t="shared" ca="1" si="1"/>
        <v>172</v>
      </c>
      <c r="J44" s="9" t="str">
        <f t="shared" ca="1" si="2"/>
        <v>NOT DUE</v>
      </c>
      <c r="K44" s="31"/>
      <c r="L44" s="10"/>
    </row>
    <row r="45" spans="1:12" ht="41.4" x14ac:dyDescent="0.3">
      <c r="A45" s="9" t="s">
        <v>1459</v>
      </c>
      <c r="B45" s="32" t="s">
        <v>739</v>
      </c>
      <c r="C45" s="31" t="s">
        <v>740</v>
      </c>
      <c r="D45" s="20" t="s">
        <v>2</v>
      </c>
      <c r="E45" s="7">
        <v>41662</v>
      </c>
      <c r="F45" s="7">
        <f>F37</f>
        <v>44649</v>
      </c>
      <c r="G45" s="13"/>
      <c r="H45" s="8">
        <f>EDATE(F45-1,1)</f>
        <v>44679</v>
      </c>
      <c r="I45" s="11">
        <f t="shared" ca="1" si="1"/>
        <v>2</v>
      </c>
      <c r="J45" s="9" t="str">
        <f t="shared" ca="1" si="2"/>
        <v>NOT DUE</v>
      </c>
      <c r="K45" s="31"/>
      <c r="L45" s="10"/>
    </row>
    <row r="46" spans="1:12" ht="27.6" x14ac:dyDescent="0.3">
      <c r="A46" s="9" t="s">
        <v>1460</v>
      </c>
      <c r="B46" s="32" t="s">
        <v>741</v>
      </c>
      <c r="C46" s="31" t="s">
        <v>742</v>
      </c>
      <c r="D46" s="20" t="s">
        <v>2</v>
      </c>
      <c r="E46" s="7">
        <v>41662</v>
      </c>
      <c r="F46" s="7">
        <f>F45</f>
        <v>44649</v>
      </c>
      <c r="G46" s="13"/>
      <c r="H46" s="8">
        <f>EDATE(F46-1,1)</f>
        <v>44679</v>
      </c>
      <c r="I46" s="11">
        <f t="shared" ca="1" si="1"/>
        <v>2</v>
      </c>
      <c r="J46" s="9" t="str">
        <f t="shared" ca="1" si="2"/>
        <v>NOT DUE</v>
      </c>
      <c r="K46" s="31"/>
      <c r="L46" s="10"/>
    </row>
    <row r="47" spans="1:12" ht="27.6" x14ac:dyDescent="0.3">
      <c r="A47" s="9" t="s">
        <v>2409</v>
      </c>
      <c r="B47" s="32" t="s">
        <v>2310</v>
      </c>
      <c r="C47" s="31" t="s">
        <v>2308</v>
      </c>
      <c r="D47" s="20" t="s">
        <v>2309</v>
      </c>
      <c r="E47" s="7">
        <v>41662</v>
      </c>
      <c r="F47" s="7">
        <f>'Moor. Winch - Aft Center'!F47</f>
        <v>44344</v>
      </c>
      <c r="G47" s="13"/>
      <c r="H47" s="8">
        <f>DATE(YEAR(F47)+5,MONTH(F47),DAY(F47)-1)</f>
        <v>46169</v>
      </c>
      <c r="I47" s="11">
        <f t="shared" ca="1" si="1"/>
        <v>1492</v>
      </c>
      <c r="J47" s="9" t="str">
        <f t="shared" ca="1" si="2"/>
        <v>NOT DUE</v>
      </c>
      <c r="K47" s="31"/>
      <c r="L47" s="10"/>
    </row>
    <row r="48" spans="1:12" x14ac:dyDescent="0.3">
      <c r="A48" s="9" t="s">
        <v>2410</v>
      </c>
      <c r="B48" s="31" t="s">
        <v>1583</v>
      </c>
      <c r="C48" s="31" t="s">
        <v>1806</v>
      </c>
      <c r="D48" s="67" t="s">
        <v>2</v>
      </c>
      <c r="E48" s="7">
        <v>41662</v>
      </c>
      <c r="F48" s="7">
        <f>F46</f>
        <v>44649</v>
      </c>
      <c r="G48" s="13"/>
      <c r="H48" s="8">
        <f>EDATE(F48-1,1)</f>
        <v>44679</v>
      </c>
      <c r="I48" s="11">
        <f t="shared" ca="1" si="1"/>
        <v>2</v>
      </c>
      <c r="J48" s="9" t="str">
        <f t="shared" ca="1" si="2"/>
        <v>NOT DUE</v>
      </c>
      <c r="K48" s="65"/>
      <c r="L48" s="65"/>
    </row>
    <row r="49" spans="1:12" ht="27.6" x14ac:dyDescent="0.3">
      <c r="A49" s="9" t="s">
        <v>2411</v>
      </c>
      <c r="B49" s="31" t="s">
        <v>1585</v>
      </c>
      <c r="C49" s="31" t="s">
        <v>1845</v>
      </c>
      <c r="D49" s="20" t="s">
        <v>2</v>
      </c>
      <c r="E49" s="7">
        <v>41662</v>
      </c>
      <c r="F49" s="7">
        <f>F48</f>
        <v>44649</v>
      </c>
      <c r="G49" s="13"/>
      <c r="H49" s="8">
        <f>EDATE(F49-1,1)</f>
        <v>44679</v>
      </c>
      <c r="I49" s="11">
        <f t="shared" ca="1" si="1"/>
        <v>2</v>
      </c>
      <c r="J49" s="9" t="str">
        <f t="shared" ca="1" si="2"/>
        <v>NOT DUE</v>
      </c>
      <c r="K49" s="65"/>
      <c r="L49" s="65"/>
    </row>
    <row r="50" spans="1:12" x14ac:dyDescent="0.3">
      <c r="A50" s="111"/>
    </row>
    <row r="51" spans="1:12" x14ac:dyDescent="0.3">
      <c r="A51" s="111"/>
    </row>
    <row r="52" spans="1:12" x14ac:dyDescent="0.3">
      <c r="A52" s="111"/>
    </row>
    <row r="53" spans="1:12" x14ac:dyDescent="0.3">
      <c r="A53" s="111"/>
      <c r="B53" s="112" t="s">
        <v>2808</v>
      </c>
      <c r="C53" s="113"/>
      <c r="D53" s="117" t="s">
        <v>2807</v>
      </c>
      <c r="H53" s="112" t="s">
        <v>2806</v>
      </c>
      <c r="I53" s="114"/>
    </row>
    <row r="54" spans="1:12" x14ac:dyDescent="0.3">
      <c r="A54" s="111"/>
      <c r="E54" s="115"/>
      <c r="F54" s="115"/>
      <c r="I54" s="115"/>
      <c r="J54" s="115"/>
    </row>
    <row r="55" spans="1:12" x14ac:dyDescent="0.3">
      <c r="A55" s="111"/>
      <c r="C55" s="122" t="str">
        <f>'Moor. Winch - Aft Center'!C55</f>
        <v>ELBERT F. NUFABLE</v>
      </c>
      <c r="E55" s="149" t="str">
        <f>C55</f>
        <v>ELBERT F. NUFABLE</v>
      </c>
      <c r="F55" s="149"/>
      <c r="G55" s="149"/>
      <c r="I55" s="149" t="s">
        <v>3269</v>
      </c>
      <c r="J55" s="149"/>
      <c r="K55" s="149"/>
    </row>
    <row r="56" spans="1:12" x14ac:dyDescent="0.3">
      <c r="A56" s="111"/>
      <c r="C56" s="116" t="s">
        <v>3230</v>
      </c>
      <c r="E56" s="150" t="s">
        <v>2454</v>
      </c>
      <c r="F56" s="150"/>
      <c r="G56" s="150"/>
      <c r="I56" s="151" t="s">
        <v>2805</v>
      </c>
      <c r="J56" s="151"/>
      <c r="K56" s="151"/>
    </row>
    <row r="57" spans="1:12" x14ac:dyDescent="0.3">
      <c r="A57" s="111"/>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190" priority="3" operator="equal">
      <formula>"overdue"</formula>
    </cfRule>
  </conditionalFormatting>
  <conditionalFormatting sqref="J47">
    <cfRule type="cellIs" dxfId="189" priority="2" operator="equal">
      <formula>"overdue"</formula>
    </cfRule>
  </conditionalFormatting>
  <conditionalFormatting sqref="J48:J49">
    <cfRule type="cellIs" dxfId="188"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F0"/>
  </sheetPr>
  <dimension ref="A1:L19"/>
  <sheetViews>
    <sheetView zoomScale="90" zoomScaleNormal="90"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3">
      <c r="A2" s="147" t="s">
        <v>5</v>
      </c>
      <c r="B2" s="147"/>
      <c r="C2" s="16" t="str">
        <f>IF(C1="GL COLMENA",'[2]List of Vessels'!D2,IF(C1="GL IGUAZU",'[2]List of Vessels'!D3,IF(C1="GL LA PAZ",'[2]List of Vessels'!D4,IF(C1="GL PIRAPO",'[2]List of Vessels'!D5,IF(C1="VALIANT SPRING",'[2]List of Vessels'!D6,IF(C1="VALIANT SUMMER",'[2]List of Vessels'!D7,""))))))</f>
        <v>PANAMA</v>
      </c>
      <c r="D2" s="148" t="s">
        <v>6</v>
      </c>
      <c r="E2" s="148"/>
      <c r="F2" s="2">
        <f>IF(C1="GL COLMENA",'[2]List of Vessels'!C2,IF(C1="GL IGUAZU",'[2]List of Vessels'!C3,IF(C1="GL LA PAZ",'[2]List of Vessels'!C4,IF(C1="GL PIRAPO",'[2]List of Vessels'!C5,IF(C1="VALIANT SPRING",'[2]List of Vessels'!C6,IF(C1="VALIANT SUMMER",'[2]List of Vessels'!C7,""))))))</f>
        <v>9599200</v>
      </c>
    </row>
    <row r="3" spans="1:12" ht="19.5" customHeight="1" x14ac:dyDescent="0.3">
      <c r="A3" s="147" t="s">
        <v>7</v>
      </c>
      <c r="B3" s="147"/>
      <c r="C3" s="17" t="s">
        <v>2327</v>
      </c>
      <c r="D3" s="148" t="s">
        <v>8</v>
      </c>
      <c r="E3" s="148"/>
      <c r="F3" s="3" t="s">
        <v>2655</v>
      </c>
    </row>
    <row r="4" spans="1:12" ht="18" customHeight="1" x14ac:dyDescent="0.3">
      <c r="A4" s="147" t="s">
        <v>21</v>
      </c>
      <c r="B4" s="147"/>
      <c r="C4" s="17"/>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8" x14ac:dyDescent="0.3">
      <c r="A8" s="9" t="s">
        <v>2326</v>
      </c>
      <c r="B8" s="31" t="s">
        <v>3233</v>
      </c>
      <c r="C8" s="31" t="s">
        <v>2323</v>
      </c>
      <c r="D8" s="20" t="s">
        <v>593</v>
      </c>
      <c r="E8" s="7">
        <v>41662</v>
      </c>
      <c r="F8" s="7">
        <v>44674</v>
      </c>
      <c r="G8" s="13"/>
      <c r="H8" s="8">
        <f>DATE(YEAR(F8),MONTH(F8),DAY(F8)+7)</f>
        <v>44681</v>
      </c>
      <c r="I8" s="11">
        <f ca="1">IF(ISBLANK(H8),"",H8-DATE(YEAR(NOW()),MONTH(NOW()),DAY(NOW())))</f>
        <v>4</v>
      </c>
      <c r="J8" s="9" t="str">
        <f ca="1">IF(I8="","",IF(I8&lt;0,"OVERDUE","NOT DUE"))</f>
        <v>NOT DUE</v>
      </c>
      <c r="K8" s="31" t="s">
        <v>2322</v>
      </c>
      <c r="L8" s="132" t="s">
        <v>3299</v>
      </c>
    </row>
    <row r="9" spans="1:12" ht="92.25" customHeight="1" x14ac:dyDescent="0.3">
      <c r="A9" s="9" t="s">
        <v>2325</v>
      </c>
      <c r="B9" s="31" t="s">
        <v>3233</v>
      </c>
      <c r="C9" s="31" t="s">
        <v>2319</v>
      </c>
      <c r="D9" s="20" t="s">
        <v>88</v>
      </c>
      <c r="E9" s="7">
        <v>41662</v>
      </c>
      <c r="F9" s="7">
        <v>44366</v>
      </c>
      <c r="G9" s="13"/>
      <c r="H9" s="8">
        <f>DATE(YEAR(F9)+1,MONTH(F9),DAY(F9)-1)</f>
        <v>44730</v>
      </c>
      <c r="I9" s="11">
        <f ca="1">IF(ISBLANK(H9),"",H9-DATE(YEAR(NOW()),MONTH(NOW()),DAY(NOW())))</f>
        <v>53</v>
      </c>
      <c r="J9" s="9" t="str">
        <f ca="1">IF(I9="","",IF(I9&lt;0,"OVERDUE","NOT DUE"))</f>
        <v>NOT DUE</v>
      </c>
      <c r="K9" s="31"/>
      <c r="L9" s="10" t="s">
        <v>3256</v>
      </c>
    </row>
    <row r="10" spans="1:12" ht="36" customHeight="1" x14ac:dyDescent="0.3">
      <c r="A10" s="9" t="s">
        <v>2324</v>
      </c>
      <c r="B10" s="31" t="s">
        <v>2320</v>
      </c>
      <c r="C10" s="31" t="s">
        <v>2323</v>
      </c>
      <c r="D10" s="20" t="s">
        <v>593</v>
      </c>
      <c r="E10" s="7">
        <v>41662</v>
      </c>
      <c r="F10" s="7">
        <f>F8</f>
        <v>44674</v>
      </c>
      <c r="G10" s="13"/>
      <c r="H10" s="8">
        <f>DATE(YEAR(F10),MONTH(F10),DAY(F10)+7)</f>
        <v>44681</v>
      </c>
      <c r="I10" s="11">
        <f ca="1">IF(ISBLANK(H10),"",H10-DATE(YEAR(NOW()),MONTH(NOW()),DAY(NOW())))</f>
        <v>4</v>
      </c>
      <c r="J10" s="9" t="str">
        <f ca="1">IF(I10="","",IF(I10&lt;0,"OVERDUE","NOT DUE"))</f>
        <v>NOT DUE</v>
      </c>
      <c r="K10" s="31" t="s">
        <v>2322</v>
      </c>
      <c r="L10" s="10"/>
    </row>
    <row r="11" spans="1:12" ht="72" x14ac:dyDescent="0.3">
      <c r="A11" s="9" t="s">
        <v>2321</v>
      </c>
      <c r="B11" s="31" t="s">
        <v>2320</v>
      </c>
      <c r="C11" s="31" t="s">
        <v>2319</v>
      </c>
      <c r="D11" s="20" t="s">
        <v>88</v>
      </c>
      <c r="E11" s="7">
        <v>41662</v>
      </c>
      <c r="F11" s="7">
        <v>44557</v>
      </c>
      <c r="G11" s="13"/>
      <c r="H11" s="8">
        <f>DATE(YEAR(F11)+1,MONTH(F11),DAY(F11)-1)</f>
        <v>44921</v>
      </c>
      <c r="I11" s="11">
        <f ca="1">IF(ISBLANK(H11),"",H11-DATE(YEAR(NOW()),MONTH(NOW()),DAY(NOW())))</f>
        <v>244</v>
      </c>
      <c r="J11" s="9" t="str">
        <f ca="1">IF(I11="","",IF(I11&lt;0,"OVERDUE","NOT DUE"))</f>
        <v>NOT DUE</v>
      </c>
      <c r="K11" s="31"/>
      <c r="L11" s="120" t="s">
        <v>3301</v>
      </c>
    </row>
    <row r="12" spans="1:12" x14ac:dyDescent="0.3">
      <c r="A12" s="111"/>
    </row>
    <row r="13" spans="1:12" x14ac:dyDescent="0.3">
      <c r="A13" s="111"/>
    </row>
    <row r="14" spans="1:12" x14ac:dyDescent="0.3">
      <c r="A14" s="111"/>
    </row>
    <row r="15" spans="1:12" x14ac:dyDescent="0.3">
      <c r="A15" s="111"/>
      <c r="B15" s="112" t="s">
        <v>2808</v>
      </c>
      <c r="C15" s="113"/>
      <c r="D15" s="117" t="s">
        <v>2807</v>
      </c>
      <c r="H15" s="112" t="s">
        <v>2806</v>
      </c>
      <c r="I15" s="114"/>
    </row>
    <row r="16" spans="1:12" x14ac:dyDescent="0.3">
      <c r="A16" s="111"/>
      <c r="E16" s="115"/>
      <c r="F16" s="115"/>
      <c r="I16" s="115"/>
      <c r="J16" s="115"/>
    </row>
    <row r="17" spans="1:11" x14ac:dyDescent="0.3">
      <c r="A17" s="111"/>
      <c r="C17" s="122" t="str">
        <f>'Moor. Winch - Aft Port Side'!C55</f>
        <v>ELBERT F. NUFABLE</v>
      </c>
      <c r="E17" s="149" t="str">
        <f>C17</f>
        <v>ELBERT F. NUFABLE</v>
      </c>
      <c r="F17" s="149"/>
      <c r="G17" s="149"/>
      <c r="I17" s="149" t="s">
        <v>3269</v>
      </c>
      <c r="J17" s="149"/>
      <c r="K17" s="149"/>
    </row>
    <row r="18" spans="1:11" x14ac:dyDescent="0.3">
      <c r="A18" s="111"/>
      <c r="C18" s="116" t="s">
        <v>3230</v>
      </c>
      <c r="E18" s="150" t="s">
        <v>2454</v>
      </c>
      <c r="F18" s="150"/>
      <c r="G18" s="150"/>
      <c r="I18" s="151" t="s">
        <v>2805</v>
      </c>
      <c r="J18" s="151"/>
      <c r="K18" s="151"/>
    </row>
    <row r="19" spans="1:11" x14ac:dyDescent="0.3">
      <c r="A19" s="111"/>
    </row>
  </sheetData>
  <sheetProtection selectLockedCells="1"/>
  <mergeCells count="13">
    <mergeCell ref="E17:G17"/>
    <mergeCell ref="I17:K17"/>
    <mergeCell ref="E18:G18"/>
    <mergeCell ref="I18:K18"/>
    <mergeCell ref="A4:B4"/>
    <mergeCell ref="D4:E4"/>
    <mergeCell ref="A5:B5"/>
    <mergeCell ref="A1:B1"/>
    <mergeCell ref="D1:E1"/>
    <mergeCell ref="A2:B2"/>
    <mergeCell ref="D2:E2"/>
    <mergeCell ref="A3:B3"/>
    <mergeCell ref="D3:E3"/>
  </mergeCells>
  <conditionalFormatting sqref="J8:J11">
    <cfRule type="cellIs" dxfId="187"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F0"/>
  </sheetPr>
  <dimension ref="A1:L24"/>
  <sheetViews>
    <sheetView topLeftCell="B4" workbookViewId="0">
      <selection activeCell="F10" sqref="F10"/>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2644</v>
      </c>
      <c r="D3" s="148" t="s">
        <v>8</v>
      </c>
      <c r="E3" s="148"/>
      <c r="F3" s="3" t="s">
        <v>2645</v>
      </c>
    </row>
    <row r="4" spans="1:12" ht="18" customHeight="1" x14ac:dyDescent="0.3">
      <c r="A4" s="147" t="s">
        <v>21</v>
      </c>
      <c r="B4" s="147"/>
      <c r="C4" s="17" t="s">
        <v>839</v>
      </c>
      <c r="D4" s="148" t="s">
        <v>9</v>
      </c>
      <c r="E4" s="148"/>
      <c r="F4" s="13"/>
    </row>
    <row r="5" spans="1:12" ht="18" customHeight="1" x14ac:dyDescent="0.3">
      <c r="A5" s="147" t="s">
        <v>22</v>
      </c>
      <c r="B5" s="147"/>
      <c r="C5" s="18" t="s">
        <v>840</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6" x14ac:dyDescent="0.3">
      <c r="A8" s="9" t="s">
        <v>2646</v>
      </c>
      <c r="B8" s="55" t="s">
        <v>841</v>
      </c>
      <c r="C8" s="55" t="s">
        <v>856</v>
      </c>
      <c r="D8" s="20" t="s">
        <v>593</v>
      </c>
      <c r="E8" s="7">
        <v>41662</v>
      </c>
      <c r="F8" s="7">
        <f>'Multi-Gas Detector '!F8</f>
        <v>44674</v>
      </c>
      <c r="G8" s="13"/>
      <c r="H8" s="8">
        <f>DATE(YEAR(F8),MONTH(F8),DAY(F8)+7)</f>
        <v>44681</v>
      </c>
      <c r="I8" s="11">
        <f t="shared" ref="I8:I11" ca="1" si="0">IF(ISBLANK(H8),"",H8-DATE(YEAR(NOW()),MONTH(NOW()),DAY(NOW())))</f>
        <v>4</v>
      </c>
      <c r="J8" s="9" t="str">
        <f t="shared" ref="J8:J11" ca="1" si="1">IF(I8="","",IF(I8&lt;0,"OVERDUE","NOT DUE"))</f>
        <v>NOT DUE</v>
      </c>
      <c r="K8" s="31"/>
      <c r="L8" s="10" t="s">
        <v>3306</v>
      </c>
    </row>
    <row r="9" spans="1:12" ht="15" customHeight="1" x14ac:dyDescent="0.3">
      <c r="A9" s="9" t="s">
        <v>2647</v>
      </c>
      <c r="B9" s="31" t="s">
        <v>841</v>
      </c>
      <c r="C9" s="31" t="s">
        <v>842</v>
      </c>
      <c r="D9" s="20" t="s">
        <v>2</v>
      </c>
      <c r="E9" s="7">
        <v>41662</v>
      </c>
      <c r="F9" s="7">
        <v>44674</v>
      </c>
      <c r="G9" s="13"/>
      <c r="H9" s="8">
        <f>EDATE(F9-1,1)</f>
        <v>44703</v>
      </c>
      <c r="I9" s="11">
        <f t="shared" ca="1" si="0"/>
        <v>26</v>
      </c>
      <c r="J9" s="9" t="str">
        <f t="shared" ca="1" si="1"/>
        <v>NOT DUE</v>
      </c>
      <c r="K9" s="31"/>
      <c r="L9" s="10"/>
    </row>
    <row r="10" spans="1:12" ht="26.4" customHeight="1" x14ac:dyDescent="0.3">
      <c r="A10" s="9" t="s">
        <v>2648</v>
      </c>
      <c r="B10" s="31" t="s">
        <v>843</v>
      </c>
      <c r="C10" s="31" t="s">
        <v>844</v>
      </c>
      <c r="D10" s="20" t="s">
        <v>593</v>
      </c>
      <c r="E10" s="7">
        <v>41662</v>
      </c>
      <c r="F10" s="7">
        <f>F8</f>
        <v>44674</v>
      </c>
      <c r="G10" s="13"/>
      <c r="H10" s="8">
        <f>DATE(YEAR(F10),MONTH(F10),DAY(F10)+7)</f>
        <v>44681</v>
      </c>
      <c r="I10" s="11">
        <f t="shared" ca="1" si="0"/>
        <v>4</v>
      </c>
      <c r="J10" s="9" t="str">
        <f t="shared" ca="1" si="1"/>
        <v>NOT DUE</v>
      </c>
      <c r="K10" s="31"/>
      <c r="L10" s="10"/>
    </row>
    <row r="11" spans="1:12" ht="27.6" x14ac:dyDescent="0.3">
      <c r="A11" s="9" t="s">
        <v>2649</v>
      </c>
      <c r="B11" s="31" t="s">
        <v>845</v>
      </c>
      <c r="C11" s="31" t="s">
        <v>844</v>
      </c>
      <c r="D11" s="20" t="s">
        <v>2</v>
      </c>
      <c r="E11" s="7">
        <v>41662</v>
      </c>
      <c r="F11" s="7">
        <f>F10</f>
        <v>44674</v>
      </c>
      <c r="G11" s="13"/>
      <c r="H11" s="8">
        <f>EDATE(F11-1,1)</f>
        <v>44703</v>
      </c>
      <c r="I11" s="11">
        <f t="shared" ca="1" si="0"/>
        <v>26</v>
      </c>
      <c r="J11" s="9" t="str">
        <f t="shared" ca="1" si="1"/>
        <v>NOT DUE</v>
      </c>
      <c r="K11" s="31"/>
      <c r="L11" s="10"/>
    </row>
    <row r="12" spans="1:12" ht="27.6" x14ac:dyDescent="0.3">
      <c r="A12" s="9" t="s">
        <v>2650</v>
      </c>
      <c r="B12" s="31" t="s">
        <v>845</v>
      </c>
      <c r="C12" s="31" t="s">
        <v>846</v>
      </c>
      <c r="D12" s="20" t="s">
        <v>2</v>
      </c>
      <c r="E12" s="7">
        <v>41662</v>
      </c>
      <c r="F12" s="7">
        <f t="shared" ref="F12" si="2">F10</f>
        <v>44674</v>
      </c>
      <c r="G12" s="13"/>
      <c r="H12" s="8">
        <f>EDATE(F12-1,1)</f>
        <v>44703</v>
      </c>
      <c r="I12" s="11">
        <f t="shared" ref="I12:I16" ca="1" si="3">IF(ISBLANK(H12),"",H12-DATE(YEAR(NOW()),MONTH(NOW()),DAY(NOW())))</f>
        <v>26</v>
      </c>
      <c r="J12" s="9" t="str">
        <f t="shared" ref="J12:J16" ca="1" si="4">IF(I12="","",IF(I12&lt;0,"OVERDUE","NOT DUE"))</f>
        <v>NOT DUE</v>
      </c>
      <c r="K12" s="31"/>
      <c r="L12" s="10"/>
    </row>
    <row r="13" spans="1:12" ht="27.6" x14ac:dyDescent="0.3">
      <c r="A13" s="9" t="s">
        <v>2651</v>
      </c>
      <c r="B13" s="31" t="s">
        <v>847</v>
      </c>
      <c r="C13" s="31" t="s">
        <v>848</v>
      </c>
      <c r="D13" s="20" t="s">
        <v>855</v>
      </c>
      <c r="E13" s="7">
        <v>41662</v>
      </c>
      <c r="F13" s="7">
        <f>F8</f>
        <v>44674</v>
      </c>
      <c r="G13" s="13"/>
      <c r="H13" s="8">
        <f>DATE(YEAR(F13),MONTH(F13),DAY(F13)+14)</f>
        <v>44688</v>
      </c>
      <c r="I13" s="11">
        <f t="shared" ca="1" si="3"/>
        <v>11</v>
      </c>
      <c r="J13" s="9" t="str">
        <f t="shared" ca="1" si="4"/>
        <v>NOT DUE</v>
      </c>
      <c r="K13" s="31"/>
      <c r="L13" s="109" t="s">
        <v>3235</v>
      </c>
    </row>
    <row r="14" spans="1:12" x14ac:dyDescent="0.3">
      <c r="A14" s="9" t="s">
        <v>2652</v>
      </c>
      <c r="B14" s="31" t="s">
        <v>849</v>
      </c>
      <c r="C14" s="31" t="s">
        <v>850</v>
      </c>
      <c r="D14" s="20" t="s">
        <v>593</v>
      </c>
      <c r="E14" s="7">
        <v>41662</v>
      </c>
      <c r="F14" s="7">
        <f>F8</f>
        <v>44674</v>
      </c>
      <c r="G14" s="13"/>
      <c r="H14" s="8">
        <f>DATE(YEAR(F14),MONTH(F14),DAY(F14)+7)</f>
        <v>44681</v>
      </c>
      <c r="I14" s="11">
        <f t="shared" ca="1" si="3"/>
        <v>4</v>
      </c>
      <c r="J14" s="9" t="str">
        <f t="shared" ca="1" si="4"/>
        <v>NOT DUE</v>
      </c>
      <c r="K14" s="31"/>
      <c r="L14" s="10"/>
    </row>
    <row r="15" spans="1:12" ht="27.6" x14ac:dyDescent="0.3">
      <c r="A15" s="9" t="s">
        <v>2653</v>
      </c>
      <c r="B15" s="31" t="s">
        <v>851</v>
      </c>
      <c r="C15" s="31" t="s">
        <v>852</v>
      </c>
      <c r="D15" s="20" t="s">
        <v>2</v>
      </c>
      <c r="E15" s="7">
        <v>41662</v>
      </c>
      <c r="F15" s="7">
        <f>F16</f>
        <v>44674</v>
      </c>
      <c r="G15" s="13"/>
      <c r="H15" s="8">
        <f>EDATE(F15-1,1)</f>
        <v>44703</v>
      </c>
      <c r="I15" s="11">
        <f t="shared" ca="1" si="3"/>
        <v>26</v>
      </c>
      <c r="J15" s="9" t="str">
        <f t="shared" ca="1" si="4"/>
        <v>NOT DUE</v>
      </c>
      <c r="K15" s="31"/>
      <c r="L15" s="10"/>
    </row>
    <row r="16" spans="1:12" ht="27.6" x14ac:dyDescent="0.3">
      <c r="A16" s="9" t="s">
        <v>2654</v>
      </c>
      <c r="B16" s="31" t="s">
        <v>853</v>
      </c>
      <c r="C16" s="31" t="s">
        <v>854</v>
      </c>
      <c r="D16" s="20" t="s">
        <v>2</v>
      </c>
      <c r="E16" s="7">
        <v>41662</v>
      </c>
      <c r="F16" s="7">
        <f>F10</f>
        <v>44674</v>
      </c>
      <c r="G16" s="13"/>
      <c r="H16" s="8">
        <f>EDATE(F16-1,1)</f>
        <v>44703</v>
      </c>
      <c r="I16" s="11">
        <f t="shared" ca="1" si="3"/>
        <v>26</v>
      </c>
      <c r="J16" s="9" t="str">
        <f t="shared" ca="1" si="4"/>
        <v>NOT DUE</v>
      </c>
      <c r="K16" s="31"/>
      <c r="L16" s="10"/>
    </row>
    <row r="17" spans="1:11" x14ac:dyDescent="0.3">
      <c r="A17" s="111"/>
    </row>
    <row r="18" spans="1:11" x14ac:dyDescent="0.3">
      <c r="A18" s="111"/>
    </row>
    <row r="19" spans="1:11" x14ac:dyDescent="0.3">
      <c r="A19" s="111"/>
    </row>
    <row r="20" spans="1:11" x14ac:dyDescent="0.3">
      <c r="A20" s="111"/>
      <c r="B20" s="112" t="s">
        <v>2808</v>
      </c>
      <c r="C20" s="113"/>
      <c r="D20" s="117" t="s">
        <v>2807</v>
      </c>
      <c r="H20" s="112" t="s">
        <v>2806</v>
      </c>
      <c r="I20" s="114"/>
    </row>
    <row r="21" spans="1:11" x14ac:dyDescent="0.3">
      <c r="A21" s="111"/>
      <c r="E21" s="115"/>
      <c r="F21" s="115"/>
      <c r="I21" s="115"/>
      <c r="J21" s="115"/>
    </row>
    <row r="22" spans="1:11" x14ac:dyDescent="0.3">
      <c r="A22" s="111"/>
      <c r="C22" s="122" t="str">
        <f>'Multi-Gas Detector '!C17</f>
        <v>ELBERT F. NUFABLE</v>
      </c>
      <c r="E22" s="149" t="str">
        <f>C22</f>
        <v>ELBERT F. NUFABLE</v>
      </c>
      <c r="F22" s="149"/>
      <c r="G22" s="149"/>
      <c r="I22" s="149" t="s">
        <v>3269</v>
      </c>
      <c r="J22" s="149"/>
      <c r="K22" s="149"/>
    </row>
    <row r="23" spans="1:11" x14ac:dyDescent="0.3">
      <c r="A23" s="111"/>
      <c r="C23" s="116" t="s">
        <v>3230</v>
      </c>
      <c r="E23" s="150" t="s">
        <v>2454</v>
      </c>
      <c r="F23" s="150"/>
      <c r="G23" s="150"/>
      <c r="I23" s="151" t="s">
        <v>2805</v>
      </c>
      <c r="J23" s="151"/>
      <c r="K23" s="151"/>
    </row>
    <row r="24" spans="1:11" x14ac:dyDescent="0.3">
      <c r="A24" s="111"/>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J16">
    <cfRule type="cellIs" dxfId="186" priority="1" operator="equal">
      <formula>"overdue"</formula>
    </cfRule>
  </conditionalFormatting>
  <pageMargins left="0.7" right="0.7" top="0.75" bottom="0.75" header="0.3" footer="0.3"/>
  <pageSetup paperSize="9"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F0"/>
  </sheetPr>
  <dimension ref="A1:L26"/>
  <sheetViews>
    <sheetView zoomScale="90" zoomScaleNormal="90" workbookViewId="0">
      <selection activeCell="F11" sqref="F11"/>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857</v>
      </c>
      <c r="D3" s="148" t="s">
        <v>8</v>
      </c>
      <c r="E3" s="148"/>
      <c r="F3" s="3" t="s">
        <v>1500</v>
      </c>
    </row>
    <row r="4" spans="1:12" ht="18" customHeight="1" x14ac:dyDescent="0.3">
      <c r="A4" s="147" t="s">
        <v>21</v>
      </c>
      <c r="B4" s="147"/>
      <c r="C4" s="17"/>
      <c r="D4" s="148" t="s">
        <v>9</v>
      </c>
      <c r="E4" s="148"/>
      <c r="F4" s="13"/>
    </row>
    <row r="5" spans="1:12" ht="18" customHeight="1" x14ac:dyDescent="0.3">
      <c r="A5" s="147" t="s">
        <v>22</v>
      </c>
      <c r="B5" s="147"/>
      <c r="C5" s="18" t="s">
        <v>858</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1501</v>
      </c>
      <c r="B8" s="31" t="s">
        <v>859</v>
      </c>
      <c r="C8" s="31" t="s">
        <v>860</v>
      </c>
      <c r="D8" s="20" t="s">
        <v>2</v>
      </c>
      <c r="E8" s="7">
        <v>41662</v>
      </c>
      <c r="F8" s="7">
        <v>44657</v>
      </c>
      <c r="G8" s="13"/>
      <c r="H8" s="8">
        <f t="shared" ref="H8:H18" si="0">EDATE(F8-1,1)</f>
        <v>44686</v>
      </c>
      <c r="I8" s="11">
        <f t="shared" ref="I8:I15" ca="1" si="1">IF(ISBLANK(H8),"",H8-DATE(YEAR(NOW()),MONTH(NOW()),DAY(NOW())))</f>
        <v>9</v>
      </c>
      <c r="J8" s="9" t="str">
        <f t="shared" ref="J8:J15" ca="1" si="2">IF(I8="","",IF(I8&lt;0,"OVERDUE","NOT DUE"))</f>
        <v>NOT DUE</v>
      </c>
      <c r="K8" s="31"/>
      <c r="L8" s="109"/>
    </row>
    <row r="9" spans="1:12" ht="15" customHeight="1" x14ac:dyDescent="0.3">
      <c r="A9" s="9" t="s">
        <v>1502</v>
      </c>
      <c r="B9" s="31" t="s">
        <v>861</v>
      </c>
      <c r="C9" s="31" t="s">
        <v>860</v>
      </c>
      <c r="D9" s="20" t="s">
        <v>2</v>
      </c>
      <c r="E9" s="7">
        <v>41662</v>
      </c>
      <c r="F9" s="7">
        <f>F8</f>
        <v>44657</v>
      </c>
      <c r="G9" s="13"/>
      <c r="H9" s="8">
        <f t="shared" si="0"/>
        <v>44686</v>
      </c>
      <c r="I9" s="11">
        <f t="shared" ca="1" si="1"/>
        <v>9</v>
      </c>
      <c r="J9" s="9" t="str">
        <f ca="1">IF(I9="","",IF(I9&lt;0,"OVERDUE","NOT DUE"))</f>
        <v>NOT DUE</v>
      </c>
      <c r="K9" s="31"/>
      <c r="L9" s="109"/>
    </row>
    <row r="10" spans="1:12" x14ac:dyDescent="0.3">
      <c r="A10" s="9" t="s">
        <v>1503</v>
      </c>
      <c r="B10" s="31" t="s">
        <v>862</v>
      </c>
      <c r="C10" s="31" t="s">
        <v>860</v>
      </c>
      <c r="D10" s="20" t="s">
        <v>2</v>
      </c>
      <c r="E10" s="7">
        <v>41662</v>
      </c>
      <c r="F10" s="7">
        <f>F9</f>
        <v>44657</v>
      </c>
      <c r="G10" s="13"/>
      <c r="H10" s="8">
        <f t="shared" si="0"/>
        <v>44686</v>
      </c>
      <c r="I10" s="11">
        <f t="shared" ca="1" si="1"/>
        <v>9</v>
      </c>
      <c r="J10" s="9" t="str">
        <f t="shared" ca="1" si="2"/>
        <v>NOT DUE</v>
      </c>
      <c r="K10" s="31"/>
      <c r="L10" s="109"/>
    </row>
    <row r="11" spans="1:12" ht="27.6" x14ac:dyDescent="0.3">
      <c r="A11" s="9" t="s">
        <v>1504</v>
      </c>
      <c r="B11" s="31" t="s">
        <v>863</v>
      </c>
      <c r="C11" s="31" t="s">
        <v>860</v>
      </c>
      <c r="D11" s="20" t="s">
        <v>2</v>
      </c>
      <c r="E11" s="7">
        <v>41662</v>
      </c>
      <c r="F11" s="7">
        <v>44616</v>
      </c>
      <c r="G11" s="13"/>
      <c r="H11" s="8">
        <f t="shared" si="0"/>
        <v>44643</v>
      </c>
      <c r="I11" s="11">
        <f t="shared" ca="1" si="1"/>
        <v>-34</v>
      </c>
      <c r="J11" s="9" t="str">
        <f t="shared" ca="1" si="2"/>
        <v>OVERDUE</v>
      </c>
      <c r="K11" s="31" t="s">
        <v>872</v>
      </c>
      <c r="L11" s="130" t="s">
        <v>3311</v>
      </c>
    </row>
    <row r="12" spans="1:12" ht="27.6" x14ac:dyDescent="0.3">
      <c r="A12" s="9" t="s">
        <v>1505</v>
      </c>
      <c r="B12" s="31" t="s">
        <v>864</v>
      </c>
      <c r="C12" s="31" t="s">
        <v>860</v>
      </c>
      <c r="D12" s="20" t="s">
        <v>2</v>
      </c>
      <c r="E12" s="7">
        <v>41662</v>
      </c>
      <c r="F12" s="7">
        <v>44616</v>
      </c>
      <c r="G12" s="13"/>
      <c r="H12" s="8">
        <f t="shared" si="0"/>
        <v>44643</v>
      </c>
      <c r="I12" s="11">
        <f t="shared" ca="1" si="1"/>
        <v>-34</v>
      </c>
      <c r="J12" s="9" t="str">
        <f t="shared" ca="1" si="2"/>
        <v>OVERDUE</v>
      </c>
      <c r="K12" s="31" t="s">
        <v>872</v>
      </c>
      <c r="L12" s="130" t="s">
        <v>3311</v>
      </c>
    </row>
    <row r="13" spans="1:12" ht="27.6" x14ac:dyDescent="0.3">
      <c r="A13" s="9" t="s">
        <v>1506</v>
      </c>
      <c r="B13" s="31" t="s">
        <v>865</v>
      </c>
      <c r="C13" s="31" t="s">
        <v>860</v>
      </c>
      <c r="D13" s="20" t="s">
        <v>2</v>
      </c>
      <c r="E13" s="7">
        <v>41662</v>
      </c>
      <c r="F13" s="7">
        <v>44616</v>
      </c>
      <c r="G13" s="13"/>
      <c r="H13" s="8">
        <f t="shared" si="0"/>
        <v>44643</v>
      </c>
      <c r="I13" s="11">
        <f t="shared" ca="1" si="1"/>
        <v>-34</v>
      </c>
      <c r="J13" s="9" t="str">
        <f t="shared" ca="1" si="2"/>
        <v>OVERDUE</v>
      </c>
      <c r="K13" s="31" t="s">
        <v>872</v>
      </c>
      <c r="L13" s="130" t="s">
        <v>3311</v>
      </c>
    </row>
    <row r="14" spans="1:12" ht="27.6" x14ac:dyDescent="0.3">
      <c r="A14" s="9" t="s">
        <v>1507</v>
      </c>
      <c r="B14" s="31" t="s">
        <v>866</v>
      </c>
      <c r="C14" s="31" t="s">
        <v>860</v>
      </c>
      <c r="D14" s="20" t="s">
        <v>2</v>
      </c>
      <c r="E14" s="7">
        <v>41662</v>
      </c>
      <c r="F14" s="7">
        <v>44624</v>
      </c>
      <c r="G14" s="13"/>
      <c r="H14" s="8">
        <f t="shared" si="0"/>
        <v>44654</v>
      </c>
      <c r="I14" s="11">
        <f t="shared" ca="1" si="1"/>
        <v>-23</v>
      </c>
      <c r="J14" s="9" t="str">
        <f t="shared" ca="1" si="2"/>
        <v>OVERDUE</v>
      </c>
      <c r="K14" s="31" t="s">
        <v>872</v>
      </c>
      <c r="L14" s="130" t="s">
        <v>3311</v>
      </c>
    </row>
    <row r="15" spans="1:12" ht="27.6" x14ac:dyDescent="0.3">
      <c r="A15" s="9" t="s">
        <v>1508</v>
      </c>
      <c r="B15" s="31" t="s">
        <v>867</v>
      </c>
      <c r="C15" s="31" t="s">
        <v>860</v>
      </c>
      <c r="D15" s="20" t="s">
        <v>2</v>
      </c>
      <c r="E15" s="7">
        <v>41662</v>
      </c>
      <c r="F15" s="7">
        <v>44616</v>
      </c>
      <c r="G15" s="13"/>
      <c r="H15" s="8">
        <f t="shared" si="0"/>
        <v>44643</v>
      </c>
      <c r="I15" s="11">
        <f t="shared" ca="1" si="1"/>
        <v>-34</v>
      </c>
      <c r="J15" s="9" t="str">
        <f t="shared" ca="1" si="2"/>
        <v>OVERDUE</v>
      </c>
      <c r="K15" s="31" t="s">
        <v>872</v>
      </c>
      <c r="L15" s="130" t="s">
        <v>3311</v>
      </c>
    </row>
    <row r="16" spans="1:12" ht="27.6" x14ac:dyDescent="0.3">
      <c r="A16" s="9" t="s">
        <v>1509</v>
      </c>
      <c r="B16" s="31" t="s">
        <v>868</v>
      </c>
      <c r="C16" s="31" t="s">
        <v>860</v>
      </c>
      <c r="D16" s="20" t="s">
        <v>2</v>
      </c>
      <c r="E16" s="7">
        <v>41662</v>
      </c>
      <c r="F16" s="7">
        <v>44616</v>
      </c>
      <c r="G16" s="13"/>
      <c r="H16" s="8">
        <f t="shared" si="0"/>
        <v>44643</v>
      </c>
      <c r="I16" s="11">
        <f t="shared" ref="I16:I18" ca="1" si="3">IF(ISBLANK(H16),"",H16-DATE(YEAR(NOW()),MONTH(NOW()),DAY(NOW())))</f>
        <v>-34</v>
      </c>
      <c r="J16" s="9" t="str">
        <f t="shared" ref="J16:J18" ca="1" si="4">IF(I16="","",IF(I16&lt;0,"OVERDUE","NOT DUE"))</f>
        <v>OVERDUE</v>
      </c>
      <c r="K16" s="31" t="s">
        <v>872</v>
      </c>
      <c r="L16" s="130" t="s">
        <v>3311</v>
      </c>
    </row>
    <row r="17" spans="1:12" ht="27.6" x14ac:dyDescent="0.3">
      <c r="A17" s="9" t="s">
        <v>1510</v>
      </c>
      <c r="B17" s="31" t="s">
        <v>869</v>
      </c>
      <c r="C17" s="31" t="s">
        <v>860</v>
      </c>
      <c r="D17" s="20" t="s">
        <v>2</v>
      </c>
      <c r="E17" s="7">
        <v>41662</v>
      </c>
      <c r="F17" s="7">
        <v>44617</v>
      </c>
      <c r="G17" s="13"/>
      <c r="H17" s="8">
        <f t="shared" si="0"/>
        <v>44644</v>
      </c>
      <c r="I17" s="11">
        <f t="shared" ca="1" si="3"/>
        <v>-33</v>
      </c>
      <c r="J17" s="9" t="str">
        <f t="shared" ca="1" si="4"/>
        <v>OVERDUE</v>
      </c>
      <c r="K17" s="31" t="s">
        <v>872</v>
      </c>
      <c r="L17" s="130" t="s">
        <v>3311</v>
      </c>
    </row>
    <row r="18" spans="1:12" ht="26.4" customHeight="1" x14ac:dyDescent="0.3">
      <c r="A18" s="9" t="s">
        <v>1511</v>
      </c>
      <c r="B18" s="31" t="s">
        <v>870</v>
      </c>
      <c r="C18" s="31" t="s">
        <v>871</v>
      </c>
      <c r="D18" s="20" t="s">
        <v>2</v>
      </c>
      <c r="E18" s="7">
        <v>41662</v>
      </c>
      <c r="F18" s="7">
        <v>44657</v>
      </c>
      <c r="G18" s="13"/>
      <c r="H18" s="8">
        <f t="shared" si="0"/>
        <v>44686</v>
      </c>
      <c r="I18" s="11">
        <f t="shared" ca="1" si="3"/>
        <v>9</v>
      </c>
      <c r="J18" s="9" t="str">
        <f t="shared" ca="1" si="4"/>
        <v>NOT DUE</v>
      </c>
      <c r="K18" s="31"/>
      <c r="L18" s="130"/>
    </row>
    <row r="19" spans="1:12" x14ac:dyDescent="0.3">
      <c r="A19" s="111"/>
    </row>
    <row r="20" spans="1:12" x14ac:dyDescent="0.3">
      <c r="A20" s="111"/>
    </row>
    <row r="21" spans="1:12" x14ac:dyDescent="0.3">
      <c r="A21" s="111"/>
    </row>
    <row r="22" spans="1:12" x14ac:dyDescent="0.3">
      <c r="A22" s="111"/>
      <c r="B22" s="112" t="s">
        <v>2808</v>
      </c>
      <c r="C22" s="113"/>
      <c r="D22" s="117" t="s">
        <v>2807</v>
      </c>
      <c r="H22" s="112" t="s">
        <v>2806</v>
      </c>
      <c r="I22" s="114"/>
    </row>
    <row r="23" spans="1:12" x14ac:dyDescent="0.3">
      <c r="A23" s="111"/>
      <c r="E23" s="115"/>
      <c r="F23" s="115"/>
      <c r="I23" s="115"/>
      <c r="J23" s="115"/>
    </row>
    <row r="24" spans="1:12" x14ac:dyDescent="0.3">
      <c r="A24" s="111"/>
      <c r="C24" s="122" t="str">
        <f>'Galley Equipments'!C22</f>
        <v>ELBERT F. NUFABLE</v>
      </c>
      <c r="E24" s="149" t="str">
        <f>C24</f>
        <v>ELBERT F. NUFABLE</v>
      </c>
      <c r="F24" s="149"/>
      <c r="G24" s="149"/>
      <c r="I24" s="149" t="s">
        <v>3269</v>
      </c>
      <c r="J24" s="149"/>
      <c r="K24" s="149"/>
    </row>
    <row r="25" spans="1:12" x14ac:dyDescent="0.3">
      <c r="A25" s="111"/>
      <c r="C25" s="116" t="s">
        <v>3230</v>
      </c>
      <c r="E25" s="150" t="s">
        <v>2454</v>
      </c>
      <c r="F25" s="150"/>
      <c r="G25" s="150"/>
      <c r="I25" s="151" t="s">
        <v>2805</v>
      </c>
      <c r="J25" s="151"/>
      <c r="K25" s="151"/>
    </row>
    <row r="26" spans="1:12" x14ac:dyDescent="0.3">
      <c r="A26" s="111"/>
    </row>
  </sheetData>
  <sheetProtection selectLockedCells="1"/>
  <mergeCells count="13">
    <mergeCell ref="E24:G24"/>
    <mergeCell ref="I24:K24"/>
    <mergeCell ref="E25:G25"/>
    <mergeCell ref="I25:K25"/>
    <mergeCell ref="A4:B4"/>
    <mergeCell ref="D4:E4"/>
    <mergeCell ref="A5:B5"/>
    <mergeCell ref="A1:B1"/>
    <mergeCell ref="D1:E1"/>
    <mergeCell ref="A2:B2"/>
    <mergeCell ref="D2:E2"/>
    <mergeCell ref="A3:B3"/>
    <mergeCell ref="D3:E3"/>
  </mergeCells>
  <conditionalFormatting sqref="J8:J18">
    <cfRule type="cellIs" dxfId="185"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FFF00"/>
  </sheetPr>
  <dimension ref="A1:L50"/>
  <sheetViews>
    <sheetView topLeftCell="A28" zoomScale="85" zoomScaleNormal="85" workbookViewId="0">
      <selection activeCell="F30" sqref="F30"/>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873</v>
      </c>
      <c r="D3" s="148" t="s">
        <v>8</v>
      </c>
      <c r="E3" s="148"/>
      <c r="F3" s="3" t="s">
        <v>874</v>
      </c>
    </row>
    <row r="4" spans="1:12" ht="18" customHeight="1" x14ac:dyDescent="0.3">
      <c r="A4" s="147" t="s">
        <v>21</v>
      </c>
      <c r="B4" s="147"/>
      <c r="C4" s="17" t="s">
        <v>1514</v>
      </c>
      <c r="D4" s="148" t="s">
        <v>9</v>
      </c>
      <c r="E4" s="148"/>
      <c r="F4" s="13"/>
    </row>
    <row r="5" spans="1:12" ht="18" customHeight="1" x14ac:dyDescent="0.3">
      <c r="A5" s="147" t="s">
        <v>22</v>
      </c>
      <c r="B5" s="147"/>
      <c r="C5" s="18" t="s">
        <v>919</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55.2" x14ac:dyDescent="0.3">
      <c r="A8" s="9" t="s">
        <v>875</v>
      </c>
      <c r="B8" s="31" t="s">
        <v>876</v>
      </c>
      <c r="C8" s="31" t="s">
        <v>877</v>
      </c>
      <c r="D8" s="20" t="s">
        <v>1</v>
      </c>
      <c r="E8" s="7">
        <v>41662</v>
      </c>
      <c r="F8" s="7">
        <v>44556</v>
      </c>
      <c r="G8" s="13"/>
      <c r="H8" s="8">
        <f>DATE(YEAR(F8),MONTH(F8)+6,DAY(F8)-1)</f>
        <v>44737</v>
      </c>
      <c r="I8" s="11">
        <f t="shared" ref="I8:I42" ca="1" si="0">IF(ISBLANK(H8),"",H8-DATE(YEAR(NOW()),MONTH(NOW()),DAY(NOW())))</f>
        <v>60</v>
      </c>
      <c r="J8" s="9" t="str">
        <f t="shared" ref="J8:J42" ca="1" si="1">IF(I8="","",IF(I8&lt;0,"OVERDUE","NOT DUE"))</f>
        <v>NOT DUE</v>
      </c>
      <c r="K8" s="31"/>
      <c r="L8" s="10"/>
    </row>
    <row r="9" spans="1:12" ht="27.6" x14ac:dyDescent="0.3">
      <c r="A9" s="9" t="s">
        <v>921</v>
      </c>
      <c r="B9" s="31" t="s">
        <v>876</v>
      </c>
      <c r="C9" s="31" t="s">
        <v>878</v>
      </c>
      <c r="D9" s="20" t="s">
        <v>920</v>
      </c>
      <c r="E9" s="7">
        <v>41662</v>
      </c>
      <c r="F9" s="7">
        <v>44675</v>
      </c>
      <c r="G9" s="13"/>
      <c r="H9" s="8">
        <f>DATE(YEAR(F9),MONTH(F9),DAY(F9)+1)</f>
        <v>44676</v>
      </c>
      <c r="I9" s="11">
        <f t="shared" ca="1" si="0"/>
        <v>-1</v>
      </c>
      <c r="J9" s="9" t="str">
        <f t="shared" ca="1" si="1"/>
        <v>OVERDUE</v>
      </c>
      <c r="K9" s="31"/>
      <c r="L9" s="10"/>
    </row>
    <row r="10" spans="1:12" ht="41.4" x14ac:dyDescent="0.3">
      <c r="A10" s="9" t="s">
        <v>922</v>
      </c>
      <c r="B10" s="31" t="s">
        <v>876</v>
      </c>
      <c r="C10" s="31" t="s">
        <v>879</v>
      </c>
      <c r="D10" s="20" t="s">
        <v>920</v>
      </c>
      <c r="E10" s="7">
        <v>41662</v>
      </c>
      <c r="F10" s="7">
        <v>44675</v>
      </c>
      <c r="G10" s="13"/>
      <c r="H10" s="8">
        <f>DATE(YEAR(F10),MONTH(F10),DAY(F10)+1)</f>
        <v>44676</v>
      </c>
      <c r="I10" s="11">
        <f t="shared" ca="1" si="0"/>
        <v>-1</v>
      </c>
      <c r="J10" s="9" t="str">
        <f t="shared" ca="1" si="1"/>
        <v>OVERDUE</v>
      </c>
      <c r="K10" s="31"/>
      <c r="L10" s="10"/>
    </row>
    <row r="11" spans="1:12" x14ac:dyDescent="0.3">
      <c r="A11" s="9" t="s">
        <v>923</v>
      </c>
      <c r="B11" s="31" t="s">
        <v>876</v>
      </c>
      <c r="C11" s="31" t="s">
        <v>880</v>
      </c>
      <c r="D11" s="20" t="s">
        <v>88</v>
      </c>
      <c r="E11" s="7">
        <v>41662</v>
      </c>
      <c r="F11" s="7">
        <v>44556</v>
      </c>
      <c r="G11" s="13"/>
      <c r="H11" s="8">
        <f>DATE(YEAR(F11)+1,MONTH(F11),DAY(F11)-1)</f>
        <v>44920</v>
      </c>
      <c r="I11" s="11">
        <f t="shared" ca="1" si="0"/>
        <v>243</v>
      </c>
      <c r="J11" s="9" t="str">
        <f t="shared" ca="1" si="1"/>
        <v>NOT DUE</v>
      </c>
      <c r="K11" s="31"/>
      <c r="L11" s="34"/>
    </row>
    <row r="12" spans="1:12" ht="27.6" x14ac:dyDescent="0.3">
      <c r="A12" s="9" t="s">
        <v>924</v>
      </c>
      <c r="B12" s="31" t="s">
        <v>881</v>
      </c>
      <c r="C12" s="31" t="s">
        <v>882</v>
      </c>
      <c r="D12" s="20" t="s">
        <v>593</v>
      </c>
      <c r="E12" s="7">
        <v>41662</v>
      </c>
      <c r="F12" s="7">
        <v>44674</v>
      </c>
      <c r="G12" s="7"/>
      <c r="H12" s="8">
        <f>DATE(YEAR(F12),MONTH(F12),DAY(F12)+7)</f>
        <v>44681</v>
      </c>
      <c r="I12" s="11">
        <f t="shared" ca="1" si="0"/>
        <v>4</v>
      </c>
      <c r="J12" s="9" t="str">
        <f t="shared" ca="1" si="1"/>
        <v>NOT DUE</v>
      </c>
      <c r="K12" s="31"/>
      <c r="L12" s="10"/>
    </row>
    <row r="13" spans="1:12" ht="41.4" x14ac:dyDescent="0.3">
      <c r="A13" s="9" t="s">
        <v>925</v>
      </c>
      <c r="B13" s="31" t="s">
        <v>883</v>
      </c>
      <c r="C13" s="31" t="s">
        <v>884</v>
      </c>
      <c r="D13" s="20" t="s">
        <v>920</v>
      </c>
      <c r="E13" s="7">
        <v>41662</v>
      </c>
      <c r="F13" s="7">
        <v>44675</v>
      </c>
      <c r="G13" s="13"/>
      <c r="H13" s="8">
        <f>DATE(YEAR(F13),MONTH(F13),DAY(F13)+1)</f>
        <v>44676</v>
      </c>
      <c r="I13" s="11">
        <f t="shared" ca="1" si="0"/>
        <v>-1</v>
      </c>
      <c r="J13" s="9" t="str">
        <f t="shared" ca="1" si="1"/>
        <v>OVERDUE</v>
      </c>
      <c r="K13" s="31"/>
      <c r="L13" s="10"/>
    </row>
    <row r="14" spans="1:12" ht="41.4" x14ac:dyDescent="0.3">
      <c r="A14" s="9" t="s">
        <v>926</v>
      </c>
      <c r="B14" s="31" t="s">
        <v>885</v>
      </c>
      <c r="C14" s="31" t="s">
        <v>886</v>
      </c>
      <c r="D14" s="20" t="s">
        <v>920</v>
      </c>
      <c r="E14" s="7">
        <v>41662</v>
      </c>
      <c r="F14" s="7">
        <v>44675</v>
      </c>
      <c r="G14" s="13"/>
      <c r="H14" s="8">
        <f>DATE(YEAR(F14),MONTH(F14),DAY(F14)+1)</f>
        <v>44676</v>
      </c>
      <c r="I14" s="11">
        <f t="shared" ca="1" si="0"/>
        <v>-1</v>
      </c>
      <c r="J14" s="9" t="str">
        <f t="shared" ca="1" si="1"/>
        <v>OVERDUE</v>
      </c>
      <c r="K14" s="31"/>
      <c r="L14" s="10"/>
    </row>
    <row r="15" spans="1:12" ht="69" x14ac:dyDescent="0.3">
      <c r="A15" s="9" t="s">
        <v>927</v>
      </c>
      <c r="B15" s="31" t="s">
        <v>887</v>
      </c>
      <c r="C15" s="31" t="s">
        <v>888</v>
      </c>
      <c r="D15" s="20" t="s">
        <v>920</v>
      </c>
      <c r="E15" s="7">
        <v>41662</v>
      </c>
      <c r="F15" s="7">
        <v>44675</v>
      </c>
      <c r="G15" s="13"/>
      <c r="H15" s="8">
        <f>DATE(YEAR(F15),MONTH(F15),DAY(F15)+1)</f>
        <v>44676</v>
      </c>
      <c r="I15" s="11">
        <f t="shared" ca="1" si="0"/>
        <v>-1</v>
      </c>
      <c r="J15" s="9" t="str">
        <f t="shared" ca="1" si="1"/>
        <v>OVERDUE</v>
      </c>
      <c r="K15" s="31"/>
      <c r="L15" s="10"/>
    </row>
    <row r="16" spans="1:12" ht="27.6" x14ac:dyDescent="0.3">
      <c r="A16" s="9" t="s">
        <v>928</v>
      </c>
      <c r="B16" s="31" t="s">
        <v>889</v>
      </c>
      <c r="C16" s="31" t="s">
        <v>890</v>
      </c>
      <c r="D16" s="20" t="s">
        <v>920</v>
      </c>
      <c r="E16" s="7">
        <v>41662</v>
      </c>
      <c r="F16" s="7">
        <v>44675</v>
      </c>
      <c r="G16" s="13"/>
      <c r="H16" s="8">
        <f>DATE(YEAR(F16),MONTH(F16),DAY(F16)+1)</f>
        <v>44676</v>
      </c>
      <c r="I16" s="11">
        <f t="shared" ca="1" si="0"/>
        <v>-1</v>
      </c>
      <c r="J16" s="9" t="str">
        <f t="shared" ca="1" si="1"/>
        <v>OVERDUE</v>
      </c>
      <c r="K16" s="31"/>
      <c r="L16" s="10"/>
    </row>
    <row r="17" spans="1:12" ht="27.6" x14ac:dyDescent="0.3">
      <c r="A17" s="9" t="s">
        <v>929</v>
      </c>
      <c r="B17" s="31" t="s">
        <v>876</v>
      </c>
      <c r="C17" s="31" t="s">
        <v>891</v>
      </c>
      <c r="D17" s="20" t="s">
        <v>920</v>
      </c>
      <c r="E17" s="7">
        <v>41662</v>
      </c>
      <c r="F17" s="7">
        <v>44675</v>
      </c>
      <c r="G17" s="13"/>
      <c r="H17" s="8">
        <f>DATE(YEAR(F17),MONTH(F17),DAY(F17)+1)</f>
        <v>44676</v>
      </c>
      <c r="I17" s="11">
        <f t="shared" ca="1" si="0"/>
        <v>-1</v>
      </c>
      <c r="J17" s="9" t="str">
        <f t="shared" ca="1" si="1"/>
        <v>OVERDUE</v>
      </c>
      <c r="K17" s="31"/>
      <c r="L17" s="10"/>
    </row>
    <row r="18" spans="1:12" ht="15" customHeight="1" x14ac:dyDescent="0.3">
      <c r="A18" s="9" t="s">
        <v>930</v>
      </c>
      <c r="B18" s="31" t="s">
        <v>892</v>
      </c>
      <c r="C18" s="31" t="s">
        <v>893</v>
      </c>
      <c r="D18" s="20" t="s">
        <v>1</v>
      </c>
      <c r="E18" s="7">
        <v>41662</v>
      </c>
      <c r="F18" s="7">
        <v>44556</v>
      </c>
      <c r="G18" s="13"/>
      <c r="H18" s="8">
        <f>DATE(YEAR(F18),MONTH(F18)+6,DAY(F18)-1)</f>
        <v>44737</v>
      </c>
      <c r="I18" s="11">
        <f t="shared" ca="1" si="0"/>
        <v>60</v>
      </c>
      <c r="J18" s="9" t="str">
        <f t="shared" ca="1" si="1"/>
        <v>NOT DUE</v>
      </c>
      <c r="K18" s="31"/>
      <c r="L18" s="10"/>
    </row>
    <row r="19" spans="1:12" ht="27.6" x14ac:dyDescent="0.3">
      <c r="A19" s="9" t="s">
        <v>931</v>
      </c>
      <c r="B19" s="31" t="s">
        <v>894</v>
      </c>
      <c r="C19" s="31" t="s">
        <v>895</v>
      </c>
      <c r="D19" s="20" t="s">
        <v>1</v>
      </c>
      <c r="E19" s="7">
        <v>41662</v>
      </c>
      <c r="F19" s="7">
        <v>44556</v>
      </c>
      <c r="G19" s="13"/>
      <c r="H19" s="8">
        <f>DATE(YEAR(F19),MONTH(F19)+6,DAY(F19)-1)</f>
        <v>44737</v>
      </c>
      <c r="I19" s="11">
        <f t="shared" ca="1" si="0"/>
        <v>60</v>
      </c>
      <c r="J19" s="9" t="str">
        <f t="shared" ca="1" si="1"/>
        <v>NOT DUE</v>
      </c>
      <c r="K19" s="31"/>
      <c r="L19" s="10"/>
    </row>
    <row r="20" spans="1:12" ht="41.4" x14ac:dyDescent="0.3">
      <c r="A20" s="9" t="s">
        <v>932</v>
      </c>
      <c r="B20" s="31" t="s">
        <v>896</v>
      </c>
      <c r="C20" s="31" t="s">
        <v>897</v>
      </c>
      <c r="D20" s="20" t="s">
        <v>1</v>
      </c>
      <c r="E20" s="7">
        <v>41662</v>
      </c>
      <c r="F20" s="7">
        <v>44556</v>
      </c>
      <c r="G20" s="13"/>
      <c r="H20" s="8">
        <f>DATE(YEAR(F20),MONTH(F20)+6,DAY(F20)-1)</f>
        <v>44737</v>
      </c>
      <c r="I20" s="11">
        <f t="shared" ca="1" si="0"/>
        <v>60</v>
      </c>
      <c r="J20" s="9" t="str">
        <f t="shared" ca="1" si="1"/>
        <v>NOT DUE</v>
      </c>
      <c r="K20" s="31"/>
      <c r="L20" s="10"/>
    </row>
    <row r="21" spans="1:12" ht="41.4" x14ac:dyDescent="0.3">
      <c r="A21" s="9" t="s">
        <v>933</v>
      </c>
      <c r="B21" s="31" t="s">
        <v>898</v>
      </c>
      <c r="C21" s="31" t="s">
        <v>897</v>
      </c>
      <c r="D21" s="20" t="s">
        <v>1</v>
      </c>
      <c r="E21" s="7">
        <v>41662</v>
      </c>
      <c r="F21" s="7">
        <v>44556</v>
      </c>
      <c r="G21" s="13"/>
      <c r="H21" s="8">
        <f>DATE(YEAR(F21),MONTH(F21)+6,DAY(F21)-1)</f>
        <v>44737</v>
      </c>
      <c r="I21" s="11">
        <f t="shared" ca="1" si="0"/>
        <v>60</v>
      </c>
      <c r="J21" s="9" t="str">
        <f t="shared" ca="1" si="1"/>
        <v>NOT DUE</v>
      </c>
      <c r="K21" s="31"/>
      <c r="L21" s="10"/>
    </row>
    <row r="22" spans="1:12" ht="27.6" x14ac:dyDescent="0.3">
      <c r="A22" s="9" t="s">
        <v>934</v>
      </c>
      <c r="B22" s="31" t="s">
        <v>899</v>
      </c>
      <c r="C22" s="31" t="s">
        <v>900</v>
      </c>
      <c r="D22" s="20" t="s">
        <v>1</v>
      </c>
      <c r="E22" s="7">
        <v>41662</v>
      </c>
      <c r="F22" s="7">
        <v>44556</v>
      </c>
      <c r="G22" s="13"/>
      <c r="H22" s="8">
        <f>DATE(YEAR(F22),MONTH(F22)+6,DAY(F22)-1)</f>
        <v>44737</v>
      </c>
      <c r="I22" s="11">
        <f t="shared" ca="1" si="0"/>
        <v>60</v>
      </c>
      <c r="J22" s="9" t="str">
        <f t="shared" ca="1" si="1"/>
        <v>NOT DUE</v>
      </c>
      <c r="K22" s="31"/>
      <c r="L22" s="10"/>
    </row>
    <row r="23" spans="1:12" ht="55.2" x14ac:dyDescent="0.3">
      <c r="A23" s="9" t="s">
        <v>935</v>
      </c>
      <c r="B23" s="31" t="s">
        <v>901</v>
      </c>
      <c r="C23" s="31" t="s">
        <v>877</v>
      </c>
      <c r="D23" s="20" t="s">
        <v>88</v>
      </c>
      <c r="E23" s="7">
        <v>41662</v>
      </c>
      <c r="F23" s="7">
        <v>44556</v>
      </c>
      <c r="G23" s="13"/>
      <c r="H23" s="8">
        <f>DATE(YEAR(F23)+1,MONTH(F23),DAY(F23)-1)</f>
        <v>44920</v>
      </c>
      <c r="I23" s="11">
        <f t="shared" ca="1" si="0"/>
        <v>243</v>
      </c>
      <c r="J23" s="9" t="str">
        <f t="shared" ca="1" si="1"/>
        <v>NOT DUE</v>
      </c>
      <c r="K23" s="31"/>
      <c r="L23" s="34"/>
    </row>
    <row r="24" spans="1:12" ht="27.6" x14ac:dyDescent="0.3">
      <c r="A24" s="9" t="s">
        <v>936</v>
      </c>
      <c r="B24" s="31" t="s">
        <v>901</v>
      </c>
      <c r="C24" s="31" t="s">
        <v>902</v>
      </c>
      <c r="D24" s="20" t="s">
        <v>88</v>
      </c>
      <c r="E24" s="7">
        <v>41662</v>
      </c>
      <c r="F24" s="7">
        <v>44556</v>
      </c>
      <c r="G24" s="13"/>
      <c r="H24" s="8">
        <f>DATE(YEAR(F24)+1,MONTH(F24),DAY(F24)-1)</f>
        <v>44920</v>
      </c>
      <c r="I24" s="11">
        <f t="shared" ca="1" si="0"/>
        <v>243</v>
      </c>
      <c r="J24" s="9" t="str">
        <f t="shared" ca="1" si="1"/>
        <v>NOT DUE</v>
      </c>
      <c r="K24" s="31"/>
      <c r="L24" s="34"/>
    </row>
    <row r="25" spans="1:12" ht="27.6" x14ac:dyDescent="0.3">
      <c r="A25" s="9" t="s">
        <v>937</v>
      </c>
      <c r="B25" s="31" t="s">
        <v>903</v>
      </c>
      <c r="C25" s="31" t="s">
        <v>904</v>
      </c>
      <c r="D25" s="20" t="s">
        <v>88</v>
      </c>
      <c r="E25" s="7">
        <v>41662</v>
      </c>
      <c r="F25" s="7">
        <v>44556</v>
      </c>
      <c r="G25" s="13"/>
      <c r="H25" s="8">
        <f>DATE(YEAR(F25)+1,MONTH(F25),DAY(F25)-1)</f>
        <v>44920</v>
      </c>
      <c r="I25" s="11">
        <f t="shared" ca="1" si="0"/>
        <v>243</v>
      </c>
      <c r="J25" s="9" t="str">
        <f t="shared" ca="1" si="1"/>
        <v>NOT DUE</v>
      </c>
      <c r="K25" s="31"/>
      <c r="L25" s="34"/>
    </row>
    <row r="26" spans="1:12" x14ac:dyDescent="0.3">
      <c r="A26" s="9" t="s">
        <v>938</v>
      </c>
      <c r="B26" s="31" t="s">
        <v>905</v>
      </c>
      <c r="C26" s="31" t="s">
        <v>906</v>
      </c>
      <c r="D26" s="20" t="s">
        <v>88</v>
      </c>
      <c r="E26" s="7">
        <v>41662</v>
      </c>
      <c r="F26" s="7">
        <v>44556</v>
      </c>
      <c r="G26" s="13"/>
      <c r="H26" s="8">
        <f>DATE(YEAR(F26)+1,MONTH(F26),DAY(F26)-1)</f>
        <v>44920</v>
      </c>
      <c r="I26" s="11">
        <f t="shared" ca="1" si="0"/>
        <v>243</v>
      </c>
      <c r="J26" s="9" t="str">
        <f t="shared" ca="1" si="1"/>
        <v>NOT DUE</v>
      </c>
      <c r="K26" s="31"/>
      <c r="L26" s="34"/>
    </row>
    <row r="27" spans="1:12" ht="27.6" x14ac:dyDescent="0.3">
      <c r="A27" s="9" t="s">
        <v>939</v>
      </c>
      <c r="B27" s="31" t="s">
        <v>907</v>
      </c>
      <c r="C27" s="31" t="s">
        <v>908</v>
      </c>
      <c r="D27" s="20" t="s">
        <v>88</v>
      </c>
      <c r="E27" s="7">
        <v>41662</v>
      </c>
      <c r="F27" s="7">
        <v>44556</v>
      </c>
      <c r="G27" s="13"/>
      <c r="H27" s="8">
        <f>DATE(YEAR(F27)+1,MONTH(F27),DAY(F27)-1)</f>
        <v>44920</v>
      </c>
      <c r="I27" s="11">
        <f t="shared" ca="1" si="0"/>
        <v>243</v>
      </c>
      <c r="J27" s="9" t="str">
        <f t="shared" ca="1" si="1"/>
        <v>NOT DUE</v>
      </c>
      <c r="K27" s="31"/>
      <c r="L27" s="34"/>
    </row>
    <row r="28" spans="1:12" ht="41.4" x14ac:dyDescent="0.3">
      <c r="A28" s="9" t="s">
        <v>940</v>
      </c>
      <c r="B28" s="31" t="s">
        <v>901</v>
      </c>
      <c r="C28" s="31" t="s">
        <v>879</v>
      </c>
      <c r="D28" s="20" t="s">
        <v>920</v>
      </c>
      <c r="E28" s="7">
        <v>41662</v>
      </c>
      <c r="F28" s="7">
        <v>44675</v>
      </c>
      <c r="G28" s="13"/>
      <c r="H28" s="8">
        <f>DATE(YEAR(F28),MONTH(F28),DAY(F28)+1)</f>
        <v>44676</v>
      </c>
      <c r="I28" s="11">
        <f t="shared" ca="1" si="0"/>
        <v>-1</v>
      </c>
      <c r="J28" s="9" t="str">
        <f t="shared" ca="1" si="1"/>
        <v>OVERDUE</v>
      </c>
      <c r="K28" s="31"/>
      <c r="L28" s="10"/>
    </row>
    <row r="29" spans="1:12" ht="27.6" x14ac:dyDescent="0.3">
      <c r="A29" s="9" t="s">
        <v>941</v>
      </c>
      <c r="B29" s="31" t="s">
        <v>909</v>
      </c>
      <c r="C29" s="31" t="s">
        <v>882</v>
      </c>
      <c r="D29" s="20" t="s">
        <v>593</v>
      </c>
      <c r="E29" s="7">
        <v>41662</v>
      </c>
      <c r="F29" s="7">
        <v>44674</v>
      </c>
      <c r="G29" s="13"/>
      <c r="H29" s="8">
        <f>DATE(YEAR(F29),MONTH(F29),DAY(F29)+7)</f>
        <v>44681</v>
      </c>
      <c r="I29" s="11">
        <f t="shared" ca="1" si="0"/>
        <v>4</v>
      </c>
      <c r="J29" s="9" t="str">
        <f t="shared" ca="1" si="1"/>
        <v>NOT DUE</v>
      </c>
      <c r="K29" s="31"/>
      <c r="L29" s="10"/>
    </row>
    <row r="30" spans="1:12" ht="55.2" x14ac:dyDescent="0.3">
      <c r="A30" s="9" t="s">
        <v>942</v>
      </c>
      <c r="B30" s="31" t="s">
        <v>910</v>
      </c>
      <c r="C30" s="31" t="s">
        <v>877</v>
      </c>
      <c r="D30" s="20" t="s">
        <v>1</v>
      </c>
      <c r="E30" s="7">
        <v>41662</v>
      </c>
      <c r="F30" s="7">
        <v>44556</v>
      </c>
      <c r="G30" s="13"/>
      <c r="H30" s="8">
        <f>DATE(YEAR(F30),MONTH(F30)+6,DAY(F30)-1)</f>
        <v>44737</v>
      </c>
      <c r="I30" s="11">
        <f t="shared" ca="1" si="0"/>
        <v>60</v>
      </c>
      <c r="J30" s="9" t="str">
        <f t="shared" ca="1" si="1"/>
        <v>NOT DUE</v>
      </c>
      <c r="K30" s="31"/>
      <c r="L30" s="10"/>
    </row>
    <row r="31" spans="1:12" ht="41.4" x14ac:dyDescent="0.3">
      <c r="A31" s="9" t="s">
        <v>943</v>
      </c>
      <c r="B31" s="31" t="s">
        <v>910</v>
      </c>
      <c r="C31" s="31" t="s">
        <v>879</v>
      </c>
      <c r="D31" s="20" t="s">
        <v>920</v>
      </c>
      <c r="E31" s="7">
        <v>41662</v>
      </c>
      <c r="F31" s="7">
        <v>44675</v>
      </c>
      <c r="G31" s="13"/>
      <c r="H31" s="8">
        <f>DATE(YEAR(F31),MONTH(F31),DAY(F31)+1)</f>
        <v>44676</v>
      </c>
      <c r="I31" s="11">
        <f t="shared" ca="1" si="0"/>
        <v>-1</v>
      </c>
      <c r="J31" s="9" t="str">
        <f t="shared" ca="1" si="1"/>
        <v>OVERDUE</v>
      </c>
      <c r="K31" s="31"/>
      <c r="L31" s="10"/>
    </row>
    <row r="32" spans="1:12" x14ac:dyDescent="0.3">
      <c r="A32" s="9" t="s">
        <v>944</v>
      </c>
      <c r="B32" s="31" t="s">
        <v>910</v>
      </c>
      <c r="C32" s="31" t="s">
        <v>880</v>
      </c>
      <c r="D32" s="20" t="s">
        <v>88</v>
      </c>
      <c r="E32" s="7">
        <v>41662</v>
      </c>
      <c r="F32" s="7">
        <v>44651</v>
      </c>
      <c r="G32" s="13"/>
      <c r="H32" s="8">
        <f>DATE(YEAR(F32)+1,MONTH(F32),DAY(F32)-1)</f>
        <v>45015</v>
      </c>
      <c r="I32" s="11">
        <f t="shared" ca="1" si="0"/>
        <v>338</v>
      </c>
      <c r="J32" s="9" t="str">
        <f t="shared" ca="1" si="1"/>
        <v>NOT DUE</v>
      </c>
      <c r="K32" s="31"/>
      <c r="L32" s="34"/>
    </row>
    <row r="33" spans="1:12" ht="41.4" x14ac:dyDescent="0.3">
      <c r="A33" s="9" t="s">
        <v>945</v>
      </c>
      <c r="B33" s="31" t="s">
        <v>910</v>
      </c>
      <c r="C33" s="31" t="s">
        <v>911</v>
      </c>
      <c r="D33" s="20" t="s">
        <v>920</v>
      </c>
      <c r="E33" s="7">
        <v>41662</v>
      </c>
      <c r="F33" s="7">
        <v>44675</v>
      </c>
      <c r="G33" s="13"/>
      <c r="H33" s="8">
        <f>DATE(YEAR(F33),MONTH(F33),DAY(F33)+1)</f>
        <v>44676</v>
      </c>
      <c r="I33" s="11">
        <f t="shared" ca="1" si="0"/>
        <v>-1</v>
      </c>
      <c r="J33" s="9" t="str">
        <f t="shared" ca="1" si="1"/>
        <v>OVERDUE</v>
      </c>
      <c r="K33" s="31"/>
      <c r="L33" s="10"/>
    </row>
    <row r="34" spans="1:12" ht="41.4" x14ac:dyDescent="0.3">
      <c r="A34" s="9" t="s">
        <v>946</v>
      </c>
      <c r="B34" s="31" t="s">
        <v>910</v>
      </c>
      <c r="C34" s="31" t="s">
        <v>912</v>
      </c>
      <c r="D34" s="20" t="s">
        <v>920</v>
      </c>
      <c r="E34" s="7">
        <v>41662</v>
      </c>
      <c r="F34" s="7">
        <v>44675</v>
      </c>
      <c r="G34" s="13"/>
      <c r="H34" s="8">
        <f>DATE(YEAR(F34),MONTH(F34),DAY(F34)+1)</f>
        <v>44676</v>
      </c>
      <c r="I34" s="11">
        <f t="shared" ca="1" si="0"/>
        <v>-1</v>
      </c>
      <c r="J34" s="9" t="str">
        <f t="shared" ca="1" si="1"/>
        <v>OVERDUE</v>
      </c>
      <c r="K34" s="31"/>
      <c r="L34" s="10"/>
    </row>
    <row r="35" spans="1:12" ht="55.2" x14ac:dyDescent="0.3">
      <c r="A35" s="9" t="s">
        <v>947</v>
      </c>
      <c r="B35" s="31" t="s">
        <v>910</v>
      </c>
      <c r="C35" s="31" t="s">
        <v>913</v>
      </c>
      <c r="D35" s="20" t="s">
        <v>920</v>
      </c>
      <c r="E35" s="7">
        <v>41662</v>
      </c>
      <c r="F35" s="7">
        <v>44675</v>
      </c>
      <c r="G35" s="13"/>
      <c r="H35" s="8">
        <f>DATE(YEAR(F35),MONTH(F35),DAY(F35)+1)</f>
        <v>44676</v>
      </c>
      <c r="I35" s="11">
        <f t="shared" ca="1" si="0"/>
        <v>-1</v>
      </c>
      <c r="J35" s="9" t="str">
        <f t="shared" ca="1" si="1"/>
        <v>OVERDUE</v>
      </c>
      <c r="K35" s="31"/>
      <c r="L35" s="10"/>
    </row>
    <row r="36" spans="1:12" ht="27.6" x14ac:dyDescent="0.3">
      <c r="A36" s="9" t="s">
        <v>948</v>
      </c>
      <c r="B36" s="31" t="s">
        <v>910</v>
      </c>
      <c r="C36" s="31" t="s">
        <v>914</v>
      </c>
      <c r="D36" s="20" t="s">
        <v>920</v>
      </c>
      <c r="E36" s="7">
        <v>41662</v>
      </c>
      <c r="F36" s="7">
        <v>44675</v>
      </c>
      <c r="G36" s="13"/>
      <c r="H36" s="8">
        <f>DATE(YEAR(F36),MONTH(F36),DAY(F36)+1)</f>
        <v>44676</v>
      </c>
      <c r="I36" s="11">
        <f t="shared" ca="1" si="0"/>
        <v>-1</v>
      </c>
      <c r="J36" s="9" t="str">
        <f t="shared" ca="1" si="1"/>
        <v>OVERDUE</v>
      </c>
      <c r="K36" s="31"/>
      <c r="L36" s="10"/>
    </row>
    <row r="37" spans="1:12" ht="27.6" x14ac:dyDescent="0.3">
      <c r="A37" s="9" t="s">
        <v>949</v>
      </c>
      <c r="B37" s="31" t="s">
        <v>910</v>
      </c>
      <c r="C37" s="31" t="s">
        <v>915</v>
      </c>
      <c r="D37" s="20" t="s">
        <v>920</v>
      </c>
      <c r="E37" s="7">
        <v>41662</v>
      </c>
      <c r="F37" s="7">
        <v>44675</v>
      </c>
      <c r="G37" s="13"/>
      <c r="H37" s="8">
        <f>DATE(YEAR(F37),MONTH(F37),DAY(F37)+1)</f>
        <v>44676</v>
      </c>
      <c r="I37" s="11">
        <f t="shared" ca="1" si="0"/>
        <v>-1</v>
      </c>
      <c r="J37" s="9" t="str">
        <f t="shared" ca="1" si="1"/>
        <v>OVERDUE</v>
      </c>
      <c r="K37" s="31"/>
      <c r="L37" s="10"/>
    </row>
    <row r="38" spans="1:12" ht="27.6" x14ac:dyDescent="0.3">
      <c r="A38" s="9" t="s">
        <v>950</v>
      </c>
      <c r="B38" s="31" t="s">
        <v>910</v>
      </c>
      <c r="C38" s="31" t="s">
        <v>916</v>
      </c>
      <c r="D38" s="20" t="s">
        <v>1</v>
      </c>
      <c r="E38" s="7">
        <v>41662</v>
      </c>
      <c r="F38" s="7">
        <v>44556</v>
      </c>
      <c r="G38" s="13"/>
      <c r="H38" s="8">
        <f>DATE(YEAR(F38),MONTH(F38)+6,DAY(F38)-1)</f>
        <v>44737</v>
      </c>
      <c r="I38" s="11">
        <f t="shared" ca="1" si="0"/>
        <v>60</v>
      </c>
      <c r="J38" s="9" t="str">
        <f t="shared" ca="1" si="1"/>
        <v>NOT DUE</v>
      </c>
      <c r="K38" s="31"/>
      <c r="L38" s="10"/>
    </row>
    <row r="39" spans="1:12" x14ac:dyDescent="0.3">
      <c r="A39" s="9" t="s">
        <v>951</v>
      </c>
      <c r="B39" s="31" t="s">
        <v>910</v>
      </c>
      <c r="C39" s="31" t="s">
        <v>917</v>
      </c>
      <c r="D39" s="20" t="s">
        <v>1</v>
      </c>
      <c r="E39" s="7">
        <v>41662</v>
      </c>
      <c r="F39" s="7">
        <v>44556</v>
      </c>
      <c r="G39" s="13"/>
      <c r="H39" s="8">
        <f>DATE(YEAR(F39),MONTH(F39)+6,DAY(F39)-1)</f>
        <v>44737</v>
      </c>
      <c r="I39" s="11">
        <f t="shared" ca="1" si="0"/>
        <v>60</v>
      </c>
      <c r="J39" s="9" t="str">
        <f t="shared" ca="1" si="1"/>
        <v>NOT DUE</v>
      </c>
      <c r="K39" s="31"/>
      <c r="L39" s="10"/>
    </row>
    <row r="40" spans="1:12" ht="55.2" x14ac:dyDescent="0.3">
      <c r="A40" s="9" t="s">
        <v>952</v>
      </c>
      <c r="B40" s="31" t="s">
        <v>918</v>
      </c>
      <c r="C40" s="31" t="s">
        <v>877</v>
      </c>
      <c r="D40" s="20" t="s">
        <v>1</v>
      </c>
      <c r="E40" s="7">
        <v>41662</v>
      </c>
      <c r="F40" s="7">
        <v>44556</v>
      </c>
      <c r="G40" s="13"/>
      <c r="H40" s="8">
        <f>DATE(YEAR(F40),MONTH(F40)+6,DAY(F40)-1)</f>
        <v>44737</v>
      </c>
      <c r="I40" s="11">
        <f t="shared" ca="1" si="0"/>
        <v>60</v>
      </c>
      <c r="J40" s="9" t="str">
        <f t="shared" ca="1" si="1"/>
        <v>NOT DUE</v>
      </c>
      <c r="K40" s="31"/>
      <c r="L40" s="10"/>
    </row>
    <row r="41" spans="1:12" ht="41.4" x14ac:dyDescent="0.3">
      <c r="A41" s="9" t="s">
        <v>953</v>
      </c>
      <c r="B41" s="31" t="s">
        <v>918</v>
      </c>
      <c r="C41" s="31" t="s">
        <v>879</v>
      </c>
      <c r="D41" s="20" t="s">
        <v>920</v>
      </c>
      <c r="E41" s="7">
        <v>41662</v>
      </c>
      <c r="F41" s="7">
        <v>44675</v>
      </c>
      <c r="G41" s="13"/>
      <c r="H41" s="8">
        <f>DATE(YEAR(F41),MONTH(F41),DAY(F41)+1)</f>
        <v>44676</v>
      </c>
      <c r="I41" s="11">
        <f t="shared" ca="1" si="0"/>
        <v>-1</v>
      </c>
      <c r="J41" s="9" t="str">
        <f t="shared" ca="1" si="1"/>
        <v>OVERDUE</v>
      </c>
      <c r="K41" s="31"/>
      <c r="L41" s="10"/>
    </row>
    <row r="42" spans="1:12" x14ac:dyDescent="0.3">
      <c r="A42" s="9" t="s">
        <v>954</v>
      </c>
      <c r="B42" s="31" t="s">
        <v>918</v>
      </c>
      <c r="C42" s="31" t="s">
        <v>880</v>
      </c>
      <c r="D42" s="20" t="s">
        <v>88</v>
      </c>
      <c r="E42" s="7">
        <v>41662</v>
      </c>
      <c r="F42" s="7">
        <v>44556</v>
      </c>
      <c r="G42" s="13"/>
      <c r="H42" s="8">
        <f>DATE(YEAR(F42)+1,MONTH(F42),DAY(F42)-1)</f>
        <v>44920</v>
      </c>
      <c r="I42" s="11">
        <f t="shared" ca="1" si="0"/>
        <v>243</v>
      </c>
      <c r="J42" s="9" t="str">
        <f t="shared" ca="1" si="1"/>
        <v>NOT DUE</v>
      </c>
      <c r="K42" s="31"/>
      <c r="L42" s="34"/>
    </row>
    <row r="43" spans="1:12" x14ac:dyDescent="0.3">
      <c r="A43" s="111"/>
    </row>
    <row r="44" spans="1:12" x14ac:dyDescent="0.3">
      <c r="A44" s="111"/>
    </row>
    <row r="45" spans="1:12" x14ac:dyDescent="0.3">
      <c r="A45" s="111"/>
    </row>
    <row r="46" spans="1:12" x14ac:dyDescent="0.3">
      <c r="A46" s="111"/>
      <c r="B46" s="112" t="s">
        <v>2808</v>
      </c>
      <c r="C46" s="113"/>
      <c r="D46" s="117" t="s">
        <v>2807</v>
      </c>
      <c r="H46" s="112" t="s">
        <v>2806</v>
      </c>
      <c r="I46" s="114"/>
    </row>
    <row r="47" spans="1:12" x14ac:dyDescent="0.3">
      <c r="A47" s="111"/>
      <c r="E47" s="115"/>
      <c r="F47" s="115"/>
      <c r="I47" s="115"/>
      <c r="J47" s="115"/>
    </row>
    <row r="48" spans="1:12" x14ac:dyDescent="0.3">
      <c r="A48" s="111"/>
      <c r="C48" s="122" t="s">
        <v>3259</v>
      </c>
      <c r="E48" s="149" t="s">
        <v>3290</v>
      </c>
      <c r="F48" s="149"/>
      <c r="G48" s="149"/>
      <c r="I48" s="149" t="s">
        <v>3269</v>
      </c>
      <c r="J48" s="149"/>
      <c r="K48" s="149"/>
    </row>
    <row r="49" spans="1:11" x14ac:dyDescent="0.3">
      <c r="A49" s="111"/>
      <c r="C49" s="116" t="s">
        <v>3230</v>
      </c>
      <c r="E49" s="150" t="s">
        <v>2454</v>
      </c>
      <c r="F49" s="150"/>
      <c r="G49" s="150"/>
      <c r="I49" s="151" t="s">
        <v>2805</v>
      </c>
      <c r="J49" s="151"/>
      <c r="K49" s="151"/>
    </row>
    <row r="50" spans="1:11" x14ac:dyDescent="0.3">
      <c r="A50" s="111"/>
    </row>
  </sheetData>
  <sheetProtection selectLockedCells="1"/>
  <mergeCells count="13">
    <mergeCell ref="E48:G48"/>
    <mergeCell ref="I48:K48"/>
    <mergeCell ref="E49:G49"/>
    <mergeCell ref="I49:K49"/>
    <mergeCell ref="A4:B4"/>
    <mergeCell ref="D4:E4"/>
    <mergeCell ref="A5:B5"/>
    <mergeCell ref="A1:B1"/>
    <mergeCell ref="D1:E1"/>
    <mergeCell ref="A2:B2"/>
    <mergeCell ref="D2:E2"/>
    <mergeCell ref="A3:B3"/>
    <mergeCell ref="D3:E3"/>
  </mergeCells>
  <conditionalFormatting sqref="J8:J42">
    <cfRule type="cellIs" dxfId="184" priority="1" operator="equal">
      <formula>"overdue"</formula>
    </cfRule>
  </conditionalFormatting>
  <pageMargins left="0.7" right="0.7" top="0.75" bottom="0.75" header="0.3" footer="0.3"/>
  <pageSetup paperSize="9"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FF00"/>
  </sheetPr>
  <dimension ref="A1:L54"/>
  <sheetViews>
    <sheetView topLeftCell="A37" workbookViewId="0">
      <selection activeCell="F40" sqref="F40"/>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1516</v>
      </c>
      <c r="D3" s="148" t="s">
        <v>8</v>
      </c>
      <c r="E3" s="148"/>
      <c r="F3" s="3" t="s">
        <v>2415</v>
      </c>
    </row>
    <row r="4" spans="1:12" ht="18" customHeight="1" x14ac:dyDescent="0.3">
      <c r="A4" s="147" t="s">
        <v>21</v>
      </c>
      <c r="B4" s="147"/>
      <c r="C4" s="17"/>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1912</v>
      </c>
      <c r="B8" s="31" t="s">
        <v>1533</v>
      </c>
      <c r="C8" s="31" t="s">
        <v>1860</v>
      </c>
      <c r="D8" s="20" t="s">
        <v>1564</v>
      </c>
      <c r="E8" s="7">
        <v>41662</v>
      </c>
      <c r="F8" s="7">
        <v>44647</v>
      </c>
      <c r="G8" s="13"/>
      <c r="H8" s="8">
        <f>EDATE(F8-1,1)</f>
        <v>44677</v>
      </c>
      <c r="I8" s="11">
        <f t="shared" ref="I8" ca="1" si="0">IF(ISBLANK(H8),"",H8-DATE(YEAR(NOW()),MONTH(NOW()),DAY(NOW())))</f>
        <v>0</v>
      </c>
      <c r="J8" s="9" t="str">
        <f t="shared" ref="J8" ca="1" si="1">IF(I8="","",IF(I8&lt;0,"OVERDUE","NOT DUE"))</f>
        <v>NOT DUE</v>
      </c>
      <c r="K8" s="31"/>
      <c r="L8" s="10"/>
    </row>
    <row r="9" spans="1:12" x14ac:dyDescent="0.3">
      <c r="A9" s="9" t="s">
        <v>1913</v>
      </c>
      <c r="B9" s="31" t="s">
        <v>1534</v>
      </c>
      <c r="C9" s="31" t="s">
        <v>1841</v>
      </c>
      <c r="D9" s="20" t="s">
        <v>1564</v>
      </c>
      <c r="E9" s="7">
        <v>41662</v>
      </c>
      <c r="F9" s="7">
        <v>44647</v>
      </c>
      <c r="G9" s="13"/>
      <c r="H9" s="8">
        <f>EDATE(F9-1,1)</f>
        <v>44677</v>
      </c>
      <c r="I9" s="11">
        <f t="shared" ref="I9:I46" ca="1" si="2">IF(ISBLANK(H9),"",H9-DATE(YEAR(NOW()),MONTH(NOW()),DAY(NOW())))</f>
        <v>0</v>
      </c>
      <c r="J9" s="9" t="str">
        <f t="shared" ref="J9:J46" ca="1" si="3">IF(I9="","",IF(I9&lt;0,"OVERDUE","NOT DUE"))</f>
        <v>NOT DUE</v>
      </c>
      <c r="K9" s="31"/>
      <c r="L9" s="10"/>
    </row>
    <row r="10" spans="1:12" x14ac:dyDescent="0.3">
      <c r="A10" s="9" t="s">
        <v>1914</v>
      </c>
      <c r="B10" s="31" t="s">
        <v>1534</v>
      </c>
      <c r="C10" s="31" t="s">
        <v>1863</v>
      </c>
      <c r="D10" s="20" t="s">
        <v>1856</v>
      </c>
      <c r="E10" s="7">
        <v>41662</v>
      </c>
      <c r="F10" s="108">
        <v>44556</v>
      </c>
      <c r="G10" s="13"/>
      <c r="H10" s="8">
        <f>DATE(YEAR(F10)+1,MONTH(F10),DAY(F10)-1)</f>
        <v>44920</v>
      </c>
      <c r="I10" s="11">
        <f t="shared" ref="I10" ca="1" si="4">IF(ISBLANK(H10),"",H10-DATE(YEAR(NOW()),MONTH(NOW()),DAY(NOW())))</f>
        <v>243</v>
      </c>
      <c r="J10" s="9" t="str">
        <f t="shared" ca="1" si="3"/>
        <v>NOT DUE</v>
      </c>
      <c r="K10" s="31"/>
      <c r="L10" s="34"/>
    </row>
    <row r="11" spans="1:12" ht="27.6" x14ac:dyDescent="0.3">
      <c r="A11" s="9" t="s">
        <v>1915</v>
      </c>
      <c r="B11" s="31" t="s">
        <v>1535</v>
      </c>
      <c r="C11" s="31" t="s">
        <v>1864</v>
      </c>
      <c r="D11" s="20" t="s">
        <v>1564</v>
      </c>
      <c r="E11" s="7">
        <v>41662</v>
      </c>
      <c r="F11" s="7">
        <v>44647</v>
      </c>
      <c r="G11" s="13"/>
      <c r="H11" s="8">
        <f t="shared" ref="H11:H19" si="5">EDATE(F11-1,1)</f>
        <v>44677</v>
      </c>
      <c r="I11" s="11">
        <f t="shared" ca="1" si="2"/>
        <v>0</v>
      </c>
      <c r="J11" s="9" t="str">
        <f t="shared" ca="1" si="3"/>
        <v>NOT DUE</v>
      </c>
      <c r="K11" s="31"/>
      <c r="L11" s="10"/>
    </row>
    <row r="12" spans="1:12" x14ac:dyDescent="0.3">
      <c r="A12" s="9" t="s">
        <v>1916</v>
      </c>
      <c r="B12" s="31" t="s">
        <v>1536</v>
      </c>
      <c r="C12" s="31" t="s">
        <v>1841</v>
      </c>
      <c r="D12" s="20" t="s">
        <v>1564</v>
      </c>
      <c r="E12" s="7">
        <v>41662</v>
      </c>
      <c r="F12" s="7">
        <v>44647</v>
      </c>
      <c r="G12" s="13"/>
      <c r="H12" s="8">
        <f t="shared" si="5"/>
        <v>44677</v>
      </c>
      <c r="I12" s="11">
        <f t="shared" ca="1" si="2"/>
        <v>0</v>
      </c>
      <c r="J12" s="9" t="str">
        <f t="shared" ca="1" si="3"/>
        <v>NOT DUE</v>
      </c>
      <c r="K12" s="31"/>
      <c r="L12" s="34"/>
    </row>
    <row r="13" spans="1:12" x14ac:dyDescent="0.3">
      <c r="A13" s="9" t="s">
        <v>1917</v>
      </c>
      <c r="B13" s="31" t="s">
        <v>1537</v>
      </c>
      <c r="C13" s="31" t="s">
        <v>1841</v>
      </c>
      <c r="D13" s="20" t="s">
        <v>1564</v>
      </c>
      <c r="E13" s="7">
        <v>41662</v>
      </c>
      <c r="F13" s="7">
        <v>44647</v>
      </c>
      <c r="G13" s="13"/>
      <c r="H13" s="8">
        <f t="shared" si="5"/>
        <v>44677</v>
      </c>
      <c r="I13" s="11">
        <f t="shared" ca="1" si="2"/>
        <v>0</v>
      </c>
      <c r="J13" s="9" t="str">
        <f t="shared" ca="1" si="3"/>
        <v>NOT DUE</v>
      </c>
      <c r="K13" s="31"/>
      <c r="L13" s="10"/>
    </row>
    <row r="14" spans="1:12" x14ac:dyDescent="0.3">
      <c r="A14" s="9" t="s">
        <v>1918</v>
      </c>
      <c r="B14" s="31" t="s">
        <v>1538</v>
      </c>
      <c r="C14" s="31" t="s">
        <v>1841</v>
      </c>
      <c r="D14" s="20" t="s">
        <v>1564</v>
      </c>
      <c r="E14" s="7">
        <v>41662</v>
      </c>
      <c r="F14" s="7">
        <v>44647</v>
      </c>
      <c r="G14" s="13"/>
      <c r="H14" s="8">
        <f t="shared" si="5"/>
        <v>44677</v>
      </c>
      <c r="I14" s="11">
        <f t="shared" ca="1" si="2"/>
        <v>0</v>
      </c>
      <c r="J14" s="9" t="str">
        <f t="shared" ca="1" si="3"/>
        <v>NOT DUE</v>
      </c>
      <c r="K14" s="31"/>
      <c r="L14" s="10"/>
    </row>
    <row r="15" spans="1:12" x14ac:dyDescent="0.3">
      <c r="A15" s="9" t="s">
        <v>1919</v>
      </c>
      <c r="B15" s="31" t="s">
        <v>1539</v>
      </c>
      <c r="C15" s="31" t="s">
        <v>1841</v>
      </c>
      <c r="D15" s="20" t="s">
        <v>1564</v>
      </c>
      <c r="E15" s="7">
        <v>41662</v>
      </c>
      <c r="F15" s="7">
        <v>44647</v>
      </c>
      <c r="G15" s="13"/>
      <c r="H15" s="8">
        <f t="shared" si="5"/>
        <v>44677</v>
      </c>
      <c r="I15" s="11">
        <f t="shared" ca="1" si="2"/>
        <v>0</v>
      </c>
      <c r="J15" s="9" t="str">
        <f t="shared" ca="1" si="3"/>
        <v>NOT DUE</v>
      </c>
      <c r="K15" s="31"/>
      <c r="L15" s="10"/>
    </row>
    <row r="16" spans="1:12" x14ac:dyDescent="0.3">
      <c r="A16" s="9" t="s">
        <v>1920</v>
      </c>
      <c r="B16" s="31" t="s">
        <v>1540</v>
      </c>
      <c r="C16" s="31" t="s">
        <v>1841</v>
      </c>
      <c r="D16" s="20" t="s">
        <v>1564</v>
      </c>
      <c r="E16" s="7">
        <v>41662</v>
      </c>
      <c r="F16" s="7">
        <v>44647</v>
      </c>
      <c r="G16" s="13"/>
      <c r="H16" s="8">
        <f t="shared" si="5"/>
        <v>44677</v>
      </c>
      <c r="I16" s="11">
        <f t="shared" ca="1" si="2"/>
        <v>0</v>
      </c>
      <c r="J16" s="9" t="str">
        <f t="shared" ca="1" si="3"/>
        <v>NOT DUE</v>
      </c>
      <c r="K16" s="31"/>
      <c r="L16" s="10"/>
    </row>
    <row r="17" spans="1:12" x14ac:dyDescent="0.3">
      <c r="A17" s="9" t="s">
        <v>1921</v>
      </c>
      <c r="B17" s="31" t="s">
        <v>1541</v>
      </c>
      <c r="C17" s="31" t="s">
        <v>1848</v>
      </c>
      <c r="D17" s="20" t="s">
        <v>1564</v>
      </c>
      <c r="E17" s="7">
        <v>41662</v>
      </c>
      <c r="F17" s="7">
        <v>44647</v>
      </c>
      <c r="G17" s="13"/>
      <c r="H17" s="8">
        <f t="shared" si="5"/>
        <v>44677</v>
      </c>
      <c r="I17" s="11">
        <f t="shared" ca="1" si="2"/>
        <v>0</v>
      </c>
      <c r="J17" s="9" t="str">
        <f t="shared" ca="1" si="3"/>
        <v>NOT DUE</v>
      </c>
      <c r="K17" s="31"/>
      <c r="L17" s="10"/>
    </row>
    <row r="18" spans="1:12" ht="15" customHeight="1" x14ac:dyDescent="0.3">
      <c r="A18" s="9" t="s">
        <v>1922</v>
      </c>
      <c r="B18" s="31" t="s">
        <v>1532</v>
      </c>
      <c r="C18" s="31" t="s">
        <v>1849</v>
      </c>
      <c r="D18" s="20" t="s">
        <v>1564</v>
      </c>
      <c r="E18" s="7">
        <v>41662</v>
      </c>
      <c r="F18" s="7">
        <v>44647</v>
      </c>
      <c r="G18" s="13"/>
      <c r="H18" s="8">
        <f t="shared" si="5"/>
        <v>44677</v>
      </c>
      <c r="I18" s="11">
        <f t="shared" ca="1" si="2"/>
        <v>0</v>
      </c>
      <c r="J18" s="9" t="str">
        <f t="shared" ca="1" si="3"/>
        <v>NOT DUE</v>
      </c>
      <c r="K18" s="31"/>
      <c r="L18" s="10"/>
    </row>
    <row r="19" spans="1:12" ht="35.25" customHeight="1" x14ac:dyDescent="0.3">
      <c r="A19" s="9" t="s">
        <v>1923</v>
      </c>
      <c r="B19" s="31" t="s">
        <v>1542</v>
      </c>
      <c r="C19" s="31" t="s">
        <v>1857</v>
      </c>
      <c r="D19" s="20" t="s">
        <v>1564</v>
      </c>
      <c r="E19" s="7">
        <v>41662</v>
      </c>
      <c r="F19" s="7">
        <v>44647</v>
      </c>
      <c r="G19" s="13"/>
      <c r="H19" s="8">
        <f t="shared" si="5"/>
        <v>44677</v>
      </c>
      <c r="I19" s="11">
        <f t="shared" ca="1" si="2"/>
        <v>0</v>
      </c>
      <c r="J19" s="9" t="str">
        <f t="shared" ca="1" si="3"/>
        <v>NOT DUE</v>
      </c>
      <c r="K19" s="31"/>
      <c r="L19" s="34"/>
    </row>
    <row r="20" spans="1:12" ht="41.4" x14ac:dyDescent="0.3">
      <c r="A20" s="9" t="s">
        <v>1924</v>
      </c>
      <c r="B20" s="31" t="s">
        <v>1543</v>
      </c>
      <c r="C20" s="31" t="s">
        <v>1855</v>
      </c>
      <c r="D20" s="20" t="s">
        <v>1856</v>
      </c>
      <c r="E20" s="7">
        <v>41662</v>
      </c>
      <c r="F20" s="7">
        <v>44558</v>
      </c>
      <c r="G20" s="13"/>
      <c r="H20" s="8">
        <f>DATE(YEAR(F20)+1,MONTH(F20),DAY(F20)-1)</f>
        <v>44922</v>
      </c>
      <c r="I20" s="11">
        <f t="shared" ca="1" si="2"/>
        <v>245</v>
      </c>
      <c r="J20" s="9" t="str">
        <f t="shared" ca="1" si="3"/>
        <v>NOT DUE</v>
      </c>
      <c r="K20" s="31"/>
      <c r="L20" s="34" t="s">
        <v>3278</v>
      </c>
    </row>
    <row r="21" spans="1:12" ht="27.6" x14ac:dyDescent="0.3">
      <c r="A21" s="9" t="s">
        <v>1925</v>
      </c>
      <c r="B21" s="31" t="s">
        <v>1544</v>
      </c>
      <c r="C21" s="31" t="s">
        <v>1850</v>
      </c>
      <c r="D21" s="20" t="s">
        <v>1564</v>
      </c>
      <c r="E21" s="7">
        <v>41662</v>
      </c>
      <c r="F21" s="7">
        <v>44647</v>
      </c>
      <c r="G21" s="13"/>
      <c r="H21" s="8">
        <f t="shared" ref="H21:H38" si="6">EDATE(F21-1,1)</f>
        <v>44677</v>
      </c>
      <c r="I21" s="11">
        <f t="shared" ca="1" si="2"/>
        <v>0</v>
      </c>
      <c r="J21" s="9" t="str">
        <f t="shared" ca="1" si="3"/>
        <v>NOT DUE</v>
      </c>
      <c r="K21" s="31"/>
      <c r="L21" s="34" t="s">
        <v>3272</v>
      </c>
    </row>
    <row r="22" spans="1:12" x14ac:dyDescent="0.3">
      <c r="A22" s="9" t="s">
        <v>1926</v>
      </c>
      <c r="B22" s="31" t="s">
        <v>1545</v>
      </c>
      <c r="C22" s="31" t="s">
        <v>1841</v>
      </c>
      <c r="D22" s="20" t="s">
        <v>1564</v>
      </c>
      <c r="E22" s="7">
        <v>41662</v>
      </c>
      <c r="F22" s="7">
        <v>44647</v>
      </c>
      <c r="G22" s="13"/>
      <c r="H22" s="8">
        <f t="shared" si="6"/>
        <v>44677</v>
      </c>
      <c r="I22" s="11">
        <f t="shared" ca="1" si="2"/>
        <v>0</v>
      </c>
      <c r="J22" s="9" t="str">
        <f t="shared" ca="1" si="3"/>
        <v>NOT DUE</v>
      </c>
      <c r="K22" s="31"/>
      <c r="L22" s="34"/>
    </row>
    <row r="23" spans="1:12" x14ac:dyDescent="0.3">
      <c r="A23" s="9" t="s">
        <v>1927</v>
      </c>
      <c r="B23" s="31" t="s">
        <v>1546</v>
      </c>
      <c r="C23" s="31" t="s">
        <v>1841</v>
      </c>
      <c r="D23" s="20" t="s">
        <v>1564</v>
      </c>
      <c r="E23" s="7">
        <v>41662</v>
      </c>
      <c r="F23" s="7">
        <v>44647</v>
      </c>
      <c r="G23" s="13"/>
      <c r="H23" s="8">
        <f t="shared" si="6"/>
        <v>44677</v>
      </c>
      <c r="I23" s="11">
        <f t="shared" ca="1" si="2"/>
        <v>0</v>
      </c>
      <c r="J23" s="9" t="str">
        <f t="shared" ca="1" si="3"/>
        <v>NOT DUE</v>
      </c>
      <c r="K23" s="31"/>
      <c r="L23" s="34"/>
    </row>
    <row r="24" spans="1:12" x14ac:dyDescent="0.3">
      <c r="A24" s="9" t="s">
        <v>1928</v>
      </c>
      <c r="B24" s="31" t="s">
        <v>1547</v>
      </c>
      <c r="C24" s="31" t="s">
        <v>1841</v>
      </c>
      <c r="D24" s="20" t="s">
        <v>1564</v>
      </c>
      <c r="E24" s="7">
        <v>41662</v>
      </c>
      <c r="F24" s="7">
        <v>44647</v>
      </c>
      <c r="G24" s="13"/>
      <c r="H24" s="8">
        <f t="shared" si="6"/>
        <v>44677</v>
      </c>
      <c r="I24" s="11">
        <f t="shared" ca="1" si="2"/>
        <v>0</v>
      </c>
      <c r="J24" s="9" t="str">
        <f t="shared" ca="1" si="3"/>
        <v>NOT DUE</v>
      </c>
      <c r="K24" s="31"/>
      <c r="L24" s="10"/>
    </row>
    <row r="25" spans="1:12" x14ac:dyDescent="0.3">
      <c r="A25" s="9" t="s">
        <v>1929</v>
      </c>
      <c r="B25" s="31" t="s">
        <v>1548</v>
      </c>
      <c r="C25" s="31" t="s">
        <v>1841</v>
      </c>
      <c r="D25" s="20" t="s">
        <v>1564</v>
      </c>
      <c r="E25" s="7">
        <v>41662</v>
      </c>
      <c r="F25" s="7">
        <v>44647</v>
      </c>
      <c r="G25" s="13"/>
      <c r="H25" s="8">
        <f t="shared" si="6"/>
        <v>44677</v>
      </c>
      <c r="I25" s="11">
        <f t="shared" ca="1" si="2"/>
        <v>0</v>
      </c>
      <c r="J25" s="9" t="str">
        <f t="shared" ca="1" si="3"/>
        <v>NOT DUE</v>
      </c>
      <c r="K25" s="31"/>
      <c r="L25" s="10"/>
    </row>
    <row r="26" spans="1:12" ht="27.6" x14ac:dyDescent="0.3">
      <c r="A26" s="9" t="s">
        <v>1930</v>
      </c>
      <c r="B26" s="31" t="s">
        <v>1549</v>
      </c>
      <c r="C26" s="31" t="s">
        <v>1841</v>
      </c>
      <c r="D26" s="20" t="s">
        <v>1564</v>
      </c>
      <c r="E26" s="7">
        <v>41662</v>
      </c>
      <c r="F26" s="7">
        <v>44647</v>
      </c>
      <c r="G26" s="13"/>
      <c r="H26" s="8">
        <f t="shared" si="6"/>
        <v>44677</v>
      </c>
      <c r="I26" s="11">
        <f t="shared" ca="1" si="2"/>
        <v>0</v>
      </c>
      <c r="J26" s="9" t="str">
        <f t="shared" ca="1" si="3"/>
        <v>NOT DUE</v>
      </c>
      <c r="K26" s="31"/>
      <c r="L26" s="10" t="s">
        <v>3223</v>
      </c>
    </row>
    <row r="27" spans="1:12" ht="27.6" x14ac:dyDescent="0.3">
      <c r="A27" s="9" t="s">
        <v>1931</v>
      </c>
      <c r="B27" s="31" t="s">
        <v>1550</v>
      </c>
      <c r="C27" s="31" t="s">
        <v>1824</v>
      </c>
      <c r="D27" s="20" t="s">
        <v>1564</v>
      </c>
      <c r="E27" s="7">
        <v>41662</v>
      </c>
      <c r="F27" s="7">
        <v>44647</v>
      </c>
      <c r="G27" s="13"/>
      <c r="H27" s="8">
        <f t="shared" si="6"/>
        <v>44677</v>
      </c>
      <c r="I27" s="11">
        <f t="shared" ca="1" si="2"/>
        <v>0</v>
      </c>
      <c r="J27" s="9" t="str">
        <f t="shared" ca="1" si="3"/>
        <v>NOT DUE</v>
      </c>
      <c r="K27" s="31"/>
      <c r="L27" s="10"/>
    </row>
    <row r="28" spans="1:12" ht="27" customHeight="1" x14ac:dyDescent="0.3">
      <c r="A28" s="9" t="s">
        <v>1932</v>
      </c>
      <c r="B28" s="31" t="s">
        <v>1551</v>
      </c>
      <c r="C28" s="43" t="s">
        <v>1862</v>
      </c>
      <c r="D28" s="20" t="s">
        <v>1564</v>
      </c>
      <c r="E28" s="7">
        <v>41662</v>
      </c>
      <c r="F28" s="7">
        <v>44647</v>
      </c>
      <c r="G28" s="13"/>
      <c r="H28" s="8">
        <f t="shared" si="6"/>
        <v>44677</v>
      </c>
      <c r="I28" s="11">
        <f t="shared" ca="1" si="2"/>
        <v>0</v>
      </c>
      <c r="J28" s="9" t="str">
        <f t="shared" ca="1" si="3"/>
        <v>NOT DUE</v>
      </c>
      <c r="K28" s="31"/>
      <c r="L28" s="34"/>
    </row>
    <row r="29" spans="1:12" ht="24.75" customHeight="1" x14ac:dyDescent="0.3">
      <c r="A29" s="9" t="s">
        <v>1933</v>
      </c>
      <c r="B29" s="31" t="s">
        <v>1552</v>
      </c>
      <c r="C29" s="31" t="s">
        <v>1859</v>
      </c>
      <c r="D29" s="20" t="s">
        <v>1564</v>
      </c>
      <c r="E29" s="7">
        <v>41662</v>
      </c>
      <c r="F29" s="7">
        <v>44647</v>
      </c>
      <c r="G29" s="13"/>
      <c r="H29" s="8">
        <f t="shared" si="6"/>
        <v>44677</v>
      </c>
      <c r="I29" s="11">
        <f t="shared" ca="1" si="2"/>
        <v>0</v>
      </c>
      <c r="J29" s="9" t="str">
        <f t="shared" ca="1" si="3"/>
        <v>NOT DUE</v>
      </c>
      <c r="K29" s="31"/>
      <c r="L29" s="10"/>
    </row>
    <row r="30" spans="1:12" x14ac:dyDescent="0.3">
      <c r="A30" s="9" t="s">
        <v>1934</v>
      </c>
      <c r="B30" s="31" t="s">
        <v>1553</v>
      </c>
      <c r="C30" s="42" t="s">
        <v>1861</v>
      </c>
      <c r="D30" s="20" t="s">
        <v>1564</v>
      </c>
      <c r="E30" s="7">
        <v>41662</v>
      </c>
      <c r="F30" s="7">
        <v>44647</v>
      </c>
      <c r="G30" s="13"/>
      <c r="H30" s="8">
        <f t="shared" si="6"/>
        <v>44677</v>
      </c>
      <c r="I30" s="11">
        <f t="shared" ca="1" si="2"/>
        <v>0</v>
      </c>
      <c r="J30" s="9" t="str">
        <f t="shared" ca="1" si="3"/>
        <v>NOT DUE</v>
      </c>
      <c r="K30" s="31"/>
      <c r="L30" s="10"/>
    </row>
    <row r="31" spans="1:12" ht="15" customHeight="1" x14ac:dyDescent="0.3">
      <c r="A31" s="9" t="s">
        <v>1935</v>
      </c>
      <c r="B31" s="31" t="s">
        <v>1554</v>
      </c>
      <c r="C31" s="42" t="s">
        <v>1861</v>
      </c>
      <c r="D31" s="20" t="s">
        <v>1564</v>
      </c>
      <c r="E31" s="7">
        <v>41662</v>
      </c>
      <c r="F31" s="7">
        <v>44647</v>
      </c>
      <c r="G31" s="13"/>
      <c r="H31" s="8">
        <f t="shared" si="6"/>
        <v>44677</v>
      </c>
      <c r="I31" s="11">
        <f t="shared" ca="1" si="2"/>
        <v>0</v>
      </c>
      <c r="J31" s="9" t="str">
        <f t="shared" ca="1" si="3"/>
        <v>NOT DUE</v>
      </c>
      <c r="K31" s="31"/>
      <c r="L31" s="10"/>
    </row>
    <row r="32" spans="1:12" ht="27.6" x14ac:dyDescent="0.3">
      <c r="A32" s="9" t="s">
        <v>1936</v>
      </c>
      <c r="B32" s="31" t="s">
        <v>1555</v>
      </c>
      <c r="C32" s="31" t="s">
        <v>1825</v>
      </c>
      <c r="D32" s="20" t="s">
        <v>1564</v>
      </c>
      <c r="E32" s="7">
        <v>41662</v>
      </c>
      <c r="F32" s="7">
        <v>44647</v>
      </c>
      <c r="G32" s="13"/>
      <c r="H32" s="8">
        <f t="shared" si="6"/>
        <v>44677</v>
      </c>
      <c r="I32" s="11">
        <f t="shared" ca="1" si="2"/>
        <v>0</v>
      </c>
      <c r="J32" s="9" t="str">
        <f t="shared" ca="1" si="3"/>
        <v>NOT DUE</v>
      </c>
      <c r="K32" s="31"/>
      <c r="L32" s="10"/>
    </row>
    <row r="33" spans="1:12" ht="27.6" x14ac:dyDescent="0.3">
      <c r="A33" s="9" t="s">
        <v>1937</v>
      </c>
      <c r="B33" s="31" t="s">
        <v>1851</v>
      </c>
      <c r="C33" s="31" t="s">
        <v>1850</v>
      </c>
      <c r="D33" s="20" t="s">
        <v>1564</v>
      </c>
      <c r="E33" s="7">
        <v>41662</v>
      </c>
      <c r="F33" s="7">
        <v>44647</v>
      </c>
      <c r="G33" s="13"/>
      <c r="H33" s="8">
        <f t="shared" si="6"/>
        <v>44677</v>
      </c>
      <c r="I33" s="11">
        <f t="shared" ref="I33" ca="1" si="7">IF(ISBLANK(H33),"",H33-DATE(YEAR(NOW()),MONTH(NOW()),DAY(NOW())))</f>
        <v>0</v>
      </c>
      <c r="J33" s="9" t="str">
        <f t="shared" ref="J33" ca="1" si="8">IF(I33="","",IF(I33&lt;0,"OVERDUE","NOT DUE"))</f>
        <v>NOT DUE</v>
      </c>
      <c r="K33" s="31"/>
      <c r="L33" s="10"/>
    </row>
    <row r="34" spans="1:12" ht="27.6" x14ac:dyDescent="0.3">
      <c r="A34" s="9" t="s">
        <v>1938</v>
      </c>
      <c r="B34" s="31" t="s">
        <v>1556</v>
      </c>
      <c r="C34" s="31" t="s">
        <v>1840</v>
      </c>
      <c r="D34" s="20" t="s">
        <v>1564</v>
      </c>
      <c r="E34" s="7">
        <v>41662</v>
      </c>
      <c r="F34" s="7">
        <v>44647</v>
      </c>
      <c r="G34" s="13"/>
      <c r="H34" s="8">
        <f t="shared" si="6"/>
        <v>44677</v>
      </c>
      <c r="I34" s="11">
        <f t="shared" ca="1" si="2"/>
        <v>0</v>
      </c>
      <c r="J34" s="9" t="str">
        <f t="shared" ca="1" si="3"/>
        <v>NOT DUE</v>
      </c>
      <c r="K34" s="31"/>
      <c r="L34" s="10"/>
    </row>
    <row r="35" spans="1:12" ht="25.5" customHeight="1" x14ac:dyDescent="0.3">
      <c r="A35" s="9" t="s">
        <v>1939</v>
      </c>
      <c r="B35" s="31" t="s">
        <v>1557</v>
      </c>
      <c r="C35" s="31" t="s">
        <v>1840</v>
      </c>
      <c r="D35" s="20" t="s">
        <v>1564</v>
      </c>
      <c r="E35" s="7">
        <v>41662</v>
      </c>
      <c r="F35" s="7">
        <v>44647</v>
      </c>
      <c r="G35" s="13"/>
      <c r="H35" s="8">
        <f t="shared" si="6"/>
        <v>44677</v>
      </c>
      <c r="I35" s="11">
        <f t="shared" ca="1" si="2"/>
        <v>0</v>
      </c>
      <c r="J35" s="9" t="str">
        <f t="shared" ca="1" si="3"/>
        <v>NOT DUE</v>
      </c>
      <c r="K35" s="31"/>
      <c r="L35" s="10"/>
    </row>
    <row r="36" spans="1:12" x14ac:dyDescent="0.3">
      <c r="A36" s="9" t="s">
        <v>1940</v>
      </c>
      <c r="B36" s="31" t="s">
        <v>1558</v>
      </c>
      <c r="C36" s="31" t="s">
        <v>1826</v>
      </c>
      <c r="D36" s="20" t="s">
        <v>1564</v>
      </c>
      <c r="E36" s="7">
        <v>41662</v>
      </c>
      <c r="F36" s="7">
        <v>44647</v>
      </c>
      <c r="G36" s="13"/>
      <c r="H36" s="8">
        <f t="shared" si="6"/>
        <v>44677</v>
      </c>
      <c r="I36" s="11">
        <f t="shared" ca="1" si="2"/>
        <v>0</v>
      </c>
      <c r="J36" s="9" t="str">
        <f t="shared" ca="1" si="3"/>
        <v>NOT DUE</v>
      </c>
      <c r="K36" s="31"/>
      <c r="L36" s="10"/>
    </row>
    <row r="37" spans="1:12" ht="52.5" customHeight="1" x14ac:dyDescent="0.3">
      <c r="A37" s="9" t="s">
        <v>1941</v>
      </c>
      <c r="B37" s="31" t="s">
        <v>1530</v>
      </c>
      <c r="C37" s="43" t="s">
        <v>1866</v>
      </c>
      <c r="D37" s="20" t="s">
        <v>1564</v>
      </c>
      <c r="E37" s="7">
        <v>41662</v>
      </c>
      <c r="F37" s="7">
        <v>44647</v>
      </c>
      <c r="G37" s="13"/>
      <c r="H37" s="8">
        <f t="shared" si="6"/>
        <v>44677</v>
      </c>
      <c r="I37" s="11">
        <f t="shared" ca="1" si="2"/>
        <v>0</v>
      </c>
      <c r="J37" s="9" t="str">
        <f t="shared" ca="1" si="3"/>
        <v>NOT DUE</v>
      </c>
      <c r="K37" s="31"/>
      <c r="L37" s="10"/>
    </row>
    <row r="38" spans="1:12" x14ac:dyDescent="0.3">
      <c r="A38" s="9" t="s">
        <v>1942</v>
      </c>
      <c r="B38" s="31" t="s">
        <v>1531</v>
      </c>
      <c r="C38" s="31" t="s">
        <v>1861</v>
      </c>
      <c r="D38" s="20" t="s">
        <v>1564</v>
      </c>
      <c r="E38" s="7">
        <v>41662</v>
      </c>
      <c r="F38" s="7">
        <v>44647</v>
      </c>
      <c r="G38" s="13"/>
      <c r="H38" s="8">
        <f t="shared" si="6"/>
        <v>44677</v>
      </c>
      <c r="I38" s="11">
        <f t="shared" ca="1" si="2"/>
        <v>0</v>
      </c>
      <c r="J38" s="9" t="str">
        <f t="shared" ca="1" si="3"/>
        <v>NOT DUE</v>
      </c>
      <c r="K38" s="31"/>
      <c r="L38" s="34"/>
    </row>
    <row r="39" spans="1:12" x14ac:dyDescent="0.3">
      <c r="A39" s="9" t="s">
        <v>1943</v>
      </c>
      <c r="B39" s="31" t="s">
        <v>1559</v>
      </c>
      <c r="C39" s="31" t="s">
        <v>1828</v>
      </c>
      <c r="D39" s="20" t="s">
        <v>1827</v>
      </c>
      <c r="E39" s="7">
        <v>41662</v>
      </c>
      <c r="F39" s="7">
        <v>44674</v>
      </c>
      <c r="G39" s="13"/>
      <c r="H39" s="8">
        <f>DATE(YEAR(F39),MONTH(F39),DAY(F39)+7)</f>
        <v>44681</v>
      </c>
      <c r="I39" s="11">
        <f t="shared" ca="1" si="2"/>
        <v>4</v>
      </c>
      <c r="J39" s="9" t="str">
        <f t="shared" ca="1" si="3"/>
        <v>NOT DUE</v>
      </c>
      <c r="K39" s="31"/>
      <c r="L39" s="10"/>
    </row>
    <row r="40" spans="1:12" ht="27.6" x14ac:dyDescent="0.3">
      <c r="A40" s="9" t="s">
        <v>1944</v>
      </c>
      <c r="B40" s="31" t="s">
        <v>1561</v>
      </c>
      <c r="C40" s="31" t="s">
        <v>1840</v>
      </c>
      <c r="D40" s="20" t="s">
        <v>1564</v>
      </c>
      <c r="E40" s="7">
        <v>41662</v>
      </c>
      <c r="F40" s="7">
        <v>44647</v>
      </c>
      <c r="G40" s="13"/>
      <c r="H40" s="8">
        <f t="shared" ref="H40:H46" si="9">EDATE(F40-1,1)</f>
        <v>44677</v>
      </c>
      <c r="I40" s="11">
        <f t="shared" ca="1" si="2"/>
        <v>0</v>
      </c>
      <c r="J40" s="9" t="str">
        <f t="shared" ca="1" si="3"/>
        <v>NOT DUE</v>
      </c>
      <c r="K40" s="31"/>
      <c r="L40" s="10"/>
    </row>
    <row r="41" spans="1:12" ht="27.6" x14ac:dyDescent="0.3">
      <c r="A41" s="9" t="s">
        <v>1945</v>
      </c>
      <c r="B41" s="31" t="s">
        <v>1562</v>
      </c>
      <c r="C41" s="31" t="s">
        <v>1840</v>
      </c>
      <c r="D41" s="20" t="s">
        <v>1564</v>
      </c>
      <c r="E41" s="7">
        <v>41662</v>
      </c>
      <c r="F41" s="7">
        <v>44647</v>
      </c>
      <c r="G41" s="13"/>
      <c r="H41" s="8">
        <f t="shared" si="9"/>
        <v>44677</v>
      </c>
      <c r="I41" s="11">
        <f t="shared" ca="1" si="2"/>
        <v>0</v>
      </c>
      <c r="J41" s="9" t="str">
        <f t="shared" ca="1" si="3"/>
        <v>NOT DUE</v>
      </c>
      <c r="K41" s="31"/>
      <c r="L41" s="10"/>
    </row>
    <row r="42" spans="1:12" ht="27.6" x14ac:dyDescent="0.3">
      <c r="A42" s="9" t="s">
        <v>1946</v>
      </c>
      <c r="B42" s="31" t="s">
        <v>1563</v>
      </c>
      <c r="C42" s="31" t="s">
        <v>1840</v>
      </c>
      <c r="D42" s="20" t="s">
        <v>1564</v>
      </c>
      <c r="E42" s="7">
        <v>41662</v>
      </c>
      <c r="F42" s="7">
        <v>44647</v>
      </c>
      <c r="G42" s="13"/>
      <c r="H42" s="8">
        <f t="shared" si="9"/>
        <v>44677</v>
      </c>
      <c r="I42" s="11">
        <f t="shared" ca="1" si="2"/>
        <v>0</v>
      </c>
      <c r="J42" s="9" t="str">
        <f t="shared" ca="1" si="3"/>
        <v>NOT DUE</v>
      </c>
      <c r="K42" s="31"/>
      <c r="L42" s="10"/>
    </row>
    <row r="43" spans="1:12" ht="27.6" x14ac:dyDescent="0.3">
      <c r="A43" s="9" t="s">
        <v>1947</v>
      </c>
      <c r="B43" s="31" t="s">
        <v>1565</v>
      </c>
      <c r="C43" s="31" t="s">
        <v>1840</v>
      </c>
      <c r="D43" s="20" t="s">
        <v>1564</v>
      </c>
      <c r="E43" s="7">
        <v>41662</v>
      </c>
      <c r="F43" s="7">
        <v>44647</v>
      </c>
      <c r="G43" s="13"/>
      <c r="H43" s="8">
        <f t="shared" si="9"/>
        <v>44677</v>
      </c>
      <c r="I43" s="11">
        <f t="shared" ca="1" si="2"/>
        <v>0</v>
      </c>
      <c r="J43" s="9" t="str">
        <f t="shared" ca="1" si="3"/>
        <v>NOT DUE</v>
      </c>
      <c r="K43" s="31"/>
      <c r="L43" s="10"/>
    </row>
    <row r="44" spans="1:12" ht="27.6" x14ac:dyDescent="0.3">
      <c r="A44" s="9" t="s">
        <v>1948</v>
      </c>
      <c r="B44" s="31" t="s">
        <v>1566</v>
      </c>
      <c r="C44" s="31" t="s">
        <v>1840</v>
      </c>
      <c r="D44" s="20" t="s">
        <v>1564</v>
      </c>
      <c r="E44" s="7">
        <v>41662</v>
      </c>
      <c r="F44" s="7">
        <v>44647</v>
      </c>
      <c r="G44" s="13"/>
      <c r="H44" s="8">
        <f t="shared" si="9"/>
        <v>44677</v>
      </c>
      <c r="I44" s="11">
        <f t="shared" ca="1" si="2"/>
        <v>0</v>
      </c>
      <c r="J44" s="9" t="str">
        <f t="shared" ca="1" si="3"/>
        <v>NOT DUE</v>
      </c>
      <c r="K44" s="31"/>
      <c r="L44" s="10"/>
    </row>
    <row r="45" spans="1:12" ht="27.6" x14ac:dyDescent="0.3">
      <c r="A45" s="9" t="s">
        <v>1949</v>
      </c>
      <c r="B45" s="31" t="s">
        <v>1567</v>
      </c>
      <c r="C45" s="31" t="s">
        <v>1840</v>
      </c>
      <c r="D45" s="20" t="s">
        <v>1564</v>
      </c>
      <c r="E45" s="7">
        <v>41662</v>
      </c>
      <c r="F45" s="7">
        <v>44647</v>
      </c>
      <c r="G45" s="13"/>
      <c r="H45" s="8">
        <f t="shared" si="9"/>
        <v>44677</v>
      </c>
      <c r="I45" s="11">
        <f t="shared" ca="1" si="2"/>
        <v>0</v>
      </c>
      <c r="J45" s="9" t="str">
        <f t="shared" ca="1" si="3"/>
        <v>NOT DUE</v>
      </c>
      <c r="K45" s="31"/>
      <c r="L45" s="10"/>
    </row>
    <row r="46" spans="1:12" ht="27.6" x14ac:dyDescent="0.3">
      <c r="A46" s="9" t="s">
        <v>1950</v>
      </c>
      <c r="B46" s="31" t="s">
        <v>1677</v>
      </c>
      <c r="C46" s="31" t="s">
        <v>1840</v>
      </c>
      <c r="D46" s="20" t="s">
        <v>1564</v>
      </c>
      <c r="E46" s="7">
        <v>41662</v>
      </c>
      <c r="F46" s="7">
        <v>44647</v>
      </c>
      <c r="G46" s="13"/>
      <c r="H46" s="8">
        <f t="shared" si="9"/>
        <v>44677</v>
      </c>
      <c r="I46" s="11">
        <f t="shared" ca="1" si="2"/>
        <v>0</v>
      </c>
      <c r="J46" s="9" t="str">
        <f t="shared" ca="1" si="3"/>
        <v>NOT DUE</v>
      </c>
      <c r="K46" s="31"/>
      <c r="L46" s="10"/>
    </row>
    <row r="47" spans="1:12" x14ac:dyDescent="0.3">
      <c r="A47" s="111"/>
    </row>
    <row r="48" spans="1:12" x14ac:dyDescent="0.3">
      <c r="A48" s="111"/>
    </row>
    <row r="49" spans="1:11" x14ac:dyDescent="0.3">
      <c r="A49" s="111"/>
    </row>
    <row r="50" spans="1:11" x14ac:dyDescent="0.3">
      <c r="A50" s="111"/>
      <c r="B50" s="112" t="s">
        <v>2808</v>
      </c>
      <c r="C50" s="113"/>
      <c r="D50" s="117" t="s">
        <v>2807</v>
      </c>
      <c r="H50" s="112" t="s">
        <v>2806</v>
      </c>
      <c r="I50" s="114"/>
    </row>
    <row r="51" spans="1:11" x14ac:dyDescent="0.3">
      <c r="A51" s="111"/>
      <c r="E51" s="115"/>
      <c r="F51" s="115"/>
      <c r="I51" s="115"/>
      <c r="J51" s="115"/>
    </row>
    <row r="52" spans="1:11" x14ac:dyDescent="0.3">
      <c r="A52" s="111"/>
      <c r="C52" s="122" t="str">
        <f>'Auto Pilot'!C48</f>
        <v>JOHNMER F. GALLANO</v>
      </c>
      <c r="E52" s="149" t="str">
        <f>'Auto Pilot'!E48:G48</f>
        <v>ELBERT F. NUFABLE</v>
      </c>
      <c r="F52" s="149"/>
      <c r="G52" s="149"/>
      <c r="I52" s="149" t="s">
        <v>3269</v>
      </c>
      <c r="J52" s="149"/>
      <c r="K52" s="149"/>
    </row>
    <row r="53" spans="1:11" x14ac:dyDescent="0.3">
      <c r="A53" s="111"/>
      <c r="C53" s="116" t="s">
        <v>3230</v>
      </c>
      <c r="E53" s="150" t="s">
        <v>2454</v>
      </c>
      <c r="F53" s="150"/>
      <c r="G53" s="150"/>
      <c r="I53" s="151" t="s">
        <v>2805</v>
      </c>
      <c r="J53" s="151"/>
      <c r="K53" s="151"/>
    </row>
    <row r="54" spans="1:11" x14ac:dyDescent="0.3">
      <c r="A54" s="111"/>
    </row>
  </sheetData>
  <sheetProtection selectLockedCells="1"/>
  <mergeCells count="13">
    <mergeCell ref="E52:G52"/>
    <mergeCell ref="I52:K52"/>
    <mergeCell ref="E53:G53"/>
    <mergeCell ref="I53:K53"/>
    <mergeCell ref="A4:B4"/>
    <mergeCell ref="D4:E4"/>
    <mergeCell ref="A5:B5"/>
    <mergeCell ref="A1:B1"/>
    <mergeCell ref="D1:E1"/>
    <mergeCell ref="A2:B2"/>
    <mergeCell ref="D2:E2"/>
    <mergeCell ref="A3:B3"/>
    <mergeCell ref="D3:E3"/>
  </mergeCells>
  <conditionalFormatting sqref="J8:J9 J34:J46 J11:J32">
    <cfRule type="cellIs" dxfId="183" priority="11" operator="equal">
      <formula>"overdue"</formula>
    </cfRule>
  </conditionalFormatting>
  <conditionalFormatting sqref="J33">
    <cfRule type="cellIs" dxfId="182" priority="6" operator="equal">
      <formula>"overdue"</formula>
    </cfRule>
  </conditionalFormatting>
  <conditionalFormatting sqref="J10">
    <cfRule type="cellIs" dxfId="181" priority="5" operator="equal">
      <formula>"overdue"</formula>
    </cfRule>
  </conditionalFormatting>
  <conditionalFormatting sqref="F10">
    <cfRule type="cellIs" dxfId="180" priority="4" operator="equal">
      <formula>"overdue"</formula>
    </cfRule>
  </conditionalFormatting>
  <conditionalFormatting sqref="J10">
    <cfRule type="cellIs" dxfId="179" priority="2" operator="equal">
      <formula>"overdue"</formula>
    </cfRule>
  </conditionalFormatting>
  <pageMargins left="0.7" right="0.7" top="0.75" bottom="0.75" header="0.3" footer="0.3"/>
  <pageSetup paperSize="9"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FFFF00"/>
  </sheetPr>
  <dimension ref="A1:L35"/>
  <sheetViews>
    <sheetView topLeftCell="A16" zoomScale="90" zoomScaleNormal="90" workbookViewId="0">
      <selection activeCell="F12" sqref="F12"/>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1517</v>
      </c>
      <c r="D3" s="148" t="s">
        <v>8</v>
      </c>
      <c r="E3" s="148"/>
      <c r="F3" s="3" t="s">
        <v>2416</v>
      </c>
    </row>
    <row r="4" spans="1:12" ht="18" customHeight="1" x14ac:dyDescent="0.3">
      <c r="A4" s="147" t="s">
        <v>21</v>
      </c>
      <c r="B4" s="147"/>
      <c r="C4" s="17"/>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69" x14ac:dyDescent="0.3">
      <c r="A8" s="59" t="s">
        <v>1951</v>
      </c>
      <c r="B8" s="31" t="s">
        <v>1786</v>
      </c>
      <c r="C8" s="31" t="s">
        <v>1790</v>
      </c>
      <c r="D8" s="20" t="s">
        <v>1788</v>
      </c>
      <c r="E8" s="7">
        <v>41662</v>
      </c>
      <c r="F8" s="7">
        <v>44675</v>
      </c>
      <c r="G8" s="13"/>
      <c r="H8" s="8">
        <f>DATE(YEAR(F8),MONTH(F8),DAY(F8)+1)</f>
        <v>44676</v>
      </c>
      <c r="I8" s="11">
        <f t="shared" ref="I8" ca="1" si="0">IF(ISBLANK(H8),"",H8-DATE(YEAR(NOW()),MONTH(NOW()),DAY(NOW())))</f>
        <v>-1</v>
      </c>
      <c r="J8" s="9" t="str">
        <f t="shared" ref="J8:J16" ca="1" si="1">IF(I8="","",IF(I8&lt;0,"OVERDUE","NOT DUE"))</f>
        <v>OVERDUE</v>
      </c>
      <c r="K8" s="31"/>
      <c r="L8" s="10"/>
    </row>
    <row r="9" spans="1:12" ht="21" customHeight="1" x14ac:dyDescent="0.3">
      <c r="A9" s="59" t="s">
        <v>1952</v>
      </c>
      <c r="B9" s="31" t="s">
        <v>1786</v>
      </c>
      <c r="C9" s="31" t="s">
        <v>1796</v>
      </c>
      <c r="D9" s="20" t="s">
        <v>593</v>
      </c>
      <c r="E9" s="7">
        <v>41662</v>
      </c>
      <c r="F9" s="7">
        <v>44674</v>
      </c>
      <c r="G9" s="13"/>
      <c r="H9" s="8">
        <f>DATE(YEAR(F9),MONTH(F9),DAY(F9)+7)</f>
        <v>44681</v>
      </c>
      <c r="I9" s="11">
        <f t="shared" ref="I9:I10" ca="1" si="2">IF(ISBLANK(H9),"",H9-DATE(YEAR(NOW()),MONTH(NOW()),DAY(NOW())))</f>
        <v>4</v>
      </c>
      <c r="J9" s="9" t="str">
        <f t="shared" ca="1" si="1"/>
        <v>NOT DUE</v>
      </c>
      <c r="K9" s="31"/>
      <c r="L9" s="10"/>
    </row>
    <row r="10" spans="1:12" ht="69" x14ac:dyDescent="0.3">
      <c r="A10" s="59" t="s">
        <v>1953</v>
      </c>
      <c r="B10" s="31" t="s">
        <v>1787</v>
      </c>
      <c r="C10" s="31" t="s">
        <v>1790</v>
      </c>
      <c r="D10" s="20" t="s">
        <v>1788</v>
      </c>
      <c r="E10" s="7">
        <v>41662</v>
      </c>
      <c r="F10" s="7">
        <v>44675</v>
      </c>
      <c r="G10" s="13"/>
      <c r="H10" s="8">
        <f>DATE(YEAR(F10),MONTH(F10),DAY(F10)+1)</f>
        <v>44676</v>
      </c>
      <c r="I10" s="11">
        <f t="shared" ca="1" si="2"/>
        <v>-1</v>
      </c>
      <c r="J10" s="9" t="str">
        <f t="shared" ca="1" si="1"/>
        <v>OVERDUE</v>
      </c>
      <c r="K10" s="31"/>
      <c r="L10" s="10"/>
    </row>
    <row r="11" spans="1:12" ht="55.2" x14ac:dyDescent="0.3">
      <c r="A11" s="59" t="s">
        <v>1954</v>
      </c>
      <c r="B11" s="31" t="s">
        <v>1787</v>
      </c>
      <c r="C11" s="31" t="s">
        <v>1794</v>
      </c>
      <c r="D11" s="20" t="s">
        <v>593</v>
      </c>
      <c r="E11" s="7">
        <v>41662</v>
      </c>
      <c r="F11" s="7">
        <v>44674</v>
      </c>
      <c r="G11" s="13"/>
      <c r="H11" s="8">
        <f>DATE(YEAR(F11),MONTH(F11),DAY(F11)+7)</f>
        <v>44681</v>
      </c>
      <c r="I11" s="11">
        <f t="shared" ref="I11:I15" ca="1" si="3">IF(ISBLANK(H11),"",H11-DATE(YEAR(NOW()),MONTH(NOW()),DAY(NOW())))</f>
        <v>4</v>
      </c>
      <c r="J11" s="9" t="str">
        <f t="shared" ref="J11:J15" ca="1" si="4">IF(I11="","",IF(I11&lt;0,"OVERDUE","NOT DUE"))</f>
        <v>NOT DUE</v>
      </c>
      <c r="K11" s="31"/>
      <c r="L11" s="10"/>
    </row>
    <row r="12" spans="1:12" x14ac:dyDescent="0.3">
      <c r="A12" s="59" t="s">
        <v>1955</v>
      </c>
      <c r="B12" s="31" t="s">
        <v>1787</v>
      </c>
      <c r="C12" s="31" t="s">
        <v>1858</v>
      </c>
      <c r="D12" s="20" t="s">
        <v>88</v>
      </c>
      <c r="E12" s="7">
        <v>41662</v>
      </c>
      <c r="F12" s="7">
        <v>44558</v>
      </c>
      <c r="G12" s="13"/>
      <c r="H12" s="8">
        <f>DATE(YEAR(F12)+1,MONTH(F12),DAY(F12)-1)</f>
        <v>44922</v>
      </c>
      <c r="I12" s="11">
        <f t="shared" ref="I12" ca="1" si="5">IF(ISBLANK(H12),"",H12-DATE(YEAR(NOW()),MONTH(NOW()),DAY(NOW())))</f>
        <v>245</v>
      </c>
      <c r="J12" s="9" t="str">
        <f t="shared" ca="1" si="1"/>
        <v>NOT DUE</v>
      </c>
      <c r="K12" s="31"/>
      <c r="L12" s="10"/>
    </row>
    <row r="13" spans="1:12" ht="27.6" x14ac:dyDescent="0.3">
      <c r="A13" s="59" t="s">
        <v>1956</v>
      </c>
      <c r="B13" s="31" t="s">
        <v>1789</v>
      </c>
      <c r="C13" s="31" t="s">
        <v>1791</v>
      </c>
      <c r="D13" s="20" t="s">
        <v>1788</v>
      </c>
      <c r="E13" s="7">
        <v>41662</v>
      </c>
      <c r="F13" s="7">
        <v>44675</v>
      </c>
      <c r="G13" s="13"/>
      <c r="H13" s="8">
        <f>DATE(YEAR(F13),MONTH(F13),DAY(F13)+1)</f>
        <v>44676</v>
      </c>
      <c r="I13" s="11">
        <f t="shared" ca="1" si="3"/>
        <v>-1</v>
      </c>
      <c r="J13" s="9" t="str">
        <f t="shared" ca="1" si="1"/>
        <v>OVERDUE</v>
      </c>
      <c r="K13" s="31"/>
      <c r="L13" s="34"/>
    </row>
    <row r="14" spans="1:12" ht="27.6" x14ac:dyDescent="0.3">
      <c r="A14" s="59" t="s">
        <v>1957</v>
      </c>
      <c r="B14" s="31" t="s">
        <v>1792</v>
      </c>
      <c r="C14" s="31" t="s">
        <v>1795</v>
      </c>
      <c r="D14" s="20" t="s">
        <v>1788</v>
      </c>
      <c r="E14" s="7">
        <v>41662</v>
      </c>
      <c r="F14" s="7">
        <v>44675</v>
      </c>
      <c r="G14" s="13"/>
      <c r="H14" s="8">
        <f>DATE(YEAR(F14),MONTH(F14),DAY(F14)+1)</f>
        <v>44676</v>
      </c>
      <c r="I14" s="11">
        <f t="shared" ca="1" si="3"/>
        <v>-1</v>
      </c>
      <c r="J14" s="9" t="str">
        <f t="shared" ca="1" si="1"/>
        <v>OVERDUE</v>
      </c>
      <c r="K14" s="31"/>
      <c r="L14" s="10"/>
    </row>
    <row r="15" spans="1:12" ht="41.4" x14ac:dyDescent="0.3">
      <c r="A15" s="59" t="s">
        <v>1958</v>
      </c>
      <c r="B15" s="152" t="s">
        <v>1645</v>
      </c>
      <c r="C15" s="31" t="s">
        <v>1804</v>
      </c>
      <c r="D15" s="20" t="s">
        <v>1564</v>
      </c>
      <c r="E15" s="7">
        <v>41662</v>
      </c>
      <c r="F15" s="7">
        <v>44647</v>
      </c>
      <c r="G15" s="13"/>
      <c r="H15" s="8">
        <f>EDATE(F15-1,1)</f>
        <v>44677</v>
      </c>
      <c r="I15" s="11">
        <f t="shared" ca="1" si="3"/>
        <v>0</v>
      </c>
      <c r="J15" s="9" t="str">
        <f t="shared" ca="1" si="4"/>
        <v>NOT DUE</v>
      </c>
      <c r="K15" s="31"/>
      <c r="L15" s="10"/>
    </row>
    <row r="16" spans="1:12" x14ac:dyDescent="0.3">
      <c r="A16" s="59" t="s">
        <v>1959</v>
      </c>
      <c r="B16" s="153"/>
      <c r="C16" s="31" t="s">
        <v>1797</v>
      </c>
      <c r="D16" s="20" t="s">
        <v>88</v>
      </c>
      <c r="E16" s="7">
        <v>41662</v>
      </c>
      <c r="F16" s="7">
        <v>44558</v>
      </c>
      <c r="G16" s="13"/>
      <c r="H16" s="8">
        <f>DATE(YEAR(F16)+1,MONTH(F16),DAY(F16)-1)</f>
        <v>44922</v>
      </c>
      <c r="I16" s="11">
        <f ca="1">IF(ISBLANK(H16),"",H16-DATE(YEAR(NOW()),MONTH(NOW()),DAY(NOW())))</f>
        <v>245</v>
      </c>
      <c r="J16" s="9" t="str">
        <f t="shared" ca="1" si="1"/>
        <v>NOT DUE</v>
      </c>
      <c r="K16" s="31"/>
      <c r="L16" s="10"/>
    </row>
    <row r="17" spans="1:12" ht="41.4" x14ac:dyDescent="0.3">
      <c r="A17" s="59" t="s">
        <v>1960</v>
      </c>
      <c r="B17" s="31" t="s">
        <v>1644</v>
      </c>
      <c r="C17" s="31" t="s">
        <v>1800</v>
      </c>
      <c r="D17" s="20" t="s">
        <v>1564</v>
      </c>
      <c r="E17" s="7">
        <v>41662</v>
      </c>
      <c r="F17" s="7">
        <v>44647</v>
      </c>
      <c r="G17" s="13"/>
      <c r="H17" s="8">
        <f>EDATE(F17-1,1)</f>
        <v>44677</v>
      </c>
      <c r="I17" s="11">
        <f t="shared" ref="I17:I20" ca="1" si="6">IF(ISBLANK(H17),"",H17-DATE(YEAR(NOW()),MONTH(NOW()),DAY(NOW())))</f>
        <v>0</v>
      </c>
      <c r="J17" s="9" t="str">
        <f t="shared" ref="J17:J20" ca="1" si="7">IF(I17="","",IF(I17&lt;0,"OVERDUE","NOT DUE"))</f>
        <v>NOT DUE</v>
      </c>
      <c r="K17" s="31"/>
      <c r="L17" s="10"/>
    </row>
    <row r="18" spans="1:12" ht="55.2" x14ac:dyDescent="0.3">
      <c r="A18" s="59" t="s">
        <v>1961</v>
      </c>
      <c r="B18" s="31" t="s">
        <v>1799</v>
      </c>
      <c r="C18" s="31" t="s">
        <v>1801</v>
      </c>
      <c r="D18" s="20" t="s">
        <v>1564</v>
      </c>
      <c r="E18" s="7">
        <v>41662</v>
      </c>
      <c r="F18" s="7">
        <v>44647</v>
      </c>
      <c r="G18" s="13"/>
      <c r="H18" s="8">
        <f>EDATE(F18-1,1)</f>
        <v>44677</v>
      </c>
      <c r="I18" s="11">
        <f t="shared" ca="1" si="6"/>
        <v>0</v>
      </c>
      <c r="J18" s="9" t="str">
        <f t="shared" ca="1" si="7"/>
        <v>NOT DUE</v>
      </c>
      <c r="K18" s="31"/>
      <c r="L18" s="10"/>
    </row>
    <row r="19" spans="1:12" x14ac:dyDescent="0.3">
      <c r="A19" s="59" t="s">
        <v>1962</v>
      </c>
      <c r="B19" s="31" t="s">
        <v>1802</v>
      </c>
      <c r="C19" s="31" t="s">
        <v>1803</v>
      </c>
      <c r="D19" s="20" t="s">
        <v>1564</v>
      </c>
      <c r="E19" s="7">
        <v>41662</v>
      </c>
      <c r="F19" s="7">
        <v>44647</v>
      </c>
      <c r="G19" s="13"/>
      <c r="H19" s="8">
        <f>EDATE(F19-1,1)</f>
        <v>44677</v>
      </c>
      <c r="I19" s="11">
        <f t="shared" ca="1" si="6"/>
        <v>0</v>
      </c>
      <c r="J19" s="9" t="str">
        <f t="shared" ca="1" si="7"/>
        <v>NOT DUE</v>
      </c>
      <c r="K19" s="31"/>
      <c r="L19" s="10"/>
    </row>
    <row r="20" spans="1:12" ht="25.5" customHeight="1" x14ac:dyDescent="0.3">
      <c r="A20" s="59" t="s">
        <v>1963</v>
      </c>
      <c r="B20" s="31" t="s">
        <v>1820</v>
      </c>
      <c r="C20" s="31" t="s">
        <v>1821</v>
      </c>
      <c r="D20" s="20" t="s">
        <v>1788</v>
      </c>
      <c r="E20" s="7">
        <v>41662</v>
      </c>
      <c r="F20" s="7">
        <v>44675</v>
      </c>
      <c r="G20" s="13"/>
      <c r="H20" s="8">
        <f>DATE(YEAR(F20),MONTH(F20),DAY(F20)+1)</f>
        <v>44676</v>
      </c>
      <c r="I20" s="11">
        <f t="shared" ca="1" si="6"/>
        <v>-1</v>
      </c>
      <c r="J20" s="9" t="str">
        <f t="shared" ca="1" si="7"/>
        <v>OVERDUE</v>
      </c>
      <c r="K20" s="31"/>
      <c r="L20" s="119"/>
    </row>
    <row r="21" spans="1:12" ht="27.6" x14ac:dyDescent="0.3">
      <c r="A21" s="59" t="s">
        <v>1964</v>
      </c>
      <c r="B21" s="31" t="s">
        <v>1820</v>
      </c>
      <c r="C21" s="31" t="s">
        <v>1865</v>
      </c>
      <c r="D21" s="20" t="s">
        <v>1564</v>
      </c>
      <c r="E21" s="7">
        <v>41662</v>
      </c>
      <c r="F21" s="7">
        <v>44647</v>
      </c>
      <c r="G21" s="13"/>
      <c r="H21" s="8">
        <f>EDATE(F21-1,1)</f>
        <v>44677</v>
      </c>
      <c r="I21" s="11">
        <f t="shared" ref="I21" ca="1" si="8">IF(ISBLANK(H21),"",H21-DATE(YEAR(NOW()),MONTH(NOW()),DAY(NOW())))</f>
        <v>0</v>
      </c>
      <c r="J21" s="9" t="str">
        <f t="shared" ref="J21" ca="1" si="9">IF(I21="","",IF(I21&lt;0,"OVERDUE","NOT DUE"))</f>
        <v>NOT DUE</v>
      </c>
      <c r="K21" s="31"/>
      <c r="L21" s="119"/>
    </row>
    <row r="22" spans="1:12" x14ac:dyDescent="0.3">
      <c r="A22" s="59" t="s">
        <v>1965</v>
      </c>
      <c r="B22" s="31" t="s">
        <v>1820</v>
      </c>
      <c r="C22" s="41" t="s">
        <v>1858</v>
      </c>
      <c r="D22" s="20" t="s">
        <v>88</v>
      </c>
      <c r="E22" s="7">
        <v>41662</v>
      </c>
      <c r="F22" s="7">
        <v>44558</v>
      </c>
      <c r="G22" s="13"/>
      <c r="H22" s="8">
        <f>DATE(YEAR(F22)+1,MONTH(F22),DAY(F22)-1)</f>
        <v>44922</v>
      </c>
      <c r="I22" s="11">
        <f t="shared" ref="I22" ca="1" si="10">IF(ISBLANK(H22),"",H22-DATE(YEAR(NOW()),MONTH(NOW()),DAY(NOW())))</f>
        <v>245</v>
      </c>
      <c r="J22" s="8"/>
      <c r="K22" s="31"/>
      <c r="L22" s="119"/>
    </row>
    <row r="23" spans="1:12" ht="41.4" x14ac:dyDescent="0.3">
      <c r="A23" s="59" t="s">
        <v>1966</v>
      </c>
      <c r="B23" s="31" t="s">
        <v>1822</v>
      </c>
      <c r="C23" s="31" t="s">
        <v>1823</v>
      </c>
      <c r="D23" s="20" t="s">
        <v>1564</v>
      </c>
      <c r="E23" s="7">
        <v>41662</v>
      </c>
      <c r="F23" s="7">
        <v>44647</v>
      </c>
      <c r="G23" s="13"/>
      <c r="H23" s="8">
        <f>EDATE(F23-1,1)</f>
        <v>44677</v>
      </c>
      <c r="I23" s="11">
        <f t="shared" ref="I23" ca="1" si="11">IF(ISBLANK(H23),"",H23-DATE(YEAR(NOW()),MONTH(NOW()),DAY(NOW())))</f>
        <v>0</v>
      </c>
      <c r="J23" s="9" t="str">
        <f t="shared" ref="J23" ca="1" si="12">IF(I23="","",IF(I23&lt;0,"OVERDUE","NOT DUE"))</f>
        <v>NOT DUE</v>
      </c>
      <c r="K23" s="31"/>
      <c r="L23" s="10"/>
    </row>
    <row r="24" spans="1:12" ht="55.2" x14ac:dyDescent="0.3">
      <c r="A24" s="59" t="s">
        <v>1967</v>
      </c>
      <c r="B24" s="31" t="s">
        <v>1837</v>
      </c>
      <c r="C24" s="31" t="s">
        <v>1823</v>
      </c>
      <c r="D24" s="20" t="s">
        <v>1564</v>
      </c>
      <c r="E24" s="7">
        <v>41662</v>
      </c>
      <c r="F24" s="7">
        <v>44647</v>
      </c>
      <c r="G24" s="13"/>
      <c r="H24" s="8">
        <f>EDATE(F24-1,1)</f>
        <v>44677</v>
      </c>
      <c r="I24" s="11">
        <f t="shared" ref="I24:I25" ca="1" si="13">IF(ISBLANK(H24),"",H24-DATE(YEAR(NOW()),MONTH(NOW()),DAY(NOW())))</f>
        <v>0</v>
      </c>
      <c r="J24" s="9" t="str">
        <f t="shared" ref="J24:J25" ca="1" si="14">IF(I24="","",IF(I24&lt;0,"OVERDUE","NOT DUE"))</f>
        <v>NOT DUE</v>
      </c>
      <c r="K24" s="31"/>
      <c r="L24" s="10"/>
    </row>
    <row r="25" spans="1:12" ht="41.4" x14ac:dyDescent="0.3">
      <c r="A25" s="59" t="s">
        <v>1968</v>
      </c>
      <c r="B25" s="31" t="s">
        <v>3159</v>
      </c>
      <c r="C25" s="31" t="s">
        <v>3220</v>
      </c>
      <c r="D25" s="20" t="s">
        <v>1564</v>
      </c>
      <c r="E25" s="7">
        <v>41565</v>
      </c>
      <c r="F25" s="7">
        <v>44647</v>
      </c>
      <c r="G25" s="13"/>
      <c r="H25" s="8">
        <f>EDATE(F25-1,1)</f>
        <v>44677</v>
      </c>
      <c r="I25" s="11">
        <f t="shared" ca="1" si="13"/>
        <v>0</v>
      </c>
      <c r="J25" s="9" t="str">
        <f t="shared" ca="1" si="14"/>
        <v>NOT DUE</v>
      </c>
      <c r="K25" s="31"/>
      <c r="L25" s="10"/>
    </row>
    <row r="26" spans="1:12" ht="27.6" x14ac:dyDescent="0.3">
      <c r="A26" s="59" t="s">
        <v>1969</v>
      </c>
      <c r="B26" s="31" t="s">
        <v>1877</v>
      </c>
      <c r="C26" s="31" t="s">
        <v>1878</v>
      </c>
      <c r="D26" s="20" t="s">
        <v>1564</v>
      </c>
      <c r="E26" s="7">
        <v>41662</v>
      </c>
      <c r="F26" s="7">
        <v>44647</v>
      </c>
      <c r="G26" s="13"/>
      <c r="H26" s="8">
        <f>EDATE(F26-1,1)</f>
        <v>44677</v>
      </c>
      <c r="I26" s="11">
        <f t="shared" ref="I26" ca="1" si="15">IF(ISBLANK(H26),"",H26-DATE(YEAR(NOW()),MONTH(NOW()),DAY(NOW())))</f>
        <v>0</v>
      </c>
      <c r="J26" s="9" t="str">
        <f t="shared" ref="J26:J27" ca="1" si="16">IF(I26="","",IF(I26&lt;0,"OVERDUE","NOT DUE"))</f>
        <v>NOT DUE</v>
      </c>
      <c r="K26" s="31"/>
      <c r="L26" s="10"/>
    </row>
    <row r="27" spans="1:12" ht="21.75" customHeight="1" x14ac:dyDescent="0.3">
      <c r="A27" s="59" t="s">
        <v>3160</v>
      </c>
      <c r="B27" s="31" t="s">
        <v>1877</v>
      </c>
      <c r="C27" s="31" t="s">
        <v>1879</v>
      </c>
      <c r="D27" s="20" t="s">
        <v>88</v>
      </c>
      <c r="E27" s="7">
        <v>41662</v>
      </c>
      <c r="F27" s="7">
        <v>44558</v>
      </c>
      <c r="G27" s="13"/>
      <c r="H27" s="8">
        <f>DATE(YEAR(F27)+1,MONTH(F27),DAY(F27)-1)</f>
        <v>44922</v>
      </c>
      <c r="I27" s="11">
        <f t="shared" ref="I27" ca="1" si="17">IF(ISBLANK(H27),"",H27-DATE(YEAR(NOW()),MONTH(NOW()),DAY(NOW())))</f>
        <v>245</v>
      </c>
      <c r="J27" s="9" t="str">
        <f t="shared" ca="1" si="16"/>
        <v>NOT DUE</v>
      </c>
      <c r="K27" s="31"/>
      <c r="L27" s="10"/>
    </row>
    <row r="28" spans="1:12" x14ac:dyDescent="0.3">
      <c r="A28" s="111"/>
    </row>
    <row r="29" spans="1:12" x14ac:dyDescent="0.3">
      <c r="A29" s="111"/>
    </row>
    <row r="30" spans="1:12" x14ac:dyDescent="0.3">
      <c r="A30" s="111"/>
    </row>
    <row r="31" spans="1:12" x14ac:dyDescent="0.3">
      <c r="A31" s="111"/>
      <c r="B31" s="112" t="s">
        <v>2808</v>
      </c>
      <c r="C31" s="113"/>
      <c r="D31" s="117" t="s">
        <v>2807</v>
      </c>
      <c r="H31" s="112" t="s">
        <v>2806</v>
      </c>
      <c r="I31" s="114"/>
    </row>
    <row r="32" spans="1:12" x14ac:dyDescent="0.3">
      <c r="A32" s="111"/>
      <c r="E32" s="115"/>
      <c r="F32" s="115"/>
      <c r="I32" s="115"/>
      <c r="J32" s="115"/>
    </row>
    <row r="33" spans="1:11" x14ac:dyDescent="0.3">
      <c r="A33" s="111"/>
      <c r="C33" s="122" t="str">
        <f>'Navigational Equipments'!C52</f>
        <v>JOHNMER F. GALLANO</v>
      </c>
      <c r="E33" s="149" t="str">
        <f>'Navigational Equipments'!E52:G52</f>
        <v>ELBERT F. NUFABLE</v>
      </c>
      <c r="F33" s="149"/>
      <c r="G33" s="149"/>
      <c r="I33" s="149" t="s">
        <v>3269</v>
      </c>
      <c r="J33" s="149"/>
      <c r="K33" s="149"/>
    </row>
    <row r="34" spans="1:11" x14ac:dyDescent="0.3">
      <c r="A34" s="111"/>
      <c r="C34" s="116" t="s">
        <v>3230</v>
      </c>
      <c r="E34" s="150" t="s">
        <v>2454</v>
      </c>
      <c r="F34" s="150"/>
      <c r="G34" s="150"/>
      <c r="I34" s="151" t="s">
        <v>2805</v>
      </c>
      <c r="J34" s="151"/>
      <c r="K34" s="151"/>
    </row>
    <row r="35" spans="1:11" x14ac:dyDescent="0.3">
      <c r="A35" s="111"/>
    </row>
  </sheetData>
  <sheetProtection selectLockedCells="1"/>
  <mergeCells count="14">
    <mergeCell ref="E33:G33"/>
    <mergeCell ref="I33:K33"/>
    <mergeCell ref="E34:G34"/>
    <mergeCell ref="I34:K34"/>
    <mergeCell ref="B15:B16"/>
    <mergeCell ref="A4:B4"/>
    <mergeCell ref="D4:E4"/>
    <mergeCell ref="A5:B5"/>
    <mergeCell ref="A1:B1"/>
    <mergeCell ref="D1:E1"/>
    <mergeCell ref="A2:B2"/>
    <mergeCell ref="D2:E2"/>
    <mergeCell ref="A3:B3"/>
    <mergeCell ref="D3:E3"/>
  </mergeCells>
  <phoneticPr fontId="11" type="noConversion"/>
  <conditionalFormatting sqref="J9 J23:J24 J17:J21">
    <cfRule type="cellIs" dxfId="178" priority="30" operator="equal">
      <formula>"overdue"</formula>
    </cfRule>
  </conditionalFormatting>
  <conditionalFormatting sqref="J11">
    <cfRule type="cellIs" dxfId="177" priority="29" operator="equal">
      <formula>"overdue"</formula>
    </cfRule>
  </conditionalFormatting>
  <conditionalFormatting sqref="J8">
    <cfRule type="cellIs" dxfId="176" priority="28" operator="equal">
      <formula>"overdue"</formula>
    </cfRule>
  </conditionalFormatting>
  <conditionalFormatting sqref="J15">
    <cfRule type="cellIs" dxfId="175" priority="25" operator="equal">
      <formula>"overdue"</formula>
    </cfRule>
  </conditionalFormatting>
  <conditionalFormatting sqref="J26">
    <cfRule type="cellIs" dxfId="174" priority="23" operator="equal">
      <formula>"overdue"</formula>
    </cfRule>
  </conditionalFormatting>
  <conditionalFormatting sqref="J25">
    <cfRule type="cellIs" dxfId="173" priority="21" operator="equal">
      <formula>"overdue"</formula>
    </cfRule>
  </conditionalFormatting>
  <conditionalFormatting sqref="J10">
    <cfRule type="cellIs" dxfId="172" priority="20" operator="equal">
      <formula>"overdue"</formula>
    </cfRule>
  </conditionalFormatting>
  <conditionalFormatting sqref="J12">
    <cfRule type="cellIs" dxfId="171" priority="19" operator="equal">
      <formula>"overdue"</formula>
    </cfRule>
  </conditionalFormatting>
  <conditionalFormatting sqref="J13">
    <cfRule type="cellIs" dxfId="170" priority="18" operator="equal">
      <formula>"overdue"</formula>
    </cfRule>
  </conditionalFormatting>
  <conditionalFormatting sqref="J14">
    <cfRule type="cellIs" dxfId="169" priority="17" operator="equal">
      <formula>"overdue"</formula>
    </cfRule>
  </conditionalFormatting>
  <conditionalFormatting sqref="J16">
    <cfRule type="cellIs" dxfId="168" priority="16" operator="equal">
      <formula>"overdue"</formula>
    </cfRule>
  </conditionalFormatting>
  <conditionalFormatting sqref="J20">
    <cfRule type="cellIs" dxfId="167" priority="15" operator="equal">
      <formula>"overdue"</formula>
    </cfRule>
  </conditionalFormatting>
  <conditionalFormatting sqref="J22">
    <cfRule type="cellIs" dxfId="166" priority="14" operator="equal">
      <formula>"overdue"</formula>
    </cfRule>
  </conditionalFormatting>
  <conditionalFormatting sqref="J27">
    <cfRule type="cellIs" dxfId="165" priority="13" operator="equal">
      <formula>"overdue"</formula>
    </cfRule>
  </conditionalFormatting>
  <conditionalFormatting sqref="J8">
    <cfRule type="cellIs" dxfId="164" priority="12" operator="equal">
      <formula>"overdue"</formula>
    </cfRule>
  </conditionalFormatting>
  <conditionalFormatting sqref="J10">
    <cfRule type="cellIs" dxfId="163" priority="11" operator="equal">
      <formula>"overdue"</formula>
    </cfRule>
  </conditionalFormatting>
  <conditionalFormatting sqref="J12:J14">
    <cfRule type="cellIs" dxfId="162" priority="10" operator="equal">
      <formula>"overdue"</formula>
    </cfRule>
  </conditionalFormatting>
  <conditionalFormatting sqref="J12:J14">
    <cfRule type="cellIs" dxfId="161" priority="9" operator="equal">
      <formula>"overdue"</formula>
    </cfRule>
  </conditionalFormatting>
  <conditionalFormatting sqref="J16">
    <cfRule type="cellIs" dxfId="160" priority="8" operator="equal">
      <formula>"overdue"</formula>
    </cfRule>
  </conditionalFormatting>
  <conditionalFormatting sqref="J16">
    <cfRule type="cellIs" dxfId="159" priority="7" operator="equal">
      <formula>"overdue"</formula>
    </cfRule>
  </conditionalFormatting>
  <conditionalFormatting sqref="J27">
    <cfRule type="cellIs" dxfId="158" priority="6" operator="equal">
      <formula>"overdue"</formula>
    </cfRule>
  </conditionalFormatting>
  <conditionalFormatting sqref="J27">
    <cfRule type="cellIs" dxfId="157" priority="5" operator="equal">
      <formula>"overdue"</formula>
    </cfRule>
  </conditionalFormatting>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L55"/>
  <sheetViews>
    <sheetView topLeftCell="B40" workbookViewId="0">
      <selection activeCell="L22" sqref="L22"/>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126</v>
      </c>
      <c r="D3" s="148" t="s">
        <v>8</v>
      </c>
      <c r="E3" s="148"/>
      <c r="F3" s="3" t="s">
        <v>127</v>
      </c>
    </row>
    <row r="4" spans="1:12" ht="18" customHeight="1" x14ac:dyDescent="0.3">
      <c r="A4" s="147" t="s">
        <v>21</v>
      </c>
      <c r="B4" s="147"/>
      <c r="C4" s="17" t="s">
        <v>24</v>
      </c>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9" customHeight="1" x14ac:dyDescent="0.3">
      <c r="A8" s="9" t="s">
        <v>89</v>
      </c>
      <c r="B8" s="31" t="s">
        <v>29</v>
      </c>
      <c r="C8" s="31" t="s">
        <v>30</v>
      </c>
      <c r="D8" s="20" t="s">
        <v>87</v>
      </c>
      <c r="E8" s="7">
        <v>41662</v>
      </c>
      <c r="F8" s="7">
        <v>43949</v>
      </c>
      <c r="G8" s="13"/>
      <c r="H8" s="8">
        <f>DATE(YEAR(F8)+4,MONTH(F8),DAY(F8)-1)</f>
        <v>45409</v>
      </c>
      <c r="I8" s="11">
        <f t="shared" ref="I8:I47" ca="1" si="0">IF(ISBLANK(H8),"",H8-DATE(YEAR(NOW()),MONTH(NOW()),DAY(NOW())))</f>
        <v>732</v>
      </c>
      <c r="J8" s="9" t="str">
        <f t="shared" ref="J8:J47" ca="1" si="1">IF(I8="","",IF(I8&lt;0,"OVERDUE","NOT DUE"))</f>
        <v>NOT DUE</v>
      </c>
      <c r="K8" s="30" t="s">
        <v>125</v>
      </c>
      <c r="L8" s="10"/>
    </row>
    <row r="9" spans="1:12" x14ac:dyDescent="0.3">
      <c r="A9" s="9" t="s">
        <v>90</v>
      </c>
      <c r="B9" s="31" t="s">
        <v>31</v>
      </c>
      <c r="C9" s="31" t="s">
        <v>32</v>
      </c>
      <c r="D9" s="20" t="s">
        <v>88</v>
      </c>
      <c r="E9" s="7">
        <v>41662</v>
      </c>
      <c r="F9" s="7">
        <v>44674</v>
      </c>
      <c r="G9" s="13"/>
      <c r="H9" s="8">
        <f>DATE(YEAR(F9)+1,MONTH(F9),DAY(F9)-1)</f>
        <v>45038</v>
      </c>
      <c r="I9" s="11">
        <f t="shared" ca="1" si="0"/>
        <v>361</v>
      </c>
      <c r="J9" s="9" t="str">
        <f t="shared" ca="1" si="1"/>
        <v>NOT DUE</v>
      </c>
      <c r="K9" s="14"/>
      <c r="L9" s="10" t="s">
        <v>3321</v>
      </c>
    </row>
    <row r="10" spans="1:12" ht="27.6" x14ac:dyDescent="0.3">
      <c r="A10" s="9" t="s">
        <v>91</v>
      </c>
      <c r="B10" s="31" t="s">
        <v>33</v>
      </c>
      <c r="C10" s="31" t="s">
        <v>34</v>
      </c>
      <c r="D10" s="20" t="s">
        <v>2</v>
      </c>
      <c r="E10" s="7">
        <v>41662</v>
      </c>
      <c r="F10" s="7">
        <v>44671</v>
      </c>
      <c r="G10" s="13"/>
      <c r="H10" s="8">
        <f>EDATE(F10-1,1)</f>
        <v>44700</v>
      </c>
      <c r="I10" s="11">
        <f t="shared" ca="1" si="0"/>
        <v>23</v>
      </c>
      <c r="J10" s="9" t="str">
        <f t="shared" ca="1" si="1"/>
        <v>NOT DUE</v>
      </c>
      <c r="K10" s="14"/>
      <c r="L10" s="109"/>
    </row>
    <row r="11" spans="1:12" ht="27.6" x14ac:dyDescent="0.3">
      <c r="A11" s="9" t="s">
        <v>92</v>
      </c>
      <c r="B11" s="31" t="s">
        <v>35</v>
      </c>
      <c r="C11" s="31" t="s">
        <v>36</v>
      </c>
      <c r="D11" s="20" t="s">
        <v>88</v>
      </c>
      <c r="E11" s="7">
        <v>41662</v>
      </c>
      <c r="F11" s="7">
        <f>F9</f>
        <v>44674</v>
      </c>
      <c r="G11" s="13"/>
      <c r="H11" s="8">
        <f t="shared" ref="H11:H30" si="2">DATE(YEAR(F11)+1,MONTH(F11),DAY(F11)-1)</f>
        <v>45038</v>
      </c>
      <c r="I11" s="11">
        <f t="shared" ca="1" si="0"/>
        <v>361</v>
      </c>
      <c r="J11" s="9" t="str">
        <f t="shared" ca="1" si="1"/>
        <v>NOT DUE</v>
      </c>
      <c r="K11" s="14"/>
      <c r="L11" s="10"/>
    </row>
    <row r="12" spans="1:12" ht="27.6" x14ac:dyDescent="0.3">
      <c r="A12" s="9" t="s">
        <v>93</v>
      </c>
      <c r="B12" s="31" t="s">
        <v>35</v>
      </c>
      <c r="C12" s="31" t="s">
        <v>37</v>
      </c>
      <c r="D12" s="20" t="s">
        <v>88</v>
      </c>
      <c r="E12" s="7">
        <v>41662</v>
      </c>
      <c r="F12" s="7">
        <f>F11</f>
        <v>44674</v>
      </c>
      <c r="G12" s="13"/>
      <c r="H12" s="8">
        <f t="shared" si="2"/>
        <v>45038</v>
      </c>
      <c r="I12" s="11">
        <f t="shared" ca="1" si="0"/>
        <v>361</v>
      </c>
      <c r="J12" s="9" t="str">
        <f t="shared" ca="1" si="1"/>
        <v>NOT DUE</v>
      </c>
      <c r="K12" s="14"/>
      <c r="L12" s="10"/>
    </row>
    <row r="13" spans="1:12" ht="27.6" x14ac:dyDescent="0.3">
      <c r="A13" s="9" t="s">
        <v>94</v>
      </c>
      <c r="B13" s="31" t="s">
        <v>38</v>
      </c>
      <c r="C13" s="31" t="s">
        <v>39</v>
      </c>
      <c r="D13" s="20" t="s">
        <v>88</v>
      </c>
      <c r="E13" s="7">
        <v>41662</v>
      </c>
      <c r="F13" s="7">
        <v>44485</v>
      </c>
      <c r="G13" s="13"/>
      <c r="H13" s="8">
        <f t="shared" si="2"/>
        <v>44849</v>
      </c>
      <c r="I13" s="11">
        <f t="shared" ca="1" si="0"/>
        <v>172</v>
      </c>
      <c r="J13" s="9" t="str">
        <f t="shared" ca="1" si="1"/>
        <v>NOT DUE</v>
      </c>
      <c r="K13" s="14"/>
      <c r="L13" s="10"/>
    </row>
    <row r="14" spans="1:12" ht="27.6" x14ac:dyDescent="0.3">
      <c r="A14" s="9" t="s">
        <v>95</v>
      </c>
      <c r="B14" s="31" t="s">
        <v>38</v>
      </c>
      <c r="C14" s="31" t="s">
        <v>40</v>
      </c>
      <c r="D14" s="20" t="s">
        <v>88</v>
      </c>
      <c r="E14" s="7">
        <v>41662</v>
      </c>
      <c r="F14" s="7">
        <v>44486</v>
      </c>
      <c r="G14" s="13"/>
      <c r="H14" s="8">
        <f t="shared" si="2"/>
        <v>44850</v>
      </c>
      <c r="I14" s="11">
        <f t="shared" ca="1" si="0"/>
        <v>173</v>
      </c>
      <c r="J14" s="9" t="str">
        <f t="shared" ca="1" si="1"/>
        <v>NOT DUE</v>
      </c>
      <c r="K14" s="14"/>
      <c r="L14" s="10"/>
    </row>
    <row r="15" spans="1:12" ht="41.4" x14ac:dyDescent="0.3">
      <c r="A15" s="9" t="s">
        <v>96</v>
      </c>
      <c r="B15" s="31" t="s">
        <v>41</v>
      </c>
      <c r="C15" s="31" t="s">
        <v>42</v>
      </c>
      <c r="D15" s="20" t="s">
        <v>88</v>
      </c>
      <c r="E15" s="7">
        <v>41662</v>
      </c>
      <c r="F15" s="7">
        <v>44486</v>
      </c>
      <c r="G15" s="13"/>
      <c r="H15" s="8">
        <f t="shared" si="2"/>
        <v>44850</v>
      </c>
      <c r="I15" s="11">
        <f t="shared" ca="1" si="0"/>
        <v>173</v>
      </c>
      <c r="J15" s="9" t="str">
        <f t="shared" ca="1" si="1"/>
        <v>NOT DUE</v>
      </c>
      <c r="K15" s="14"/>
      <c r="L15" s="10"/>
    </row>
    <row r="16" spans="1:12" ht="41.4" x14ac:dyDescent="0.3">
      <c r="A16" s="9" t="s">
        <v>97</v>
      </c>
      <c r="B16" s="31" t="s">
        <v>41</v>
      </c>
      <c r="C16" s="31" t="s">
        <v>40</v>
      </c>
      <c r="D16" s="20" t="s">
        <v>88</v>
      </c>
      <c r="E16" s="7">
        <v>41662</v>
      </c>
      <c r="F16" s="7">
        <v>44486</v>
      </c>
      <c r="G16" s="13"/>
      <c r="H16" s="8">
        <f t="shared" si="2"/>
        <v>44850</v>
      </c>
      <c r="I16" s="11">
        <f t="shared" ca="1" si="0"/>
        <v>173</v>
      </c>
      <c r="J16" s="9" t="str">
        <f t="shared" ca="1" si="1"/>
        <v>NOT DUE</v>
      </c>
      <c r="K16" s="14"/>
      <c r="L16" s="10"/>
    </row>
    <row r="17" spans="1:12" ht="15" customHeight="1" x14ac:dyDescent="0.3">
      <c r="A17" s="9" t="s">
        <v>98</v>
      </c>
      <c r="B17" s="31" t="s">
        <v>43</v>
      </c>
      <c r="C17" s="31" t="s">
        <v>44</v>
      </c>
      <c r="D17" s="20" t="s">
        <v>88</v>
      </c>
      <c r="E17" s="7">
        <v>41662</v>
      </c>
      <c r="F17" s="7">
        <f>F12</f>
        <v>44674</v>
      </c>
      <c r="G17" s="13"/>
      <c r="H17" s="8">
        <f t="shared" si="2"/>
        <v>45038</v>
      </c>
      <c r="I17" s="11">
        <f t="shared" ca="1" si="0"/>
        <v>361</v>
      </c>
      <c r="J17" s="9" t="str">
        <f t="shared" ca="1" si="1"/>
        <v>NOT DUE</v>
      </c>
      <c r="K17" s="14"/>
      <c r="L17" s="10"/>
    </row>
    <row r="18" spans="1:12" ht="27.6" x14ac:dyDescent="0.3">
      <c r="A18" s="9" t="s">
        <v>99</v>
      </c>
      <c r="B18" s="31" t="s">
        <v>45</v>
      </c>
      <c r="C18" s="31" t="s">
        <v>46</v>
      </c>
      <c r="D18" s="20" t="s">
        <v>88</v>
      </c>
      <c r="E18" s="7">
        <v>41662</v>
      </c>
      <c r="F18" s="7">
        <f t="shared" ref="F18:F35" si="3">F17</f>
        <v>44674</v>
      </c>
      <c r="G18" s="13"/>
      <c r="H18" s="8">
        <f t="shared" si="2"/>
        <v>45038</v>
      </c>
      <c r="I18" s="11">
        <f t="shared" ca="1" si="0"/>
        <v>361</v>
      </c>
      <c r="J18" s="9" t="str">
        <f t="shared" ca="1" si="1"/>
        <v>NOT DUE</v>
      </c>
      <c r="K18" s="14"/>
      <c r="L18" s="10"/>
    </row>
    <row r="19" spans="1:12" ht="27.6" x14ac:dyDescent="0.3">
      <c r="A19" s="9" t="s">
        <v>100</v>
      </c>
      <c r="B19" s="31" t="s">
        <v>47</v>
      </c>
      <c r="C19" s="31" t="s">
        <v>48</v>
      </c>
      <c r="D19" s="20" t="s">
        <v>88</v>
      </c>
      <c r="E19" s="7">
        <v>41662</v>
      </c>
      <c r="F19" s="7">
        <f t="shared" si="3"/>
        <v>44674</v>
      </c>
      <c r="G19" s="13"/>
      <c r="H19" s="8">
        <f t="shared" si="2"/>
        <v>45038</v>
      </c>
      <c r="I19" s="11">
        <f t="shared" ca="1" si="0"/>
        <v>361</v>
      </c>
      <c r="J19" s="9" t="str">
        <f t="shared" ca="1" si="1"/>
        <v>NOT DUE</v>
      </c>
      <c r="K19" s="14"/>
      <c r="L19" s="10"/>
    </row>
    <row r="20" spans="1:12" x14ac:dyDescent="0.3">
      <c r="A20" s="9" t="s">
        <v>101</v>
      </c>
      <c r="B20" s="31" t="s">
        <v>49</v>
      </c>
      <c r="C20" s="31" t="s">
        <v>50</v>
      </c>
      <c r="D20" s="20" t="s">
        <v>88</v>
      </c>
      <c r="E20" s="7">
        <v>41662</v>
      </c>
      <c r="F20" s="7">
        <f t="shared" si="3"/>
        <v>44674</v>
      </c>
      <c r="G20" s="13"/>
      <c r="H20" s="8">
        <f t="shared" si="2"/>
        <v>45038</v>
      </c>
      <c r="I20" s="11">
        <f t="shared" ca="1" si="0"/>
        <v>361</v>
      </c>
      <c r="J20" s="9" t="str">
        <f t="shared" ca="1" si="1"/>
        <v>NOT DUE</v>
      </c>
      <c r="K20" s="14"/>
      <c r="L20" s="10"/>
    </row>
    <row r="21" spans="1:12" x14ac:dyDescent="0.3">
      <c r="A21" s="9" t="s">
        <v>102</v>
      </c>
      <c r="B21" s="31" t="s">
        <v>51</v>
      </c>
      <c r="C21" s="31" t="s">
        <v>52</v>
      </c>
      <c r="D21" s="20" t="s">
        <v>88</v>
      </c>
      <c r="E21" s="7">
        <v>41662</v>
      </c>
      <c r="F21" s="7">
        <f t="shared" si="3"/>
        <v>44674</v>
      </c>
      <c r="G21" s="13"/>
      <c r="H21" s="8">
        <f t="shared" si="2"/>
        <v>45038</v>
      </c>
      <c r="I21" s="11">
        <f t="shared" ca="1" si="0"/>
        <v>361</v>
      </c>
      <c r="J21" s="9" t="str">
        <f t="shared" ca="1" si="1"/>
        <v>NOT DUE</v>
      </c>
      <c r="K21" s="14"/>
      <c r="L21" s="10"/>
    </row>
    <row r="22" spans="1:12" ht="27.6" x14ac:dyDescent="0.3">
      <c r="A22" s="9" t="s">
        <v>103</v>
      </c>
      <c r="B22" s="31" t="s">
        <v>53</v>
      </c>
      <c r="C22" s="31" t="s">
        <v>54</v>
      </c>
      <c r="D22" s="20" t="s">
        <v>88</v>
      </c>
      <c r="E22" s="7">
        <v>41662</v>
      </c>
      <c r="F22" s="7">
        <f t="shared" si="3"/>
        <v>44674</v>
      </c>
      <c r="G22" s="13"/>
      <c r="H22" s="8">
        <f t="shared" si="2"/>
        <v>45038</v>
      </c>
      <c r="I22" s="11">
        <f t="shared" ca="1" si="0"/>
        <v>361</v>
      </c>
      <c r="J22" s="9" t="str">
        <f t="shared" ca="1" si="1"/>
        <v>NOT DUE</v>
      </c>
      <c r="K22" s="14"/>
      <c r="L22" s="10"/>
    </row>
    <row r="23" spans="1:12" ht="15" customHeight="1" x14ac:dyDescent="0.3">
      <c r="A23" s="9" t="s">
        <v>104</v>
      </c>
      <c r="B23" s="31" t="s">
        <v>55</v>
      </c>
      <c r="C23" s="31" t="s">
        <v>56</v>
      </c>
      <c r="D23" s="20" t="s">
        <v>88</v>
      </c>
      <c r="E23" s="7">
        <v>41662</v>
      </c>
      <c r="F23" s="7">
        <f t="shared" si="3"/>
        <v>44674</v>
      </c>
      <c r="G23" s="13"/>
      <c r="H23" s="8">
        <f t="shared" si="2"/>
        <v>45038</v>
      </c>
      <c r="I23" s="11">
        <f t="shared" ca="1" si="0"/>
        <v>361</v>
      </c>
      <c r="J23" s="9" t="str">
        <f t="shared" ca="1" si="1"/>
        <v>NOT DUE</v>
      </c>
      <c r="K23" s="14"/>
      <c r="L23" s="10"/>
    </row>
    <row r="24" spans="1:12" x14ac:dyDescent="0.3">
      <c r="A24" s="9" t="s">
        <v>105</v>
      </c>
      <c r="B24" s="31" t="s">
        <v>51</v>
      </c>
      <c r="C24" s="31" t="s">
        <v>57</v>
      </c>
      <c r="D24" s="20" t="s">
        <v>88</v>
      </c>
      <c r="E24" s="7">
        <v>41662</v>
      </c>
      <c r="F24" s="7">
        <f t="shared" si="3"/>
        <v>44674</v>
      </c>
      <c r="G24" s="13"/>
      <c r="H24" s="8">
        <f t="shared" si="2"/>
        <v>45038</v>
      </c>
      <c r="I24" s="11">
        <f t="shared" ca="1" si="0"/>
        <v>361</v>
      </c>
      <c r="J24" s="9" t="str">
        <f t="shared" ca="1" si="1"/>
        <v>NOT DUE</v>
      </c>
      <c r="K24" s="14"/>
      <c r="L24" s="10"/>
    </row>
    <row r="25" spans="1:12" x14ac:dyDescent="0.3">
      <c r="A25" s="9" t="s">
        <v>106</v>
      </c>
      <c r="B25" s="31" t="s">
        <v>58</v>
      </c>
      <c r="C25" s="31" t="s">
        <v>59</v>
      </c>
      <c r="D25" s="20" t="s">
        <v>88</v>
      </c>
      <c r="E25" s="7">
        <v>41662</v>
      </c>
      <c r="F25" s="7">
        <f t="shared" si="3"/>
        <v>44674</v>
      </c>
      <c r="G25" s="13"/>
      <c r="H25" s="8">
        <f t="shared" si="2"/>
        <v>45038</v>
      </c>
      <c r="I25" s="11">
        <f t="shared" ca="1" si="0"/>
        <v>361</v>
      </c>
      <c r="J25" s="9" t="str">
        <f t="shared" ca="1" si="1"/>
        <v>NOT DUE</v>
      </c>
      <c r="K25" s="14"/>
      <c r="L25" s="10"/>
    </row>
    <row r="26" spans="1:12" ht="27.6" x14ac:dyDescent="0.3">
      <c r="A26" s="9" t="s">
        <v>107</v>
      </c>
      <c r="B26" s="31" t="s">
        <v>60</v>
      </c>
      <c r="C26" s="31" t="s">
        <v>61</v>
      </c>
      <c r="D26" s="20" t="s">
        <v>88</v>
      </c>
      <c r="E26" s="7">
        <v>41662</v>
      </c>
      <c r="F26" s="7">
        <f t="shared" si="3"/>
        <v>44674</v>
      </c>
      <c r="G26" s="13"/>
      <c r="H26" s="8">
        <f t="shared" si="2"/>
        <v>45038</v>
      </c>
      <c r="I26" s="11">
        <f t="shared" ca="1" si="0"/>
        <v>361</v>
      </c>
      <c r="J26" s="9" t="str">
        <f t="shared" ca="1" si="1"/>
        <v>NOT DUE</v>
      </c>
      <c r="K26" s="14"/>
      <c r="L26" s="10"/>
    </row>
    <row r="27" spans="1:12" ht="27.6" x14ac:dyDescent="0.3">
      <c r="A27" s="9" t="s">
        <v>108</v>
      </c>
      <c r="B27" s="31" t="s">
        <v>62</v>
      </c>
      <c r="C27" s="31" t="s">
        <v>37</v>
      </c>
      <c r="D27" s="20" t="s">
        <v>88</v>
      </c>
      <c r="E27" s="7">
        <v>41662</v>
      </c>
      <c r="F27" s="7">
        <f t="shared" si="3"/>
        <v>44674</v>
      </c>
      <c r="G27" s="13"/>
      <c r="H27" s="8">
        <f t="shared" si="2"/>
        <v>45038</v>
      </c>
      <c r="I27" s="11">
        <f t="shared" ca="1" si="0"/>
        <v>361</v>
      </c>
      <c r="J27" s="9" t="str">
        <f t="shared" ca="1" si="1"/>
        <v>NOT DUE</v>
      </c>
      <c r="K27" s="14"/>
      <c r="L27" s="10"/>
    </row>
    <row r="28" spans="1:12" ht="27.6" x14ac:dyDescent="0.3">
      <c r="A28" s="9" t="s">
        <v>109</v>
      </c>
      <c r="B28" s="31" t="s">
        <v>62</v>
      </c>
      <c r="C28" s="31" t="s">
        <v>63</v>
      </c>
      <c r="D28" s="20" t="s">
        <v>88</v>
      </c>
      <c r="E28" s="7">
        <v>41662</v>
      </c>
      <c r="F28" s="7">
        <f t="shared" si="3"/>
        <v>44674</v>
      </c>
      <c r="G28" s="13"/>
      <c r="H28" s="8">
        <f t="shared" si="2"/>
        <v>45038</v>
      </c>
      <c r="I28" s="11">
        <f t="shared" ca="1" si="0"/>
        <v>361</v>
      </c>
      <c r="J28" s="9" t="str">
        <f t="shared" ca="1" si="1"/>
        <v>NOT DUE</v>
      </c>
      <c r="K28" s="14"/>
      <c r="L28" s="10"/>
    </row>
    <row r="29" spans="1:12" x14ac:dyDescent="0.3">
      <c r="A29" s="9" t="s">
        <v>110</v>
      </c>
      <c r="B29" s="31" t="s">
        <v>64</v>
      </c>
      <c r="C29" s="31" t="s">
        <v>65</v>
      </c>
      <c r="D29" s="20" t="s">
        <v>88</v>
      </c>
      <c r="E29" s="7">
        <v>41662</v>
      </c>
      <c r="F29" s="7">
        <f t="shared" si="3"/>
        <v>44674</v>
      </c>
      <c r="G29" s="13"/>
      <c r="H29" s="8">
        <f t="shared" si="2"/>
        <v>45038</v>
      </c>
      <c r="I29" s="11">
        <f t="shared" ca="1" si="0"/>
        <v>361</v>
      </c>
      <c r="J29" s="9" t="str">
        <f t="shared" ca="1" si="1"/>
        <v>NOT DUE</v>
      </c>
      <c r="K29" s="14"/>
      <c r="L29" s="10"/>
    </row>
    <row r="30" spans="1:12" ht="27.6" x14ac:dyDescent="0.3">
      <c r="A30" s="9" t="s">
        <v>111</v>
      </c>
      <c r="B30" s="31" t="s">
        <v>64</v>
      </c>
      <c r="C30" s="31" t="s">
        <v>66</v>
      </c>
      <c r="D30" s="20" t="s">
        <v>88</v>
      </c>
      <c r="E30" s="7">
        <v>41662</v>
      </c>
      <c r="F30" s="7">
        <f t="shared" si="3"/>
        <v>44674</v>
      </c>
      <c r="G30" s="13"/>
      <c r="H30" s="8">
        <f t="shared" si="2"/>
        <v>45038</v>
      </c>
      <c r="I30" s="11">
        <f t="shared" ca="1" si="0"/>
        <v>361</v>
      </c>
      <c r="J30" s="9" t="str">
        <f t="shared" ca="1" si="1"/>
        <v>NOT DUE</v>
      </c>
      <c r="K30" s="14"/>
      <c r="L30" s="10"/>
    </row>
    <row r="31" spans="1:12" ht="27.6" x14ac:dyDescent="0.3">
      <c r="A31" s="9" t="s">
        <v>112</v>
      </c>
      <c r="B31" s="31" t="s">
        <v>64</v>
      </c>
      <c r="C31" s="31" t="s">
        <v>3161</v>
      </c>
      <c r="D31" s="20" t="s">
        <v>1</v>
      </c>
      <c r="E31" s="7">
        <v>41565</v>
      </c>
      <c r="F31" s="7">
        <v>44674</v>
      </c>
      <c r="G31" s="13"/>
      <c r="H31" s="8">
        <f>DATE(YEAR(F31),MONTH(F31)+6,DAY(F31)-1)</f>
        <v>44856</v>
      </c>
      <c r="I31" s="11">
        <f t="shared" ca="1" si="0"/>
        <v>179</v>
      </c>
      <c r="J31" s="9" t="str">
        <f t="shared" ca="1" si="1"/>
        <v>NOT DUE</v>
      </c>
      <c r="K31" s="14"/>
      <c r="L31" s="10"/>
    </row>
    <row r="32" spans="1:12" x14ac:dyDescent="0.3">
      <c r="A32" s="9" t="s">
        <v>113</v>
      </c>
      <c r="B32" s="31" t="s">
        <v>31</v>
      </c>
      <c r="C32" s="31" t="s">
        <v>67</v>
      </c>
      <c r="D32" s="20" t="s">
        <v>88</v>
      </c>
      <c r="E32" s="7">
        <v>41662</v>
      </c>
      <c r="F32" s="7">
        <f t="shared" si="3"/>
        <v>44674</v>
      </c>
      <c r="G32" s="13"/>
      <c r="H32" s="8">
        <f t="shared" ref="H32:H44" si="4">DATE(YEAR(F32)+1,MONTH(F32),DAY(F32)-1)</f>
        <v>45038</v>
      </c>
      <c r="I32" s="11">
        <f t="shared" ca="1" si="0"/>
        <v>361</v>
      </c>
      <c r="J32" s="9" t="str">
        <f t="shared" ca="1" si="1"/>
        <v>NOT DUE</v>
      </c>
      <c r="K32" s="14"/>
      <c r="L32" s="10"/>
    </row>
    <row r="33" spans="1:12" x14ac:dyDescent="0.3">
      <c r="A33" s="9" t="s">
        <v>114</v>
      </c>
      <c r="B33" s="31" t="s">
        <v>31</v>
      </c>
      <c r="C33" s="31" t="s">
        <v>68</v>
      </c>
      <c r="D33" s="20" t="s">
        <v>88</v>
      </c>
      <c r="E33" s="7">
        <v>41662</v>
      </c>
      <c r="F33" s="7">
        <f t="shared" si="3"/>
        <v>44674</v>
      </c>
      <c r="G33" s="13"/>
      <c r="H33" s="8">
        <f t="shared" si="4"/>
        <v>45038</v>
      </c>
      <c r="I33" s="11">
        <f t="shared" ca="1" si="0"/>
        <v>361</v>
      </c>
      <c r="J33" s="9" t="str">
        <f t="shared" ca="1" si="1"/>
        <v>NOT DUE</v>
      </c>
      <c r="K33" s="14"/>
      <c r="L33" s="10"/>
    </row>
    <row r="34" spans="1:12" ht="27.6" x14ac:dyDescent="0.3">
      <c r="A34" s="9" t="s">
        <v>115</v>
      </c>
      <c r="B34" s="31" t="s">
        <v>69</v>
      </c>
      <c r="C34" s="31" t="s">
        <v>70</v>
      </c>
      <c r="D34" s="20" t="s">
        <v>88</v>
      </c>
      <c r="E34" s="7">
        <v>41662</v>
      </c>
      <c r="F34" s="7">
        <f t="shared" si="3"/>
        <v>44674</v>
      </c>
      <c r="G34" s="13"/>
      <c r="H34" s="8">
        <f t="shared" si="4"/>
        <v>45038</v>
      </c>
      <c r="I34" s="11">
        <f t="shared" ca="1" si="0"/>
        <v>361</v>
      </c>
      <c r="J34" s="9" t="str">
        <f t="shared" ca="1" si="1"/>
        <v>NOT DUE</v>
      </c>
      <c r="K34" s="14"/>
      <c r="L34" s="10"/>
    </row>
    <row r="35" spans="1:12" x14ac:dyDescent="0.3">
      <c r="A35" s="9" t="s">
        <v>116</v>
      </c>
      <c r="B35" s="31" t="s">
        <v>69</v>
      </c>
      <c r="C35" s="31" t="s">
        <v>71</v>
      </c>
      <c r="D35" s="20" t="s">
        <v>88</v>
      </c>
      <c r="E35" s="7">
        <v>41662</v>
      </c>
      <c r="F35" s="7">
        <f t="shared" si="3"/>
        <v>44674</v>
      </c>
      <c r="G35" s="13"/>
      <c r="H35" s="8">
        <f t="shared" si="4"/>
        <v>45038</v>
      </c>
      <c r="I35" s="11">
        <f t="shared" ca="1" si="0"/>
        <v>361</v>
      </c>
      <c r="J35" s="9" t="str">
        <f t="shared" ca="1" si="1"/>
        <v>NOT DUE</v>
      </c>
      <c r="K35" s="14"/>
      <c r="L35" s="10"/>
    </row>
    <row r="36" spans="1:12" x14ac:dyDescent="0.3">
      <c r="A36" s="9" t="s">
        <v>117</v>
      </c>
      <c r="B36" s="31" t="s">
        <v>72</v>
      </c>
      <c r="C36" s="31" t="s">
        <v>73</v>
      </c>
      <c r="D36" s="20" t="s">
        <v>88</v>
      </c>
      <c r="E36" s="7">
        <v>41662</v>
      </c>
      <c r="F36" s="7">
        <v>44674</v>
      </c>
      <c r="G36" s="13"/>
      <c r="H36" s="8">
        <f t="shared" si="4"/>
        <v>45038</v>
      </c>
      <c r="I36" s="11">
        <f t="shared" ca="1" si="0"/>
        <v>361</v>
      </c>
      <c r="J36" s="9" t="str">
        <f t="shared" ca="1" si="1"/>
        <v>NOT DUE</v>
      </c>
      <c r="K36" s="14"/>
      <c r="L36" s="10"/>
    </row>
    <row r="37" spans="1:12" x14ac:dyDescent="0.3">
      <c r="A37" s="9" t="s">
        <v>118</v>
      </c>
      <c r="B37" s="31" t="s">
        <v>72</v>
      </c>
      <c r="C37" s="31" t="s">
        <v>74</v>
      </c>
      <c r="D37" s="20" t="s">
        <v>88</v>
      </c>
      <c r="E37" s="7">
        <v>41662</v>
      </c>
      <c r="F37" s="7">
        <v>44674</v>
      </c>
      <c r="G37" s="13"/>
      <c r="H37" s="8">
        <f t="shared" si="4"/>
        <v>45038</v>
      </c>
      <c r="I37" s="11">
        <f t="shared" ca="1" si="0"/>
        <v>361</v>
      </c>
      <c r="J37" s="9" t="str">
        <f t="shared" ca="1" si="1"/>
        <v>NOT DUE</v>
      </c>
      <c r="K37" s="14"/>
      <c r="L37" s="10"/>
    </row>
    <row r="38" spans="1:12" ht="41.4" x14ac:dyDescent="0.3">
      <c r="A38" s="9" t="s">
        <v>119</v>
      </c>
      <c r="B38" s="31" t="s">
        <v>75</v>
      </c>
      <c r="C38" s="31" t="s">
        <v>76</v>
      </c>
      <c r="D38" s="20" t="s">
        <v>88</v>
      </c>
      <c r="E38" s="7">
        <v>41662</v>
      </c>
      <c r="F38" s="7">
        <v>44674</v>
      </c>
      <c r="G38" s="13"/>
      <c r="H38" s="8">
        <f t="shared" si="4"/>
        <v>45038</v>
      </c>
      <c r="I38" s="11">
        <f t="shared" ca="1" si="0"/>
        <v>361</v>
      </c>
      <c r="J38" s="9" t="str">
        <f t="shared" ca="1" si="1"/>
        <v>NOT DUE</v>
      </c>
      <c r="K38" s="14"/>
      <c r="L38" s="10"/>
    </row>
    <row r="39" spans="1:12" ht="27.6" x14ac:dyDescent="0.3">
      <c r="A39" s="9" t="s">
        <v>120</v>
      </c>
      <c r="B39" s="31" t="s">
        <v>77</v>
      </c>
      <c r="C39" s="31" t="s">
        <v>78</v>
      </c>
      <c r="D39" s="20" t="s">
        <v>88</v>
      </c>
      <c r="E39" s="7">
        <v>41662</v>
      </c>
      <c r="F39" s="7">
        <v>44674</v>
      </c>
      <c r="G39" s="13"/>
      <c r="H39" s="8">
        <f t="shared" si="4"/>
        <v>45038</v>
      </c>
      <c r="I39" s="11">
        <f t="shared" ca="1" si="0"/>
        <v>361</v>
      </c>
      <c r="J39" s="9" t="str">
        <f t="shared" ca="1" si="1"/>
        <v>NOT DUE</v>
      </c>
      <c r="K39" s="14"/>
      <c r="L39" s="10"/>
    </row>
    <row r="40" spans="1:12" ht="41.4" x14ac:dyDescent="0.3">
      <c r="A40" s="9" t="s">
        <v>121</v>
      </c>
      <c r="B40" s="31" t="s">
        <v>79</v>
      </c>
      <c r="C40" s="31" t="s">
        <v>80</v>
      </c>
      <c r="D40" s="20" t="s">
        <v>88</v>
      </c>
      <c r="E40" s="7">
        <v>41662</v>
      </c>
      <c r="F40" s="7">
        <v>44457</v>
      </c>
      <c r="G40" s="13"/>
      <c r="H40" s="8">
        <f t="shared" si="4"/>
        <v>44821</v>
      </c>
      <c r="I40" s="11">
        <f t="shared" ca="1" si="0"/>
        <v>144</v>
      </c>
      <c r="J40" s="9" t="str">
        <f t="shared" ca="1" si="1"/>
        <v>NOT DUE</v>
      </c>
      <c r="K40" s="14"/>
      <c r="L40" s="10"/>
    </row>
    <row r="41" spans="1:12" ht="41.4" x14ac:dyDescent="0.3">
      <c r="A41" s="9" t="s">
        <v>122</v>
      </c>
      <c r="B41" s="31" t="s">
        <v>79</v>
      </c>
      <c r="C41" s="31" t="s">
        <v>81</v>
      </c>
      <c r="D41" s="20" t="s">
        <v>88</v>
      </c>
      <c r="E41" s="7">
        <v>41662</v>
      </c>
      <c r="F41" s="7">
        <v>44457</v>
      </c>
      <c r="G41" s="13"/>
      <c r="H41" s="8">
        <f t="shared" si="4"/>
        <v>44821</v>
      </c>
      <c r="I41" s="11">
        <f t="shared" ca="1" si="0"/>
        <v>144</v>
      </c>
      <c r="J41" s="9" t="str">
        <f t="shared" ca="1" si="1"/>
        <v>NOT DUE</v>
      </c>
      <c r="K41" s="14"/>
      <c r="L41" s="10"/>
    </row>
    <row r="42" spans="1:12" ht="27.6" x14ac:dyDescent="0.3">
      <c r="A42" s="9" t="s">
        <v>123</v>
      </c>
      <c r="B42" s="31" t="s">
        <v>82</v>
      </c>
      <c r="C42" s="31" t="s">
        <v>80</v>
      </c>
      <c r="D42" s="20" t="s">
        <v>88</v>
      </c>
      <c r="E42" s="7">
        <v>41662</v>
      </c>
      <c r="F42" s="7">
        <v>44457</v>
      </c>
      <c r="G42" s="13"/>
      <c r="H42" s="8">
        <f t="shared" si="4"/>
        <v>44821</v>
      </c>
      <c r="I42" s="11">
        <f t="shared" ca="1" si="0"/>
        <v>144</v>
      </c>
      <c r="J42" s="9" t="str">
        <f t="shared" ca="1" si="1"/>
        <v>NOT DUE</v>
      </c>
      <c r="K42" s="14"/>
      <c r="L42" s="10"/>
    </row>
    <row r="43" spans="1:12" ht="27.6" x14ac:dyDescent="0.3">
      <c r="A43" s="9" t="s">
        <v>124</v>
      </c>
      <c r="B43" s="31" t="s">
        <v>83</v>
      </c>
      <c r="C43" s="31" t="s">
        <v>84</v>
      </c>
      <c r="D43" s="20" t="s">
        <v>88</v>
      </c>
      <c r="E43" s="7">
        <v>41662</v>
      </c>
      <c r="F43" s="7">
        <f>F39</f>
        <v>44674</v>
      </c>
      <c r="G43" s="13"/>
      <c r="H43" s="8">
        <f t="shared" si="4"/>
        <v>45038</v>
      </c>
      <c r="I43" s="11">
        <f t="shared" ca="1" si="0"/>
        <v>361</v>
      </c>
      <c r="J43" s="9" t="str">
        <f t="shared" ca="1" si="1"/>
        <v>NOT DUE</v>
      </c>
      <c r="K43" s="14"/>
      <c r="L43" s="10"/>
    </row>
    <row r="44" spans="1:12" ht="27.6" x14ac:dyDescent="0.3">
      <c r="A44" s="9" t="s">
        <v>2291</v>
      </c>
      <c r="B44" s="31" t="s">
        <v>85</v>
      </c>
      <c r="C44" s="31" t="s">
        <v>86</v>
      </c>
      <c r="D44" s="20" t="s">
        <v>88</v>
      </c>
      <c r="E44" s="7">
        <v>41662</v>
      </c>
      <c r="F44" s="7">
        <f>F43</f>
        <v>44674</v>
      </c>
      <c r="G44" s="13"/>
      <c r="H44" s="8">
        <f t="shared" si="4"/>
        <v>45038</v>
      </c>
      <c r="I44" s="11">
        <f t="shared" ca="1" si="0"/>
        <v>361</v>
      </c>
      <c r="J44" s="9" t="str">
        <f t="shared" ca="1" si="1"/>
        <v>NOT DUE</v>
      </c>
      <c r="K44" s="14"/>
      <c r="L44" s="10"/>
    </row>
    <row r="45" spans="1:12" x14ac:dyDescent="0.3">
      <c r="A45" s="9" t="s">
        <v>2294</v>
      </c>
      <c r="B45" s="31" t="s">
        <v>2292</v>
      </c>
      <c r="C45" s="59" t="s">
        <v>2293</v>
      </c>
      <c r="D45" s="61" t="s">
        <v>593</v>
      </c>
      <c r="E45" s="7">
        <v>41565</v>
      </c>
      <c r="F45" s="7">
        <v>44674</v>
      </c>
      <c r="G45" s="13"/>
      <c r="H45" s="8">
        <f>DATE(YEAR(F45),MONTH(F45),DAY(F45)+7)</f>
        <v>44681</v>
      </c>
      <c r="I45" s="11">
        <f t="shared" ca="1" si="0"/>
        <v>4</v>
      </c>
      <c r="J45" s="9" t="str">
        <f t="shared" ca="1" si="1"/>
        <v>NOT DUE</v>
      </c>
      <c r="K45" s="29"/>
      <c r="L45" s="62"/>
    </row>
    <row r="46" spans="1:12" x14ac:dyDescent="0.3">
      <c r="A46" s="9" t="s">
        <v>2297</v>
      </c>
      <c r="B46" s="31" t="s">
        <v>2295</v>
      </c>
      <c r="C46" s="59" t="s">
        <v>2296</v>
      </c>
      <c r="D46" s="61" t="s">
        <v>593</v>
      </c>
      <c r="E46" s="7">
        <v>41565</v>
      </c>
      <c r="F46" s="7">
        <f>F45</f>
        <v>44674</v>
      </c>
      <c r="G46" s="13"/>
      <c r="H46" s="8">
        <f>DATE(YEAR(F46),MONTH(F46),DAY(F46)+7)</f>
        <v>44681</v>
      </c>
      <c r="I46" s="11">
        <f t="shared" ca="1" si="0"/>
        <v>4</v>
      </c>
      <c r="J46" s="9" t="str">
        <f t="shared" ca="1" si="1"/>
        <v>NOT DUE</v>
      </c>
      <c r="K46" s="29"/>
      <c r="L46" s="29"/>
    </row>
    <row r="47" spans="1:12" ht="27.6" x14ac:dyDescent="0.3">
      <c r="A47" s="9" t="s">
        <v>3162</v>
      </c>
      <c r="B47" s="31" t="s">
        <v>2298</v>
      </c>
      <c r="C47" s="59" t="s">
        <v>2296</v>
      </c>
      <c r="D47" s="61" t="s">
        <v>593</v>
      </c>
      <c r="E47" s="7">
        <v>41565</v>
      </c>
      <c r="F47" s="7">
        <f>F46</f>
        <v>44674</v>
      </c>
      <c r="G47" s="13"/>
      <c r="H47" s="8">
        <f>DATE(YEAR(F47),MONTH(F47),DAY(F47)+7)</f>
        <v>44681</v>
      </c>
      <c r="I47" s="11">
        <f t="shared" ca="1" si="0"/>
        <v>4</v>
      </c>
      <c r="J47" s="9" t="str">
        <f t="shared" ca="1" si="1"/>
        <v>NOT DUE</v>
      </c>
      <c r="K47" s="29"/>
      <c r="L47" s="29"/>
    </row>
    <row r="48" spans="1:12" x14ac:dyDescent="0.3">
      <c r="A48" s="111"/>
    </row>
    <row r="49" spans="1:11" x14ac:dyDescent="0.3">
      <c r="A49" s="111"/>
    </row>
    <row r="50" spans="1:11" x14ac:dyDescent="0.3">
      <c r="A50" s="111"/>
    </row>
    <row r="51" spans="1:11" x14ac:dyDescent="0.3">
      <c r="A51" s="111"/>
      <c r="B51" s="112" t="s">
        <v>2808</v>
      </c>
      <c r="C51" s="113"/>
      <c r="D51" s="117" t="s">
        <v>2807</v>
      </c>
      <c r="H51" s="112" t="s">
        <v>2806</v>
      </c>
      <c r="I51" s="114"/>
    </row>
    <row r="52" spans="1:11" x14ac:dyDescent="0.3">
      <c r="A52" s="111"/>
      <c r="E52" s="115"/>
      <c r="F52" s="115"/>
      <c r="I52" s="115"/>
      <c r="J52" s="115"/>
    </row>
    <row r="53" spans="1:11" x14ac:dyDescent="0.3">
      <c r="A53" s="111"/>
      <c r="C53" s="122" t="str">
        <f>'Hatch Cover'!C14</f>
        <v>ELBERT F. NUFABLE</v>
      </c>
      <c r="E53" s="149" t="str">
        <f>C53</f>
        <v>ELBERT F. NUFABLE</v>
      </c>
      <c r="F53" s="149"/>
      <c r="G53" s="149"/>
      <c r="I53" s="149" t="s">
        <v>3269</v>
      </c>
      <c r="J53" s="149"/>
      <c r="K53" s="149"/>
    </row>
    <row r="54" spans="1:11" x14ac:dyDescent="0.3">
      <c r="A54" s="111"/>
      <c r="C54" s="116" t="s">
        <v>3230</v>
      </c>
      <c r="E54" s="150" t="s">
        <v>2454</v>
      </c>
      <c r="F54" s="150"/>
      <c r="G54" s="150"/>
      <c r="I54" s="151" t="s">
        <v>2805</v>
      </c>
      <c r="J54" s="151"/>
      <c r="K54" s="151"/>
    </row>
    <row r="55" spans="1:11" x14ac:dyDescent="0.3">
      <c r="A55" s="111"/>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53" priority="4" operator="equal">
      <formula>"overdue"</formula>
    </cfRule>
  </conditionalFormatting>
  <conditionalFormatting sqref="J45">
    <cfRule type="cellIs" dxfId="252" priority="3" operator="equal">
      <formula>"overdue"</formula>
    </cfRule>
  </conditionalFormatting>
  <conditionalFormatting sqref="J46:J47">
    <cfRule type="cellIs" dxfId="251" priority="2" operator="equal">
      <formula>"overdue"</formula>
    </cfRule>
  </conditionalFormatting>
  <conditionalFormatting sqref="J31">
    <cfRule type="cellIs" dxfId="250" priority="1" operator="equal">
      <formula>"overdue"</formula>
    </cfRule>
  </conditionalFormatting>
  <pageMargins left="0.7" right="0.7" top="0.75" bottom="0.75" header="0.3" footer="0.3"/>
  <pageSetup paperSize="9"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8820B"/>
  </sheetPr>
  <dimension ref="A1:L27"/>
  <sheetViews>
    <sheetView view="pageBreakPreview" topLeftCell="A4" zoomScale="80" zoomScaleNormal="80" zoomScaleSheetLayoutView="80" workbookViewId="0">
      <selection activeCell="K22" sqref="K22"/>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1" width="13.6640625" customWidth="1"/>
    <col min="12"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1518</v>
      </c>
      <c r="D3" s="148" t="s">
        <v>8</v>
      </c>
      <c r="E3" s="148"/>
      <c r="F3" s="3" t="s">
        <v>2417</v>
      </c>
    </row>
    <row r="4" spans="1:12" ht="18" customHeight="1" x14ac:dyDescent="0.3">
      <c r="A4" s="147" t="s">
        <v>21</v>
      </c>
      <c r="B4" s="147"/>
      <c r="C4" s="17"/>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100.5" customHeight="1" x14ac:dyDescent="0.3">
      <c r="A8" s="59" t="s">
        <v>1970</v>
      </c>
      <c r="B8" s="56" t="s">
        <v>1650</v>
      </c>
      <c r="C8" s="31" t="s">
        <v>1798</v>
      </c>
      <c r="D8" s="20" t="s">
        <v>1564</v>
      </c>
      <c r="E8" s="7">
        <v>41662</v>
      </c>
      <c r="F8" s="131">
        <v>44653</v>
      </c>
      <c r="G8" s="13"/>
      <c r="H8" s="8">
        <f>EDATE(F8-1,1)</f>
        <v>44682</v>
      </c>
      <c r="I8" s="11">
        <f t="shared" ref="I8" ca="1" si="0">IF(ISBLANK(H8),"",H8-DATE(YEAR(NOW()),MONTH(NOW()),DAY(NOW())))</f>
        <v>5</v>
      </c>
      <c r="J8" s="9" t="str">
        <f t="shared" ref="J8" ca="1" si="1">IF(I8="","",IF(I8&lt;0,"OVERDUE","NOT DUE"))</f>
        <v>NOT DUE</v>
      </c>
      <c r="K8" s="31"/>
      <c r="L8" s="10"/>
    </row>
    <row r="9" spans="1:12" x14ac:dyDescent="0.3">
      <c r="A9" s="59" t="s">
        <v>1971</v>
      </c>
      <c r="B9" s="56" t="s">
        <v>1650</v>
      </c>
      <c r="C9" s="31" t="s">
        <v>1783</v>
      </c>
      <c r="D9" s="20" t="s">
        <v>88</v>
      </c>
      <c r="E9" s="7">
        <v>41662</v>
      </c>
      <c r="F9" s="7">
        <v>44416</v>
      </c>
      <c r="G9" s="13"/>
      <c r="H9" s="8">
        <f>DATE(YEAR(F9)+1,MONTH(F9),DAY(F9)-1)</f>
        <v>44780</v>
      </c>
      <c r="I9" s="11">
        <f t="shared" ref="I9" ca="1" si="2">IF(ISBLANK(H9),"",H9-DATE(YEAR(NOW()),MONTH(NOW()),DAY(NOW())))</f>
        <v>103</v>
      </c>
      <c r="J9" s="9" t="str">
        <f t="shared" ref="J9" ca="1" si="3">IF(I9="","",IF(I9&lt;0,"OVERDUE","NOT DUE"))</f>
        <v>NOT DUE</v>
      </c>
      <c r="K9" s="31"/>
      <c r="L9" s="10"/>
    </row>
    <row r="10" spans="1:12" x14ac:dyDescent="0.3">
      <c r="A10" s="59" t="s">
        <v>1972</v>
      </c>
      <c r="B10" s="31" t="s">
        <v>1649</v>
      </c>
      <c r="C10" s="31" t="s">
        <v>1793</v>
      </c>
      <c r="D10" s="20" t="s">
        <v>1564</v>
      </c>
      <c r="E10" s="7">
        <v>41662</v>
      </c>
      <c r="F10" s="7">
        <f>F8</f>
        <v>44653</v>
      </c>
      <c r="G10" s="13"/>
      <c r="H10" s="8">
        <f>EDATE(F10-1,1)</f>
        <v>44682</v>
      </c>
      <c r="I10" s="11">
        <f t="shared" ref="I10:I18" ca="1" si="4">IF(ISBLANK(H10),"",H10-DATE(YEAR(NOW()),MONTH(NOW()),DAY(NOW())))</f>
        <v>5</v>
      </c>
      <c r="J10" s="9" t="str">
        <f t="shared" ref="J10:J18" ca="1" si="5">IF(I10="","",IF(I10&lt;0,"OVERDUE","NOT DUE"))</f>
        <v>NOT DUE</v>
      </c>
      <c r="K10" s="31"/>
      <c r="L10" s="10" t="s">
        <v>2277</v>
      </c>
    </row>
    <row r="11" spans="1:12" x14ac:dyDescent="0.3">
      <c r="A11" s="59" t="s">
        <v>1973</v>
      </c>
      <c r="B11" s="31" t="s">
        <v>1649</v>
      </c>
      <c r="C11" s="31" t="s">
        <v>1893</v>
      </c>
      <c r="D11" s="20" t="s">
        <v>1829</v>
      </c>
      <c r="E11" s="7">
        <v>41662</v>
      </c>
      <c r="F11" s="7">
        <v>43878</v>
      </c>
      <c r="G11" s="13"/>
      <c r="H11" s="8">
        <f>DATE(YEAR(F11)+3,MONTH(F11),DAY(F11)-1)</f>
        <v>44973</v>
      </c>
      <c r="I11" s="11">
        <f t="shared" ref="I11" ca="1" si="6">IF(ISBLANK(H11),"",H11-DATE(YEAR(NOW()),MONTH(NOW()),DAY(NOW())))</f>
        <v>296</v>
      </c>
      <c r="J11" s="9" t="str">
        <f t="shared" ref="J11" ca="1" si="7">IF(I11="","",IF(I11&lt;0,"OVERDUE","NOT DUE"))</f>
        <v>NOT DUE</v>
      </c>
      <c r="K11" s="31"/>
      <c r="L11" s="10"/>
    </row>
    <row r="12" spans="1:12" ht="27.6" x14ac:dyDescent="0.3">
      <c r="A12" s="59" t="s">
        <v>1974</v>
      </c>
      <c r="B12" s="31" t="s">
        <v>1647</v>
      </c>
      <c r="C12" s="31" t="s">
        <v>1793</v>
      </c>
      <c r="D12" s="20" t="s">
        <v>1564</v>
      </c>
      <c r="E12" s="7">
        <v>41662</v>
      </c>
      <c r="F12" s="7">
        <f>F8</f>
        <v>44653</v>
      </c>
      <c r="G12" s="13"/>
      <c r="H12" s="8">
        <f t="shared" ref="H12:H19" si="8">EDATE(F12-1,1)</f>
        <v>44682</v>
      </c>
      <c r="I12" s="11">
        <f t="shared" ca="1" si="4"/>
        <v>5</v>
      </c>
      <c r="J12" s="9" t="str">
        <f t="shared" ca="1" si="5"/>
        <v>NOT DUE</v>
      </c>
      <c r="K12" s="31"/>
      <c r="L12" s="10" t="s">
        <v>2277</v>
      </c>
    </row>
    <row r="13" spans="1:12" x14ac:dyDescent="0.3">
      <c r="A13" s="59" t="s">
        <v>1975</v>
      </c>
      <c r="B13" s="31" t="s">
        <v>1646</v>
      </c>
      <c r="C13" s="31" t="s">
        <v>1793</v>
      </c>
      <c r="D13" s="20" t="s">
        <v>1564</v>
      </c>
      <c r="E13" s="7">
        <v>41662</v>
      </c>
      <c r="F13" s="7">
        <f>F8</f>
        <v>44653</v>
      </c>
      <c r="G13" s="13"/>
      <c r="H13" s="8">
        <f t="shared" si="8"/>
        <v>44682</v>
      </c>
      <c r="I13" s="11">
        <f t="shared" ca="1" si="4"/>
        <v>5</v>
      </c>
      <c r="J13" s="9" t="str">
        <f t="shared" ca="1" si="5"/>
        <v>NOT DUE</v>
      </c>
      <c r="K13" s="31"/>
      <c r="L13" s="10"/>
    </row>
    <row r="14" spans="1:12" ht="41.4" x14ac:dyDescent="0.3">
      <c r="A14" s="59" t="s">
        <v>1976</v>
      </c>
      <c r="B14" s="31" t="s">
        <v>1648</v>
      </c>
      <c r="C14" s="31" t="s">
        <v>1793</v>
      </c>
      <c r="D14" s="20" t="s">
        <v>1564</v>
      </c>
      <c r="E14" s="7">
        <v>41662</v>
      </c>
      <c r="F14" s="7">
        <f>F8</f>
        <v>44653</v>
      </c>
      <c r="G14" s="13"/>
      <c r="H14" s="8">
        <f t="shared" si="8"/>
        <v>44682</v>
      </c>
      <c r="I14" s="11">
        <f t="shared" ca="1" si="4"/>
        <v>5</v>
      </c>
      <c r="J14" s="9" t="str">
        <f t="shared" ca="1" si="5"/>
        <v>NOT DUE</v>
      </c>
      <c r="K14" s="31"/>
      <c r="L14" s="10" t="s">
        <v>3215</v>
      </c>
    </row>
    <row r="15" spans="1:12" x14ac:dyDescent="0.3">
      <c r="A15" s="59" t="s">
        <v>1977</v>
      </c>
      <c r="B15" s="31" t="s">
        <v>1644</v>
      </c>
      <c r="C15" s="31" t="s">
        <v>1793</v>
      </c>
      <c r="D15" s="20" t="s">
        <v>1564</v>
      </c>
      <c r="E15" s="7">
        <v>41662</v>
      </c>
      <c r="F15" s="7">
        <f>F8</f>
        <v>44653</v>
      </c>
      <c r="G15" s="13"/>
      <c r="H15" s="8">
        <f t="shared" si="8"/>
        <v>44682</v>
      </c>
      <c r="I15" s="11">
        <f t="shared" ca="1" si="4"/>
        <v>5</v>
      </c>
      <c r="J15" s="9" t="str">
        <f t="shared" ca="1" si="5"/>
        <v>NOT DUE</v>
      </c>
      <c r="K15" s="31"/>
      <c r="L15" s="10" t="s">
        <v>2278</v>
      </c>
    </row>
    <row r="16" spans="1:12" ht="27.6" x14ac:dyDescent="0.3">
      <c r="A16" s="59" t="s">
        <v>1978</v>
      </c>
      <c r="B16" s="31" t="s">
        <v>1645</v>
      </c>
      <c r="C16" s="31" t="s">
        <v>1785</v>
      </c>
      <c r="D16" s="20" t="s">
        <v>1564</v>
      </c>
      <c r="E16" s="7">
        <v>41662</v>
      </c>
      <c r="F16" s="7">
        <f>F8</f>
        <v>44653</v>
      </c>
      <c r="G16" s="13"/>
      <c r="H16" s="8">
        <f t="shared" si="8"/>
        <v>44682</v>
      </c>
      <c r="I16" s="11">
        <f t="shared" ca="1" si="4"/>
        <v>5</v>
      </c>
      <c r="J16" s="9" t="str">
        <f t="shared" ca="1" si="5"/>
        <v>NOT DUE</v>
      </c>
      <c r="K16" s="31"/>
      <c r="L16" s="10" t="s">
        <v>3234</v>
      </c>
    </row>
    <row r="17" spans="1:12" x14ac:dyDescent="0.3">
      <c r="A17" s="59" t="s">
        <v>1979</v>
      </c>
      <c r="B17" s="31" t="s">
        <v>1652</v>
      </c>
      <c r="C17" s="31" t="s">
        <v>1784</v>
      </c>
      <c r="D17" s="20" t="s">
        <v>1564</v>
      </c>
      <c r="E17" s="7">
        <v>41662</v>
      </c>
      <c r="F17" s="7">
        <f>F8</f>
        <v>44653</v>
      </c>
      <c r="G17" s="13"/>
      <c r="H17" s="8">
        <f t="shared" si="8"/>
        <v>44682</v>
      </c>
      <c r="I17" s="11">
        <f t="shared" ca="1" si="4"/>
        <v>5</v>
      </c>
      <c r="J17" s="9" t="str">
        <f t="shared" ca="1" si="5"/>
        <v>NOT DUE</v>
      </c>
      <c r="K17" s="31"/>
      <c r="L17" s="10"/>
    </row>
    <row r="18" spans="1:12" x14ac:dyDescent="0.3">
      <c r="A18" s="59" t="s">
        <v>1980</v>
      </c>
      <c r="B18" s="59" t="s">
        <v>1653</v>
      </c>
      <c r="C18" s="31" t="s">
        <v>1784</v>
      </c>
      <c r="D18" s="20" t="s">
        <v>1564</v>
      </c>
      <c r="E18" s="7">
        <v>41662</v>
      </c>
      <c r="F18" s="7">
        <f>F8</f>
        <v>44653</v>
      </c>
      <c r="G18" s="13"/>
      <c r="H18" s="8">
        <f t="shared" si="8"/>
        <v>44682</v>
      </c>
      <c r="I18" s="11">
        <f t="shared" ca="1" si="4"/>
        <v>5</v>
      </c>
      <c r="J18" s="9" t="str">
        <f t="shared" ca="1" si="5"/>
        <v>NOT DUE</v>
      </c>
      <c r="K18" s="31"/>
      <c r="L18" s="10" t="s">
        <v>3213</v>
      </c>
    </row>
    <row r="19" spans="1:12" ht="27.6" x14ac:dyDescent="0.3">
      <c r="A19" s="59" t="s">
        <v>1981</v>
      </c>
      <c r="B19" s="31" t="s">
        <v>1867</v>
      </c>
      <c r="C19" s="31" t="s">
        <v>1868</v>
      </c>
      <c r="D19" s="20" t="s">
        <v>1564</v>
      </c>
      <c r="E19" s="7">
        <v>41662</v>
      </c>
      <c r="F19" s="7">
        <f>F8</f>
        <v>44653</v>
      </c>
      <c r="G19" s="13"/>
      <c r="H19" s="8">
        <f t="shared" si="8"/>
        <v>44682</v>
      </c>
      <c r="I19" s="11">
        <f t="shared" ref="I19" ca="1" si="9">IF(ISBLANK(H19),"",H19-DATE(YEAR(NOW()),MONTH(NOW()),DAY(NOW())))</f>
        <v>5</v>
      </c>
      <c r="J19" s="9" t="str">
        <f t="shared" ref="J19" ca="1" si="10">IF(I19="","",IF(I19&lt;0,"OVERDUE","NOT DUE"))</f>
        <v>NOT DUE</v>
      </c>
      <c r="K19" s="31"/>
      <c r="L19" s="10"/>
    </row>
    <row r="20" spans="1:12" x14ac:dyDescent="0.3">
      <c r="A20" s="111"/>
    </row>
    <row r="21" spans="1:12" x14ac:dyDescent="0.3">
      <c r="A21" s="111"/>
    </row>
    <row r="22" spans="1:12" x14ac:dyDescent="0.3">
      <c r="A22" s="111"/>
    </row>
    <row r="23" spans="1:12" x14ac:dyDescent="0.3">
      <c r="A23" s="111"/>
      <c r="B23" s="112" t="s">
        <v>2808</v>
      </c>
      <c r="C23" s="113"/>
      <c r="D23" s="117" t="s">
        <v>2807</v>
      </c>
      <c r="H23" s="112" t="s">
        <v>2806</v>
      </c>
      <c r="I23" s="114"/>
    </row>
    <row r="24" spans="1:12" x14ac:dyDescent="0.3">
      <c r="A24" s="111"/>
      <c r="E24" s="115"/>
      <c r="F24" s="115"/>
      <c r="I24" s="115"/>
      <c r="J24" s="115"/>
    </row>
    <row r="25" spans="1:12" x14ac:dyDescent="0.3">
      <c r="A25" s="111"/>
      <c r="C25" s="122" t="s">
        <v>3292</v>
      </c>
      <c r="E25" s="149" t="str">
        <f>'Radio Equipments'!E33:G33</f>
        <v>ELBERT F. NUFABLE</v>
      </c>
      <c r="F25" s="149"/>
      <c r="G25" s="149"/>
      <c r="I25" s="149" t="s">
        <v>3269</v>
      </c>
      <c r="J25" s="149"/>
      <c r="K25" s="149"/>
    </row>
    <row r="26" spans="1:12" x14ac:dyDescent="0.3">
      <c r="A26" s="111"/>
      <c r="C26" s="116" t="s">
        <v>3230</v>
      </c>
      <c r="E26" s="150" t="s">
        <v>2454</v>
      </c>
      <c r="F26" s="150"/>
      <c r="G26" s="150"/>
      <c r="I26" s="151" t="s">
        <v>2805</v>
      </c>
      <c r="J26" s="151"/>
      <c r="K26" s="151"/>
    </row>
    <row r="27" spans="1:12" x14ac:dyDescent="0.3">
      <c r="A27" s="111"/>
    </row>
  </sheetData>
  <sheetProtection selectLockedCells="1"/>
  <mergeCells count="13">
    <mergeCell ref="E25:G25"/>
    <mergeCell ref="I25:K25"/>
    <mergeCell ref="E26:G26"/>
    <mergeCell ref="I26:K26"/>
    <mergeCell ref="D4:E4"/>
    <mergeCell ref="A5:B5"/>
    <mergeCell ref="A4:B4"/>
    <mergeCell ref="A1:B1"/>
    <mergeCell ref="D1:E1"/>
    <mergeCell ref="A2:B2"/>
    <mergeCell ref="D2:E2"/>
    <mergeCell ref="A3:B3"/>
    <mergeCell ref="D3:E3"/>
  </mergeCells>
  <conditionalFormatting sqref="J10 J12:J19">
    <cfRule type="cellIs" dxfId="156" priority="11" operator="equal">
      <formula>"overdue"</formula>
    </cfRule>
  </conditionalFormatting>
  <conditionalFormatting sqref="J9">
    <cfRule type="cellIs" dxfId="155" priority="5"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ignoredErrors>
    <ignoredError sqref="F10 F12:F19" unlockedFormula="1"/>
    <ignoredError sqref="H9 H11" formula="1"/>
  </ignoredError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8820B"/>
  </sheetPr>
  <dimension ref="A1:L217"/>
  <sheetViews>
    <sheetView view="pageBreakPreview" topLeftCell="A196" zoomScale="80" zoomScaleNormal="90" zoomScaleSheetLayoutView="80" workbookViewId="0">
      <selection activeCell="C17" sqref="C17"/>
    </sheetView>
  </sheetViews>
  <sheetFormatPr defaultRowHeight="14.4" x14ac:dyDescent="0.3"/>
  <cols>
    <col min="1" max="1" width="10.6640625" style="23" customWidth="1"/>
    <col min="2" max="2" width="21.6640625" customWidth="1"/>
    <col min="3" max="3" width="48.8867187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44"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45"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46" t="s">
        <v>1519</v>
      </c>
      <c r="D3" s="148" t="s">
        <v>8</v>
      </c>
      <c r="E3" s="148"/>
      <c r="F3" s="3" t="s">
        <v>2418</v>
      </c>
    </row>
    <row r="4" spans="1:12" ht="18" customHeight="1" x14ac:dyDescent="0.3">
      <c r="A4" s="147" t="s">
        <v>21</v>
      </c>
      <c r="B4" s="147"/>
      <c r="C4" s="46"/>
      <c r="D4" s="148" t="s">
        <v>9</v>
      </c>
      <c r="E4" s="148"/>
      <c r="F4" s="13"/>
    </row>
    <row r="5" spans="1:12" ht="18" customHeight="1" x14ac:dyDescent="0.3">
      <c r="A5" s="147" t="s">
        <v>22</v>
      </c>
      <c r="B5" s="147"/>
      <c r="C5" s="47"/>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1982</v>
      </c>
      <c r="B8" s="31" t="s">
        <v>1632</v>
      </c>
      <c r="C8" s="31" t="s">
        <v>1852</v>
      </c>
      <c r="D8" s="20" t="s">
        <v>1564</v>
      </c>
      <c r="E8" s="7">
        <v>41662</v>
      </c>
      <c r="F8" s="7">
        <v>44653</v>
      </c>
      <c r="G8" s="13"/>
      <c r="H8" s="8">
        <f>EDATE(F8-1,1)</f>
        <v>44682</v>
      </c>
      <c r="I8" s="11">
        <f t="shared" ref="I8:I16" ca="1" si="0">IF(ISBLANK(H8),"",H8-DATE(YEAR(NOW()),MONTH(NOW()),DAY(NOW())))</f>
        <v>5</v>
      </c>
      <c r="J8" s="9" t="str">
        <f t="shared" ref="J8:J16" ca="1" si="1">IF(I8="","",IF(I8&lt;0,"OVERDUE","NOT DUE"))</f>
        <v>NOT DUE</v>
      </c>
      <c r="K8" s="31"/>
      <c r="L8" s="10"/>
    </row>
    <row r="9" spans="1:12" ht="41.4" x14ac:dyDescent="0.3">
      <c r="A9" s="9" t="s">
        <v>1983</v>
      </c>
      <c r="B9" s="31" t="s">
        <v>1902</v>
      </c>
      <c r="C9" s="41" t="s">
        <v>2280</v>
      </c>
      <c r="D9" s="133" t="s">
        <v>593</v>
      </c>
      <c r="E9" s="7">
        <v>41662</v>
      </c>
      <c r="F9" s="7">
        <v>44674</v>
      </c>
      <c r="G9" s="13"/>
      <c r="H9" s="8">
        <f>DATE(YEAR(F9),MONTH(F9),DAY(F9)+7)</f>
        <v>44681</v>
      </c>
      <c r="I9" s="11">
        <f t="shared" ca="1" si="0"/>
        <v>4</v>
      </c>
      <c r="J9" s="9" t="str">
        <f t="shared" ca="1" si="1"/>
        <v>NOT DUE</v>
      </c>
      <c r="K9" s="31"/>
      <c r="L9" s="10"/>
    </row>
    <row r="10" spans="1:12" ht="41.4" x14ac:dyDescent="0.3">
      <c r="A10" s="9" t="s">
        <v>1984</v>
      </c>
      <c r="B10" s="31" t="s">
        <v>1902</v>
      </c>
      <c r="C10" s="41" t="s">
        <v>2279</v>
      </c>
      <c r="D10" s="20" t="s">
        <v>88</v>
      </c>
      <c r="E10" s="7">
        <v>41662</v>
      </c>
      <c r="F10" s="7">
        <v>44547</v>
      </c>
      <c r="G10" s="13"/>
      <c r="H10" s="8">
        <f>DATE(YEAR(F10)+1,MONTH(F10),DAY(F10)-1)</f>
        <v>44911</v>
      </c>
      <c r="I10" s="11">
        <f t="shared" ca="1" si="0"/>
        <v>234</v>
      </c>
      <c r="J10" s="9" t="str">
        <f t="shared" ca="1" si="1"/>
        <v>NOT DUE</v>
      </c>
      <c r="K10" s="31"/>
      <c r="L10" s="10"/>
    </row>
    <row r="11" spans="1:12" x14ac:dyDescent="0.3">
      <c r="A11" s="9" t="s">
        <v>1985</v>
      </c>
      <c r="B11" s="31" t="s">
        <v>1902</v>
      </c>
      <c r="C11" s="41" t="s">
        <v>1903</v>
      </c>
      <c r="D11" s="20" t="s">
        <v>1899</v>
      </c>
      <c r="E11" s="7">
        <v>41662</v>
      </c>
      <c r="F11" s="7">
        <v>43474</v>
      </c>
      <c r="G11" s="13"/>
      <c r="H11" s="8">
        <f>DATE(YEAR(F11)+5,MONTH(F11),DAY(F11)-1)</f>
        <v>45299</v>
      </c>
      <c r="I11" s="11">
        <f t="shared" ca="1" si="0"/>
        <v>622</v>
      </c>
      <c r="J11" s="9" t="str">
        <f t="shared" ca="1" si="1"/>
        <v>NOT DUE</v>
      </c>
      <c r="K11" s="31"/>
      <c r="L11" s="10"/>
    </row>
    <row r="12" spans="1:12" x14ac:dyDescent="0.3">
      <c r="A12" s="9" t="s">
        <v>1986</v>
      </c>
      <c r="B12" s="31" t="s">
        <v>1633</v>
      </c>
      <c r="C12" s="31" t="s">
        <v>1872</v>
      </c>
      <c r="D12" s="20" t="s">
        <v>1564</v>
      </c>
      <c r="E12" s="7">
        <v>41662</v>
      </c>
      <c r="F12" s="7">
        <f>F8</f>
        <v>44653</v>
      </c>
      <c r="G12" s="13"/>
      <c r="H12" s="8">
        <f>EDATE(F12-1,1)</f>
        <v>44682</v>
      </c>
      <c r="I12" s="11">
        <f t="shared" ca="1" si="0"/>
        <v>5</v>
      </c>
      <c r="J12" s="9" t="str">
        <f t="shared" ca="1" si="1"/>
        <v>NOT DUE</v>
      </c>
      <c r="K12" s="31"/>
      <c r="L12" s="10" t="s">
        <v>3286</v>
      </c>
    </row>
    <row r="13" spans="1:12" ht="27.6" x14ac:dyDescent="0.3">
      <c r="A13" s="9" t="s">
        <v>1987</v>
      </c>
      <c r="B13" s="31" t="s">
        <v>1634</v>
      </c>
      <c r="C13" s="31" t="s">
        <v>1869</v>
      </c>
      <c r="D13" s="20" t="s">
        <v>1564</v>
      </c>
      <c r="E13" s="7">
        <v>41662</v>
      </c>
      <c r="F13" s="7">
        <f>F8</f>
        <v>44653</v>
      </c>
      <c r="G13" s="13"/>
      <c r="H13" s="8">
        <f>EDATE(F13-1,1)</f>
        <v>44682</v>
      </c>
      <c r="I13" s="11">
        <f t="shared" ca="1" si="0"/>
        <v>5</v>
      </c>
      <c r="J13" s="9" t="str">
        <f t="shared" ca="1" si="1"/>
        <v>NOT DUE</v>
      </c>
      <c r="K13" s="31"/>
      <c r="L13" s="34"/>
    </row>
    <row r="14" spans="1:12" x14ac:dyDescent="0.3">
      <c r="A14" s="9" t="s">
        <v>1988</v>
      </c>
      <c r="B14" s="31" t="s">
        <v>1635</v>
      </c>
      <c r="C14" s="31" t="s">
        <v>1870</v>
      </c>
      <c r="D14" s="20" t="s">
        <v>1564</v>
      </c>
      <c r="E14" s="7">
        <v>41662</v>
      </c>
      <c r="F14" s="7">
        <f>F8</f>
        <v>44653</v>
      </c>
      <c r="G14" s="13"/>
      <c r="H14" s="8">
        <f>EDATE(F14-1,1)</f>
        <v>44682</v>
      </c>
      <c r="I14" s="11">
        <f t="shared" ca="1" si="0"/>
        <v>5</v>
      </c>
      <c r="J14" s="9" t="str">
        <f t="shared" ca="1" si="1"/>
        <v>NOT DUE</v>
      </c>
      <c r="K14" s="31"/>
      <c r="L14" s="10"/>
    </row>
    <row r="15" spans="1:12" x14ac:dyDescent="0.3">
      <c r="A15" s="9" t="s">
        <v>1989</v>
      </c>
      <c r="B15" s="31" t="s">
        <v>1636</v>
      </c>
      <c r="C15" s="31" t="s">
        <v>1871</v>
      </c>
      <c r="D15" s="20" t="s">
        <v>1564</v>
      </c>
      <c r="E15" s="7">
        <v>41662</v>
      </c>
      <c r="F15" s="7">
        <f>F8</f>
        <v>44653</v>
      </c>
      <c r="G15" s="13"/>
      <c r="H15" s="8">
        <f>EDATE(F15-1,1)</f>
        <v>44682</v>
      </c>
      <c r="I15" s="11">
        <f t="shared" ca="1" si="0"/>
        <v>5</v>
      </c>
      <c r="J15" s="9" t="str">
        <f t="shared" ca="1" si="1"/>
        <v>NOT DUE</v>
      </c>
      <c r="K15" s="31"/>
      <c r="L15" s="10"/>
    </row>
    <row r="16" spans="1:12" ht="15" customHeight="1" x14ac:dyDescent="0.3">
      <c r="A16" s="9" t="s">
        <v>1990</v>
      </c>
      <c r="B16" s="31" t="s">
        <v>1638</v>
      </c>
      <c r="C16" s="31" t="s">
        <v>1871</v>
      </c>
      <c r="D16" s="20" t="s">
        <v>1564</v>
      </c>
      <c r="E16" s="7">
        <v>41662</v>
      </c>
      <c r="F16" s="7">
        <f>F8</f>
        <v>44653</v>
      </c>
      <c r="G16" s="13"/>
      <c r="H16" s="8">
        <f>EDATE(F16-1,1)</f>
        <v>44682</v>
      </c>
      <c r="I16" s="11">
        <f t="shared" ca="1" si="0"/>
        <v>5</v>
      </c>
      <c r="J16" s="9" t="str">
        <f t="shared" ca="1" si="1"/>
        <v>NOT DUE</v>
      </c>
      <c r="K16" s="31"/>
      <c r="L16" s="10"/>
    </row>
    <row r="17" spans="1:12" s="134" customFormat="1" ht="15" customHeight="1" x14ac:dyDescent="0.3">
      <c r="A17" s="141" t="s">
        <v>1991</v>
      </c>
      <c r="B17" s="142" t="s">
        <v>1894</v>
      </c>
      <c r="C17" s="142" t="s">
        <v>1895</v>
      </c>
      <c r="D17" s="143" t="s">
        <v>1896</v>
      </c>
      <c r="E17" s="105">
        <v>41662</v>
      </c>
      <c r="F17" s="105">
        <v>44653</v>
      </c>
      <c r="G17" s="139"/>
      <c r="H17" s="144">
        <f>DATE(YEAR(F17),MONTH(F17)+3,DAY(F17)-1)</f>
        <v>44743</v>
      </c>
      <c r="I17" s="145">
        <f t="shared" ref="I17" ca="1" si="2">IF(ISBLANK(H17),"",H17-DATE(YEAR(NOW()),MONTH(NOW()),DAY(NOW())))</f>
        <v>66</v>
      </c>
      <c r="J17" s="141" t="str">
        <f t="shared" ref="J17" ca="1" si="3">IF(I17="","",IF(I17&lt;0,"OVERDUE","NOT DUE"))</f>
        <v>NOT DUE</v>
      </c>
      <c r="K17" s="142"/>
      <c r="L17" s="146"/>
    </row>
    <row r="18" spans="1:12" x14ac:dyDescent="0.3">
      <c r="A18" s="9" t="s">
        <v>1992</v>
      </c>
      <c r="B18" s="31" t="s">
        <v>1637</v>
      </c>
      <c r="C18" s="31" t="s">
        <v>1890</v>
      </c>
      <c r="D18" s="20" t="s">
        <v>1564</v>
      </c>
      <c r="E18" s="7">
        <v>41662</v>
      </c>
      <c r="F18" s="7">
        <v>44650</v>
      </c>
      <c r="G18" s="13"/>
      <c r="H18" s="8">
        <f>EDATE(F18-1,1)</f>
        <v>44680</v>
      </c>
      <c r="I18" s="11">
        <f t="shared" ref="I18:I24" ca="1" si="4">IF(ISBLANK(H18),"",H18-DATE(YEAR(NOW()),MONTH(NOW()),DAY(NOW())))</f>
        <v>3</v>
      </c>
      <c r="J18" s="9" t="str">
        <f t="shared" ref="J18:J24" ca="1" si="5">IF(I18="","",IF(I18&lt;0,"OVERDUE","NOT DUE"))</f>
        <v>NOT DUE</v>
      </c>
      <c r="K18" s="31"/>
      <c r="L18" s="10"/>
    </row>
    <row r="19" spans="1:12" x14ac:dyDescent="0.3">
      <c r="A19" s="9" t="s">
        <v>1993</v>
      </c>
      <c r="B19" s="31" t="s">
        <v>1640</v>
      </c>
      <c r="C19" s="31" t="s">
        <v>1854</v>
      </c>
      <c r="D19" s="20" t="s">
        <v>1564</v>
      </c>
      <c r="E19" s="7">
        <v>41662</v>
      </c>
      <c r="F19" s="7">
        <f>F8</f>
        <v>44653</v>
      </c>
      <c r="G19" s="13"/>
      <c r="H19" s="8">
        <f>EDATE(F19-1,1)</f>
        <v>44682</v>
      </c>
      <c r="I19" s="11">
        <f t="shared" ca="1" si="4"/>
        <v>5</v>
      </c>
      <c r="J19" s="9" t="str">
        <f t="shared" ca="1" si="5"/>
        <v>NOT DUE</v>
      </c>
      <c r="K19" s="31"/>
      <c r="L19" s="10"/>
    </row>
    <row r="20" spans="1:12" x14ac:dyDescent="0.3">
      <c r="A20" s="9" t="s">
        <v>1994</v>
      </c>
      <c r="B20" s="31" t="s">
        <v>1639</v>
      </c>
      <c r="C20" s="59" t="s">
        <v>1904</v>
      </c>
      <c r="D20" s="20" t="s">
        <v>1564</v>
      </c>
      <c r="E20" s="7">
        <v>41662</v>
      </c>
      <c r="F20" s="7">
        <f>F8</f>
        <v>44653</v>
      </c>
      <c r="G20" s="13"/>
      <c r="H20" s="8">
        <f>EDATE(F20-1,1)</f>
        <v>44682</v>
      </c>
      <c r="I20" s="11">
        <f t="shared" ca="1" si="4"/>
        <v>5</v>
      </c>
      <c r="J20" s="9" t="str">
        <f t="shared" ca="1" si="5"/>
        <v>NOT DUE</v>
      </c>
      <c r="K20" s="31"/>
      <c r="L20" s="10"/>
    </row>
    <row r="21" spans="1:12" x14ac:dyDescent="0.3">
      <c r="A21" s="9" t="s">
        <v>1995</v>
      </c>
      <c r="B21" s="31" t="s">
        <v>1641</v>
      </c>
      <c r="C21" s="31" t="s">
        <v>1853</v>
      </c>
      <c r="D21" s="20" t="s">
        <v>1564</v>
      </c>
      <c r="E21" s="7">
        <v>41662</v>
      </c>
      <c r="F21" s="7">
        <f>F8</f>
        <v>44653</v>
      </c>
      <c r="G21" s="13"/>
      <c r="H21" s="8">
        <f>EDATE(F21-1,1)</f>
        <v>44682</v>
      </c>
      <c r="I21" s="11">
        <f t="shared" ca="1" si="4"/>
        <v>5</v>
      </c>
      <c r="J21" s="9" t="str">
        <f t="shared" ca="1" si="5"/>
        <v>NOT DUE</v>
      </c>
      <c r="K21" s="31"/>
      <c r="L21" s="10"/>
    </row>
    <row r="22" spans="1:12" ht="41.4" x14ac:dyDescent="0.3">
      <c r="A22" s="9" t="s">
        <v>1996</v>
      </c>
      <c r="B22" s="31" t="s">
        <v>1642</v>
      </c>
      <c r="C22" s="31" t="s">
        <v>1906</v>
      </c>
      <c r="D22" s="20" t="s">
        <v>1564</v>
      </c>
      <c r="E22" s="7">
        <v>41662</v>
      </c>
      <c r="F22" s="7">
        <f>F8</f>
        <v>44653</v>
      </c>
      <c r="G22" s="13"/>
      <c r="H22" s="8">
        <f>EDATE(F22-1,1)</f>
        <v>44682</v>
      </c>
      <c r="I22" s="11">
        <f t="shared" ca="1" si="4"/>
        <v>5</v>
      </c>
      <c r="J22" s="9" t="str">
        <f t="shared" ca="1" si="5"/>
        <v>NOT DUE</v>
      </c>
      <c r="K22" s="31"/>
      <c r="L22" s="34" t="s">
        <v>3251</v>
      </c>
    </row>
    <row r="23" spans="1:12" x14ac:dyDescent="0.3">
      <c r="A23" s="9" t="s">
        <v>1997</v>
      </c>
      <c r="B23" s="31" t="s">
        <v>1643</v>
      </c>
      <c r="C23" s="41" t="s">
        <v>1905</v>
      </c>
      <c r="D23" s="133" t="s">
        <v>593</v>
      </c>
      <c r="E23" s="7">
        <v>41662</v>
      </c>
      <c r="F23" s="7">
        <f>F9</f>
        <v>44674</v>
      </c>
      <c r="G23" s="13"/>
      <c r="H23" s="8">
        <f>DATE(YEAR(F23),MONTH(F23),DAY(F23)+7)</f>
        <v>44681</v>
      </c>
      <c r="I23" s="11">
        <f t="shared" ca="1" si="4"/>
        <v>4</v>
      </c>
      <c r="J23" s="9" t="str">
        <f t="shared" ca="1" si="5"/>
        <v>NOT DUE</v>
      </c>
      <c r="K23" s="31"/>
      <c r="L23" s="34"/>
    </row>
    <row r="24" spans="1:12" ht="42" customHeight="1" x14ac:dyDescent="0.3">
      <c r="A24" s="9" t="s">
        <v>1998</v>
      </c>
      <c r="B24" s="31" t="s">
        <v>1560</v>
      </c>
      <c r="C24" s="54" t="s">
        <v>1907</v>
      </c>
      <c r="D24" s="20" t="s">
        <v>593</v>
      </c>
      <c r="E24" s="7">
        <v>41662</v>
      </c>
      <c r="F24" s="7">
        <f>F9</f>
        <v>44674</v>
      </c>
      <c r="G24" s="13"/>
      <c r="H24" s="8">
        <f>DATE(YEAR(F24),MONTH(F24),DAY(F24)+7)</f>
        <v>44681</v>
      </c>
      <c r="I24" s="11">
        <f t="shared" ca="1" si="4"/>
        <v>4</v>
      </c>
      <c r="J24" s="9" t="str">
        <f t="shared" ca="1" si="5"/>
        <v>NOT DUE</v>
      </c>
      <c r="K24" s="31"/>
      <c r="L24" s="34"/>
    </row>
    <row r="25" spans="1:12" ht="27.6" x14ac:dyDescent="0.3">
      <c r="A25" s="9" t="s">
        <v>1999</v>
      </c>
      <c r="B25" s="31" t="s">
        <v>1560</v>
      </c>
      <c r="C25" s="54" t="s">
        <v>1908</v>
      </c>
      <c r="D25" s="20" t="s">
        <v>1564</v>
      </c>
      <c r="E25" s="7">
        <v>41662</v>
      </c>
      <c r="F25" s="7">
        <f>F8</f>
        <v>44653</v>
      </c>
      <c r="G25" s="13"/>
      <c r="H25" s="8">
        <f>EDATE(F25-1,1)</f>
        <v>44682</v>
      </c>
      <c r="I25" s="11">
        <f t="shared" ref="I25" ca="1" si="6">IF(ISBLANK(H25),"",H25-DATE(YEAR(NOW()),MONTH(NOW()),DAY(NOW())))</f>
        <v>5</v>
      </c>
      <c r="J25" s="9" t="str">
        <f t="shared" ref="J25" ca="1" si="7">IF(I25="","",IF(I25&lt;0,"OVERDUE","NOT DUE"))</f>
        <v>NOT DUE</v>
      </c>
      <c r="K25" s="31"/>
      <c r="L25" s="34"/>
    </row>
    <row r="26" spans="1:12" ht="81" customHeight="1" x14ac:dyDescent="0.3">
      <c r="A26" s="9" t="s">
        <v>2000</v>
      </c>
      <c r="B26" s="31" t="s">
        <v>1560</v>
      </c>
      <c r="C26" s="107" t="s">
        <v>1909</v>
      </c>
      <c r="D26" s="20" t="s">
        <v>88</v>
      </c>
      <c r="E26" s="7">
        <v>41662</v>
      </c>
      <c r="F26" s="7">
        <f>F10</f>
        <v>44547</v>
      </c>
      <c r="G26" s="13"/>
      <c r="H26" s="8">
        <f>DATE(YEAR(F26)+1,MONTH(F26),DAY(F26)-1)</f>
        <v>44911</v>
      </c>
      <c r="I26" s="11">
        <f t="shared" ref="I26" ca="1" si="8">IF(ISBLANK(H26),"",H26-DATE(YEAR(NOW()),MONTH(NOW()),DAY(NOW())))</f>
        <v>234</v>
      </c>
      <c r="J26" s="9" t="str">
        <f t="shared" ref="J26" ca="1" si="9">IF(I26="","",IF(I26&lt;0,"OVERDUE","NOT DUE"))</f>
        <v>NOT DUE</v>
      </c>
      <c r="K26" s="31"/>
      <c r="L26" s="34"/>
    </row>
    <row r="27" spans="1:12" ht="27" customHeight="1" x14ac:dyDescent="0.3">
      <c r="A27" s="9" t="s">
        <v>2001</v>
      </c>
      <c r="B27" s="35" t="s">
        <v>1681</v>
      </c>
      <c r="C27" s="53" t="s">
        <v>1682</v>
      </c>
      <c r="D27" s="36" t="s">
        <v>1564</v>
      </c>
      <c r="E27" s="7">
        <v>41662</v>
      </c>
      <c r="F27" s="7">
        <f>F8</f>
        <v>44653</v>
      </c>
      <c r="G27" s="13"/>
      <c r="H27" s="8">
        <f>EDATE(F27-1,1)</f>
        <v>44682</v>
      </c>
      <c r="I27" s="11">
        <f t="shared" ref="I27:I28" ca="1" si="10">IF(ISBLANK(H27),"",H27-DATE(YEAR(NOW()),MONTH(NOW()),DAY(NOW())))</f>
        <v>5</v>
      </c>
      <c r="J27" s="9" t="str">
        <f t="shared" ref="J27:J28" ca="1" si="11">IF(I27="","",IF(I27&lt;0,"OVERDUE","NOT DUE"))</f>
        <v>NOT DUE</v>
      </c>
      <c r="K27" s="31"/>
      <c r="L27" s="34"/>
    </row>
    <row r="28" spans="1:12" ht="24.75" customHeight="1" x14ac:dyDescent="0.3">
      <c r="A28" s="9" t="s">
        <v>2002</v>
      </c>
      <c r="B28" s="35" t="s">
        <v>1681</v>
      </c>
      <c r="C28" s="48" t="s">
        <v>1682</v>
      </c>
      <c r="D28" s="36" t="s">
        <v>1683</v>
      </c>
      <c r="E28" s="7">
        <v>41662</v>
      </c>
      <c r="F28" s="7">
        <v>44467</v>
      </c>
      <c r="G28" s="13"/>
      <c r="H28" s="8">
        <f>DATE(YEAR(F28)+1,MONTH(F28),DAY(F28)-1)</f>
        <v>44831</v>
      </c>
      <c r="I28" s="11">
        <f t="shared" ca="1" si="10"/>
        <v>154</v>
      </c>
      <c r="J28" s="9" t="str">
        <f t="shared" ca="1" si="11"/>
        <v>NOT DUE</v>
      </c>
      <c r="K28" s="31"/>
      <c r="L28" s="34"/>
    </row>
    <row r="29" spans="1:12" ht="24" customHeight="1" x14ac:dyDescent="0.3">
      <c r="A29" s="9" t="s">
        <v>2003</v>
      </c>
      <c r="B29" s="35" t="s">
        <v>1681</v>
      </c>
      <c r="C29" s="48" t="s">
        <v>1685</v>
      </c>
      <c r="D29" s="36" t="s">
        <v>1684</v>
      </c>
      <c r="E29" s="7">
        <v>41662</v>
      </c>
      <c r="F29" s="7">
        <v>43745</v>
      </c>
      <c r="G29" s="13"/>
      <c r="H29" s="8">
        <f>DATE(YEAR(F29)+5,MONTH(F29),DAY(F29)-1)</f>
        <v>45571</v>
      </c>
      <c r="I29" s="11">
        <f t="shared" ref="I29:I30" ca="1" si="12">IF(ISBLANK(H29),"",H29-DATE(YEAR(NOW()),MONTH(NOW()),DAY(NOW())))</f>
        <v>894</v>
      </c>
      <c r="J29" s="9" t="str">
        <f t="shared" ref="J29:J30" ca="1" si="13">IF(I29="","",IF(I29&lt;0,"OVERDUE","NOT DUE"))</f>
        <v>NOT DUE</v>
      </c>
      <c r="K29" s="31"/>
      <c r="L29" s="10"/>
    </row>
    <row r="30" spans="1:12" ht="24" customHeight="1" x14ac:dyDescent="0.3">
      <c r="A30" s="9" t="s">
        <v>2004</v>
      </c>
      <c r="B30" s="37" t="s">
        <v>1681</v>
      </c>
      <c r="C30" s="37" t="s">
        <v>1686</v>
      </c>
      <c r="D30" s="38" t="s">
        <v>1564</v>
      </c>
      <c r="E30" s="7">
        <v>41662</v>
      </c>
      <c r="F30" s="7">
        <f>F8</f>
        <v>44653</v>
      </c>
      <c r="G30" s="13"/>
      <c r="H30" s="8">
        <f>EDATE(F30-1,1)</f>
        <v>44682</v>
      </c>
      <c r="I30" s="11">
        <f t="shared" ca="1" si="12"/>
        <v>5</v>
      </c>
      <c r="J30" s="9" t="str">
        <f t="shared" ca="1" si="13"/>
        <v>NOT DUE</v>
      </c>
      <c r="K30" s="31"/>
      <c r="L30" s="10"/>
    </row>
    <row r="31" spans="1:12" ht="27.6" x14ac:dyDescent="0.3">
      <c r="A31" s="9" t="s">
        <v>2005</v>
      </c>
      <c r="B31" s="37" t="s">
        <v>1681</v>
      </c>
      <c r="C31" s="37" t="s">
        <v>1686</v>
      </c>
      <c r="D31" s="38" t="s">
        <v>1683</v>
      </c>
      <c r="E31" s="7">
        <v>41662</v>
      </c>
      <c r="F31" s="7">
        <f>F28</f>
        <v>44467</v>
      </c>
      <c r="G31" s="13"/>
      <c r="H31" s="8">
        <f>DATE(YEAR(F31)+1,MONTH(F31),DAY(F31)-1)</f>
        <v>44831</v>
      </c>
      <c r="I31" s="11">
        <f t="shared" ref="I31:I33" ca="1" si="14">IF(ISBLANK(H31),"",H31-DATE(YEAR(NOW()),MONTH(NOW()),DAY(NOW())))</f>
        <v>154</v>
      </c>
      <c r="J31" s="9" t="str">
        <f t="shared" ref="J31:J33" ca="1" si="15">IF(I31="","",IF(I31&lt;0,"OVERDUE","NOT DUE"))</f>
        <v>NOT DUE</v>
      </c>
      <c r="K31" s="31"/>
      <c r="L31" s="10"/>
    </row>
    <row r="32" spans="1:12" ht="27.6" x14ac:dyDescent="0.3">
      <c r="A32" s="9" t="s">
        <v>2006</v>
      </c>
      <c r="B32" s="37" t="s">
        <v>1681</v>
      </c>
      <c r="C32" s="37" t="s">
        <v>1687</v>
      </c>
      <c r="D32" s="38" t="s">
        <v>1684</v>
      </c>
      <c r="E32" s="7">
        <v>41662</v>
      </c>
      <c r="F32" s="7">
        <f>F29</f>
        <v>43745</v>
      </c>
      <c r="G32" s="13"/>
      <c r="H32" s="8">
        <f>DATE(YEAR(F32)+5,MONTH(F32),DAY(F32)-1)</f>
        <v>45571</v>
      </c>
      <c r="I32" s="11">
        <f t="shared" ca="1" si="14"/>
        <v>894</v>
      </c>
      <c r="J32" s="9" t="str">
        <f t="shared" ca="1" si="15"/>
        <v>NOT DUE</v>
      </c>
      <c r="K32" s="31"/>
      <c r="L32" s="34"/>
    </row>
    <row r="33" spans="1:12" ht="27.6" x14ac:dyDescent="0.3">
      <c r="A33" s="9" t="s">
        <v>2007</v>
      </c>
      <c r="B33" s="35" t="s">
        <v>1681</v>
      </c>
      <c r="C33" s="35" t="s">
        <v>1688</v>
      </c>
      <c r="D33" s="36" t="s">
        <v>1564</v>
      </c>
      <c r="E33" s="7">
        <v>41662</v>
      </c>
      <c r="F33" s="7">
        <f>F8</f>
        <v>44653</v>
      </c>
      <c r="G33" s="13"/>
      <c r="H33" s="8">
        <f>EDATE(F33-1,1)</f>
        <v>44682</v>
      </c>
      <c r="I33" s="11">
        <f t="shared" ca="1" si="14"/>
        <v>5</v>
      </c>
      <c r="J33" s="9" t="str">
        <f t="shared" ca="1" si="15"/>
        <v>NOT DUE</v>
      </c>
      <c r="K33" s="31"/>
      <c r="L33" s="10"/>
    </row>
    <row r="34" spans="1:12" ht="27.6" x14ac:dyDescent="0.3">
      <c r="A34" s="9" t="s">
        <v>2008</v>
      </c>
      <c r="B34" s="35" t="s">
        <v>1681</v>
      </c>
      <c r="C34" s="35" t="s">
        <v>1688</v>
      </c>
      <c r="D34" s="36" t="s">
        <v>1683</v>
      </c>
      <c r="E34" s="7">
        <v>41662</v>
      </c>
      <c r="F34" s="7">
        <f>F28</f>
        <v>44467</v>
      </c>
      <c r="G34" s="13"/>
      <c r="H34" s="8">
        <f>DATE(YEAR(F34)+1,MONTH(F34),DAY(F34)-1)</f>
        <v>44831</v>
      </c>
      <c r="I34" s="11">
        <f t="shared" ref="I34:I97" ca="1" si="16">IF(ISBLANK(H34),"",H34-DATE(YEAR(NOW()),MONTH(NOW()),DAY(NOW())))</f>
        <v>154</v>
      </c>
      <c r="J34" s="9" t="str">
        <f t="shared" ref="J34:J95" ca="1" si="17">IF(I34="","",IF(I34&lt;0,"OVERDUE","NOT DUE"))</f>
        <v>NOT DUE</v>
      </c>
      <c r="K34" s="31"/>
      <c r="L34" s="10"/>
    </row>
    <row r="35" spans="1:12" ht="27.6" x14ac:dyDescent="0.3">
      <c r="A35" s="9" t="s">
        <v>2009</v>
      </c>
      <c r="B35" s="35" t="s">
        <v>1681</v>
      </c>
      <c r="C35" s="35" t="s">
        <v>1689</v>
      </c>
      <c r="D35" s="36" t="s">
        <v>1684</v>
      </c>
      <c r="E35" s="7">
        <v>41662</v>
      </c>
      <c r="F35" s="7">
        <f>F29</f>
        <v>43745</v>
      </c>
      <c r="G35" s="13"/>
      <c r="H35" s="8">
        <f>DATE(YEAR(F35)+5,MONTH(F35),DAY(F35)-1)</f>
        <v>45571</v>
      </c>
      <c r="I35" s="11">
        <f t="shared" ca="1" si="16"/>
        <v>894</v>
      </c>
      <c r="J35" s="9" t="str">
        <f t="shared" ca="1" si="17"/>
        <v>NOT DUE</v>
      </c>
      <c r="K35" s="31"/>
      <c r="L35" s="10"/>
    </row>
    <row r="36" spans="1:12" ht="27.6" x14ac:dyDescent="0.3">
      <c r="A36" s="9" t="s">
        <v>2010</v>
      </c>
      <c r="B36" s="37" t="s">
        <v>1681</v>
      </c>
      <c r="C36" s="37" t="s">
        <v>1690</v>
      </c>
      <c r="D36" s="38" t="s">
        <v>1564</v>
      </c>
      <c r="E36" s="7">
        <v>41662</v>
      </c>
      <c r="F36" s="7">
        <f>F8</f>
        <v>44653</v>
      </c>
      <c r="G36" s="13"/>
      <c r="H36" s="8">
        <f>EDATE(F36-1,1)</f>
        <v>44682</v>
      </c>
      <c r="I36" s="11">
        <f t="shared" ca="1" si="16"/>
        <v>5</v>
      </c>
      <c r="J36" s="9" t="str">
        <f t="shared" ca="1" si="17"/>
        <v>NOT DUE</v>
      </c>
      <c r="K36" s="31"/>
      <c r="L36" s="10"/>
    </row>
    <row r="37" spans="1:12" ht="27.6" x14ac:dyDescent="0.3">
      <c r="A37" s="9" t="s">
        <v>2011</v>
      </c>
      <c r="B37" s="37" t="s">
        <v>1681</v>
      </c>
      <c r="C37" s="37" t="s">
        <v>1690</v>
      </c>
      <c r="D37" s="38" t="s">
        <v>1683</v>
      </c>
      <c r="E37" s="7">
        <v>41662</v>
      </c>
      <c r="F37" s="7">
        <f>F28</f>
        <v>44467</v>
      </c>
      <c r="G37" s="13"/>
      <c r="H37" s="8">
        <f>DATE(YEAR(F37)+1,MONTH(F37),DAY(F37)-1)</f>
        <v>44831</v>
      </c>
      <c r="I37" s="11">
        <f t="shared" ca="1" si="16"/>
        <v>154</v>
      </c>
      <c r="J37" s="9" t="str">
        <f t="shared" ca="1" si="17"/>
        <v>NOT DUE</v>
      </c>
      <c r="K37" s="31"/>
      <c r="L37" s="10"/>
    </row>
    <row r="38" spans="1:12" ht="27.6" x14ac:dyDescent="0.3">
      <c r="A38" s="9" t="s">
        <v>2012</v>
      </c>
      <c r="B38" s="37" t="s">
        <v>1681</v>
      </c>
      <c r="C38" s="37" t="s">
        <v>1691</v>
      </c>
      <c r="D38" s="38" t="s">
        <v>1684</v>
      </c>
      <c r="E38" s="7">
        <v>41662</v>
      </c>
      <c r="F38" s="7">
        <f>F29</f>
        <v>43745</v>
      </c>
      <c r="G38" s="13"/>
      <c r="H38" s="8">
        <f>DATE(YEAR(F38)+5,MONTH(F38),DAY(F38)-1)</f>
        <v>45571</v>
      </c>
      <c r="I38" s="11">
        <f t="shared" ca="1" si="16"/>
        <v>894</v>
      </c>
      <c r="J38" s="9" t="str">
        <f t="shared" ca="1" si="17"/>
        <v>NOT DUE</v>
      </c>
      <c r="K38" s="31"/>
      <c r="L38" s="10"/>
    </row>
    <row r="39" spans="1:12" ht="27.6" x14ac:dyDescent="0.3">
      <c r="A39" s="9" t="s">
        <v>2013</v>
      </c>
      <c r="B39" s="35" t="s">
        <v>1681</v>
      </c>
      <c r="C39" s="35" t="s">
        <v>1692</v>
      </c>
      <c r="D39" s="36" t="s">
        <v>1564</v>
      </c>
      <c r="E39" s="7">
        <v>41662</v>
      </c>
      <c r="F39" s="7">
        <f>F8</f>
        <v>44653</v>
      </c>
      <c r="G39" s="13"/>
      <c r="H39" s="8">
        <f>EDATE(F39-1,1)</f>
        <v>44682</v>
      </c>
      <c r="I39" s="11">
        <f t="shared" ca="1" si="16"/>
        <v>5</v>
      </c>
      <c r="J39" s="9" t="str">
        <f t="shared" ca="1" si="17"/>
        <v>NOT DUE</v>
      </c>
      <c r="K39" s="31"/>
      <c r="L39" s="10"/>
    </row>
    <row r="40" spans="1:12" ht="27.6" x14ac:dyDescent="0.3">
      <c r="A40" s="9" t="s">
        <v>2014</v>
      </c>
      <c r="B40" s="35" t="s">
        <v>1681</v>
      </c>
      <c r="C40" s="35" t="s">
        <v>1692</v>
      </c>
      <c r="D40" s="36" t="s">
        <v>1683</v>
      </c>
      <c r="E40" s="7">
        <v>41662</v>
      </c>
      <c r="F40" s="7">
        <f>F28</f>
        <v>44467</v>
      </c>
      <c r="G40" s="13"/>
      <c r="H40" s="8">
        <f>DATE(YEAR(F40)+1,MONTH(F40),DAY(F40)-1)</f>
        <v>44831</v>
      </c>
      <c r="I40" s="11">
        <f t="shared" ca="1" si="16"/>
        <v>154</v>
      </c>
      <c r="J40" s="9" t="str">
        <f t="shared" ca="1" si="17"/>
        <v>NOT DUE</v>
      </c>
      <c r="K40" s="31"/>
      <c r="L40" s="10"/>
    </row>
    <row r="41" spans="1:12" ht="27.6" x14ac:dyDescent="0.3">
      <c r="A41" s="9" t="s">
        <v>2015</v>
      </c>
      <c r="B41" s="35" t="s">
        <v>1681</v>
      </c>
      <c r="C41" s="35" t="s">
        <v>1693</v>
      </c>
      <c r="D41" s="36" t="s">
        <v>1684</v>
      </c>
      <c r="E41" s="7">
        <v>41662</v>
      </c>
      <c r="F41" s="7">
        <f>F29</f>
        <v>43745</v>
      </c>
      <c r="G41" s="13"/>
      <c r="H41" s="8">
        <f>DATE(YEAR(F41)+5,MONTH(F41),DAY(F41)-1)</f>
        <v>45571</v>
      </c>
      <c r="I41" s="11">
        <f t="shared" ca="1" si="16"/>
        <v>894</v>
      </c>
      <c r="J41" s="9" t="str">
        <f t="shared" ca="1" si="17"/>
        <v>NOT DUE</v>
      </c>
      <c r="K41" s="31"/>
      <c r="L41" s="10"/>
    </row>
    <row r="42" spans="1:12" ht="27.6" x14ac:dyDescent="0.3">
      <c r="A42" s="9" t="s">
        <v>2016</v>
      </c>
      <c r="B42" s="37" t="s">
        <v>1681</v>
      </c>
      <c r="C42" s="37" t="s">
        <v>1694</v>
      </c>
      <c r="D42" s="38" t="s">
        <v>1564</v>
      </c>
      <c r="E42" s="7">
        <v>41662</v>
      </c>
      <c r="F42" s="7">
        <f>F8</f>
        <v>44653</v>
      </c>
      <c r="G42" s="13"/>
      <c r="H42" s="8">
        <f>EDATE(F42-1,1)</f>
        <v>44682</v>
      </c>
      <c r="I42" s="11">
        <f t="shared" ca="1" si="16"/>
        <v>5</v>
      </c>
      <c r="J42" s="9" t="str">
        <f t="shared" ca="1" si="17"/>
        <v>NOT DUE</v>
      </c>
      <c r="K42" s="31"/>
      <c r="L42" s="34"/>
    </row>
    <row r="43" spans="1:12" ht="27.6" x14ac:dyDescent="0.3">
      <c r="A43" s="9" t="s">
        <v>2017</v>
      </c>
      <c r="B43" s="37" t="s">
        <v>1681</v>
      </c>
      <c r="C43" s="37" t="s">
        <v>1694</v>
      </c>
      <c r="D43" s="38" t="s">
        <v>1683</v>
      </c>
      <c r="E43" s="7">
        <v>41662</v>
      </c>
      <c r="F43" s="7">
        <f>F28</f>
        <v>44467</v>
      </c>
      <c r="G43" s="13"/>
      <c r="H43" s="8">
        <f>DATE(YEAR(F43)+1,MONTH(F43),DAY(F43)-1)</f>
        <v>44831</v>
      </c>
      <c r="I43" s="11">
        <f t="shared" ca="1" si="16"/>
        <v>154</v>
      </c>
      <c r="J43" s="9" t="str">
        <f t="shared" ca="1" si="17"/>
        <v>NOT DUE</v>
      </c>
      <c r="K43" s="31"/>
      <c r="L43" s="34"/>
    </row>
    <row r="44" spans="1:12" ht="27.6" x14ac:dyDescent="0.3">
      <c r="A44" s="9" t="s">
        <v>2018</v>
      </c>
      <c r="B44" s="37" t="s">
        <v>1681</v>
      </c>
      <c r="C44" s="37" t="s">
        <v>1695</v>
      </c>
      <c r="D44" s="38" t="s">
        <v>1684</v>
      </c>
      <c r="E44" s="7">
        <v>41662</v>
      </c>
      <c r="F44" s="7">
        <f>F29</f>
        <v>43745</v>
      </c>
      <c r="G44" s="13"/>
      <c r="H44" s="8">
        <f>DATE(YEAR(F44)+5,MONTH(F44),DAY(F44)-1)</f>
        <v>45571</v>
      </c>
      <c r="I44" s="11">
        <f t="shared" ca="1" si="16"/>
        <v>894</v>
      </c>
      <c r="J44" s="9" t="str">
        <f t="shared" ca="1" si="17"/>
        <v>NOT DUE</v>
      </c>
      <c r="K44" s="31"/>
      <c r="L44" s="10"/>
    </row>
    <row r="45" spans="1:12" ht="27.6" x14ac:dyDescent="0.3">
      <c r="A45" s="9" t="s">
        <v>2019</v>
      </c>
      <c r="B45" s="35" t="s">
        <v>1681</v>
      </c>
      <c r="C45" s="49" t="s">
        <v>1696</v>
      </c>
      <c r="D45" s="36" t="s">
        <v>1564</v>
      </c>
      <c r="E45" s="7">
        <v>41662</v>
      </c>
      <c r="F45" s="7">
        <f>F8</f>
        <v>44653</v>
      </c>
      <c r="G45" s="13"/>
      <c r="H45" s="8">
        <f>EDATE(F45-1,1)</f>
        <v>44682</v>
      </c>
      <c r="I45" s="11">
        <f t="shared" ca="1" si="16"/>
        <v>5</v>
      </c>
      <c r="J45" s="9" t="str">
        <f t="shared" ca="1" si="17"/>
        <v>NOT DUE</v>
      </c>
      <c r="K45" s="31"/>
      <c r="L45" s="10"/>
    </row>
    <row r="46" spans="1:12" ht="27.6" x14ac:dyDescent="0.3">
      <c r="A46" s="9" t="s">
        <v>2020</v>
      </c>
      <c r="B46" s="35" t="s">
        <v>1681</v>
      </c>
      <c r="C46" s="49" t="s">
        <v>1696</v>
      </c>
      <c r="D46" s="36" t="s">
        <v>1683</v>
      </c>
      <c r="E46" s="7">
        <v>41662</v>
      </c>
      <c r="F46" s="7">
        <f>F28</f>
        <v>44467</v>
      </c>
      <c r="G46" s="13"/>
      <c r="H46" s="8">
        <f>DATE(YEAR(F46)+1,MONTH(F46),DAY(F46)-1)</f>
        <v>44831</v>
      </c>
      <c r="I46" s="11">
        <f t="shared" ca="1" si="16"/>
        <v>154</v>
      </c>
      <c r="J46" s="9" t="str">
        <f t="shared" ca="1" si="17"/>
        <v>NOT DUE</v>
      </c>
      <c r="K46" s="31"/>
      <c r="L46" s="10"/>
    </row>
    <row r="47" spans="1:12" ht="27.6" x14ac:dyDescent="0.3">
      <c r="A47" s="9" t="s">
        <v>2021</v>
      </c>
      <c r="B47" s="35" t="s">
        <v>1681</v>
      </c>
      <c r="C47" s="49" t="s">
        <v>1697</v>
      </c>
      <c r="D47" s="36" t="s">
        <v>1684</v>
      </c>
      <c r="E47" s="7">
        <v>41662</v>
      </c>
      <c r="F47" s="7">
        <f>F29</f>
        <v>43745</v>
      </c>
      <c r="G47" s="13"/>
      <c r="H47" s="8">
        <f>DATE(YEAR(F47)+5,MONTH(F47),DAY(F47)-1)</f>
        <v>45571</v>
      </c>
      <c r="I47" s="11">
        <f t="shared" ca="1" si="16"/>
        <v>894</v>
      </c>
      <c r="J47" s="9" t="str">
        <f t="shared" ca="1" si="17"/>
        <v>NOT DUE</v>
      </c>
      <c r="K47" s="31"/>
      <c r="L47" s="10"/>
    </row>
    <row r="48" spans="1:12" ht="27.6" x14ac:dyDescent="0.3">
      <c r="A48" s="9" t="s">
        <v>2022</v>
      </c>
      <c r="B48" s="37" t="s">
        <v>1681</v>
      </c>
      <c r="C48" s="50" t="s">
        <v>1698</v>
      </c>
      <c r="D48" s="38" t="s">
        <v>1564</v>
      </c>
      <c r="E48" s="7">
        <v>41662</v>
      </c>
      <c r="F48" s="7">
        <f>F8</f>
        <v>44653</v>
      </c>
      <c r="G48" s="13"/>
      <c r="H48" s="8">
        <f>EDATE(F48-1,1)</f>
        <v>44682</v>
      </c>
      <c r="I48" s="11">
        <f t="shared" ca="1" si="16"/>
        <v>5</v>
      </c>
      <c r="J48" s="9" t="str">
        <f t="shared" ca="1" si="17"/>
        <v>NOT DUE</v>
      </c>
      <c r="K48" s="31"/>
      <c r="L48" s="10"/>
    </row>
    <row r="49" spans="1:12" ht="27.6" x14ac:dyDescent="0.3">
      <c r="A49" s="9" t="s">
        <v>2023</v>
      </c>
      <c r="B49" s="37" t="s">
        <v>1681</v>
      </c>
      <c r="C49" s="50" t="s">
        <v>1698</v>
      </c>
      <c r="D49" s="38" t="s">
        <v>1683</v>
      </c>
      <c r="E49" s="7">
        <v>41662</v>
      </c>
      <c r="F49" s="7">
        <f>F28</f>
        <v>44467</v>
      </c>
      <c r="G49" s="13"/>
      <c r="H49" s="8">
        <f>DATE(YEAR(F49)+1,MONTH(F49),DAY(F49)-1)</f>
        <v>44831</v>
      </c>
      <c r="I49" s="11">
        <f t="shared" ca="1" si="16"/>
        <v>154</v>
      </c>
      <c r="J49" s="9" t="str">
        <f t="shared" ca="1" si="17"/>
        <v>NOT DUE</v>
      </c>
      <c r="K49" s="31"/>
      <c r="L49" s="10"/>
    </row>
    <row r="50" spans="1:12" ht="27.6" x14ac:dyDescent="0.3">
      <c r="A50" s="9" t="s">
        <v>2024</v>
      </c>
      <c r="B50" s="37" t="s">
        <v>1681</v>
      </c>
      <c r="C50" s="50" t="s">
        <v>1699</v>
      </c>
      <c r="D50" s="38" t="s">
        <v>1684</v>
      </c>
      <c r="E50" s="7">
        <v>41662</v>
      </c>
      <c r="F50" s="7">
        <f>F29</f>
        <v>43745</v>
      </c>
      <c r="G50" s="13"/>
      <c r="H50" s="8">
        <f>DATE(YEAR(F50)+5,MONTH(F50),DAY(F50)-1)</f>
        <v>45571</v>
      </c>
      <c r="I50" s="11">
        <f t="shared" ca="1" si="16"/>
        <v>894</v>
      </c>
      <c r="J50" s="9" t="str">
        <f t="shared" ca="1" si="17"/>
        <v>NOT DUE</v>
      </c>
      <c r="K50" s="31"/>
      <c r="L50" s="10"/>
    </row>
    <row r="51" spans="1:12" ht="27.6" x14ac:dyDescent="0.3">
      <c r="A51" s="9" t="s">
        <v>2025</v>
      </c>
      <c r="B51" s="35" t="s">
        <v>1681</v>
      </c>
      <c r="C51" s="49" t="s">
        <v>1700</v>
      </c>
      <c r="D51" s="36" t="s">
        <v>1564</v>
      </c>
      <c r="E51" s="7">
        <v>41662</v>
      </c>
      <c r="F51" s="7">
        <f>F8</f>
        <v>44653</v>
      </c>
      <c r="G51" s="13"/>
      <c r="H51" s="8">
        <f>EDATE(F51-1,1)</f>
        <v>44682</v>
      </c>
      <c r="I51" s="11">
        <f t="shared" ca="1" si="16"/>
        <v>5</v>
      </c>
      <c r="J51" s="9" t="str">
        <f t="shared" ca="1" si="17"/>
        <v>NOT DUE</v>
      </c>
      <c r="K51" s="31"/>
      <c r="L51" s="10"/>
    </row>
    <row r="52" spans="1:12" ht="27.6" x14ac:dyDescent="0.3">
      <c r="A52" s="9" t="s">
        <v>2026</v>
      </c>
      <c r="B52" s="35" t="s">
        <v>1681</v>
      </c>
      <c r="C52" s="49" t="s">
        <v>1700</v>
      </c>
      <c r="D52" s="36" t="s">
        <v>1683</v>
      </c>
      <c r="E52" s="7">
        <v>41662</v>
      </c>
      <c r="F52" s="7">
        <f>F28</f>
        <v>44467</v>
      </c>
      <c r="G52" s="13"/>
      <c r="H52" s="8">
        <f>DATE(YEAR(F52)+1,MONTH(F52),DAY(F52)-1)</f>
        <v>44831</v>
      </c>
      <c r="I52" s="11">
        <f t="shared" ca="1" si="16"/>
        <v>154</v>
      </c>
      <c r="J52" s="9" t="str">
        <f t="shared" ca="1" si="17"/>
        <v>NOT DUE</v>
      </c>
      <c r="K52" s="31"/>
      <c r="L52" s="10"/>
    </row>
    <row r="53" spans="1:12" ht="27.6" x14ac:dyDescent="0.3">
      <c r="A53" s="9" t="s">
        <v>2027</v>
      </c>
      <c r="B53" s="35" t="s">
        <v>1681</v>
      </c>
      <c r="C53" s="49" t="s">
        <v>1701</v>
      </c>
      <c r="D53" s="36" t="s">
        <v>1684</v>
      </c>
      <c r="E53" s="7">
        <v>41662</v>
      </c>
      <c r="F53" s="7">
        <f>F29</f>
        <v>43745</v>
      </c>
      <c r="G53" s="13"/>
      <c r="H53" s="8">
        <f>DATE(YEAR(F53)+5,MONTH(F53),DAY(F53)-1)</f>
        <v>45571</v>
      </c>
      <c r="I53" s="11">
        <f t="shared" ca="1" si="16"/>
        <v>894</v>
      </c>
      <c r="J53" s="9" t="str">
        <f t="shared" ca="1" si="17"/>
        <v>NOT DUE</v>
      </c>
      <c r="K53" s="31"/>
      <c r="L53" s="34"/>
    </row>
    <row r="54" spans="1:12" ht="27.6" x14ac:dyDescent="0.3">
      <c r="A54" s="9" t="s">
        <v>2028</v>
      </c>
      <c r="B54" s="37" t="s">
        <v>1681</v>
      </c>
      <c r="C54" s="50" t="s">
        <v>1702</v>
      </c>
      <c r="D54" s="38" t="s">
        <v>1564</v>
      </c>
      <c r="E54" s="7">
        <v>41662</v>
      </c>
      <c r="F54" s="7">
        <f>F8</f>
        <v>44653</v>
      </c>
      <c r="G54" s="13"/>
      <c r="H54" s="8">
        <f>EDATE(F54-1,1)</f>
        <v>44682</v>
      </c>
      <c r="I54" s="11">
        <f t="shared" ca="1" si="16"/>
        <v>5</v>
      </c>
      <c r="J54" s="9" t="str">
        <f t="shared" ca="1" si="17"/>
        <v>NOT DUE</v>
      </c>
      <c r="K54" s="31"/>
      <c r="L54" s="10"/>
    </row>
    <row r="55" spans="1:12" ht="27.6" x14ac:dyDescent="0.3">
      <c r="A55" s="9" t="s">
        <v>2029</v>
      </c>
      <c r="B55" s="37" t="s">
        <v>1681</v>
      </c>
      <c r="C55" s="50" t="s">
        <v>1702</v>
      </c>
      <c r="D55" s="38" t="s">
        <v>1683</v>
      </c>
      <c r="E55" s="7">
        <v>41662</v>
      </c>
      <c r="F55" s="7">
        <f>F28</f>
        <v>44467</v>
      </c>
      <c r="G55" s="13"/>
      <c r="H55" s="8">
        <f>DATE(YEAR(F55)+1,MONTH(F55),DAY(F55)-1)</f>
        <v>44831</v>
      </c>
      <c r="I55" s="11">
        <f t="shared" ca="1" si="16"/>
        <v>154</v>
      </c>
      <c r="J55" s="9" t="str">
        <f t="shared" ca="1" si="17"/>
        <v>NOT DUE</v>
      </c>
      <c r="K55" s="31"/>
      <c r="L55" s="34"/>
    </row>
    <row r="56" spans="1:12" ht="27.6" x14ac:dyDescent="0.3">
      <c r="A56" s="9" t="s">
        <v>2030</v>
      </c>
      <c r="B56" s="37" t="s">
        <v>1681</v>
      </c>
      <c r="C56" s="50" t="s">
        <v>1703</v>
      </c>
      <c r="D56" s="38" t="s">
        <v>1684</v>
      </c>
      <c r="E56" s="7">
        <v>41662</v>
      </c>
      <c r="F56" s="7">
        <f>F29</f>
        <v>43745</v>
      </c>
      <c r="G56" s="13"/>
      <c r="H56" s="8">
        <f>DATE(YEAR(F56)+5,MONTH(F56),DAY(F56)-1)</f>
        <v>45571</v>
      </c>
      <c r="I56" s="11">
        <f t="shared" ca="1" si="16"/>
        <v>894</v>
      </c>
      <c r="J56" s="9" t="str">
        <f t="shared" ca="1" si="17"/>
        <v>NOT DUE</v>
      </c>
      <c r="K56" s="31"/>
      <c r="L56" s="10"/>
    </row>
    <row r="57" spans="1:12" ht="27.6" x14ac:dyDescent="0.3">
      <c r="A57" s="9" t="s">
        <v>2031</v>
      </c>
      <c r="B57" s="35" t="s">
        <v>1681</v>
      </c>
      <c r="C57" s="49" t="s">
        <v>1704</v>
      </c>
      <c r="D57" s="36" t="s">
        <v>1564</v>
      </c>
      <c r="E57" s="7">
        <v>41662</v>
      </c>
      <c r="F57" s="7">
        <f>F8</f>
        <v>44653</v>
      </c>
      <c r="G57" s="13"/>
      <c r="H57" s="8">
        <f>EDATE(F57-1,1)</f>
        <v>44682</v>
      </c>
      <c r="I57" s="11">
        <f t="shared" ca="1" si="16"/>
        <v>5</v>
      </c>
      <c r="J57" s="9" t="str">
        <f t="shared" ca="1" si="17"/>
        <v>NOT DUE</v>
      </c>
      <c r="K57" s="31"/>
      <c r="L57" s="10"/>
    </row>
    <row r="58" spans="1:12" ht="27.6" x14ac:dyDescent="0.3">
      <c r="A58" s="9" t="s">
        <v>2032</v>
      </c>
      <c r="B58" s="35" t="s">
        <v>1681</v>
      </c>
      <c r="C58" s="49" t="s">
        <v>1704</v>
      </c>
      <c r="D58" s="36" t="s">
        <v>1683</v>
      </c>
      <c r="E58" s="7">
        <v>41662</v>
      </c>
      <c r="F58" s="7">
        <f>F28</f>
        <v>44467</v>
      </c>
      <c r="G58" s="13"/>
      <c r="H58" s="8">
        <f>DATE(YEAR(F58)+1,MONTH(F58),DAY(F58)-1)</f>
        <v>44831</v>
      </c>
      <c r="I58" s="11">
        <f t="shared" ca="1" si="16"/>
        <v>154</v>
      </c>
      <c r="J58" s="9" t="str">
        <f t="shared" ca="1" si="17"/>
        <v>NOT DUE</v>
      </c>
      <c r="K58" s="31"/>
      <c r="L58" s="10"/>
    </row>
    <row r="59" spans="1:12" ht="27.6" x14ac:dyDescent="0.3">
      <c r="A59" s="9" t="s">
        <v>2033</v>
      </c>
      <c r="B59" s="35" t="s">
        <v>1681</v>
      </c>
      <c r="C59" s="49" t="s">
        <v>1705</v>
      </c>
      <c r="D59" s="36" t="s">
        <v>1684</v>
      </c>
      <c r="E59" s="7">
        <v>41662</v>
      </c>
      <c r="F59" s="7">
        <f>F29</f>
        <v>43745</v>
      </c>
      <c r="G59" s="13"/>
      <c r="H59" s="8">
        <f>DATE(YEAR(F59)+5,MONTH(F59),DAY(F59)-1)</f>
        <v>45571</v>
      </c>
      <c r="I59" s="11">
        <f t="shared" ca="1" si="16"/>
        <v>894</v>
      </c>
      <c r="J59" s="9" t="str">
        <f t="shared" ca="1" si="17"/>
        <v>NOT DUE</v>
      </c>
      <c r="K59" s="31"/>
      <c r="L59" s="10"/>
    </row>
    <row r="60" spans="1:12" ht="27.6" x14ac:dyDescent="0.3">
      <c r="A60" s="9" t="s">
        <v>2034</v>
      </c>
      <c r="B60" s="37" t="s">
        <v>1681</v>
      </c>
      <c r="C60" s="50" t="s">
        <v>1706</v>
      </c>
      <c r="D60" s="38" t="s">
        <v>1564</v>
      </c>
      <c r="E60" s="7">
        <v>41662</v>
      </c>
      <c r="F60" s="7">
        <f>F8</f>
        <v>44653</v>
      </c>
      <c r="G60" s="13"/>
      <c r="H60" s="8">
        <f>EDATE(F60-1,1)</f>
        <v>44682</v>
      </c>
      <c r="I60" s="11">
        <f t="shared" ca="1" si="16"/>
        <v>5</v>
      </c>
      <c r="J60" s="9" t="str">
        <f t="shared" ca="1" si="17"/>
        <v>NOT DUE</v>
      </c>
      <c r="K60" s="31"/>
      <c r="L60" s="10"/>
    </row>
    <row r="61" spans="1:12" ht="27.6" x14ac:dyDescent="0.3">
      <c r="A61" s="9" t="s">
        <v>2035</v>
      </c>
      <c r="B61" s="37" t="s">
        <v>1681</v>
      </c>
      <c r="C61" s="50" t="s">
        <v>1706</v>
      </c>
      <c r="D61" s="38" t="s">
        <v>1683</v>
      </c>
      <c r="E61" s="7">
        <v>41662</v>
      </c>
      <c r="F61" s="7">
        <f>F28</f>
        <v>44467</v>
      </c>
      <c r="G61" s="13"/>
      <c r="H61" s="8">
        <f>DATE(YEAR(F61)+1,MONTH(F61),DAY(F61)-1)</f>
        <v>44831</v>
      </c>
      <c r="I61" s="11">
        <f t="shared" ca="1" si="16"/>
        <v>154</v>
      </c>
      <c r="J61" s="9" t="str">
        <f t="shared" ca="1" si="17"/>
        <v>NOT DUE</v>
      </c>
      <c r="K61" s="31"/>
      <c r="L61" s="10"/>
    </row>
    <row r="62" spans="1:12" ht="27.6" x14ac:dyDescent="0.3">
      <c r="A62" s="9" t="s">
        <v>2036</v>
      </c>
      <c r="B62" s="37" t="s">
        <v>1681</v>
      </c>
      <c r="C62" s="50" t="s">
        <v>1706</v>
      </c>
      <c r="D62" s="38" t="s">
        <v>1684</v>
      </c>
      <c r="E62" s="7">
        <v>41662</v>
      </c>
      <c r="F62" s="7">
        <f>F29</f>
        <v>43745</v>
      </c>
      <c r="G62" s="13"/>
      <c r="H62" s="8">
        <f>DATE(YEAR(F62)+5,MONTH(F62),DAY(F62)-1)</f>
        <v>45571</v>
      </c>
      <c r="I62" s="11">
        <f t="shared" ca="1" si="16"/>
        <v>894</v>
      </c>
      <c r="J62" s="9" t="str">
        <f t="shared" ca="1" si="17"/>
        <v>NOT DUE</v>
      </c>
      <c r="K62" s="31"/>
      <c r="L62" s="10"/>
    </row>
    <row r="63" spans="1:12" ht="27.6" x14ac:dyDescent="0.3">
      <c r="A63" s="9" t="s">
        <v>2037</v>
      </c>
      <c r="B63" s="35" t="s">
        <v>1681</v>
      </c>
      <c r="C63" s="49" t="s">
        <v>1707</v>
      </c>
      <c r="D63" s="36" t="s">
        <v>1564</v>
      </c>
      <c r="E63" s="7">
        <v>41662</v>
      </c>
      <c r="F63" s="7">
        <f>F8</f>
        <v>44653</v>
      </c>
      <c r="G63" s="13"/>
      <c r="H63" s="8">
        <f>EDATE(F63-1,1)</f>
        <v>44682</v>
      </c>
      <c r="I63" s="11">
        <f t="shared" ca="1" si="16"/>
        <v>5</v>
      </c>
      <c r="J63" s="9" t="str">
        <f t="shared" ca="1" si="17"/>
        <v>NOT DUE</v>
      </c>
      <c r="K63" s="31"/>
      <c r="L63" s="10"/>
    </row>
    <row r="64" spans="1:12" ht="27.6" x14ac:dyDescent="0.3">
      <c r="A64" s="9" t="s">
        <v>2038</v>
      </c>
      <c r="B64" s="35" t="s">
        <v>1681</v>
      </c>
      <c r="C64" s="49" t="s">
        <v>1707</v>
      </c>
      <c r="D64" s="36" t="s">
        <v>1683</v>
      </c>
      <c r="E64" s="7">
        <v>41662</v>
      </c>
      <c r="F64" s="7">
        <f>F28</f>
        <v>44467</v>
      </c>
      <c r="G64" s="13"/>
      <c r="H64" s="8">
        <f>DATE(YEAR(F64)+1,MONTH(F64),DAY(F64)-1)</f>
        <v>44831</v>
      </c>
      <c r="I64" s="11">
        <f t="shared" ca="1" si="16"/>
        <v>154</v>
      </c>
      <c r="J64" s="9" t="str">
        <f t="shared" ca="1" si="17"/>
        <v>NOT DUE</v>
      </c>
      <c r="K64" s="31"/>
      <c r="L64" s="10"/>
    </row>
    <row r="65" spans="1:12" ht="27.6" x14ac:dyDescent="0.3">
      <c r="A65" s="9" t="s">
        <v>2039</v>
      </c>
      <c r="B65" s="35" t="s">
        <v>1681</v>
      </c>
      <c r="C65" s="49" t="s">
        <v>1707</v>
      </c>
      <c r="D65" s="36" t="s">
        <v>1684</v>
      </c>
      <c r="E65" s="7">
        <v>41662</v>
      </c>
      <c r="F65" s="7">
        <f>F29</f>
        <v>43745</v>
      </c>
      <c r="G65" s="13"/>
      <c r="H65" s="8">
        <f>DATE(YEAR(F65)+5,MONTH(F65),DAY(F65)-1)</f>
        <v>45571</v>
      </c>
      <c r="I65" s="11">
        <f t="shared" ca="1" si="16"/>
        <v>894</v>
      </c>
      <c r="J65" s="9" t="str">
        <f t="shared" ca="1" si="17"/>
        <v>NOT DUE</v>
      </c>
      <c r="K65" s="31"/>
      <c r="L65" s="34"/>
    </row>
    <row r="66" spans="1:12" ht="27.6" x14ac:dyDescent="0.3">
      <c r="A66" s="9" t="s">
        <v>2040</v>
      </c>
      <c r="B66" s="37" t="s">
        <v>1681</v>
      </c>
      <c r="C66" s="50" t="s">
        <v>1708</v>
      </c>
      <c r="D66" s="38" t="s">
        <v>1564</v>
      </c>
      <c r="E66" s="7">
        <v>41662</v>
      </c>
      <c r="F66" s="7">
        <f>F8</f>
        <v>44653</v>
      </c>
      <c r="G66" s="13"/>
      <c r="H66" s="8">
        <f>EDATE(F66-1,1)</f>
        <v>44682</v>
      </c>
      <c r="I66" s="11">
        <f t="shared" ca="1" si="16"/>
        <v>5</v>
      </c>
      <c r="J66" s="9" t="str">
        <f t="shared" ca="1" si="17"/>
        <v>NOT DUE</v>
      </c>
      <c r="K66" s="31"/>
      <c r="L66" s="34"/>
    </row>
    <row r="67" spans="1:12" ht="27.6" x14ac:dyDescent="0.3">
      <c r="A67" s="9" t="s">
        <v>2041</v>
      </c>
      <c r="B67" s="37" t="s">
        <v>1681</v>
      </c>
      <c r="C67" s="50" t="s">
        <v>1708</v>
      </c>
      <c r="D67" s="38" t="s">
        <v>1683</v>
      </c>
      <c r="E67" s="7">
        <v>41662</v>
      </c>
      <c r="F67" s="7">
        <f>F28</f>
        <v>44467</v>
      </c>
      <c r="G67" s="13"/>
      <c r="H67" s="8">
        <f>DATE(YEAR(F67)+1,MONTH(F67),DAY(F67)-1)</f>
        <v>44831</v>
      </c>
      <c r="I67" s="11">
        <f t="shared" ca="1" si="16"/>
        <v>154</v>
      </c>
      <c r="J67" s="9" t="str">
        <f t="shared" ca="1" si="17"/>
        <v>NOT DUE</v>
      </c>
      <c r="K67" s="31"/>
      <c r="L67" s="10"/>
    </row>
    <row r="68" spans="1:12" ht="27.6" x14ac:dyDescent="0.3">
      <c r="A68" s="9" t="s">
        <v>2042</v>
      </c>
      <c r="B68" s="37" t="s">
        <v>1681</v>
      </c>
      <c r="C68" s="50" t="s">
        <v>1709</v>
      </c>
      <c r="D68" s="38" t="s">
        <v>1684</v>
      </c>
      <c r="E68" s="7">
        <v>41662</v>
      </c>
      <c r="F68" s="7">
        <f>F29</f>
        <v>43745</v>
      </c>
      <c r="G68" s="13"/>
      <c r="H68" s="8">
        <f>DATE(YEAR(F68)+5,MONTH(F68),DAY(F68)-1)</f>
        <v>45571</v>
      </c>
      <c r="I68" s="11">
        <f t="shared" ca="1" si="16"/>
        <v>894</v>
      </c>
      <c r="J68" s="9" t="str">
        <f t="shared" ca="1" si="17"/>
        <v>NOT DUE</v>
      </c>
      <c r="K68" s="31"/>
      <c r="L68" s="10"/>
    </row>
    <row r="69" spans="1:12" ht="27.6" x14ac:dyDescent="0.3">
      <c r="A69" s="9" t="s">
        <v>2043</v>
      </c>
      <c r="B69" s="35" t="s">
        <v>1681</v>
      </c>
      <c r="C69" s="49" t="s">
        <v>1710</v>
      </c>
      <c r="D69" s="36" t="s">
        <v>1564</v>
      </c>
      <c r="E69" s="7">
        <v>41662</v>
      </c>
      <c r="F69" s="7">
        <f>F8</f>
        <v>44653</v>
      </c>
      <c r="G69" s="13"/>
      <c r="H69" s="8">
        <f>EDATE(F69-1,1)</f>
        <v>44682</v>
      </c>
      <c r="I69" s="11">
        <f t="shared" ca="1" si="16"/>
        <v>5</v>
      </c>
      <c r="J69" s="9" t="str">
        <f t="shared" ca="1" si="17"/>
        <v>NOT DUE</v>
      </c>
      <c r="K69" s="31"/>
      <c r="L69" s="10"/>
    </row>
    <row r="70" spans="1:12" ht="27.6" x14ac:dyDescent="0.3">
      <c r="A70" s="9" t="s">
        <v>2044</v>
      </c>
      <c r="B70" s="35" t="s">
        <v>1681</v>
      </c>
      <c r="C70" s="49" t="s">
        <v>1710</v>
      </c>
      <c r="D70" s="36" t="s">
        <v>1683</v>
      </c>
      <c r="E70" s="7">
        <v>41662</v>
      </c>
      <c r="F70" s="7">
        <f>F28</f>
        <v>44467</v>
      </c>
      <c r="G70" s="13"/>
      <c r="H70" s="8">
        <f>DATE(YEAR(F70)+1,MONTH(F70),DAY(F70)-1)</f>
        <v>44831</v>
      </c>
      <c r="I70" s="11">
        <f t="shared" ca="1" si="16"/>
        <v>154</v>
      </c>
      <c r="J70" s="9" t="str">
        <f t="shared" ca="1" si="17"/>
        <v>NOT DUE</v>
      </c>
      <c r="K70" s="31"/>
      <c r="L70" s="10"/>
    </row>
    <row r="71" spans="1:12" ht="27.6" x14ac:dyDescent="0.3">
      <c r="A71" s="9" t="s">
        <v>2045</v>
      </c>
      <c r="B71" s="35" t="s">
        <v>1681</v>
      </c>
      <c r="C71" s="49" t="s">
        <v>1711</v>
      </c>
      <c r="D71" s="36" t="s">
        <v>1684</v>
      </c>
      <c r="E71" s="7">
        <v>41662</v>
      </c>
      <c r="F71" s="7">
        <f>F29</f>
        <v>43745</v>
      </c>
      <c r="G71" s="13"/>
      <c r="H71" s="8">
        <f>DATE(YEAR(F71)+5,MONTH(F71),DAY(F71)-1)</f>
        <v>45571</v>
      </c>
      <c r="I71" s="11">
        <f t="shared" ca="1" si="16"/>
        <v>894</v>
      </c>
      <c r="J71" s="9" t="str">
        <f t="shared" ca="1" si="17"/>
        <v>NOT DUE</v>
      </c>
      <c r="K71" s="31"/>
      <c r="L71" s="10"/>
    </row>
    <row r="72" spans="1:12" ht="27.6" x14ac:dyDescent="0.3">
      <c r="A72" s="9" t="s">
        <v>2046</v>
      </c>
      <c r="B72" s="37" t="s">
        <v>1681</v>
      </c>
      <c r="C72" s="50" t="s">
        <v>1712</v>
      </c>
      <c r="D72" s="38" t="s">
        <v>1564</v>
      </c>
      <c r="E72" s="7">
        <v>41662</v>
      </c>
      <c r="F72" s="7">
        <f>F8</f>
        <v>44653</v>
      </c>
      <c r="G72" s="13"/>
      <c r="H72" s="8">
        <f>EDATE(F72-1,1)</f>
        <v>44682</v>
      </c>
      <c r="I72" s="11">
        <f t="shared" ca="1" si="16"/>
        <v>5</v>
      </c>
      <c r="J72" s="9" t="str">
        <f t="shared" ca="1" si="17"/>
        <v>NOT DUE</v>
      </c>
      <c r="K72" s="31"/>
      <c r="L72" s="10"/>
    </row>
    <row r="73" spans="1:12" ht="27.6" x14ac:dyDescent="0.3">
      <c r="A73" s="9" t="s">
        <v>2047</v>
      </c>
      <c r="B73" s="37" t="s">
        <v>1681</v>
      </c>
      <c r="C73" s="50" t="s">
        <v>1712</v>
      </c>
      <c r="D73" s="38" t="s">
        <v>1683</v>
      </c>
      <c r="E73" s="7">
        <v>41662</v>
      </c>
      <c r="F73" s="7">
        <f>F28</f>
        <v>44467</v>
      </c>
      <c r="G73" s="13"/>
      <c r="H73" s="8">
        <f>DATE(YEAR(F73)+1,MONTH(F73),DAY(F73)-1)</f>
        <v>44831</v>
      </c>
      <c r="I73" s="11">
        <f t="shared" ca="1" si="16"/>
        <v>154</v>
      </c>
      <c r="J73" s="9" t="str">
        <f t="shared" ca="1" si="17"/>
        <v>NOT DUE</v>
      </c>
      <c r="K73" s="31"/>
      <c r="L73" s="10"/>
    </row>
    <row r="74" spans="1:12" ht="27.6" x14ac:dyDescent="0.3">
      <c r="A74" s="9" t="s">
        <v>2048</v>
      </c>
      <c r="B74" s="37" t="s">
        <v>1681</v>
      </c>
      <c r="C74" s="50" t="s">
        <v>1713</v>
      </c>
      <c r="D74" s="38" t="s">
        <v>1684</v>
      </c>
      <c r="E74" s="7">
        <v>41662</v>
      </c>
      <c r="F74" s="7">
        <f>F29</f>
        <v>43745</v>
      </c>
      <c r="G74" s="13"/>
      <c r="H74" s="8">
        <f>DATE(YEAR(F74)+5,MONTH(F74),DAY(F74)-1)</f>
        <v>45571</v>
      </c>
      <c r="I74" s="11">
        <f t="shared" ca="1" si="16"/>
        <v>894</v>
      </c>
      <c r="J74" s="9" t="str">
        <f t="shared" ca="1" si="17"/>
        <v>NOT DUE</v>
      </c>
      <c r="K74" s="31"/>
      <c r="L74" s="10"/>
    </row>
    <row r="75" spans="1:12" ht="27.6" x14ac:dyDescent="0.3">
      <c r="A75" s="9" t="s">
        <v>2049</v>
      </c>
      <c r="B75" s="35" t="s">
        <v>1681</v>
      </c>
      <c r="C75" s="49" t="s">
        <v>1714</v>
      </c>
      <c r="D75" s="36" t="s">
        <v>1564</v>
      </c>
      <c r="E75" s="7">
        <v>41662</v>
      </c>
      <c r="F75" s="7">
        <f>F8</f>
        <v>44653</v>
      </c>
      <c r="G75" s="13"/>
      <c r="H75" s="8">
        <f>EDATE(F75-1,1)</f>
        <v>44682</v>
      </c>
      <c r="I75" s="11">
        <f t="shared" ca="1" si="16"/>
        <v>5</v>
      </c>
      <c r="J75" s="9" t="str">
        <f t="shared" ca="1" si="17"/>
        <v>NOT DUE</v>
      </c>
      <c r="K75" s="31"/>
      <c r="L75" s="10"/>
    </row>
    <row r="76" spans="1:12" ht="27.6" x14ac:dyDescent="0.3">
      <c r="A76" s="9" t="s">
        <v>2050</v>
      </c>
      <c r="B76" s="35" t="s">
        <v>1681</v>
      </c>
      <c r="C76" s="49" t="s">
        <v>1714</v>
      </c>
      <c r="D76" s="36" t="s">
        <v>1683</v>
      </c>
      <c r="E76" s="7">
        <v>41662</v>
      </c>
      <c r="F76" s="7">
        <f>F28</f>
        <v>44467</v>
      </c>
      <c r="G76" s="13"/>
      <c r="H76" s="8">
        <f>DATE(YEAR(F76)+1,MONTH(F76),DAY(F76)-1)</f>
        <v>44831</v>
      </c>
      <c r="I76" s="11">
        <f t="shared" ca="1" si="16"/>
        <v>154</v>
      </c>
      <c r="J76" s="9" t="str">
        <f t="shared" ca="1" si="17"/>
        <v>NOT DUE</v>
      </c>
      <c r="K76" s="31"/>
      <c r="L76" s="34"/>
    </row>
    <row r="77" spans="1:12" ht="27.6" x14ac:dyDescent="0.3">
      <c r="A77" s="9" t="s">
        <v>2051</v>
      </c>
      <c r="B77" s="35" t="s">
        <v>1681</v>
      </c>
      <c r="C77" s="49" t="s">
        <v>1714</v>
      </c>
      <c r="D77" s="36" t="s">
        <v>1684</v>
      </c>
      <c r="E77" s="7">
        <v>41662</v>
      </c>
      <c r="F77" s="7">
        <f>F29</f>
        <v>43745</v>
      </c>
      <c r="G77" s="13"/>
      <c r="H77" s="8">
        <f>DATE(YEAR(F77)+5,MONTH(F77),DAY(F77)-1)</f>
        <v>45571</v>
      </c>
      <c r="I77" s="11">
        <f t="shared" ca="1" si="16"/>
        <v>894</v>
      </c>
      <c r="J77" s="9" t="str">
        <f t="shared" ca="1" si="17"/>
        <v>NOT DUE</v>
      </c>
      <c r="K77" s="31"/>
      <c r="L77" s="34"/>
    </row>
    <row r="78" spans="1:12" ht="27.6" x14ac:dyDescent="0.3">
      <c r="A78" s="9" t="s">
        <v>2052</v>
      </c>
      <c r="B78" s="37" t="s">
        <v>1681</v>
      </c>
      <c r="C78" s="50" t="s">
        <v>1715</v>
      </c>
      <c r="D78" s="38" t="s">
        <v>1564</v>
      </c>
      <c r="E78" s="7">
        <v>41662</v>
      </c>
      <c r="F78" s="7">
        <f>F8</f>
        <v>44653</v>
      </c>
      <c r="G78" s="13"/>
      <c r="H78" s="8">
        <f>EDATE(F78-1,1)</f>
        <v>44682</v>
      </c>
      <c r="I78" s="11">
        <f t="shared" ca="1" si="16"/>
        <v>5</v>
      </c>
      <c r="J78" s="9" t="str">
        <f t="shared" ca="1" si="17"/>
        <v>NOT DUE</v>
      </c>
      <c r="K78" s="31"/>
      <c r="L78" s="10"/>
    </row>
    <row r="79" spans="1:12" ht="27.6" x14ac:dyDescent="0.3">
      <c r="A79" s="9" t="s">
        <v>2053</v>
      </c>
      <c r="B79" s="37" t="s">
        <v>1681</v>
      </c>
      <c r="C79" s="50" t="s">
        <v>1715</v>
      </c>
      <c r="D79" s="38" t="s">
        <v>1683</v>
      </c>
      <c r="E79" s="7">
        <v>41662</v>
      </c>
      <c r="F79" s="7">
        <f>F28</f>
        <v>44467</v>
      </c>
      <c r="G79" s="13"/>
      <c r="H79" s="8">
        <f>DATE(YEAR(F79)+1,MONTH(F79),DAY(F79)-1)</f>
        <v>44831</v>
      </c>
      <c r="I79" s="11">
        <f t="shared" ca="1" si="16"/>
        <v>154</v>
      </c>
      <c r="J79" s="9" t="str">
        <f t="shared" ca="1" si="17"/>
        <v>NOT DUE</v>
      </c>
      <c r="K79" s="31"/>
      <c r="L79" s="10"/>
    </row>
    <row r="80" spans="1:12" ht="27.6" x14ac:dyDescent="0.3">
      <c r="A80" s="9" t="s">
        <v>2054</v>
      </c>
      <c r="B80" s="37" t="s">
        <v>1681</v>
      </c>
      <c r="C80" s="50" t="s">
        <v>1716</v>
      </c>
      <c r="D80" s="38" t="s">
        <v>1684</v>
      </c>
      <c r="E80" s="7">
        <v>41662</v>
      </c>
      <c r="F80" s="7">
        <f>F29</f>
        <v>43745</v>
      </c>
      <c r="G80" s="13"/>
      <c r="H80" s="8">
        <f>DATE(YEAR(F80)+5,MONTH(F80),DAY(F80)-1)</f>
        <v>45571</v>
      </c>
      <c r="I80" s="11">
        <f t="shared" ca="1" si="16"/>
        <v>894</v>
      </c>
      <c r="J80" s="9" t="str">
        <f t="shared" ca="1" si="17"/>
        <v>NOT DUE</v>
      </c>
      <c r="K80" s="31"/>
      <c r="L80" s="10"/>
    </row>
    <row r="81" spans="1:12" ht="27.6" x14ac:dyDescent="0.3">
      <c r="A81" s="9" t="s">
        <v>2055</v>
      </c>
      <c r="B81" s="35" t="s">
        <v>1681</v>
      </c>
      <c r="C81" s="49" t="s">
        <v>1717</v>
      </c>
      <c r="D81" s="36" t="s">
        <v>1564</v>
      </c>
      <c r="E81" s="7">
        <v>41662</v>
      </c>
      <c r="F81" s="7">
        <f>F8</f>
        <v>44653</v>
      </c>
      <c r="G81" s="13"/>
      <c r="H81" s="8">
        <f>EDATE(F81-1,1)</f>
        <v>44682</v>
      </c>
      <c r="I81" s="11">
        <f t="shared" ca="1" si="16"/>
        <v>5</v>
      </c>
      <c r="J81" s="9" t="str">
        <f t="shared" ca="1" si="17"/>
        <v>NOT DUE</v>
      </c>
      <c r="K81" s="31"/>
      <c r="L81" s="10"/>
    </row>
    <row r="82" spans="1:12" ht="27.6" x14ac:dyDescent="0.3">
      <c r="A82" s="9" t="s">
        <v>2056</v>
      </c>
      <c r="B82" s="35" t="s">
        <v>1681</v>
      </c>
      <c r="C82" s="49" t="s">
        <v>1717</v>
      </c>
      <c r="D82" s="36" t="s">
        <v>1683</v>
      </c>
      <c r="E82" s="7">
        <v>41662</v>
      </c>
      <c r="F82" s="7">
        <f>F28</f>
        <v>44467</v>
      </c>
      <c r="G82" s="13"/>
      <c r="H82" s="8">
        <f>DATE(YEAR(F82)+1,MONTH(F82),DAY(F82)-1)</f>
        <v>44831</v>
      </c>
      <c r="I82" s="11">
        <f t="shared" ca="1" si="16"/>
        <v>154</v>
      </c>
      <c r="J82" s="9" t="str">
        <f t="shared" ca="1" si="17"/>
        <v>NOT DUE</v>
      </c>
      <c r="K82" s="31"/>
      <c r="L82" s="10"/>
    </row>
    <row r="83" spans="1:12" ht="27.6" x14ac:dyDescent="0.3">
      <c r="A83" s="9" t="s">
        <v>2057</v>
      </c>
      <c r="B83" s="35" t="s">
        <v>1681</v>
      </c>
      <c r="C83" s="49" t="s">
        <v>1718</v>
      </c>
      <c r="D83" s="36" t="s">
        <v>1684</v>
      </c>
      <c r="E83" s="7">
        <v>41662</v>
      </c>
      <c r="F83" s="7">
        <f>F29</f>
        <v>43745</v>
      </c>
      <c r="G83" s="13"/>
      <c r="H83" s="8">
        <f>DATE(YEAR(F83)+5,MONTH(F83),DAY(F83)-1)</f>
        <v>45571</v>
      </c>
      <c r="I83" s="11">
        <f t="shared" ca="1" si="16"/>
        <v>894</v>
      </c>
      <c r="J83" s="9" t="str">
        <f t="shared" ca="1" si="17"/>
        <v>NOT DUE</v>
      </c>
      <c r="K83" s="31"/>
      <c r="L83" s="10"/>
    </row>
    <row r="84" spans="1:12" ht="27.6" x14ac:dyDescent="0.3">
      <c r="A84" s="9" t="s">
        <v>2058</v>
      </c>
      <c r="B84" s="37" t="s">
        <v>1681</v>
      </c>
      <c r="C84" s="50" t="s">
        <v>1719</v>
      </c>
      <c r="D84" s="38" t="s">
        <v>1564</v>
      </c>
      <c r="E84" s="7">
        <v>41662</v>
      </c>
      <c r="F84" s="7">
        <f>F8</f>
        <v>44653</v>
      </c>
      <c r="G84" s="13"/>
      <c r="H84" s="8">
        <f>EDATE(F84-1,1)</f>
        <v>44682</v>
      </c>
      <c r="I84" s="11">
        <f t="shared" ca="1" si="16"/>
        <v>5</v>
      </c>
      <c r="J84" s="9" t="str">
        <f t="shared" ca="1" si="17"/>
        <v>NOT DUE</v>
      </c>
      <c r="K84" s="31"/>
      <c r="L84" s="10"/>
    </row>
    <row r="85" spans="1:12" ht="27.6" x14ac:dyDescent="0.3">
      <c r="A85" s="9" t="s">
        <v>2059</v>
      </c>
      <c r="B85" s="37" t="s">
        <v>1681</v>
      </c>
      <c r="C85" s="50" t="s">
        <v>1719</v>
      </c>
      <c r="D85" s="38" t="s">
        <v>1683</v>
      </c>
      <c r="E85" s="7">
        <v>41662</v>
      </c>
      <c r="F85" s="7">
        <f>F28</f>
        <v>44467</v>
      </c>
      <c r="G85" s="13"/>
      <c r="H85" s="8">
        <f>DATE(YEAR(F85)+1,MONTH(F85),DAY(F85)-1)</f>
        <v>44831</v>
      </c>
      <c r="I85" s="11">
        <f t="shared" ca="1" si="16"/>
        <v>154</v>
      </c>
      <c r="J85" s="9" t="str">
        <f t="shared" ca="1" si="17"/>
        <v>NOT DUE</v>
      </c>
      <c r="K85" s="31"/>
      <c r="L85" s="10"/>
    </row>
    <row r="86" spans="1:12" ht="27.6" x14ac:dyDescent="0.3">
      <c r="A86" s="9" t="s">
        <v>2060</v>
      </c>
      <c r="B86" s="37" t="s">
        <v>1681</v>
      </c>
      <c r="C86" s="50" t="s">
        <v>1720</v>
      </c>
      <c r="D86" s="38" t="s">
        <v>1684</v>
      </c>
      <c r="E86" s="7">
        <v>41662</v>
      </c>
      <c r="F86" s="7">
        <f>F29</f>
        <v>43745</v>
      </c>
      <c r="G86" s="13"/>
      <c r="H86" s="8">
        <f>DATE(YEAR(F86)+5,MONTH(F86),DAY(F86)-1)</f>
        <v>45571</v>
      </c>
      <c r="I86" s="11">
        <f t="shared" ca="1" si="16"/>
        <v>894</v>
      </c>
      <c r="J86" s="9" t="str">
        <f t="shared" ca="1" si="17"/>
        <v>NOT DUE</v>
      </c>
      <c r="K86" s="31"/>
      <c r="L86" s="10"/>
    </row>
    <row r="87" spans="1:12" ht="27.6" x14ac:dyDescent="0.3">
      <c r="A87" s="9" t="s">
        <v>2061</v>
      </c>
      <c r="B87" s="35" t="s">
        <v>1681</v>
      </c>
      <c r="C87" s="49" t="s">
        <v>1721</v>
      </c>
      <c r="D87" s="36" t="s">
        <v>1564</v>
      </c>
      <c r="E87" s="7">
        <v>41662</v>
      </c>
      <c r="F87" s="7">
        <f>F8</f>
        <v>44653</v>
      </c>
      <c r="G87" s="13"/>
      <c r="H87" s="8">
        <f>EDATE(F87-1,1)</f>
        <v>44682</v>
      </c>
      <c r="I87" s="11">
        <f t="shared" ca="1" si="16"/>
        <v>5</v>
      </c>
      <c r="J87" s="9" t="str">
        <f t="shared" ca="1" si="17"/>
        <v>NOT DUE</v>
      </c>
      <c r="K87" s="31"/>
      <c r="L87" s="34"/>
    </row>
    <row r="88" spans="1:12" ht="27.6" x14ac:dyDescent="0.3">
      <c r="A88" s="9" t="s">
        <v>2062</v>
      </c>
      <c r="B88" s="35" t="s">
        <v>1681</v>
      </c>
      <c r="C88" s="49" t="s">
        <v>1721</v>
      </c>
      <c r="D88" s="36" t="s">
        <v>1683</v>
      </c>
      <c r="E88" s="7">
        <v>41662</v>
      </c>
      <c r="F88" s="7">
        <f>F28</f>
        <v>44467</v>
      </c>
      <c r="G88" s="13"/>
      <c r="H88" s="8">
        <f>DATE(YEAR(F88)+1,MONTH(F88),DAY(F88)-1)</f>
        <v>44831</v>
      </c>
      <c r="I88" s="11">
        <f t="shared" ca="1" si="16"/>
        <v>154</v>
      </c>
      <c r="J88" s="9" t="str">
        <f t="shared" ca="1" si="17"/>
        <v>NOT DUE</v>
      </c>
      <c r="K88" s="31"/>
      <c r="L88" s="10"/>
    </row>
    <row r="89" spans="1:12" ht="27.6" x14ac:dyDescent="0.3">
      <c r="A89" s="9" t="s">
        <v>2063</v>
      </c>
      <c r="B89" s="35" t="s">
        <v>1681</v>
      </c>
      <c r="C89" s="49" t="s">
        <v>1722</v>
      </c>
      <c r="D89" s="36" t="s">
        <v>1684</v>
      </c>
      <c r="E89" s="7">
        <v>41662</v>
      </c>
      <c r="F89" s="7">
        <f>F29</f>
        <v>43745</v>
      </c>
      <c r="G89" s="13"/>
      <c r="H89" s="8">
        <f>DATE(YEAR(F89)+5,MONTH(F89),DAY(F89)-1)</f>
        <v>45571</v>
      </c>
      <c r="I89" s="11">
        <f t="shared" ca="1" si="16"/>
        <v>894</v>
      </c>
      <c r="J89" s="9" t="str">
        <f t="shared" ca="1" si="17"/>
        <v>NOT DUE</v>
      </c>
      <c r="K89" s="31"/>
      <c r="L89" s="10"/>
    </row>
    <row r="90" spans="1:12" ht="27.6" x14ac:dyDescent="0.3">
      <c r="A90" s="9" t="s">
        <v>2064</v>
      </c>
      <c r="B90" s="37" t="s">
        <v>1681</v>
      </c>
      <c r="C90" s="50" t="s">
        <v>1723</v>
      </c>
      <c r="D90" s="38" t="s">
        <v>1564</v>
      </c>
      <c r="E90" s="7">
        <v>41662</v>
      </c>
      <c r="F90" s="7">
        <f>F8</f>
        <v>44653</v>
      </c>
      <c r="G90" s="13"/>
      <c r="H90" s="8">
        <f>EDATE(F90-1,1)</f>
        <v>44682</v>
      </c>
      <c r="I90" s="11">
        <f t="shared" ca="1" si="16"/>
        <v>5</v>
      </c>
      <c r="J90" s="9" t="str">
        <f t="shared" ca="1" si="17"/>
        <v>NOT DUE</v>
      </c>
      <c r="K90" s="31"/>
      <c r="L90" s="10"/>
    </row>
    <row r="91" spans="1:12" ht="27.6" x14ac:dyDescent="0.3">
      <c r="A91" s="9" t="s">
        <v>2065</v>
      </c>
      <c r="B91" s="37" t="s">
        <v>1681</v>
      </c>
      <c r="C91" s="50" t="s">
        <v>1723</v>
      </c>
      <c r="D91" s="38" t="s">
        <v>1683</v>
      </c>
      <c r="E91" s="7">
        <v>41662</v>
      </c>
      <c r="F91" s="7">
        <f>F28</f>
        <v>44467</v>
      </c>
      <c r="G91" s="13"/>
      <c r="H91" s="8">
        <f>DATE(YEAR(F91)+1,MONTH(F91),DAY(F91)-1)</f>
        <v>44831</v>
      </c>
      <c r="I91" s="11">
        <f t="shared" ca="1" si="16"/>
        <v>154</v>
      </c>
      <c r="J91" s="9" t="str">
        <f t="shared" ca="1" si="17"/>
        <v>NOT DUE</v>
      </c>
      <c r="K91" s="31"/>
      <c r="L91" s="10"/>
    </row>
    <row r="92" spans="1:12" ht="27.6" x14ac:dyDescent="0.3">
      <c r="A92" s="9" t="s">
        <v>2066</v>
      </c>
      <c r="B92" s="37" t="s">
        <v>1681</v>
      </c>
      <c r="C92" s="50" t="s">
        <v>1724</v>
      </c>
      <c r="D92" s="38" t="s">
        <v>1684</v>
      </c>
      <c r="E92" s="7">
        <v>41662</v>
      </c>
      <c r="F92" s="7">
        <f>F29</f>
        <v>43745</v>
      </c>
      <c r="G92" s="13"/>
      <c r="H92" s="8">
        <f>DATE(YEAR(F92)+5,MONTH(F92),DAY(F92)-1)</f>
        <v>45571</v>
      </c>
      <c r="I92" s="11">
        <f t="shared" ca="1" si="16"/>
        <v>894</v>
      </c>
      <c r="J92" s="9" t="str">
        <f t="shared" ca="1" si="17"/>
        <v>NOT DUE</v>
      </c>
      <c r="K92" s="31"/>
      <c r="L92" s="10"/>
    </row>
    <row r="93" spans="1:12" ht="27.6" x14ac:dyDescent="0.3">
      <c r="A93" s="9" t="s">
        <v>2067</v>
      </c>
      <c r="B93" s="35" t="s">
        <v>1681</v>
      </c>
      <c r="C93" s="49" t="s">
        <v>1725</v>
      </c>
      <c r="D93" s="36" t="s">
        <v>1564</v>
      </c>
      <c r="E93" s="7">
        <v>41662</v>
      </c>
      <c r="F93" s="7">
        <f>F8</f>
        <v>44653</v>
      </c>
      <c r="G93" s="13"/>
      <c r="H93" s="8">
        <f>EDATE(F93-1,1)</f>
        <v>44682</v>
      </c>
      <c r="I93" s="11">
        <f t="shared" ca="1" si="16"/>
        <v>5</v>
      </c>
      <c r="J93" s="9" t="str">
        <f t="shared" ca="1" si="17"/>
        <v>NOT DUE</v>
      </c>
      <c r="K93" s="31"/>
      <c r="L93" s="10"/>
    </row>
    <row r="94" spans="1:12" ht="27.6" x14ac:dyDescent="0.3">
      <c r="A94" s="9" t="s">
        <v>2068</v>
      </c>
      <c r="B94" s="35" t="s">
        <v>1681</v>
      </c>
      <c r="C94" s="49" t="s">
        <v>1725</v>
      </c>
      <c r="D94" s="36" t="s">
        <v>1683</v>
      </c>
      <c r="E94" s="7">
        <v>41662</v>
      </c>
      <c r="F94" s="7">
        <f>F28</f>
        <v>44467</v>
      </c>
      <c r="G94" s="13"/>
      <c r="H94" s="8">
        <f>DATE(YEAR(F94)+1,MONTH(F94),DAY(F94)-1)</f>
        <v>44831</v>
      </c>
      <c r="I94" s="11">
        <f t="shared" ca="1" si="16"/>
        <v>154</v>
      </c>
      <c r="J94" s="9" t="str">
        <f t="shared" ca="1" si="17"/>
        <v>NOT DUE</v>
      </c>
      <c r="K94" s="31"/>
      <c r="L94" s="34"/>
    </row>
    <row r="95" spans="1:12" ht="27.6" x14ac:dyDescent="0.3">
      <c r="A95" s="9" t="s">
        <v>2069</v>
      </c>
      <c r="B95" s="35" t="s">
        <v>1681</v>
      </c>
      <c r="C95" s="49" t="s">
        <v>1726</v>
      </c>
      <c r="D95" s="36" t="s">
        <v>1684</v>
      </c>
      <c r="E95" s="7">
        <v>41662</v>
      </c>
      <c r="F95" s="7">
        <f>F29</f>
        <v>43745</v>
      </c>
      <c r="G95" s="13"/>
      <c r="H95" s="8">
        <f>DATE(YEAR(F95)+5,MONTH(F95),DAY(F95)-1)</f>
        <v>45571</v>
      </c>
      <c r="I95" s="11">
        <f t="shared" ca="1" si="16"/>
        <v>894</v>
      </c>
      <c r="J95" s="9" t="str">
        <f t="shared" ca="1" si="17"/>
        <v>NOT DUE</v>
      </c>
      <c r="K95" s="31"/>
      <c r="L95" s="10"/>
    </row>
    <row r="96" spans="1:12" ht="27.6" x14ac:dyDescent="0.3">
      <c r="A96" s="9" t="s">
        <v>2070</v>
      </c>
      <c r="B96" s="37" t="s">
        <v>1681</v>
      </c>
      <c r="C96" s="50" t="s">
        <v>1727</v>
      </c>
      <c r="D96" s="38" t="s">
        <v>1564</v>
      </c>
      <c r="E96" s="7">
        <v>41662</v>
      </c>
      <c r="F96" s="7">
        <f>F8</f>
        <v>44653</v>
      </c>
      <c r="G96" s="13"/>
      <c r="H96" s="8">
        <f>EDATE(F96-1,1)</f>
        <v>44682</v>
      </c>
      <c r="I96" s="11">
        <f t="shared" ref="I96" ca="1" si="18">IF(ISBLANK(H96),"",H96-DATE(YEAR(NOW()),MONTH(NOW()),DAY(NOW())))</f>
        <v>5</v>
      </c>
      <c r="J96" s="9" t="s">
        <v>1830</v>
      </c>
      <c r="K96" s="31"/>
      <c r="L96" s="10"/>
    </row>
    <row r="97" spans="1:12" ht="27.6" x14ac:dyDescent="0.3">
      <c r="A97" s="9" t="s">
        <v>2071</v>
      </c>
      <c r="B97" s="37" t="s">
        <v>1681</v>
      </c>
      <c r="C97" s="50" t="s">
        <v>1727</v>
      </c>
      <c r="D97" s="38" t="s">
        <v>1683</v>
      </c>
      <c r="E97" s="7">
        <v>41662</v>
      </c>
      <c r="F97" s="7">
        <f>F28</f>
        <v>44467</v>
      </c>
      <c r="G97" s="13"/>
      <c r="H97" s="8">
        <f>DATE(YEAR(F97)+1,MONTH(F97),DAY(F97)-1)</f>
        <v>44831</v>
      </c>
      <c r="I97" s="11">
        <f t="shared" ca="1" si="16"/>
        <v>154</v>
      </c>
      <c r="J97" s="9" t="s">
        <v>1830</v>
      </c>
      <c r="K97" s="31"/>
      <c r="L97" s="10"/>
    </row>
    <row r="98" spans="1:12" ht="27.6" x14ac:dyDescent="0.3">
      <c r="A98" s="9" t="s">
        <v>2072</v>
      </c>
      <c r="B98" s="37" t="s">
        <v>1681</v>
      </c>
      <c r="C98" s="50" t="s">
        <v>1728</v>
      </c>
      <c r="D98" s="38" t="s">
        <v>1684</v>
      </c>
      <c r="E98" s="7">
        <v>41662</v>
      </c>
      <c r="F98" s="7">
        <f>F29</f>
        <v>43745</v>
      </c>
      <c r="G98" s="13"/>
      <c r="H98" s="8">
        <f>DATE(YEAR(F98)+5,MONTH(F98),DAY(F98)-1)</f>
        <v>45571</v>
      </c>
      <c r="I98" s="11">
        <f t="shared" ref="I98" ca="1" si="19">IF(ISBLANK(H98),"",H98-DATE(YEAR(NOW()),MONTH(NOW()),DAY(NOW())))</f>
        <v>894</v>
      </c>
      <c r="J98" s="9" t="str">
        <f t="shared" ref="J98" ca="1" si="20">IF(I98="","",IF(I98&lt;0,"OVERDUE","NOT DUE"))</f>
        <v>NOT DUE</v>
      </c>
      <c r="K98" s="31"/>
      <c r="L98" s="10"/>
    </row>
    <row r="99" spans="1:12" ht="27.6" x14ac:dyDescent="0.3">
      <c r="A99" s="9" t="s">
        <v>2073</v>
      </c>
      <c r="B99" s="35" t="s">
        <v>1681</v>
      </c>
      <c r="C99" s="49" t="s">
        <v>1729</v>
      </c>
      <c r="D99" s="36" t="s">
        <v>1564</v>
      </c>
      <c r="E99" s="7">
        <v>41662</v>
      </c>
      <c r="F99" s="7">
        <f>F8</f>
        <v>44653</v>
      </c>
      <c r="G99" s="13"/>
      <c r="H99" s="8">
        <f>EDATE(F99-1,1)</f>
        <v>44682</v>
      </c>
      <c r="I99" s="11">
        <f t="shared" ref="I99:I162" ca="1" si="21">IF(ISBLANK(H99),"",H99-DATE(YEAR(NOW()),MONTH(NOW()),DAY(NOW())))</f>
        <v>5</v>
      </c>
      <c r="J99" s="9" t="str">
        <f t="shared" ref="J99:J162" ca="1" si="22">IF(I99="","",IF(I99&lt;0,"OVERDUE","NOT DUE"))</f>
        <v>NOT DUE</v>
      </c>
      <c r="K99" s="31"/>
      <c r="L99" s="10"/>
    </row>
    <row r="100" spans="1:12" ht="27.6" x14ac:dyDescent="0.3">
      <c r="A100" s="9" t="s">
        <v>2074</v>
      </c>
      <c r="B100" s="35" t="s">
        <v>1681</v>
      </c>
      <c r="C100" s="49" t="s">
        <v>1729</v>
      </c>
      <c r="D100" s="36" t="s">
        <v>1683</v>
      </c>
      <c r="E100" s="7">
        <v>41662</v>
      </c>
      <c r="F100" s="7">
        <f>F28</f>
        <v>44467</v>
      </c>
      <c r="G100" s="13"/>
      <c r="H100" s="8">
        <f>DATE(YEAR(F100)+1,MONTH(F100),DAY(F100)-1)</f>
        <v>44831</v>
      </c>
      <c r="I100" s="11">
        <f t="shared" ca="1" si="21"/>
        <v>154</v>
      </c>
      <c r="J100" s="9" t="str">
        <f t="shared" ca="1" si="22"/>
        <v>NOT DUE</v>
      </c>
      <c r="K100" s="31"/>
      <c r="L100" s="10"/>
    </row>
    <row r="101" spans="1:12" ht="27.6" x14ac:dyDescent="0.3">
      <c r="A101" s="9" t="s">
        <v>2075</v>
      </c>
      <c r="B101" s="35" t="s">
        <v>1681</v>
      </c>
      <c r="C101" s="49" t="s">
        <v>1730</v>
      </c>
      <c r="D101" s="36" t="s">
        <v>1684</v>
      </c>
      <c r="E101" s="7">
        <v>41662</v>
      </c>
      <c r="F101" s="7">
        <f>F29</f>
        <v>43745</v>
      </c>
      <c r="G101" s="13"/>
      <c r="H101" s="8">
        <f>DATE(YEAR(F101)+5,MONTH(F101),DAY(F101)-1)</f>
        <v>45571</v>
      </c>
      <c r="I101" s="11">
        <f t="shared" ca="1" si="21"/>
        <v>894</v>
      </c>
      <c r="J101" s="9" t="str">
        <f t="shared" ca="1" si="22"/>
        <v>NOT DUE</v>
      </c>
      <c r="K101" s="31"/>
      <c r="L101" s="34"/>
    </row>
    <row r="102" spans="1:12" ht="27.6" x14ac:dyDescent="0.3">
      <c r="A102" s="9" t="s">
        <v>2076</v>
      </c>
      <c r="B102" s="37" t="s">
        <v>1681</v>
      </c>
      <c r="C102" s="50" t="s">
        <v>1731</v>
      </c>
      <c r="D102" s="38" t="s">
        <v>1564</v>
      </c>
      <c r="E102" s="7">
        <v>41662</v>
      </c>
      <c r="F102" s="7">
        <f>F8</f>
        <v>44653</v>
      </c>
      <c r="G102" s="13"/>
      <c r="H102" s="8">
        <f>EDATE(F102-1,1)</f>
        <v>44682</v>
      </c>
      <c r="I102" s="11">
        <f t="shared" ca="1" si="21"/>
        <v>5</v>
      </c>
      <c r="J102" s="9" t="str">
        <f t="shared" ca="1" si="22"/>
        <v>NOT DUE</v>
      </c>
      <c r="K102" s="31"/>
      <c r="L102" s="10"/>
    </row>
    <row r="103" spans="1:12" ht="27.6" x14ac:dyDescent="0.3">
      <c r="A103" s="9" t="s">
        <v>2077</v>
      </c>
      <c r="B103" s="37" t="s">
        <v>1681</v>
      </c>
      <c r="C103" s="50" t="s">
        <v>1731</v>
      </c>
      <c r="D103" s="38" t="s">
        <v>1683</v>
      </c>
      <c r="E103" s="7">
        <v>41662</v>
      </c>
      <c r="F103" s="7">
        <f>F28</f>
        <v>44467</v>
      </c>
      <c r="G103" s="13"/>
      <c r="H103" s="8">
        <f>DATE(YEAR(F103)+1,MONTH(F103),DAY(F103)-1)</f>
        <v>44831</v>
      </c>
      <c r="I103" s="11">
        <f t="shared" ca="1" si="21"/>
        <v>154</v>
      </c>
      <c r="J103" s="9" t="str">
        <f t="shared" ca="1" si="22"/>
        <v>NOT DUE</v>
      </c>
      <c r="K103" s="31"/>
      <c r="L103" s="10"/>
    </row>
    <row r="104" spans="1:12" ht="27.6" x14ac:dyDescent="0.3">
      <c r="A104" s="9" t="s">
        <v>2078</v>
      </c>
      <c r="B104" s="37" t="s">
        <v>1681</v>
      </c>
      <c r="C104" s="50" t="s">
        <v>1732</v>
      </c>
      <c r="D104" s="38" t="s">
        <v>1684</v>
      </c>
      <c r="E104" s="7">
        <v>41662</v>
      </c>
      <c r="F104" s="7">
        <f>F29</f>
        <v>43745</v>
      </c>
      <c r="G104" s="13"/>
      <c r="H104" s="8">
        <f>DATE(YEAR(F104)+5,MONTH(F104),DAY(F104)-1)</f>
        <v>45571</v>
      </c>
      <c r="I104" s="11">
        <f t="shared" ca="1" si="21"/>
        <v>894</v>
      </c>
      <c r="J104" s="9" t="str">
        <f t="shared" ca="1" si="22"/>
        <v>NOT DUE</v>
      </c>
      <c r="K104" s="31"/>
      <c r="L104" s="10"/>
    </row>
    <row r="105" spans="1:12" ht="27.6" x14ac:dyDescent="0.3">
      <c r="A105" s="9" t="s">
        <v>2079</v>
      </c>
      <c r="B105" s="35" t="s">
        <v>1681</v>
      </c>
      <c r="C105" s="51" t="s">
        <v>1733</v>
      </c>
      <c r="D105" s="36" t="s">
        <v>1564</v>
      </c>
      <c r="E105" s="7">
        <v>41662</v>
      </c>
      <c r="F105" s="7">
        <f>F8</f>
        <v>44653</v>
      </c>
      <c r="G105" s="13"/>
      <c r="H105" s="8">
        <f>EDATE(F105-1,1)</f>
        <v>44682</v>
      </c>
      <c r="I105" s="11">
        <f t="shared" ca="1" si="21"/>
        <v>5</v>
      </c>
      <c r="J105" s="9" t="str">
        <f t="shared" ca="1" si="22"/>
        <v>NOT DUE</v>
      </c>
      <c r="K105" s="31"/>
      <c r="L105" s="10"/>
    </row>
    <row r="106" spans="1:12" ht="27.6" x14ac:dyDescent="0.3">
      <c r="A106" s="9" t="s">
        <v>2080</v>
      </c>
      <c r="B106" s="35" t="s">
        <v>1681</v>
      </c>
      <c r="C106" s="51" t="s">
        <v>1733</v>
      </c>
      <c r="D106" s="36" t="s">
        <v>1683</v>
      </c>
      <c r="E106" s="7">
        <v>41662</v>
      </c>
      <c r="F106" s="7">
        <f>F28</f>
        <v>44467</v>
      </c>
      <c r="G106" s="13"/>
      <c r="H106" s="8">
        <f>DATE(YEAR(F106)+1,MONTH(F106),DAY(F106)-1)</f>
        <v>44831</v>
      </c>
      <c r="I106" s="11">
        <f t="shared" ca="1" si="21"/>
        <v>154</v>
      </c>
      <c r="J106" s="9" t="str">
        <f t="shared" ca="1" si="22"/>
        <v>NOT DUE</v>
      </c>
      <c r="K106" s="31"/>
      <c r="L106" s="10"/>
    </row>
    <row r="107" spans="1:12" ht="27.6" x14ac:dyDescent="0.3">
      <c r="A107" s="9" t="s">
        <v>2081</v>
      </c>
      <c r="B107" s="35" t="s">
        <v>1681</v>
      </c>
      <c r="C107" s="51" t="s">
        <v>1734</v>
      </c>
      <c r="D107" s="36" t="s">
        <v>1684</v>
      </c>
      <c r="E107" s="7">
        <v>41662</v>
      </c>
      <c r="F107" s="7">
        <f>F29</f>
        <v>43745</v>
      </c>
      <c r="G107" s="13"/>
      <c r="H107" s="8">
        <f>DATE(YEAR(F107)+5,MONTH(F107),DAY(F107)-1)</f>
        <v>45571</v>
      </c>
      <c r="I107" s="11">
        <f t="shared" ca="1" si="21"/>
        <v>894</v>
      </c>
      <c r="J107" s="9" t="str">
        <f t="shared" ca="1" si="22"/>
        <v>NOT DUE</v>
      </c>
      <c r="K107" s="31"/>
      <c r="L107" s="10"/>
    </row>
    <row r="108" spans="1:12" ht="27.6" x14ac:dyDescent="0.3">
      <c r="A108" s="9" t="s">
        <v>2082</v>
      </c>
      <c r="B108" s="37" t="s">
        <v>1681</v>
      </c>
      <c r="C108" s="50" t="s">
        <v>1735</v>
      </c>
      <c r="D108" s="38" t="s">
        <v>1564</v>
      </c>
      <c r="E108" s="7">
        <v>41662</v>
      </c>
      <c r="F108" s="7">
        <f>F8</f>
        <v>44653</v>
      </c>
      <c r="G108" s="13"/>
      <c r="H108" s="8">
        <f>EDATE(F108-1,1)</f>
        <v>44682</v>
      </c>
      <c r="I108" s="11">
        <f t="shared" ca="1" si="21"/>
        <v>5</v>
      </c>
      <c r="J108" s="9" t="str">
        <f t="shared" ca="1" si="22"/>
        <v>NOT DUE</v>
      </c>
      <c r="K108" s="31"/>
      <c r="L108" s="34"/>
    </row>
    <row r="109" spans="1:12" ht="27.6" x14ac:dyDescent="0.3">
      <c r="A109" s="9" t="s">
        <v>2083</v>
      </c>
      <c r="B109" s="37" t="s">
        <v>1681</v>
      </c>
      <c r="C109" s="50" t="s">
        <v>1735</v>
      </c>
      <c r="D109" s="38" t="s">
        <v>1683</v>
      </c>
      <c r="E109" s="7">
        <v>41662</v>
      </c>
      <c r="F109" s="7">
        <f>F28</f>
        <v>44467</v>
      </c>
      <c r="G109" s="13"/>
      <c r="H109" s="8">
        <f>DATE(YEAR(F109)+1,MONTH(F109),DAY(F109)-1)</f>
        <v>44831</v>
      </c>
      <c r="I109" s="11">
        <f t="shared" ca="1" si="21"/>
        <v>154</v>
      </c>
      <c r="J109" s="9" t="str">
        <f t="shared" ca="1" si="22"/>
        <v>NOT DUE</v>
      </c>
      <c r="K109" s="31"/>
      <c r="L109" s="10"/>
    </row>
    <row r="110" spans="1:12" ht="27.6" x14ac:dyDescent="0.3">
      <c r="A110" s="9" t="s">
        <v>2084</v>
      </c>
      <c r="B110" s="37" t="s">
        <v>1681</v>
      </c>
      <c r="C110" s="50" t="s">
        <v>1736</v>
      </c>
      <c r="D110" s="38" t="s">
        <v>1684</v>
      </c>
      <c r="E110" s="7">
        <v>41662</v>
      </c>
      <c r="F110" s="7">
        <f>F29</f>
        <v>43745</v>
      </c>
      <c r="G110" s="13"/>
      <c r="H110" s="8">
        <f>DATE(YEAR(F110)+5,MONTH(F110),DAY(F110)-1)</f>
        <v>45571</v>
      </c>
      <c r="I110" s="11">
        <f t="shared" ca="1" si="21"/>
        <v>894</v>
      </c>
      <c r="J110" s="9" t="str">
        <f t="shared" ca="1" si="22"/>
        <v>NOT DUE</v>
      </c>
      <c r="K110" s="31"/>
      <c r="L110" s="10"/>
    </row>
    <row r="111" spans="1:12" ht="27.6" x14ac:dyDescent="0.3">
      <c r="A111" s="9" t="s">
        <v>2085</v>
      </c>
      <c r="B111" s="35" t="s">
        <v>1681</v>
      </c>
      <c r="C111" s="51" t="s">
        <v>1737</v>
      </c>
      <c r="D111" s="36" t="s">
        <v>1564</v>
      </c>
      <c r="E111" s="7">
        <v>41662</v>
      </c>
      <c r="F111" s="7">
        <f>F8</f>
        <v>44653</v>
      </c>
      <c r="G111" s="13"/>
      <c r="H111" s="8">
        <f>EDATE(F111-1,1)</f>
        <v>44682</v>
      </c>
      <c r="I111" s="11">
        <f t="shared" ca="1" si="21"/>
        <v>5</v>
      </c>
      <c r="J111" s="9" t="str">
        <f t="shared" ca="1" si="22"/>
        <v>NOT DUE</v>
      </c>
      <c r="K111" s="31"/>
      <c r="L111" s="10"/>
    </row>
    <row r="112" spans="1:12" ht="27.6" x14ac:dyDescent="0.3">
      <c r="A112" s="9" t="s">
        <v>2086</v>
      </c>
      <c r="B112" s="35" t="s">
        <v>1681</v>
      </c>
      <c r="C112" s="51" t="s">
        <v>1737</v>
      </c>
      <c r="D112" s="36" t="s">
        <v>1683</v>
      </c>
      <c r="E112" s="7">
        <v>41662</v>
      </c>
      <c r="F112" s="7">
        <f>F28</f>
        <v>44467</v>
      </c>
      <c r="G112" s="13"/>
      <c r="H112" s="8">
        <f>DATE(YEAR(F112)+1,MONTH(F112),DAY(F112)-1)</f>
        <v>44831</v>
      </c>
      <c r="I112" s="11">
        <f t="shared" ca="1" si="21"/>
        <v>154</v>
      </c>
      <c r="J112" s="9" t="str">
        <f t="shared" ca="1" si="22"/>
        <v>NOT DUE</v>
      </c>
      <c r="K112" s="31"/>
      <c r="L112" s="10"/>
    </row>
    <row r="113" spans="1:12" ht="27.6" x14ac:dyDescent="0.3">
      <c r="A113" s="9" t="s">
        <v>2087</v>
      </c>
      <c r="B113" s="35" t="s">
        <v>1681</v>
      </c>
      <c r="C113" s="51" t="s">
        <v>1738</v>
      </c>
      <c r="D113" s="36" t="s">
        <v>1684</v>
      </c>
      <c r="E113" s="7">
        <v>41662</v>
      </c>
      <c r="F113" s="7">
        <f>F29</f>
        <v>43745</v>
      </c>
      <c r="G113" s="13"/>
      <c r="H113" s="8">
        <f>DATE(YEAR(F113)+5,MONTH(F113),DAY(F113)-1)</f>
        <v>45571</v>
      </c>
      <c r="I113" s="11">
        <f t="shared" ca="1" si="21"/>
        <v>894</v>
      </c>
      <c r="J113" s="9" t="str">
        <f t="shared" ca="1" si="22"/>
        <v>NOT DUE</v>
      </c>
      <c r="K113" s="31"/>
      <c r="L113" s="10"/>
    </row>
    <row r="114" spans="1:12" ht="27.6" x14ac:dyDescent="0.3">
      <c r="A114" s="9" t="s">
        <v>2088</v>
      </c>
      <c r="B114" s="37" t="s">
        <v>1681</v>
      </c>
      <c r="C114" s="52" t="s">
        <v>1739</v>
      </c>
      <c r="D114" s="38" t="s">
        <v>1564</v>
      </c>
      <c r="E114" s="7">
        <v>41662</v>
      </c>
      <c r="F114" s="7">
        <f>F8</f>
        <v>44653</v>
      </c>
      <c r="G114" s="13"/>
      <c r="H114" s="8">
        <f>EDATE(F114-1,1)</f>
        <v>44682</v>
      </c>
      <c r="I114" s="11">
        <f t="shared" ca="1" si="21"/>
        <v>5</v>
      </c>
      <c r="J114" s="9" t="str">
        <f t="shared" ca="1" si="22"/>
        <v>NOT DUE</v>
      </c>
      <c r="K114" s="31"/>
      <c r="L114" s="10"/>
    </row>
    <row r="115" spans="1:12" ht="27.6" x14ac:dyDescent="0.3">
      <c r="A115" s="9" t="s">
        <v>2089</v>
      </c>
      <c r="B115" s="37" t="s">
        <v>1681</v>
      </c>
      <c r="C115" s="52" t="s">
        <v>1739</v>
      </c>
      <c r="D115" s="38" t="s">
        <v>1683</v>
      </c>
      <c r="E115" s="7">
        <v>41662</v>
      </c>
      <c r="F115" s="7">
        <f>F28</f>
        <v>44467</v>
      </c>
      <c r="G115" s="13"/>
      <c r="H115" s="8">
        <f>DATE(YEAR(F115)+1,MONTH(F115),DAY(F115)-1)</f>
        <v>44831</v>
      </c>
      <c r="I115" s="11">
        <f t="shared" ca="1" si="21"/>
        <v>154</v>
      </c>
      <c r="J115" s="9" t="str">
        <f t="shared" ca="1" si="22"/>
        <v>NOT DUE</v>
      </c>
      <c r="K115" s="31"/>
      <c r="L115" s="34"/>
    </row>
    <row r="116" spans="1:12" ht="27.6" x14ac:dyDescent="0.3">
      <c r="A116" s="9" t="s">
        <v>2090</v>
      </c>
      <c r="B116" s="37" t="s">
        <v>1681</v>
      </c>
      <c r="C116" s="52" t="s">
        <v>1740</v>
      </c>
      <c r="D116" s="38" t="s">
        <v>1684</v>
      </c>
      <c r="E116" s="7">
        <v>41662</v>
      </c>
      <c r="F116" s="7">
        <f>F29</f>
        <v>43745</v>
      </c>
      <c r="G116" s="13"/>
      <c r="H116" s="8">
        <f>DATE(YEAR(F116)+5,MONTH(F116),DAY(F116)-1)</f>
        <v>45571</v>
      </c>
      <c r="I116" s="11">
        <f t="shared" ca="1" si="21"/>
        <v>894</v>
      </c>
      <c r="J116" s="9" t="str">
        <f t="shared" ca="1" si="22"/>
        <v>NOT DUE</v>
      </c>
      <c r="K116" s="31"/>
      <c r="L116" s="10"/>
    </row>
    <row r="117" spans="1:12" ht="27.6" x14ac:dyDescent="0.3">
      <c r="A117" s="9" t="s">
        <v>2091</v>
      </c>
      <c r="B117" s="35" t="s">
        <v>1681</v>
      </c>
      <c r="C117" s="51" t="s">
        <v>1741</v>
      </c>
      <c r="D117" s="36" t="s">
        <v>1564</v>
      </c>
      <c r="E117" s="7">
        <v>41662</v>
      </c>
      <c r="F117" s="7">
        <f>F8</f>
        <v>44653</v>
      </c>
      <c r="G117" s="13"/>
      <c r="H117" s="8">
        <f>EDATE(F117-1,1)</f>
        <v>44682</v>
      </c>
      <c r="I117" s="11">
        <f t="shared" ca="1" si="21"/>
        <v>5</v>
      </c>
      <c r="J117" s="9" t="str">
        <f t="shared" ca="1" si="22"/>
        <v>NOT DUE</v>
      </c>
      <c r="K117" s="31"/>
      <c r="L117" s="10"/>
    </row>
    <row r="118" spans="1:12" ht="27.6" x14ac:dyDescent="0.3">
      <c r="A118" s="9" t="s">
        <v>2092</v>
      </c>
      <c r="B118" s="35" t="s">
        <v>1681</v>
      </c>
      <c r="C118" s="51" t="s">
        <v>1741</v>
      </c>
      <c r="D118" s="36" t="s">
        <v>1683</v>
      </c>
      <c r="E118" s="7">
        <v>41662</v>
      </c>
      <c r="F118" s="7">
        <f>F28</f>
        <v>44467</v>
      </c>
      <c r="G118" s="13"/>
      <c r="H118" s="8">
        <f>DATE(YEAR(F118)+1,MONTH(F118),DAY(F118)-1)</f>
        <v>44831</v>
      </c>
      <c r="I118" s="11">
        <f t="shared" ca="1" si="21"/>
        <v>154</v>
      </c>
      <c r="J118" s="9" t="str">
        <f t="shared" ca="1" si="22"/>
        <v>NOT DUE</v>
      </c>
      <c r="K118" s="31"/>
      <c r="L118" s="10"/>
    </row>
    <row r="119" spans="1:12" ht="27.6" x14ac:dyDescent="0.3">
      <c r="A119" s="9" t="s">
        <v>2093</v>
      </c>
      <c r="B119" s="35" t="s">
        <v>1681</v>
      </c>
      <c r="C119" s="51" t="s">
        <v>1742</v>
      </c>
      <c r="D119" s="36" t="s">
        <v>1684</v>
      </c>
      <c r="E119" s="7">
        <v>41662</v>
      </c>
      <c r="F119" s="7">
        <f>F29</f>
        <v>43745</v>
      </c>
      <c r="G119" s="13"/>
      <c r="H119" s="8">
        <f>DATE(YEAR(F119)+5,MONTH(F119),DAY(F119)-1)</f>
        <v>45571</v>
      </c>
      <c r="I119" s="11">
        <f t="shared" ca="1" si="21"/>
        <v>894</v>
      </c>
      <c r="J119" s="9" t="str">
        <f t="shared" ca="1" si="22"/>
        <v>NOT DUE</v>
      </c>
      <c r="K119" s="31"/>
      <c r="L119" s="10"/>
    </row>
    <row r="120" spans="1:12" ht="27.6" x14ac:dyDescent="0.3">
      <c r="A120" s="9" t="s">
        <v>2094</v>
      </c>
      <c r="B120" s="37" t="s">
        <v>1681</v>
      </c>
      <c r="C120" s="52" t="s">
        <v>1743</v>
      </c>
      <c r="D120" s="38" t="s">
        <v>1564</v>
      </c>
      <c r="E120" s="7">
        <v>41662</v>
      </c>
      <c r="F120" s="7">
        <f>F8</f>
        <v>44653</v>
      </c>
      <c r="G120" s="13"/>
      <c r="H120" s="8">
        <f>EDATE(F120-1,1)</f>
        <v>44682</v>
      </c>
      <c r="I120" s="11">
        <f t="shared" ca="1" si="21"/>
        <v>5</v>
      </c>
      <c r="J120" s="9" t="str">
        <f t="shared" ca="1" si="22"/>
        <v>NOT DUE</v>
      </c>
      <c r="K120" s="31"/>
      <c r="L120" s="10"/>
    </row>
    <row r="121" spans="1:12" ht="27.6" x14ac:dyDescent="0.3">
      <c r="A121" s="9" t="s">
        <v>2095</v>
      </c>
      <c r="B121" s="37" t="s">
        <v>1681</v>
      </c>
      <c r="C121" s="52" t="s">
        <v>1743</v>
      </c>
      <c r="D121" s="38" t="s">
        <v>1683</v>
      </c>
      <c r="E121" s="7">
        <v>41662</v>
      </c>
      <c r="F121" s="7">
        <f>F28</f>
        <v>44467</v>
      </c>
      <c r="G121" s="13"/>
      <c r="H121" s="8">
        <f>DATE(YEAR(F121)+1,MONTH(F121),DAY(F121)-1)</f>
        <v>44831</v>
      </c>
      <c r="I121" s="11">
        <f t="shared" ca="1" si="21"/>
        <v>154</v>
      </c>
      <c r="J121" s="9" t="str">
        <f t="shared" ca="1" si="22"/>
        <v>NOT DUE</v>
      </c>
      <c r="K121" s="31"/>
      <c r="L121" s="10"/>
    </row>
    <row r="122" spans="1:12" ht="27.6" x14ac:dyDescent="0.3">
      <c r="A122" s="9" t="s">
        <v>2096</v>
      </c>
      <c r="B122" s="37" t="s">
        <v>1681</v>
      </c>
      <c r="C122" s="52" t="s">
        <v>1743</v>
      </c>
      <c r="D122" s="38" t="s">
        <v>1684</v>
      </c>
      <c r="E122" s="7">
        <v>41662</v>
      </c>
      <c r="F122" s="7">
        <f>F29</f>
        <v>43745</v>
      </c>
      <c r="G122" s="13"/>
      <c r="H122" s="8">
        <f>DATE(YEAR(F122)+5,MONTH(F122),DAY(F122)-1)</f>
        <v>45571</v>
      </c>
      <c r="I122" s="11">
        <f t="shared" ca="1" si="21"/>
        <v>894</v>
      </c>
      <c r="J122" s="9" t="str">
        <f t="shared" ca="1" si="22"/>
        <v>NOT DUE</v>
      </c>
      <c r="K122" s="31"/>
      <c r="L122" s="34"/>
    </row>
    <row r="123" spans="1:12" ht="27.6" x14ac:dyDescent="0.3">
      <c r="A123" s="9" t="s">
        <v>2097</v>
      </c>
      <c r="B123" s="35" t="s">
        <v>1681</v>
      </c>
      <c r="C123" s="51" t="s">
        <v>1743</v>
      </c>
      <c r="D123" s="36" t="s">
        <v>1564</v>
      </c>
      <c r="E123" s="7">
        <v>41662</v>
      </c>
      <c r="F123" s="7">
        <f>F8</f>
        <v>44653</v>
      </c>
      <c r="G123" s="13"/>
      <c r="H123" s="8">
        <f>EDATE(F123-1,1)</f>
        <v>44682</v>
      </c>
      <c r="I123" s="11">
        <f t="shared" ca="1" si="21"/>
        <v>5</v>
      </c>
      <c r="J123" s="9" t="str">
        <f t="shared" ca="1" si="22"/>
        <v>NOT DUE</v>
      </c>
      <c r="K123" s="31"/>
      <c r="L123" s="10"/>
    </row>
    <row r="124" spans="1:12" ht="27.6" x14ac:dyDescent="0.3">
      <c r="A124" s="9" t="s">
        <v>2098</v>
      </c>
      <c r="B124" s="35" t="s">
        <v>1681</v>
      </c>
      <c r="C124" s="51" t="s">
        <v>1743</v>
      </c>
      <c r="D124" s="36" t="s">
        <v>1683</v>
      </c>
      <c r="E124" s="7">
        <v>41662</v>
      </c>
      <c r="F124" s="7">
        <f>F28</f>
        <v>44467</v>
      </c>
      <c r="G124" s="13"/>
      <c r="H124" s="8">
        <f>DATE(YEAR(F124)+1,MONTH(F124),DAY(F124)-1)</f>
        <v>44831</v>
      </c>
      <c r="I124" s="11">
        <f t="shared" ca="1" si="21"/>
        <v>154</v>
      </c>
      <c r="J124" s="9" t="str">
        <f t="shared" ca="1" si="22"/>
        <v>NOT DUE</v>
      </c>
      <c r="K124" s="31"/>
      <c r="L124" s="10"/>
    </row>
    <row r="125" spans="1:12" ht="27.6" x14ac:dyDescent="0.3">
      <c r="A125" s="9" t="s">
        <v>2099</v>
      </c>
      <c r="B125" s="35" t="s">
        <v>1681</v>
      </c>
      <c r="C125" s="51" t="s">
        <v>1743</v>
      </c>
      <c r="D125" s="36" t="s">
        <v>1684</v>
      </c>
      <c r="E125" s="7">
        <v>41662</v>
      </c>
      <c r="F125" s="7">
        <f>F29</f>
        <v>43745</v>
      </c>
      <c r="G125" s="13"/>
      <c r="H125" s="8">
        <f>DATE(YEAR(F125)+5,MONTH(F125),DAY(F125)-1)</f>
        <v>45571</v>
      </c>
      <c r="I125" s="11">
        <f t="shared" ca="1" si="21"/>
        <v>894</v>
      </c>
      <c r="J125" s="9" t="str">
        <f t="shared" ca="1" si="22"/>
        <v>NOT DUE</v>
      </c>
      <c r="K125" s="31"/>
      <c r="L125" s="10"/>
    </row>
    <row r="126" spans="1:12" ht="27.6" x14ac:dyDescent="0.3">
      <c r="A126" s="9" t="s">
        <v>2100</v>
      </c>
      <c r="B126" s="37" t="s">
        <v>1681</v>
      </c>
      <c r="C126" s="52" t="s">
        <v>1743</v>
      </c>
      <c r="D126" s="38" t="s">
        <v>1564</v>
      </c>
      <c r="E126" s="7">
        <v>41662</v>
      </c>
      <c r="F126" s="7">
        <f>F8</f>
        <v>44653</v>
      </c>
      <c r="G126" s="13"/>
      <c r="H126" s="8">
        <f>EDATE(F126-1,1)</f>
        <v>44682</v>
      </c>
      <c r="I126" s="11">
        <f t="shared" ca="1" si="21"/>
        <v>5</v>
      </c>
      <c r="J126" s="9" t="str">
        <f t="shared" ca="1" si="22"/>
        <v>NOT DUE</v>
      </c>
      <c r="K126" s="31"/>
      <c r="L126" s="10"/>
    </row>
    <row r="127" spans="1:12" ht="27.6" x14ac:dyDescent="0.3">
      <c r="A127" s="9" t="s">
        <v>2101</v>
      </c>
      <c r="B127" s="37" t="s">
        <v>1681</v>
      </c>
      <c r="C127" s="52" t="s">
        <v>1743</v>
      </c>
      <c r="D127" s="38" t="s">
        <v>1683</v>
      </c>
      <c r="E127" s="7">
        <v>41662</v>
      </c>
      <c r="F127" s="7">
        <f>F28</f>
        <v>44467</v>
      </c>
      <c r="G127" s="13"/>
      <c r="H127" s="8">
        <f>DATE(YEAR(F127)+1,MONTH(F127),DAY(F127)-1)</f>
        <v>44831</v>
      </c>
      <c r="I127" s="11">
        <f t="shared" ca="1" si="21"/>
        <v>154</v>
      </c>
      <c r="J127" s="9" t="str">
        <f t="shared" ca="1" si="22"/>
        <v>NOT DUE</v>
      </c>
      <c r="K127" s="31"/>
      <c r="L127" s="10"/>
    </row>
    <row r="128" spans="1:12" ht="27.6" x14ac:dyDescent="0.3">
      <c r="A128" s="9" t="s">
        <v>2102</v>
      </c>
      <c r="B128" s="37" t="s">
        <v>1681</v>
      </c>
      <c r="C128" s="52" t="s">
        <v>1743</v>
      </c>
      <c r="D128" s="38" t="s">
        <v>1684</v>
      </c>
      <c r="E128" s="7">
        <v>41662</v>
      </c>
      <c r="F128" s="7">
        <f>F29</f>
        <v>43745</v>
      </c>
      <c r="G128" s="13"/>
      <c r="H128" s="8">
        <f>DATE(YEAR(F128)+5,MONTH(F128),DAY(F128)-1)</f>
        <v>45571</v>
      </c>
      <c r="I128" s="11">
        <f t="shared" ca="1" si="21"/>
        <v>894</v>
      </c>
      <c r="J128" s="9" t="str">
        <f t="shared" ca="1" si="22"/>
        <v>NOT DUE</v>
      </c>
      <c r="K128" s="31"/>
      <c r="L128" s="10"/>
    </row>
    <row r="129" spans="1:12" ht="27.6" x14ac:dyDescent="0.3">
      <c r="A129" s="9" t="s">
        <v>2103</v>
      </c>
      <c r="B129" s="35" t="s">
        <v>1681</v>
      </c>
      <c r="C129" s="51" t="s">
        <v>1744</v>
      </c>
      <c r="D129" s="36" t="s">
        <v>1564</v>
      </c>
      <c r="E129" s="7">
        <v>41662</v>
      </c>
      <c r="F129" s="7">
        <f>F8</f>
        <v>44653</v>
      </c>
      <c r="G129" s="13"/>
      <c r="H129" s="8">
        <f>EDATE(F129-1,1)</f>
        <v>44682</v>
      </c>
      <c r="I129" s="11">
        <f t="shared" ca="1" si="21"/>
        <v>5</v>
      </c>
      <c r="J129" s="9" t="str">
        <f t="shared" ca="1" si="22"/>
        <v>NOT DUE</v>
      </c>
      <c r="K129" s="31"/>
      <c r="L129" s="34"/>
    </row>
    <row r="130" spans="1:12" ht="27.6" x14ac:dyDescent="0.3">
      <c r="A130" s="9" t="s">
        <v>2104</v>
      </c>
      <c r="B130" s="35" t="s">
        <v>1681</v>
      </c>
      <c r="C130" s="51" t="s">
        <v>1744</v>
      </c>
      <c r="D130" s="36" t="s">
        <v>1683</v>
      </c>
      <c r="E130" s="7">
        <v>41662</v>
      </c>
      <c r="F130" s="7">
        <f>F28</f>
        <v>44467</v>
      </c>
      <c r="G130" s="13"/>
      <c r="H130" s="8">
        <f>DATE(YEAR(F130)+1,MONTH(F130),DAY(F130)-1)</f>
        <v>44831</v>
      </c>
      <c r="I130" s="11">
        <f t="shared" ca="1" si="21"/>
        <v>154</v>
      </c>
      <c r="J130" s="9" t="str">
        <f t="shared" ca="1" si="22"/>
        <v>NOT DUE</v>
      </c>
      <c r="K130" s="31"/>
      <c r="L130" s="10"/>
    </row>
    <row r="131" spans="1:12" ht="27.6" x14ac:dyDescent="0.3">
      <c r="A131" s="9" t="s">
        <v>2105</v>
      </c>
      <c r="B131" s="35" t="s">
        <v>1681</v>
      </c>
      <c r="C131" s="51" t="s">
        <v>1745</v>
      </c>
      <c r="D131" s="36" t="s">
        <v>1684</v>
      </c>
      <c r="E131" s="7">
        <v>41662</v>
      </c>
      <c r="F131" s="7">
        <f>F29</f>
        <v>43745</v>
      </c>
      <c r="G131" s="13"/>
      <c r="H131" s="8">
        <f>DATE(YEAR(F131)+5,MONTH(F131),DAY(F131)-1)</f>
        <v>45571</v>
      </c>
      <c r="I131" s="11">
        <f t="shared" ca="1" si="21"/>
        <v>894</v>
      </c>
      <c r="J131" s="9" t="str">
        <f t="shared" ca="1" si="22"/>
        <v>NOT DUE</v>
      </c>
      <c r="K131" s="31"/>
      <c r="L131" s="10"/>
    </row>
    <row r="132" spans="1:12" ht="27.6" x14ac:dyDescent="0.3">
      <c r="A132" s="9" t="s">
        <v>2106</v>
      </c>
      <c r="B132" s="37" t="s">
        <v>1681</v>
      </c>
      <c r="C132" s="52" t="s">
        <v>1746</v>
      </c>
      <c r="D132" s="38" t="s">
        <v>1564</v>
      </c>
      <c r="E132" s="7">
        <v>41662</v>
      </c>
      <c r="F132" s="7">
        <f>F8</f>
        <v>44653</v>
      </c>
      <c r="G132" s="13"/>
      <c r="H132" s="8">
        <f>EDATE(F132-1,1)</f>
        <v>44682</v>
      </c>
      <c r="I132" s="11">
        <f t="shared" ca="1" si="21"/>
        <v>5</v>
      </c>
      <c r="J132" s="9" t="str">
        <f t="shared" ca="1" si="22"/>
        <v>NOT DUE</v>
      </c>
      <c r="K132" s="31"/>
      <c r="L132" s="10"/>
    </row>
    <row r="133" spans="1:12" ht="27.6" x14ac:dyDescent="0.3">
      <c r="A133" s="9" t="s">
        <v>2107</v>
      </c>
      <c r="B133" s="37" t="s">
        <v>1681</v>
      </c>
      <c r="C133" s="52" t="s">
        <v>1746</v>
      </c>
      <c r="D133" s="38" t="s">
        <v>1683</v>
      </c>
      <c r="E133" s="7">
        <v>41662</v>
      </c>
      <c r="F133" s="7">
        <f>F28</f>
        <v>44467</v>
      </c>
      <c r="G133" s="13"/>
      <c r="H133" s="8">
        <f>DATE(YEAR(F133)+1,MONTH(F133),DAY(F133)-1)</f>
        <v>44831</v>
      </c>
      <c r="I133" s="11">
        <f t="shared" ca="1" si="21"/>
        <v>154</v>
      </c>
      <c r="J133" s="9" t="str">
        <f t="shared" ca="1" si="22"/>
        <v>NOT DUE</v>
      </c>
      <c r="K133" s="31"/>
      <c r="L133" s="10"/>
    </row>
    <row r="134" spans="1:12" ht="27.6" x14ac:dyDescent="0.3">
      <c r="A134" s="9" t="s">
        <v>2108</v>
      </c>
      <c r="B134" s="37" t="s">
        <v>1681</v>
      </c>
      <c r="C134" s="52" t="s">
        <v>1747</v>
      </c>
      <c r="D134" s="38" t="s">
        <v>1684</v>
      </c>
      <c r="E134" s="7">
        <v>41662</v>
      </c>
      <c r="F134" s="7">
        <f>F29</f>
        <v>43745</v>
      </c>
      <c r="G134" s="13"/>
      <c r="H134" s="8">
        <f>DATE(YEAR(F134)+5,MONTH(F134),DAY(F134)-1)</f>
        <v>45571</v>
      </c>
      <c r="I134" s="11">
        <f t="shared" ca="1" si="21"/>
        <v>894</v>
      </c>
      <c r="J134" s="9" t="str">
        <f t="shared" ca="1" si="22"/>
        <v>NOT DUE</v>
      </c>
      <c r="K134" s="31"/>
      <c r="L134" s="10"/>
    </row>
    <row r="135" spans="1:12" ht="27.6" x14ac:dyDescent="0.3">
      <c r="A135" s="9" t="s">
        <v>2109</v>
      </c>
      <c r="B135" s="35" t="s">
        <v>1681</v>
      </c>
      <c r="C135" s="51" t="s">
        <v>1746</v>
      </c>
      <c r="D135" s="36" t="s">
        <v>1564</v>
      </c>
      <c r="E135" s="7">
        <v>41662</v>
      </c>
      <c r="F135" s="7">
        <f>F8</f>
        <v>44653</v>
      </c>
      <c r="G135" s="13"/>
      <c r="H135" s="8">
        <f>EDATE(F135-1,1)</f>
        <v>44682</v>
      </c>
      <c r="I135" s="11">
        <f t="shared" ca="1" si="21"/>
        <v>5</v>
      </c>
      <c r="J135" s="9" t="str">
        <f t="shared" ca="1" si="22"/>
        <v>NOT DUE</v>
      </c>
      <c r="K135" s="31"/>
      <c r="L135" s="10"/>
    </row>
    <row r="136" spans="1:12" ht="27.6" x14ac:dyDescent="0.3">
      <c r="A136" s="9" t="s">
        <v>2110</v>
      </c>
      <c r="B136" s="35" t="s">
        <v>1681</v>
      </c>
      <c r="C136" s="51" t="s">
        <v>1746</v>
      </c>
      <c r="D136" s="36" t="s">
        <v>1683</v>
      </c>
      <c r="E136" s="7">
        <v>41662</v>
      </c>
      <c r="F136" s="7">
        <f>F28</f>
        <v>44467</v>
      </c>
      <c r="G136" s="13"/>
      <c r="H136" s="8">
        <f>DATE(YEAR(F136)+1,MONTH(F136),DAY(F136)-1)</f>
        <v>44831</v>
      </c>
      <c r="I136" s="11">
        <f t="shared" ca="1" si="21"/>
        <v>154</v>
      </c>
      <c r="J136" s="9" t="str">
        <f t="shared" ca="1" si="22"/>
        <v>NOT DUE</v>
      </c>
      <c r="K136" s="31"/>
      <c r="L136" s="34"/>
    </row>
    <row r="137" spans="1:12" ht="27.6" x14ac:dyDescent="0.3">
      <c r="A137" s="9" t="s">
        <v>2111</v>
      </c>
      <c r="B137" s="35" t="s">
        <v>1681</v>
      </c>
      <c r="C137" s="51" t="s">
        <v>1747</v>
      </c>
      <c r="D137" s="36" t="s">
        <v>1684</v>
      </c>
      <c r="E137" s="7">
        <v>41662</v>
      </c>
      <c r="F137" s="7">
        <f>F29</f>
        <v>43745</v>
      </c>
      <c r="G137" s="13"/>
      <c r="H137" s="8">
        <f>DATE(YEAR(F137)+5,MONTH(F137),DAY(F137)-1)</f>
        <v>45571</v>
      </c>
      <c r="I137" s="11">
        <f t="shared" ca="1" si="21"/>
        <v>894</v>
      </c>
      <c r="J137" s="9" t="str">
        <f t="shared" ca="1" si="22"/>
        <v>NOT DUE</v>
      </c>
      <c r="K137" s="31"/>
      <c r="L137" s="10"/>
    </row>
    <row r="138" spans="1:12" ht="27.6" x14ac:dyDescent="0.3">
      <c r="A138" s="9" t="s">
        <v>2112</v>
      </c>
      <c r="B138" s="37" t="s">
        <v>1681</v>
      </c>
      <c r="C138" s="52" t="s">
        <v>1748</v>
      </c>
      <c r="D138" s="38" t="s">
        <v>1564</v>
      </c>
      <c r="E138" s="7">
        <v>41662</v>
      </c>
      <c r="F138" s="7">
        <f>F8</f>
        <v>44653</v>
      </c>
      <c r="G138" s="13"/>
      <c r="H138" s="8">
        <f>EDATE(F138-1,1)</f>
        <v>44682</v>
      </c>
      <c r="I138" s="11">
        <f t="shared" ca="1" si="21"/>
        <v>5</v>
      </c>
      <c r="J138" s="9" t="str">
        <f t="shared" ca="1" si="22"/>
        <v>NOT DUE</v>
      </c>
      <c r="K138" s="31"/>
      <c r="L138" s="10"/>
    </row>
    <row r="139" spans="1:12" ht="27.6" x14ac:dyDescent="0.3">
      <c r="A139" s="9" t="s">
        <v>2113</v>
      </c>
      <c r="B139" s="37" t="s">
        <v>1681</v>
      </c>
      <c r="C139" s="52" t="s">
        <v>1748</v>
      </c>
      <c r="D139" s="38" t="s">
        <v>1683</v>
      </c>
      <c r="E139" s="7">
        <v>41662</v>
      </c>
      <c r="F139" s="7">
        <f>F28</f>
        <v>44467</v>
      </c>
      <c r="G139" s="13"/>
      <c r="H139" s="8">
        <f>DATE(YEAR(F139)+1,MONTH(F139),DAY(F139)-1)</f>
        <v>44831</v>
      </c>
      <c r="I139" s="11">
        <f t="shared" ca="1" si="21"/>
        <v>154</v>
      </c>
      <c r="J139" s="9" t="str">
        <f t="shared" ca="1" si="22"/>
        <v>NOT DUE</v>
      </c>
      <c r="K139" s="31"/>
      <c r="L139" s="10"/>
    </row>
    <row r="140" spans="1:12" ht="27.6" x14ac:dyDescent="0.3">
      <c r="A140" s="9" t="s">
        <v>2114</v>
      </c>
      <c r="B140" s="37" t="s">
        <v>1681</v>
      </c>
      <c r="C140" s="52" t="s">
        <v>1749</v>
      </c>
      <c r="D140" s="38" t="s">
        <v>1684</v>
      </c>
      <c r="E140" s="7">
        <v>41662</v>
      </c>
      <c r="F140" s="7">
        <f>F29</f>
        <v>43745</v>
      </c>
      <c r="G140" s="13"/>
      <c r="H140" s="8">
        <f>DATE(YEAR(F140)+5,MONTH(F140),DAY(F140)-1)</f>
        <v>45571</v>
      </c>
      <c r="I140" s="11">
        <f t="shared" ca="1" si="21"/>
        <v>894</v>
      </c>
      <c r="J140" s="9" t="str">
        <f t="shared" ca="1" si="22"/>
        <v>NOT DUE</v>
      </c>
      <c r="K140" s="31"/>
      <c r="L140" s="10"/>
    </row>
    <row r="141" spans="1:12" ht="41.4" x14ac:dyDescent="0.3">
      <c r="A141" s="9" t="s">
        <v>2115</v>
      </c>
      <c r="B141" s="39" t="s">
        <v>1751</v>
      </c>
      <c r="C141" s="51" t="s">
        <v>1750</v>
      </c>
      <c r="D141" s="36" t="s">
        <v>1564</v>
      </c>
      <c r="E141" s="7">
        <v>41662</v>
      </c>
      <c r="F141" s="7">
        <f>F8</f>
        <v>44653</v>
      </c>
      <c r="G141" s="13"/>
      <c r="H141" s="8">
        <f>EDATE(F141-1,1)</f>
        <v>44682</v>
      </c>
      <c r="I141" s="11">
        <f t="shared" ca="1" si="21"/>
        <v>5</v>
      </c>
      <c r="J141" s="9" t="str">
        <f t="shared" ca="1" si="22"/>
        <v>NOT DUE</v>
      </c>
      <c r="K141" s="31"/>
      <c r="L141" s="10"/>
    </row>
    <row r="142" spans="1:12" ht="41.4" x14ac:dyDescent="0.3">
      <c r="A142" s="9" t="s">
        <v>2116</v>
      </c>
      <c r="B142" s="39" t="s">
        <v>1751</v>
      </c>
      <c r="C142" s="51" t="s">
        <v>1750</v>
      </c>
      <c r="D142" s="36" t="s">
        <v>1683</v>
      </c>
      <c r="E142" s="7">
        <v>41662</v>
      </c>
      <c r="F142" s="7">
        <f>F28</f>
        <v>44467</v>
      </c>
      <c r="G142" s="13"/>
      <c r="H142" s="8">
        <f>DATE(YEAR(F142)+1,MONTH(F142),DAY(F142)-1)</f>
        <v>44831</v>
      </c>
      <c r="I142" s="11">
        <f t="shared" ca="1" si="21"/>
        <v>154</v>
      </c>
      <c r="J142" s="9" t="str">
        <f t="shared" ca="1" si="22"/>
        <v>NOT DUE</v>
      </c>
      <c r="K142" s="31"/>
      <c r="L142" s="10"/>
    </row>
    <row r="143" spans="1:12" ht="41.4" x14ac:dyDescent="0.3">
      <c r="A143" s="9" t="s">
        <v>2117</v>
      </c>
      <c r="B143" s="39" t="s">
        <v>1751</v>
      </c>
      <c r="C143" s="51" t="s">
        <v>1752</v>
      </c>
      <c r="D143" s="36" t="s">
        <v>1684</v>
      </c>
      <c r="E143" s="7">
        <v>41662</v>
      </c>
      <c r="F143" s="7">
        <f>F29</f>
        <v>43745</v>
      </c>
      <c r="G143" s="13"/>
      <c r="H143" s="8">
        <f>DATE(YEAR(F143)+5,MONTH(F143),DAY(F143)-1)</f>
        <v>45571</v>
      </c>
      <c r="I143" s="11">
        <f t="shared" ca="1" si="21"/>
        <v>894</v>
      </c>
      <c r="J143" s="9" t="str">
        <f t="shared" ca="1" si="22"/>
        <v>NOT DUE</v>
      </c>
      <c r="K143" s="31"/>
      <c r="L143" s="34"/>
    </row>
    <row r="144" spans="1:12" ht="41.4" x14ac:dyDescent="0.3">
      <c r="A144" s="9" t="s">
        <v>2118</v>
      </c>
      <c r="B144" s="40" t="s">
        <v>1751</v>
      </c>
      <c r="C144" s="52" t="s">
        <v>1753</v>
      </c>
      <c r="D144" s="38" t="s">
        <v>1564</v>
      </c>
      <c r="E144" s="7">
        <v>41662</v>
      </c>
      <c r="F144" s="7">
        <f>F8</f>
        <v>44653</v>
      </c>
      <c r="G144" s="13"/>
      <c r="H144" s="8">
        <f>EDATE(F144-1,1)</f>
        <v>44682</v>
      </c>
      <c r="I144" s="11">
        <f t="shared" ca="1" si="21"/>
        <v>5</v>
      </c>
      <c r="J144" s="9" t="str">
        <f t="shared" ca="1" si="22"/>
        <v>NOT DUE</v>
      </c>
      <c r="K144" s="31"/>
      <c r="L144" s="10"/>
    </row>
    <row r="145" spans="1:12" ht="41.4" x14ac:dyDescent="0.3">
      <c r="A145" s="9" t="s">
        <v>2119</v>
      </c>
      <c r="B145" s="40" t="s">
        <v>1751</v>
      </c>
      <c r="C145" s="52" t="s">
        <v>1753</v>
      </c>
      <c r="D145" s="38" t="s">
        <v>1683</v>
      </c>
      <c r="E145" s="7">
        <v>41662</v>
      </c>
      <c r="F145" s="7">
        <f>F28</f>
        <v>44467</v>
      </c>
      <c r="G145" s="13"/>
      <c r="H145" s="8">
        <f>DATE(YEAR(F145)+1,MONTH(F145),DAY(F145)-1)</f>
        <v>44831</v>
      </c>
      <c r="I145" s="11">
        <f t="shared" ca="1" si="21"/>
        <v>154</v>
      </c>
      <c r="J145" s="9" t="str">
        <f t="shared" ca="1" si="22"/>
        <v>NOT DUE</v>
      </c>
      <c r="K145" s="31"/>
      <c r="L145" s="10"/>
    </row>
    <row r="146" spans="1:12" ht="41.4" x14ac:dyDescent="0.3">
      <c r="A146" s="9" t="s">
        <v>2120</v>
      </c>
      <c r="B146" s="40" t="s">
        <v>1751</v>
      </c>
      <c r="C146" s="52" t="s">
        <v>1754</v>
      </c>
      <c r="D146" s="38" t="s">
        <v>1684</v>
      </c>
      <c r="E146" s="7">
        <v>41662</v>
      </c>
      <c r="F146" s="7">
        <f>F29</f>
        <v>43745</v>
      </c>
      <c r="G146" s="13"/>
      <c r="H146" s="8">
        <f>DATE(YEAR(F146)+5,MONTH(F146),DAY(F146)-1)</f>
        <v>45571</v>
      </c>
      <c r="I146" s="11">
        <f t="shared" ca="1" si="21"/>
        <v>894</v>
      </c>
      <c r="J146" s="9" t="str">
        <f t="shared" ca="1" si="22"/>
        <v>NOT DUE</v>
      </c>
      <c r="K146" s="31"/>
      <c r="L146" s="10"/>
    </row>
    <row r="147" spans="1:12" ht="41.4" x14ac:dyDescent="0.3">
      <c r="A147" s="9" t="s">
        <v>2121</v>
      </c>
      <c r="B147" s="39" t="s">
        <v>1751</v>
      </c>
      <c r="C147" s="51" t="s">
        <v>1755</v>
      </c>
      <c r="D147" s="36" t="s">
        <v>1564</v>
      </c>
      <c r="E147" s="7">
        <v>41662</v>
      </c>
      <c r="F147" s="7">
        <f>F8</f>
        <v>44653</v>
      </c>
      <c r="G147" s="13"/>
      <c r="H147" s="8">
        <f>EDATE(F147-1,1)</f>
        <v>44682</v>
      </c>
      <c r="I147" s="11">
        <f t="shared" ca="1" si="21"/>
        <v>5</v>
      </c>
      <c r="J147" s="9" t="str">
        <f t="shared" ca="1" si="22"/>
        <v>NOT DUE</v>
      </c>
      <c r="K147" s="31"/>
      <c r="L147" s="10"/>
    </row>
    <row r="148" spans="1:12" ht="41.4" x14ac:dyDescent="0.3">
      <c r="A148" s="9" t="s">
        <v>2122</v>
      </c>
      <c r="B148" s="39" t="s">
        <v>1751</v>
      </c>
      <c r="C148" s="51" t="s">
        <v>1755</v>
      </c>
      <c r="D148" s="36" t="s">
        <v>1683</v>
      </c>
      <c r="E148" s="7">
        <v>41662</v>
      </c>
      <c r="F148" s="7">
        <f>F28</f>
        <v>44467</v>
      </c>
      <c r="G148" s="13"/>
      <c r="H148" s="8">
        <f>DATE(YEAR(F148)+1,MONTH(F148),DAY(F148)-1)</f>
        <v>44831</v>
      </c>
      <c r="I148" s="11">
        <f t="shared" ca="1" si="21"/>
        <v>154</v>
      </c>
      <c r="J148" s="9" t="str">
        <f t="shared" ca="1" si="22"/>
        <v>NOT DUE</v>
      </c>
      <c r="K148" s="31"/>
      <c r="L148" s="10"/>
    </row>
    <row r="149" spans="1:12" ht="41.4" x14ac:dyDescent="0.3">
      <c r="A149" s="9" t="s">
        <v>2123</v>
      </c>
      <c r="B149" s="39" t="s">
        <v>1751</v>
      </c>
      <c r="C149" s="51" t="s">
        <v>1756</v>
      </c>
      <c r="D149" s="36" t="s">
        <v>1684</v>
      </c>
      <c r="E149" s="7">
        <v>41662</v>
      </c>
      <c r="F149" s="7">
        <f>F29</f>
        <v>43745</v>
      </c>
      <c r="G149" s="13"/>
      <c r="H149" s="8">
        <f>DATE(YEAR(F149)+5,MONTH(F149),DAY(F149)-1)</f>
        <v>45571</v>
      </c>
      <c r="I149" s="11">
        <f t="shared" ca="1" si="21"/>
        <v>894</v>
      </c>
      <c r="J149" s="9" t="str">
        <f t="shared" ca="1" si="22"/>
        <v>NOT DUE</v>
      </c>
      <c r="K149" s="31"/>
      <c r="L149" s="10"/>
    </row>
    <row r="150" spans="1:12" ht="41.4" x14ac:dyDescent="0.3">
      <c r="A150" s="9" t="s">
        <v>2124</v>
      </c>
      <c r="B150" s="40" t="s">
        <v>1751</v>
      </c>
      <c r="C150" s="52" t="s">
        <v>1757</v>
      </c>
      <c r="D150" s="38" t="s">
        <v>1564</v>
      </c>
      <c r="E150" s="7">
        <v>41662</v>
      </c>
      <c r="F150" s="7">
        <f>F8</f>
        <v>44653</v>
      </c>
      <c r="G150" s="13"/>
      <c r="H150" s="8">
        <f>EDATE(F150-1,1)</f>
        <v>44682</v>
      </c>
      <c r="I150" s="11">
        <f t="shared" ca="1" si="21"/>
        <v>5</v>
      </c>
      <c r="J150" s="9" t="str">
        <f t="shared" ca="1" si="22"/>
        <v>NOT DUE</v>
      </c>
      <c r="K150" s="31"/>
      <c r="L150" s="34"/>
    </row>
    <row r="151" spans="1:12" ht="41.4" x14ac:dyDescent="0.3">
      <c r="A151" s="9" t="s">
        <v>2125</v>
      </c>
      <c r="B151" s="40" t="s">
        <v>1751</v>
      </c>
      <c r="C151" s="52" t="s">
        <v>1757</v>
      </c>
      <c r="D151" s="38" t="s">
        <v>1683</v>
      </c>
      <c r="E151" s="7">
        <v>41662</v>
      </c>
      <c r="F151" s="7">
        <f>F28</f>
        <v>44467</v>
      </c>
      <c r="G151" s="13"/>
      <c r="H151" s="8">
        <f>DATE(YEAR(F151)+1,MONTH(F151),DAY(F151)-1)</f>
        <v>44831</v>
      </c>
      <c r="I151" s="11">
        <f t="shared" ca="1" si="21"/>
        <v>154</v>
      </c>
      <c r="J151" s="9" t="str">
        <f t="shared" ca="1" si="22"/>
        <v>NOT DUE</v>
      </c>
      <c r="K151" s="31"/>
      <c r="L151" s="10"/>
    </row>
    <row r="152" spans="1:12" ht="41.4" x14ac:dyDescent="0.3">
      <c r="A152" s="9" t="s">
        <v>2126</v>
      </c>
      <c r="B152" s="40" t="s">
        <v>1751</v>
      </c>
      <c r="C152" s="52" t="s">
        <v>1758</v>
      </c>
      <c r="D152" s="38" t="s">
        <v>1684</v>
      </c>
      <c r="E152" s="7">
        <v>41662</v>
      </c>
      <c r="F152" s="7">
        <f>F29</f>
        <v>43745</v>
      </c>
      <c r="G152" s="13"/>
      <c r="H152" s="8">
        <f>DATE(YEAR(F152)+5,MONTH(F152),DAY(F152)-1)</f>
        <v>45571</v>
      </c>
      <c r="I152" s="11">
        <f t="shared" ca="1" si="21"/>
        <v>894</v>
      </c>
      <c r="J152" s="9" t="str">
        <f t="shared" ca="1" si="22"/>
        <v>NOT DUE</v>
      </c>
      <c r="K152" s="31"/>
      <c r="L152" s="10" t="s">
        <v>3287</v>
      </c>
    </row>
    <row r="153" spans="1:12" ht="41.4" x14ac:dyDescent="0.3">
      <c r="A153" s="9" t="s">
        <v>2127</v>
      </c>
      <c r="B153" s="39" t="s">
        <v>1751</v>
      </c>
      <c r="C153" s="51" t="s">
        <v>1759</v>
      </c>
      <c r="D153" s="36" t="s">
        <v>1564</v>
      </c>
      <c r="E153" s="7">
        <v>41662</v>
      </c>
      <c r="F153" s="7">
        <f>F8</f>
        <v>44653</v>
      </c>
      <c r="G153" s="13"/>
      <c r="H153" s="8">
        <f>EDATE(F153-1,1)</f>
        <v>44682</v>
      </c>
      <c r="I153" s="11">
        <f t="shared" ca="1" si="21"/>
        <v>5</v>
      </c>
      <c r="J153" s="9" t="str">
        <f t="shared" ca="1" si="22"/>
        <v>NOT DUE</v>
      </c>
      <c r="K153" s="31"/>
      <c r="L153" s="10"/>
    </row>
    <row r="154" spans="1:12" ht="41.4" x14ac:dyDescent="0.3">
      <c r="A154" s="9" t="s">
        <v>2128</v>
      </c>
      <c r="B154" s="39" t="s">
        <v>1751</v>
      </c>
      <c r="C154" s="51" t="s">
        <v>1759</v>
      </c>
      <c r="D154" s="36" t="s">
        <v>1683</v>
      </c>
      <c r="E154" s="7">
        <v>41662</v>
      </c>
      <c r="F154" s="7">
        <f>F28</f>
        <v>44467</v>
      </c>
      <c r="G154" s="13"/>
      <c r="H154" s="8">
        <f>DATE(YEAR(F154)+1,MONTH(F154),DAY(F154)-1)</f>
        <v>44831</v>
      </c>
      <c r="I154" s="11">
        <f t="shared" ca="1" si="21"/>
        <v>154</v>
      </c>
      <c r="J154" s="9" t="str">
        <f t="shared" ca="1" si="22"/>
        <v>NOT DUE</v>
      </c>
      <c r="K154" s="31"/>
      <c r="L154" s="10"/>
    </row>
    <row r="155" spans="1:12" ht="41.4" x14ac:dyDescent="0.3">
      <c r="A155" s="9" t="s">
        <v>2129</v>
      </c>
      <c r="B155" s="39" t="s">
        <v>1751</v>
      </c>
      <c r="C155" s="51" t="s">
        <v>1760</v>
      </c>
      <c r="D155" s="36" t="s">
        <v>1684</v>
      </c>
      <c r="E155" s="7">
        <v>41662</v>
      </c>
      <c r="F155" s="7">
        <f>F29</f>
        <v>43745</v>
      </c>
      <c r="G155" s="13"/>
      <c r="H155" s="8">
        <f>DATE(YEAR(F155)+5,MONTH(F155),DAY(F155)-1)</f>
        <v>45571</v>
      </c>
      <c r="I155" s="11">
        <f t="shared" ca="1" si="21"/>
        <v>894</v>
      </c>
      <c r="J155" s="9" t="str">
        <f t="shared" ca="1" si="22"/>
        <v>NOT DUE</v>
      </c>
      <c r="K155" s="31"/>
      <c r="L155" s="10"/>
    </row>
    <row r="156" spans="1:12" ht="41.4" x14ac:dyDescent="0.3">
      <c r="A156" s="9" t="s">
        <v>2130</v>
      </c>
      <c r="B156" s="40" t="s">
        <v>1751</v>
      </c>
      <c r="C156" s="52" t="s">
        <v>1761</v>
      </c>
      <c r="D156" s="38" t="s">
        <v>1564</v>
      </c>
      <c r="E156" s="7">
        <v>41662</v>
      </c>
      <c r="F156" s="7">
        <f>F8</f>
        <v>44653</v>
      </c>
      <c r="G156" s="13"/>
      <c r="H156" s="8">
        <f>EDATE(F156-1,1)</f>
        <v>44682</v>
      </c>
      <c r="I156" s="11">
        <f t="shared" ca="1" si="21"/>
        <v>5</v>
      </c>
      <c r="J156" s="9" t="str">
        <f t="shared" ca="1" si="22"/>
        <v>NOT DUE</v>
      </c>
      <c r="K156" s="31"/>
      <c r="L156" s="10"/>
    </row>
    <row r="157" spans="1:12" ht="41.4" x14ac:dyDescent="0.3">
      <c r="A157" s="9" t="s">
        <v>2131</v>
      </c>
      <c r="B157" s="40" t="s">
        <v>1751</v>
      </c>
      <c r="C157" s="52" t="s">
        <v>1761</v>
      </c>
      <c r="D157" s="38" t="s">
        <v>1683</v>
      </c>
      <c r="E157" s="7">
        <v>41662</v>
      </c>
      <c r="F157" s="7">
        <f>F28</f>
        <v>44467</v>
      </c>
      <c r="G157" s="13"/>
      <c r="H157" s="8">
        <f>DATE(YEAR(F157)+1,MONTH(F157),DAY(F157)-1)</f>
        <v>44831</v>
      </c>
      <c r="I157" s="11">
        <f t="shared" ca="1" si="21"/>
        <v>154</v>
      </c>
      <c r="J157" s="9" t="str">
        <f t="shared" ca="1" si="22"/>
        <v>NOT DUE</v>
      </c>
      <c r="K157" s="31"/>
      <c r="L157" s="34"/>
    </row>
    <row r="158" spans="1:12" ht="41.4" x14ac:dyDescent="0.3">
      <c r="A158" s="9" t="s">
        <v>2132</v>
      </c>
      <c r="B158" s="40" t="s">
        <v>1751</v>
      </c>
      <c r="C158" s="52" t="s">
        <v>1761</v>
      </c>
      <c r="D158" s="38" t="s">
        <v>1684</v>
      </c>
      <c r="E158" s="7">
        <v>41662</v>
      </c>
      <c r="F158" s="7">
        <f>F29</f>
        <v>43745</v>
      </c>
      <c r="G158" s="13"/>
      <c r="H158" s="8">
        <f>DATE(YEAR(F158)+5,MONTH(F158),DAY(F158)-1)</f>
        <v>45571</v>
      </c>
      <c r="I158" s="11">
        <f t="shared" ca="1" si="21"/>
        <v>894</v>
      </c>
      <c r="J158" s="9" t="str">
        <f t="shared" ca="1" si="22"/>
        <v>NOT DUE</v>
      </c>
      <c r="K158" s="31"/>
      <c r="L158" s="10"/>
    </row>
    <row r="159" spans="1:12" ht="41.4" x14ac:dyDescent="0.3">
      <c r="A159" s="9" t="s">
        <v>2133</v>
      </c>
      <c r="B159" s="39" t="s">
        <v>1751</v>
      </c>
      <c r="C159" s="51" t="s">
        <v>1682</v>
      </c>
      <c r="D159" s="36" t="s">
        <v>1564</v>
      </c>
      <c r="E159" s="7">
        <v>41662</v>
      </c>
      <c r="F159" s="7">
        <f>F8</f>
        <v>44653</v>
      </c>
      <c r="G159" s="13"/>
      <c r="H159" s="8">
        <f>EDATE(F159-1,1)</f>
        <v>44682</v>
      </c>
      <c r="I159" s="11">
        <f t="shared" ca="1" si="21"/>
        <v>5</v>
      </c>
      <c r="J159" s="9" t="str">
        <f t="shared" ca="1" si="22"/>
        <v>NOT DUE</v>
      </c>
      <c r="K159" s="31"/>
      <c r="L159" s="10"/>
    </row>
    <row r="160" spans="1:12" ht="41.4" x14ac:dyDescent="0.3">
      <c r="A160" s="9" t="s">
        <v>2134</v>
      </c>
      <c r="B160" s="39" t="s">
        <v>1751</v>
      </c>
      <c r="C160" s="51" t="s">
        <v>1682</v>
      </c>
      <c r="D160" s="36" t="s">
        <v>1683</v>
      </c>
      <c r="E160" s="7">
        <v>41662</v>
      </c>
      <c r="F160" s="7">
        <f>F28</f>
        <v>44467</v>
      </c>
      <c r="G160" s="13"/>
      <c r="H160" s="8">
        <f>DATE(YEAR(F160)+1,MONTH(F160),DAY(F160)-1)</f>
        <v>44831</v>
      </c>
      <c r="I160" s="11">
        <f t="shared" ca="1" si="21"/>
        <v>154</v>
      </c>
      <c r="J160" s="9" t="str">
        <f t="shared" ca="1" si="22"/>
        <v>NOT DUE</v>
      </c>
      <c r="K160" s="31"/>
      <c r="L160" s="10"/>
    </row>
    <row r="161" spans="1:12" ht="41.4" x14ac:dyDescent="0.3">
      <c r="A161" s="9" t="s">
        <v>2135</v>
      </c>
      <c r="B161" s="39" t="s">
        <v>1751</v>
      </c>
      <c r="C161" s="51" t="s">
        <v>1685</v>
      </c>
      <c r="D161" s="36" t="s">
        <v>1684</v>
      </c>
      <c r="E161" s="7">
        <v>41662</v>
      </c>
      <c r="F161" s="7">
        <f>F29</f>
        <v>43745</v>
      </c>
      <c r="G161" s="13"/>
      <c r="H161" s="8">
        <f>DATE(YEAR(F161)+5,MONTH(F161),DAY(F161)-1)</f>
        <v>45571</v>
      </c>
      <c r="I161" s="11">
        <f t="shared" ca="1" si="21"/>
        <v>894</v>
      </c>
      <c r="J161" s="9" t="str">
        <f t="shared" ca="1" si="22"/>
        <v>NOT DUE</v>
      </c>
      <c r="K161" s="31"/>
      <c r="L161" s="34"/>
    </row>
    <row r="162" spans="1:12" ht="41.4" x14ac:dyDescent="0.3">
      <c r="A162" s="9" t="s">
        <v>2136</v>
      </c>
      <c r="B162" s="40" t="s">
        <v>1751</v>
      </c>
      <c r="C162" s="52" t="s">
        <v>1762</v>
      </c>
      <c r="D162" s="38" t="s">
        <v>1564</v>
      </c>
      <c r="E162" s="7">
        <v>41662</v>
      </c>
      <c r="F162" s="7">
        <f>F8</f>
        <v>44653</v>
      </c>
      <c r="G162" s="13"/>
      <c r="H162" s="8">
        <f>EDATE(F162-1,1)</f>
        <v>44682</v>
      </c>
      <c r="I162" s="11">
        <f t="shared" ca="1" si="21"/>
        <v>5</v>
      </c>
      <c r="J162" s="9" t="str">
        <f t="shared" ca="1" si="22"/>
        <v>NOT DUE</v>
      </c>
      <c r="K162" s="31"/>
      <c r="L162" s="10"/>
    </row>
    <row r="163" spans="1:12" ht="41.4" x14ac:dyDescent="0.3">
      <c r="A163" s="9" t="s">
        <v>2137</v>
      </c>
      <c r="B163" s="40" t="s">
        <v>1751</v>
      </c>
      <c r="C163" s="52" t="s">
        <v>1762</v>
      </c>
      <c r="D163" s="38" t="s">
        <v>1683</v>
      </c>
      <c r="E163" s="7">
        <v>41662</v>
      </c>
      <c r="F163" s="7">
        <f>F28</f>
        <v>44467</v>
      </c>
      <c r="G163" s="13"/>
      <c r="H163" s="8">
        <f>DATE(YEAR(F163)+1,MONTH(F163),DAY(F163)-1)</f>
        <v>44831</v>
      </c>
      <c r="I163" s="11">
        <f t="shared" ref="I163:I209" ca="1" si="23">IF(ISBLANK(H163),"",H163-DATE(YEAR(NOW()),MONTH(NOW()),DAY(NOW())))</f>
        <v>154</v>
      </c>
      <c r="J163" s="9" t="str">
        <f t="shared" ref="J163:J209" ca="1" si="24">IF(I163="","",IF(I163&lt;0,"OVERDUE","NOT DUE"))</f>
        <v>NOT DUE</v>
      </c>
      <c r="K163" s="31"/>
      <c r="L163" s="10"/>
    </row>
    <row r="164" spans="1:12" ht="41.4" x14ac:dyDescent="0.3">
      <c r="A164" s="9" t="s">
        <v>2138</v>
      </c>
      <c r="B164" s="40" t="s">
        <v>1751</v>
      </c>
      <c r="C164" s="52" t="s">
        <v>1762</v>
      </c>
      <c r="D164" s="38" t="s">
        <v>1684</v>
      </c>
      <c r="E164" s="7">
        <v>41662</v>
      </c>
      <c r="F164" s="7">
        <f>F29</f>
        <v>43745</v>
      </c>
      <c r="G164" s="13"/>
      <c r="H164" s="8">
        <f>DATE(YEAR(F164)+5,MONTH(F164),DAY(F164)-1)</f>
        <v>45571</v>
      </c>
      <c r="I164" s="11">
        <f t="shared" ca="1" si="23"/>
        <v>894</v>
      </c>
      <c r="J164" s="9" t="str">
        <f t="shared" ca="1" si="24"/>
        <v>NOT DUE</v>
      </c>
      <c r="K164" s="31"/>
      <c r="L164" s="10"/>
    </row>
    <row r="165" spans="1:12" ht="41.4" x14ac:dyDescent="0.3">
      <c r="A165" s="9" t="s">
        <v>2139</v>
      </c>
      <c r="B165" s="39" t="s">
        <v>1751</v>
      </c>
      <c r="C165" s="51" t="s">
        <v>1763</v>
      </c>
      <c r="D165" s="36" t="s">
        <v>1564</v>
      </c>
      <c r="E165" s="7">
        <v>41662</v>
      </c>
      <c r="F165" s="7">
        <f>F8</f>
        <v>44653</v>
      </c>
      <c r="G165" s="13"/>
      <c r="H165" s="8">
        <f>EDATE(F165-1,1)</f>
        <v>44682</v>
      </c>
      <c r="I165" s="11">
        <f t="shared" ca="1" si="23"/>
        <v>5</v>
      </c>
      <c r="J165" s="9" t="str">
        <f t="shared" ca="1" si="24"/>
        <v>NOT DUE</v>
      </c>
      <c r="K165" s="31"/>
      <c r="L165" s="34"/>
    </row>
    <row r="166" spans="1:12" ht="41.4" x14ac:dyDescent="0.3">
      <c r="A166" s="9" t="s">
        <v>2140</v>
      </c>
      <c r="B166" s="39" t="s">
        <v>1751</v>
      </c>
      <c r="C166" s="51" t="s">
        <v>1763</v>
      </c>
      <c r="D166" s="36" t="s">
        <v>1683</v>
      </c>
      <c r="E166" s="7">
        <v>41662</v>
      </c>
      <c r="F166" s="7">
        <f>F28</f>
        <v>44467</v>
      </c>
      <c r="G166" s="13"/>
      <c r="H166" s="8">
        <f>DATE(YEAR(F166)+1,MONTH(F166),DAY(F166)-1)</f>
        <v>44831</v>
      </c>
      <c r="I166" s="11">
        <f t="shared" ca="1" si="23"/>
        <v>154</v>
      </c>
      <c r="J166" s="9" t="str">
        <f t="shared" ca="1" si="24"/>
        <v>NOT DUE</v>
      </c>
      <c r="K166" s="31"/>
      <c r="L166" s="10"/>
    </row>
    <row r="167" spans="1:12" ht="41.4" x14ac:dyDescent="0.3">
      <c r="A167" s="9" t="s">
        <v>2141</v>
      </c>
      <c r="B167" s="39" t="s">
        <v>1751</v>
      </c>
      <c r="C167" s="51" t="s">
        <v>1764</v>
      </c>
      <c r="D167" s="36" t="s">
        <v>1684</v>
      </c>
      <c r="E167" s="7">
        <v>41662</v>
      </c>
      <c r="F167" s="7">
        <f>F29</f>
        <v>43745</v>
      </c>
      <c r="G167" s="13"/>
      <c r="H167" s="8">
        <f>DATE(YEAR(F167)+5,MONTH(F167),DAY(F167)-1)</f>
        <v>45571</v>
      </c>
      <c r="I167" s="11">
        <f t="shared" ca="1" si="23"/>
        <v>894</v>
      </c>
      <c r="J167" s="9" t="str">
        <f t="shared" ca="1" si="24"/>
        <v>NOT DUE</v>
      </c>
      <c r="K167" s="31"/>
      <c r="L167" s="10"/>
    </row>
    <row r="168" spans="1:12" ht="41.4" x14ac:dyDescent="0.3">
      <c r="A168" s="9" t="s">
        <v>2142</v>
      </c>
      <c r="B168" s="40" t="s">
        <v>1751</v>
      </c>
      <c r="C168" s="52" t="s">
        <v>2448</v>
      </c>
      <c r="D168" s="38" t="s">
        <v>1564</v>
      </c>
      <c r="E168" s="7">
        <v>41662</v>
      </c>
      <c r="F168" s="7">
        <f>F8</f>
        <v>44653</v>
      </c>
      <c r="G168" s="13"/>
      <c r="H168" s="8">
        <f>EDATE(F168-1,1)</f>
        <v>44682</v>
      </c>
      <c r="I168" s="11">
        <f t="shared" ca="1" si="23"/>
        <v>5</v>
      </c>
      <c r="J168" s="9" t="str">
        <f t="shared" ca="1" si="24"/>
        <v>NOT DUE</v>
      </c>
      <c r="K168" s="31"/>
      <c r="L168" s="10"/>
    </row>
    <row r="169" spans="1:12" ht="41.4" x14ac:dyDescent="0.3">
      <c r="A169" s="9" t="s">
        <v>2143</v>
      </c>
      <c r="B169" s="40" t="s">
        <v>1751</v>
      </c>
      <c r="C169" s="52" t="s">
        <v>2448</v>
      </c>
      <c r="D169" s="38" t="s">
        <v>1683</v>
      </c>
      <c r="E169" s="7">
        <v>41662</v>
      </c>
      <c r="F169" s="7">
        <f>F28</f>
        <v>44467</v>
      </c>
      <c r="G169" s="13"/>
      <c r="H169" s="8">
        <f>DATE(YEAR(F169)+1,MONTH(F169),DAY(F169)-1)</f>
        <v>44831</v>
      </c>
      <c r="I169" s="11">
        <f t="shared" ca="1" si="23"/>
        <v>154</v>
      </c>
      <c r="J169" s="9" t="str">
        <f t="shared" ca="1" si="24"/>
        <v>NOT DUE</v>
      </c>
      <c r="K169" s="31"/>
      <c r="L169" s="34"/>
    </row>
    <row r="170" spans="1:12" ht="41.4" x14ac:dyDescent="0.3">
      <c r="A170" s="9" t="s">
        <v>2144</v>
      </c>
      <c r="B170" s="40" t="s">
        <v>1751</v>
      </c>
      <c r="C170" s="52" t="s">
        <v>2449</v>
      </c>
      <c r="D170" s="38" t="s">
        <v>1684</v>
      </c>
      <c r="E170" s="7">
        <v>41662</v>
      </c>
      <c r="F170" s="7">
        <f>F29</f>
        <v>43745</v>
      </c>
      <c r="G170" s="13"/>
      <c r="H170" s="8">
        <f>DATE(YEAR(F170)+5,MONTH(F170),DAY(F170)-1)</f>
        <v>45571</v>
      </c>
      <c r="I170" s="11">
        <f t="shared" ca="1" si="23"/>
        <v>894</v>
      </c>
      <c r="J170" s="9" t="str">
        <f t="shared" ca="1" si="24"/>
        <v>NOT DUE</v>
      </c>
      <c r="K170" s="31"/>
      <c r="L170" s="10"/>
    </row>
    <row r="171" spans="1:12" ht="41.4" x14ac:dyDescent="0.3">
      <c r="A171" s="9" t="s">
        <v>2145</v>
      </c>
      <c r="B171" s="39" t="s">
        <v>1751</v>
      </c>
      <c r="C171" s="51" t="s">
        <v>1765</v>
      </c>
      <c r="D171" s="36" t="s">
        <v>1564</v>
      </c>
      <c r="E171" s="7">
        <v>41662</v>
      </c>
      <c r="F171" s="7">
        <f>F8</f>
        <v>44653</v>
      </c>
      <c r="G171" s="13"/>
      <c r="H171" s="8">
        <f>EDATE(F171-1,1)</f>
        <v>44682</v>
      </c>
      <c r="I171" s="11">
        <f t="shared" ca="1" si="23"/>
        <v>5</v>
      </c>
      <c r="J171" s="9" t="str">
        <f t="shared" ca="1" si="24"/>
        <v>NOT DUE</v>
      </c>
      <c r="K171" s="31"/>
      <c r="L171" s="10"/>
    </row>
    <row r="172" spans="1:12" ht="41.4" x14ac:dyDescent="0.3">
      <c r="A172" s="9" t="s">
        <v>2146</v>
      </c>
      <c r="B172" s="39" t="s">
        <v>1751</v>
      </c>
      <c r="C172" s="51" t="s">
        <v>1765</v>
      </c>
      <c r="D172" s="36" t="s">
        <v>1683</v>
      </c>
      <c r="E172" s="7">
        <v>41662</v>
      </c>
      <c r="F172" s="7">
        <f>F28</f>
        <v>44467</v>
      </c>
      <c r="G172" s="13"/>
      <c r="H172" s="8">
        <f>DATE(YEAR(F172)+1,MONTH(F172),DAY(F172)-1)</f>
        <v>44831</v>
      </c>
      <c r="I172" s="11">
        <f t="shared" ca="1" si="23"/>
        <v>154</v>
      </c>
      <c r="J172" s="9" t="str">
        <f t="shared" ca="1" si="24"/>
        <v>NOT DUE</v>
      </c>
      <c r="K172" s="31"/>
      <c r="L172" s="10"/>
    </row>
    <row r="173" spans="1:12" ht="41.4" x14ac:dyDescent="0.3">
      <c r="A173" s="9" t="s">
        <v>2147</v>
      </c>
      <c r="B173" s="39" t="s">
        <v>1751</v>
      </c>
      <c r="C173" s="51" t="s">
        <v>1766</v>
      </c>
      <c r="D173" s="36" t="s">
        <v>1684</v>
      </c>
      <c r="E173" s="7">
        <v>41662</v>
      </c>
      <c r="F173" s="7">
        <f>F29</f>
        <v>43745</v>
      </c>
      <c r="G173" s="13"/>
      <c r="H173" s="8">
        <f>DATE(YEAR(F173)+5,MONTH(F173),DAY(F173)-1)</f>
        <v>45571</v>
      </c>
      <c r="I173" s="11">
        <f t="shared" ca="1" si="23"/>
        <v>894</v>
      </c>
      <c r="J173" s="9" t="str">
        <f t="shared" ca="1" si="24"/>
        <v>NOT DUE</v>
      </c>
      <c r="K173" s="31"/>
      <c r="L173" s="34"/>
    </row>
    <row r="174" spans="1:12" ht="41.4" x14ac:dyDescent="0.3">
      <c r="A174" s="9" t="s">
        <v>2148</v>
      </c>
      <c r="B174" s="40" t="s">
        <v>1751</v>
      </c>
      <c r="C174" s="52" t="s">
        <v>1767</v>
      </c>
      <c r="D174" s="38" t="s">
        <v>1564</v>
      </c>
      <c r="E174" s="7">
        <v>41662</v>
      </c>
      <c r="F174" s="7">
        <f>F8</f>
        <v>44653</v>
      </c>
      <c r="G174" s="13"/>
      <c r="H174" s="8">
        <f>EDATE(F174-1,1)</f>
        <v>44682</v>
      </c>
      <c r="I174" s="11">
        <f t="shared" ca="1" si="23"/>
        <v>5</v>
      </c>
      <c r="J174" s="9" t="str">
        <f t="shared" ca="1" si="24"/>
        <v>NOT DUE</v>
      </c>
      <c r="K174" s="31"/>
      <c r="L174" s="10"/>
    </row>
    <row r="175" spans="1:12" ht="41.4" x14ac:dyDescent="0.3">
      <c r="A175" s="9" t="s">
        <v>2149</v>
      </c>
      <c r="B175" s="40" t="s">
        <v>1751</v>
      </c>
      <c r="C175" s="52" t="s">
        <v>1767</v>
      </c>
      <c r="D175" s="38" t="s">
        <v>1683</v>
      </c>
      <c r="E175" s="7">
        <v>41662</v>
      </c>
      <c r="F175" s="7">
        <f>F28</f>
        <v>44467</v>
      </c>
      <c r="G175" s="13"/>
      <c r="H175" s="8">
        <f>DATE(YEAR(F175)+1,MONTH(F175),DAY(F175)-1)</f>
        <v>44831</v>
      </c>
      <c r="I175" s="11">
        <f t="shared" ca="1" si="23"/>
        <v>154</v>
      </c>
      <c r="J175" s="9" t="str">
        <f t="shared" ca="1" si="24"/>
        <v>NOT DUE</v>
      </c>
      <c r="K175" s="31"/>
      <c r="L175" s="10"/>
    </row>
    <row r="176" spans="1:12" ht="41.4" x14ac:dyDescent="0.3">
      <c r="A176" s="9" t="s">
        <v>2150</v>
      </c>
      <c r="B176" s="40" t="s">
        <v>1751</v>
      </c>
      <c r="C176" s="52" t="s">
        <v>1768</v>
      </c>
      <c r="D176" s="38" t="s">
        <v>1684</v>
      </c>
      <c r="E176" s="7">
        <v>41662</v>
      </c>
      <c r="F176" s="7">
        <f>F29</f>
        <v>43745</v>
      </c>
      <c r="G176" s="13"/>
      <c r="H176" s="8">
        <f>DATE(YEAR(F176)+5,MONTH(F176),DAY(F176)-1)</f>
        <v>45571</v>
      </c>
      <c r="I176" s="11">
        <f t="shared" ca="1" si="23"/>
        <v>894</v>
      </c>
      <c r="J176" s="9" t="str">
        <f t="shared" ca="1" si="24"/>
        <v>NOT DUE</v>
      </c>
      <c r="K176" s="31"/>
      <c r="L176" s="10"/>
    </row>
    <row r="177" spans="1:12" ht="41.4" x14ac:dyDescent="0.3">
      <c r="A177" s="9" t="s">
        <v>2151</v>
      </c>
      <c r="B177" s="39" t="s">
        <v>1751</v>
      </c>
      <c r="C177" s="51" t="s">
        <v>1767</v>
      </c>
      <c r="D177" s="36" t="s">
        <v>1564</v>
      </c>
      <c r="E177" s="7">
        <v>41662</v>
      </c>
      <c r="F177" s="7">
        <f>F8</f>
        <v>44653</v>
      </c>
      <c r="G177" s="13"/>
      <c r="H177" s="8">
        <f>EDATE(F177-1,1)</f>
        <v>44682</v>
      </c>
      <c r="I177" s="11">
        <f t="shared" ca="1" si="23"/>
        <v>5</v>
      </c>
      <c r="J177" s="9" t="str">
        <f t="shared" ca="1" si="24"/>
        <v>NOT DUE</v>
      </c>
      <c r="K177" s="31"/>
      <c r="L177" s="34"/>
    </row>
    <row r="178" spans="1:12" ht="41.4" x14ac:dyDescent="0.3">
      <c r="A178" s="9" t="s">
        <v>2152</v>
      </c>
      <c r="B178" s="39" t="s">
        <v>1751</v>
      </c>
      <c r="C178" s="51" t="s">
        <v>1767</v>
      </c>
      <c r="D178" s="36" t="s">
        <v>1683</v>
      </c>
      <c r="E178" s="7">
        <v>41662</v>
      </c>
      <c r="F178" s="7">
        <f>F28</f>
        <v>44467</v>
      </c>
      <c r="G178" s="13"/>
      <c r="H178" s="8">
        <f>DATE(YEAR(F178)+1,MONTH(F178),DAY(F178)-1)</f>
        <v>44831</v>
      </c>
      <c r="I178" s="11">
        <f t="shared" ca="1" si="23"/>
        <v>154</v>
      </c>
      <c r="J178" s="9" t="str">
        <f t="shared" ca="1" si="24"/>
        <v>NOT DUE</v>
      </c>
      <c r="K178" s="31"/>
      <c r="L178" s="10"/>
    </row>
    <row r="179" spans="1:12" ht="41.4" x14ac:dyDescent="0.3">
      <c r="A179" s="9" t="s">
        <v>2153</v>
      </c>
      <c r="B179" s="39" t="s">
        <v>1751</v>
      </c>
      <c r="C179" s="51" t="s">
        <v>1768</v>
      </c>
      <c r="D179" s="36" t="s">
        <v>1684</v>
      </c>
      <c r="E179" s="7">
        <v>41662</v>
      </c>
      <c r="F179" s="7">
        <f>F29</f>
        <v>43745</v>
      </c>
      <c r="G179" s="13"/>
      <c r="H179" s="8">
        <f>DATE(YEAR(F179)+5,MONTH(F179),DAY(F179)-1)</f>
        <v>45571</v>
      </c>
      <c r="I179" s="11">
        <f t="shared" ca="1" si="23"/>
        <v>894</v>
      </c>
      <c r="J179" s="9" t="str">
        <f t="shared" ca="1" si="24"/>
        <v>NOT DUE</v>
      </c>
      <c r="K179" s="31"/>
      <c r="L179" s="10"/>
    </row>
    <row r="180" spans="1:12" ht="41.4" x14ac:dyDescent="0.3">
      <c r="A180" s="9" t="s">
        <v>2154</v>
      </c>
      <c r="B180" s="40" t="s">
        <v>1751</v>
      </c>
      <c r="C180" s="52" t="s">
        <v>1767</v>
      </c>
      <c r="D180" s="38" t="s">
        <v>1564</v>
      </c>
      <c r="E180" s="7">
        <v>41662</v>
      </c>
      <c r="F180" s="7">
        <f>F8</f>
        <v>44653</v>
      </c>
      <c r="G180" s="13"/>
      <c r="H180" s="8">
        <f>EDATE(F180-1,1)</f>
        <v>44682</v>
      </c>
      <c r="I180" s="11">
        <f t="shared" ca="1" si="23"/>
        <v>5</v>
      </c>
      <c r="J180" s="9" t="str">
        <f t="shared" ca="1" si="24"/>
        <v>NOT DUE</v>
      </c>
      <c r="K180" s="31"/>
      <c r="L180" s="10"/>
    </row>
    <row r="181" spans="1:12" ht="41.4" x14ac:dyDescent="0.3">
      <c r="A181" s="9" t="s">
        <v>2155</v>
      </c>
      <c r="B181" s="40" t="s">
        <v>1751</v>
      </c>
      <c r="C181" s="52" t="s">
        <v>1767</v>
      </c>
      <c r="D181" s="38" t="s">
        <v>1683</v>
      </c>
      <c r="E181" s="7">
        <v>41662</v>
      </c>
      <c r="F181" s="7">
        <f>F28</f>
        <v>44467</v>
      </c>
      <c r="G181" s="13"/>
      <c r="H181" s="8">
        <f>DATE(YEAR(F181)+1,MONTH(F181),DAY(F181)-1)</f>
        <v>44831</v>
      </c>
      <c r="I181" s="11">
        <f t="shared" ca="1" si="23"/>
        <v>154</v>
      </c>
      <c r="J181" s="9" t="str">
        <f t="shared" ca="1" si="24"/>
        <v>NOT DUE</v>
      </c>
      <c r="K181" s="31"/>
      <c r="L181" s="34"/>
    </row>
    <row r="182" spans="1:12" ht="41.4" x14ac:dyDescent="0.3">
      <c r="A182" s="9" t="s">
        <v>2156</v>
      </c>
      <c r="B182" s="40" t="s">
        <v>1751</v>
      </c>
      <c r="C182" s="52" t="s">
        <v>1768</v>
      </c>
      <c r="D182" s="38" t="s">
        <v>1684</v>
      </c>
      <c r="E182" s="7">
        <v>41662</v>
      </c>
      <c r="F182" s="7">
        <f>F29</f>
        <v>43745</v>
      </c>
      <c r="G182" s="13"/>
      <c r="H182" s="8">
        <f>DATE(YEAR(F182)+5,MONTH(F182),DAY(F182)-1)</f>
        <v>45571</v>
      </c>
      <c r="I182" s="11">
        <f t="shared" ca="1" si="23"/>
        <v>894</v>
      </c>
      <c r="J182" s="9" t="str">
        <f t="shared" ca="1" si="24"/>
        <v>NOT DUE</v>
      </c>
      <c r="K182" s="31"/>
      <c r="L182" s="10"/>
    </row>
    <row r="183" spans="1:12" ht="41.4" x14ac:dyDescent="0.3">
      <c r="A183" s="9" t="s">
        <v>2157</v>
      </c>
      <c r="B183" s="39" t="s">
        <v>1751</v>
      </c>
      <c r="C183" s="51" t="s">
        <v>1767</v>
      </c>
      <c r="D183" s="36" t="s">
        <v>1564</v>
      </c>
      <c r="E183" s="7">
        <v>41662</v>
      </c>
      <c r="F183" s="7">
        <f>F8</f>
        <v>44653</v>
      </c>
      <c r="G183" s="13"/>
      <c r="H183" s="8">
        <f>EDATE(F183-1,1)</f>
        <v>44682</v>
      </c>
      <c r="I183" s="11">
        <f t="shared" ca="1" si="23"/>
        <v>5</v>
      </c>
      <c r="J183" s="9" t="str">
        <f t="shared" ca="1" si="24"/>
        <v>NOT DUE</v>
      </c>
      <c r="K183" s="31"/>
      <c r="L183" s="10"/>
    </row>
    <row r="184" spans="1:12" ht="41.4" x14ac:dyDescent="0.3">
      <c r="A184" s="9" t="s">
        <v>2158</v>
      </c>
      <c r="B184" s="39" t="s">
        <v>1751</v>
      </c>
      <c r="C184" s="51" t="s">
        <v>1767</v>
      </c>
      <c r="D184" s="36" t="s">
        <v>1683</v>
      </c>
      <c r="E184" s="7">
        <v>41662</v>
      </c>
      <c r="F184" s="7">
        <f>F28</f>
        <v>44467</v>
      </c>
      <c r="G184" s="13"/>
      <c r="H184" s="8">
        <f>DATE(YEAR(F184)+1,MONTH(F184),DAY(F184)-1)</f>
        <v>44831</v>
      </c>
      <c r="I184" s="11">
        <f t="shared" ca="1" si="23"/>
        <v>154</v>
      </c>
      <c r="J184" s="9" t="str">
        <f t="shared" ca="1" si="24"/>
        <v>NOT DUE</v>
      </c>
      <c r="K184" s="31"/>
      <c r="L184" s="10"/>
    </row>
    <row r="185" spans="1:12" ht="41.4" x14ac:dyDescent="0.3">
      <c r="A185" s="9" t="s">
        <v>2159</v>
      </c>
      <c r="B185" s="39" t="s">
        <v>1751</v>
      </c>
      <c r="C185" s="51" t="s">
        <v>1768</v>
      </c>
      <c r="D185" s="36" t="s">
        <v>1684</v>
      </c>
      <c r="E185" s="7">
        <v>41662</v>
      </c>
      <c r="F185" s="7">
        <f>F29</f>
        <v>43745</v>
      </c>
      <c r="G185" s="13"/>
      <c r="H185" s="8">
        <f>DATE(YEAR(F185)+5,MONTH(F185),DAY(F185)-1)</f>
        <v>45571</v>
      </c>
      <c r="I185" s="11">
        <f t="shared" ca="1" si="23"/>
        <v>894</v>
      </c>
      <c r="J185" s="9" t="str">
        <f t="shared" ca="1" si="24"/>
        <v>NOT DUE</v>
      </c>
      <c r="K185" s="31"/>
      <c r="L185" s="34"/>
    </row>
    <row r="186" spans="1:12" ht="27.6" x14ac:dyDescent="0.3">
      <c r="A186" s="9" t="s">
        <v>2160</v>
      </c>
      <c r="B186" s="37" t="s">
        <v>1769</v>
      </c>
      <c r="C186" s="52" t="s">
        <v>1682</v>
      </c>
      <c r="D186" s="38" t="s">
        <v>1564</v>
      </c>
      <c r="E186" s="7">
        <v>41662</v>
      </c>
      <c r="F186" s="7">
        <f>F8</f>
        <v>44653</v>
      </c>
      <c r="G186" s="13"/>
      <c r="H186" s="8">
        <f>EDATE(F186-1,1)</f>
        <v>44682</v>
      </c>
      <c r="I186" s="11">
        <f t="shared" ca="1" si="23"/>
        <v>5</v>
      </c>
      <c r="J186" s="9" t="str">
        <f t="shared" ca="1" si="24"/>
        <v>NOT DUE</v>
      </c>
      <c r="K186" s="31"/>
      <c r="L186" s="10"/>
    </row>
    <row r="187" spans="1:12" ht="27.6" x14ac:dyDescent="0.3">
      <c r="A187" s="9" t="s">
        <v>2161</v>
      </c>
      <c r="B187" s="37" t="s">
        <v>1769</v>
      </c>
      <c r="C187" s="52" t="s">
        <v>1682</v>
      </c>
      <c r="D187" s="38" t="s">
        <v>1683</v>
      </c>
      <c r="E187" s="7">
        <v>41662</v>
      </c>
      <c r="F187" s="7">
        <f>F28</f>
        <v>44467</v>
      </c>
      <c r="G187" s="13"/>
      <c r="H187" s="8">
        <f>DATE(YEAR(F187)+1,MONTH(F187),DAY(F187)-1)</f>
        <v>44831</v>
      </c>
      <c r="I187" s="11">
        <f t="shared" ca="1" si="23"/>
        <v>154</v>
      </c>
      <c r="J187" s="9" t="str">
        <f t="shared" ca="1" si="24"/>
        <v>NOT DUE</v>
      </c>
      <c r="K187" s="31"/>
      <c r="L187" s="10"/>
    </row>
    <row r="188" spans="1:12" ht="27.6" x14ac:dyDescent="0.3">
      <c r="A188" s="9" t="s">
        <v>2162</v>
      </c>
      <c r="B188" s="37" t="s">
        <v>1769</v>
      </c>
      <c r="C188" s="52" t="s">
        <v>1685</v>
      </c>
      <c r="D188" s="38" t="s">
        <v>1684</v>
      </c>
      <c r="E188" s="7">
        <v>41662</v>
      </c>
      <c r="F188" s="7">
        <f>F29</f>
        <v>43745</v>
      </c>
      <c r="G188" s="13"/>
      <c r="H188" s="8">
        <f>DATE(YEAR(F188)+5,MONTH(F188),DAY(F188)-1)</f>
        <v>45571</v>
      </c>
      <c r="I188" s="11">
        <f t="shared" ca="1" si="23"/>
        <v>894</v>
      </c>
      <c r="J188" s="9" t="str">
        <f t="shared" ca="1" si="24"/>
        <v>NOT DUE</v>
      </c>
      <c r="K188" s="31"/>
      <c r="L188" s="10"/>
    </row>
    <row r="189" spans="1:12" ht="27.6" x14ac:dyDescent="0.3">
      <c r="A189" s="9" t="s">
        <v>2163</v>
      </c>
      <c r="B189" s="39" t="s">
        <v>1769</v>
      </c>
      <c r="C189" s="51" t="s">
        <v>1770</v>
      </c>
      <c r="D189" s="36" t="s">
        <v>1564</v>
      </c>
      <c r="E189" s="7">
        <v>41662</v>
      </c>
      <c r="F189" s="7">
        <f>F8</f>
        <v>44653</v>
      </c>
      <c r="G189" s="13"/>
      <c r="H189" s="8">
        <f>EDATE(F189-1,1)</f>
        <v>44682</v>
      </c>
      <c r="I189" s="11">
        <f t="shared" ca="1" si="23"/>
        <v>5</v>
      </c>
      <c r="J189" s="9" t="str">
        <f t="shared" ca="1" si="24"/>
        <v>NOT DUE</v>
      </c>
      <c r="K189" s="31"/>
      <c r="L189" s="34"/>
    </row>
    <row r="190" spans="1:12" ht="27.6" x14ac:dyDescent="0.3">
      <c r="A190" s="9" t="s">
        <v>2164</v>
      </c>
      <c r="B190" s="39" t="s">
        <v>1769</v>
      </c>
      <c r="C190" s="51" t="s">
        <v>1770</v>
      </c>
      <c r="D190" s="36" t="s">
        <v>1683</v>
      </c>
      <c r="E190" s="7">
        <v>41662</v>
      </c>
      <c r="F190" s="7">
        <f>F28</f>
        <v>44467</v>
      </c>
      <c r="G190" s="13"/>
      <c r="H190" s="8">
        <f>DATE(YEAR(F190)+1,MONTH(F190),DAY(F190)-1)</f>
        <v>44831</v>
      </c>
      <c r="I190" s="11">
        <f t="shared" ca="1" si="23"/>
        <v>154</v>
      </c>
      <c r="J190" s="9" t="str">
        <f t="shared" ca="1" si="24"/>
        <v>NOT DUE</v>
      </c>
      <c r="K190" s="31"/>
      <c r="L190" s="10"/>
    </row>
    <row r="191" spans="1:12" ht="27.6" x14ac:dyDescent="0.3">
      <c r="A191" s="9" t="s">
        <v>2165</v>
      </c>
      <c r="B191" s="39" t="s">
        <v>1769</v>
      </c>
      <c r="C191" s="51" t="s">
        <v>1771</v>
      </c>
      <c r="D191" s="36" t="s">
        <v>1684</v>
      </c>
      <c r="E191" s="7">
        <v>41662</v>
      </c>
      <c r="F191" s="7">
        <f>F29</f>
        <v>43745</v>
      </c>
      <c r="G191" s="13"/>
      <c r="H191" s="8">
        <f>DATE(YEAR(F191)+5,MONTH(F191),DAY(F191)-1)</f>
        <v>45571</v>
      </c>
      <c r="I191" s="11">
        <f t="shared" ca="1" si="23"/>
        <v>894</v>
      </c>
      <c r="J191" s="9" t="str">
        <f t="shared" ca="1" si="24"/>
        <v>NOT DUE</v>
      </c>
      <c r="K191" s="31"/>
      <c r="L191" s="10"/>
    </row>
    <row r="192" spans="1:12" ht="27.6" x14ac:dyDescent="0.3">
      <c r="A192" s="9" t="s">
        <v>2166</v>
      </c>
      <c r="B192" s="37" t="s">
        <v>1769</v>
      </c>
      <c r="C192" s="52" t="s">
        <v>1772</v>
      </c>
      <c r="D192" s="38" t="s">
        <v>1564</v>
      </c>
      <c r="E192" s="7">
        <v>41662</v>
      </c>
      <c r="F192" s="7">
        <f>F8</f>
        <v>44653</v>
      </c>
      <c r="G192" s="13"/>
      <c r="H192" s="8">
        <f>EDATE(F192-1,1)</f>
        <v>44682</v>
      </c>
      <c r="I192" s="11">
        <f t="shared" ca="1" si="23"/>
        <v>5</v>
      </c>
      <c r="J192" s="9" t="str">
        <f t="shared" ca="1" si="24"/>
        <v>NOT DUE</v>
      </c>
      <c r="K192" s="31"/>
      <c r="L192" s="10"/>
    </row>
    <row r="193" spans="1:12" ht="27.6" x14ac:dyDescent="0.3">
      <c r="A193" s="9" t="s">
        <v>2167</v>
      </c>
      <c r="B193" s="37" t="s">
        <v>1769</v>
      </c>
      <c r="C193" s="52" t="s">
        <v>1772</v>
      </c>
      <c r="D193" s="38" t="s">
        <v>1683</v>
      </c>
      <c r="E193" s="7">
        <v>41662</v>
      </c>
      <c r="F193" s="7">
        <f>F28</f>
        <v>44467</v>
      </c>
      <c r="G193" s="13"/>
      <c r="H193" s="8">
        <f>DATE(YEAR(F193)+1,MONTH(F193),DAY(F193)-1)</f>
        <v>44831</v>
      </c>
      <c r="I193" s="11">
        <f t="shared" ca="1" si="23"/>
        <v>154</v>
      </c>
      <c r="J193" s="9" t="str">
        <f t="shared" ca="1" si="24"/>
        <v>NOT DUE</v>
      </c>
      <c r="K193" s="31"/>
      <c r="L193" s="34"/>
    </row>
    <row r="194" spans="1:12" ht="27.6" x14ac:dyDescent="0.3">
      <c r="A194" s="9" t="s">
        <v>2168</v>
      </c>
      <c r="B194" s="37" t="s">
        <v>1769</v>
      </c>
      <c r="C194" s="52" t="s">
        <v>1773</v>
      </c>
      <c r="D194" s="38" t="s">
        <v>1684</v>
      </c>
      <c r="E194" s="7">
        <v>41662</v>
      </c>
      <c r="F194" s="7">
        <f>F29</f>
        <v>43745</v>
      </c>
      <c r="G194" s="13"/>
      <c r="H194" s="8">
        <f>DATE(YEAR(F194)+5,MONTH(F194),DAY(F194)-1)</f>
        <v>45571</v>
      </c>
      <c r="I194" s="11">
        <f t="shared" ca="1" si="23"/>
        <v>894</v>
      </c>
      <c r="J194" s="9" t="str">
        <f t="shared" ca="1" si="24"/>
        <v>NOT DUE</v>
      </c>
      <c r="K194" s="31"/>
      <c r="L194" s="10"/>
    </row>
    <row r="195" spans="1:12" ht="27.6" x14ac:dyDescent="0.3">
      <c r="A195" s="9" t="s">
        <v>2169</v>
      </c>
      <c r="B195" s="39" t="s">
        <v>1769</v>
      </c>
      <c r="C195" s="51" t="s">
        <v>1774</v>
      </c>
      <c r="D195" s="36" t="s">
        <v>1564</v>
      </c>
      <c r="E195" s="7">
        <v>41662</v>
      </c>
      <c r="F195" s="7">
        <f>F8</f>
        <v>44653</v>
      </c>
      <c r="G195" s="13"/>
      <c r="H195" s="8">
        <f>EDATE(F195-1,1)</f>
        <v>44682</v>
      </c>
      <c r="I195" s="11">
        <f t="shared" ca="1" si="23"/>
        <v>5</v>
      </c>
      <c r="J195" s="9" t="str">
        <f t="shared" ca="1" si="24"/>
        <v>NOT DUE</v>
      </c>
      <c r="K195" s="31"/>
      <c r="L195" s="10"/>
    </row>
    <row r="196" spans="1:12" ht="27.6" x14ac:dyDescent="0.3">
      <c r="A196" s="9" t="s">
        <v>2170</v>
      </c>
      <c r="B196" s="39" t="s">
        <v>1769</v>
      </c>
      <c r="C196" s="51" t="s">
        <v>1774</v>
      </c>
      <c r="D196" s="36" t="s">
        <v>1683</v>
      </c>
      <c r="E196" s="7">
        <v>41662</v>
      </c>
      <c r="F196" s="7">
        <f>F28</f>
        <v>44467</v>
      </c>
      <c r="G196" s="13"/>
      <c r="H196" s="8">
        <f>DATE(YEAR(F196)+1,MONTH(F196),DAY(F196)-1)</f>
        <v>44831</v>
      </c>
      <c r="I196" s="11">
        <f t="shared" ca="1" si="23"/>
        <v>154</v>
      </c>
      <c r="J196" s="9" t="str">
        <f t="shared" ca="1" si="24"/>
        <v>NOT DUE</v>
      </c>
      <c r="K196" s="31"/>
      <c r="L196" s="10"/>
    </row>
    <row r="197" spans="1:12" ht="27.6" x14ac:dyDescent="0.3">
      <c r="A197" s="9" t="s">
        <v>2171</v>
      </c>
      <c r="B197" s="39" t="s">
        <v>1769</v>
      </c>
      <c r="C197" s="51" t="s">
        <v>1775</v>
      </c>
      <c r="D197" s="36" t="s">
        <v>1684</v>
      </c>
      <c r="E197" s="7">
        <v>41662</v>
      </c>
      <c r="F197" s="7">
        <f>F29</f>
        <v>43745</v>
      </c>
      <c r="G197" s="13"/>
      <c r="H197" s="8">
        <f>DATE(YEAR(F197)+5,MONTH(F197),DAY(F197)-1)</f>
        <v>45571</v>
      </c>
      <c r="I197" s="11">
        <f t="shared" ca="1" si="23"/>
        <v>894</v>
      </c>
      <c r="J197" s="9" t="str">
        <f t="shared" ca="1" si="24"/>
        <v>NOT DUE</v>
      </c>
      <c r="K197" s="31"/>
      <c r="L197" s="34"/>
    </row>
    <row r="198" spans="1:12" ht="27.6" x14ac:dyDescent="0.3">
      <c r="A198" s="9" t="s">
        <v>2172</v>
      </c>
      <c r="B198" s="37" t="s">
        <v>1769</v>
      </c>
      <c r="C198" s="52" t="s">
        <v>1776</v>
      </c>
      <c r="D198" s="38" t="s">
        <v>1564</v>
      </c>
      <c r="E198" s="7">
        <v>41662</v>
      </c>
      <c r="F198" s="7">
        <f>F8</f>
        <v>44653</v>
      </c>
      <c r="G198" s="13"/>
      <c r="H198" s="8">
        <f>EDATE(F198-1,1)</f>
        <v>44682</v>
      </c>
      <c r="I198" s="11">
        <f t="shared" ca="1" si="23"/>
        <v>5</v>
      </c>
      <c r="J198" s="9" t="str">
        <f t="shared" ca="1" si="24"/>
        <v>NOT DUE</v>
      </c>
      <c r="K198" s="31"/>
      <c r="L198" s="10"/>
    </row>
    <row r="199" spans="1:12" ht="27.6" x14ac:dyDescent="0.3">
      <c r="A199" s="9" t="s">
        <v>2173</v>
      </c>
      <c r="B199" s="37" t="s">
        <v>1769</v>
      </c>
      <c r="C199" s="52" t="s">
        <v>1776</v>
      </c>
      <c r="D199" s="38" t="s">
        <v>1683</v>
      </c>
      <c r="E199" s="7">
        <v>41662</v>
      </c>
      <c r="F199" s="7">
        <f>F28</f>
        <v>44467</v>
      </c>
      <c r="G199" s="13"/>
      <c r="H199" s="8">
        <f>DATE(YEAR(F199)+1,MONTH(F199),DAY(F199)-1)</f>
        <v>44831</v>
      </c>
      <c r="I199" s="11">
        <f t="shared" ca="1" si="23"/>
        <v>154</v>
      </c>
      <c r="J199" s="9" t="str">
        <f t="shared" ca="1" si="24"/>
        <v>NOT DUE</v>
      </c>
      <c r="K199" s="31"/>
      <c r="L199" s="10"/>
    </row>
    <row r="200" spans="1:12" ht="27.6" x14ac:dyDescent="0.3">
      <c r="A200" s="9" t="s">
        <v>2174</v>
      </c>
      <c r="B200" s="37" t="s">
        <v>1769</v>
      </c>
      <c r="C200" s="52" t="s">
        <v>1777</v>
      </c>
      <c r="D200" s="38" t="s">
        <v>1684</v>
      </c>
      <c r="E200" s="7">
        <v>41662</v>
      </c>
      <c r="F200" s="7">
        <f>F29</f>
        <v>43745</v>
      </c>
      <c r="G200" s="13"/>
      <c r="H200" s="8">
        <f>DATE(YEAR(F200)+5,MONTH(F200),DAY(F200)-1)</f>
        <v>45571</v>
      </c>
      <c r="I200" s="11">
        <f t="shared" ca="1" si="23"/>
        <v>894</v>
      </c>
      <c r="J200" s="9" t="str">
        <f t="shared" ca="1" si="24"/>
        <v>NOT DUE</v>
      </c>
      <c r="K200" s="31"/>
      <c r="L200" s="10"/>
    </row>
    <row r="201" spans="1:12" ht="27.6" x14ac:dyDescent="0.3">
      <c r="A201" s="9" t="s">
        <v>2175</v>
      </c>
      <c r="B201" s="39" t="s">
        <v>1769</v>
      </c>
      <c r="C201" s="51" t="s">
        <v>1776</v>
      </c>
      <c r="D201" s="36" t="s">
        <v>1564</v>
      </c>
      <c r="E201" s="7">
        <v>41662</v>
      </c>
      <c r="F201" s="7">
        <f>F8</f>
        <v>44653</v>
      </c>
      <c r="G201" s="13"/>
      <c r="H201" s="8">
        <f>EDATE(F201-1,1)</f>
        <v>44682</v>
      </c>
      <c r="I201" s="11">
        <f t="shared" ca="1" si="23"/>
        <v>5</v>
      </c>
      <c r="J201" s="9" t="str">
        <f t="shared" ca="1" si="24"/>
        <v>NOT DUE</v>
      </c>
      <c r="K201" s="31"/>
      <c r="L201" s="34"/>
    </row>
    <row r="202" spans="1:12" ht="27.6" x14ac:dyDescent="0.3">
      <c r="A202" s="9" t="s">
        <v>2176</v>
      </c>
      <c r="B202" s="39" t="s">
        <v>1769</v>
      </c>
      <c r="C202" s="51" t="s">
        <v>1776</v>
      </c>
      <c r="D202" s="36" t="s">
        <v>1683</v>
      </c>
      <c r="E202" s="7">
        <v>41662</v>
      </c>
      <c r="F202" s="7">
        <f>F28</f>
        <v>44467</v>
      </c>
      <c r="G202" s="13"/>
      <c r="H202" s="8">
        <f>DATE(YEAR(F202)+1,MONTH(F202),DAY(F202)-1)</f>
        <v>44831</v>
      </c>
      <c r="I202" s="11">
        <f t="shared" ca="1" si="23"/>
        <v>154</v>
      </c>
      <c r="J202" s="9" t="str">
        <f t="shared" ca="1" si="24"/>
        <v>NOT DUE</v>
      </c>
      <c r="K202" s="31"/>
      <c r="L202" s="10"/>
    </row>
    <row r="203" spans="1:12" ht="27.6" x14ac:dyDescent="0.3">
      <c r="A203" s="9" t="s">
        <v>2177</v>
      </c>
      <c r="B203" s="39" t="s">
        <v>1769</v>
      </c>
      <c r="C203" s="51" t="s">
        <v>1777</v>
      </c>
      <c r="D203" s="36" t="s">
        <v>1684</v>
      </c>
      <c r="E203" s="7">
        <v>41662</v>
      </c>
      <c r="F203" s="7">
        <f>F29</f>
        <v>43745</v>
      </c>
      <c r="G203" s="13"/>
      <c r="H203" s="8">
        <f>DATE(YEAR(F203)+5,MONTH(F203),DAY(F203)-1)</f>
        <v>45571</v>
      </c>
      <c r="I203" s="11">
        <f t="shared" ca="1" si="23"/>
        <v>894</v>
      </c>
      <c r="J203" s="9" t="str">
        <f t="shared" ca="1" si="24"/>
        <v>NOT DUE</v>
      </c>
      <c r="K203" s="31"/>
      <c r="L203" s="10" t="s">
        <v>2290</v>
      </c>
    </row>
    <row r="204" spans="1:12" ht="41.4" x14ac:dyDescent="0.3">
      <c r="A204" s="9" t="s">
        <v>2178</v>
      </c>
      <c r="B204" s="37" t="s">
        <v>1780</v>
      </c>
      <c r="C204" s="52" t="s">
        <v>1778</v>
      </c>
      <c r="D204" s="38" t="s">
        <v>1564</v>
      </c>
      <c r="E204" s="7">
        <v>41662</v>
      </c>
      <c r="F204" s="7">
        <f>F8</f>
        <v>44653</v>
      </c>
      <c r="G204" s="13"/>
      <c r="H204" s="8">
        <f>EDATE(F204-1,1)</f>
        <v>44682</v>
      </c>
      <c r="I204" s="11">
        <f t="shared" ca="1" si="23"/>
        <v>5</v>
      </c>
      <c r="J204" s="9" t="str">
        <f t="shared" ca="1" si="24"/>
        <v>NOT DUE</v>
      </c>
      <c r="K204" s="31"/>
      <c r="L204" s="10"/>
    </row>
    <row r="205" spans="1:12" ht="41.4" x14ac:dyDescent="0.3">
      <c r="A205" s="9" t="s">
        <v>2179</v>
      </c>
      <c r="B205" s="37" t="s">
        <v>1780</v>
      </c>
      <c r="C205" s="52" t="s">
        <v>1778</v>
      </c>
      <c r="D205" s="38" t="s">
        <v>1683</v>
      </c>
      <c r="E205" s="7">
        <v>41662</v>
      </c>
      <c r="F205" s="7">
        <v>44470</v>
      </c>
      <c r="G205" s="13"/>
      <c r="H205" s="8">
        <f>DATE(YEAR(F205)+1,MONTH(F205),DAY(F205)-1)</f>
        <v>44834</v>
      </c>
      <c r="I205" s="11">
        <f t="shared" ca="1" si="23"/>
        <v>157</v>
      </c>
      <c r="J205" s="9" t="str">
        <f t="shared" ca="1" si="24"/>
        <v>NOT DUE</v>
      </c>
      <c r="K205" s="31"/>
      <c r="L205" s="10" t="s">
        <v>3242</v>
      </c>
    </row>
    <row r="206" spans="1:12" ht="41.4" x14ac:dyDescent="0.3">
      <c r="A206" s="9" t="s">
        <v>2180</v>
      </c>
      <c r="B206" s="37" t="s">
        <v>1780</v>
      </c>
      <c r="C206" s="52" t="s">
        <v>1779</v>
      </c>
      <c r="D206" s="38" t="s">
        <v>1684</v>
      </c>
      <c r="E206" s="7">
        <v>41662</v>
      </c>
      <c r="F206" s="7">
        <v>44180</v>
      </c>
      <c r="G206" s="13"/>
      <c r="H206" s="8">
        <f>DATE(YEAR(F206)+5,MONTH(F206),DAY(F206)-1)</f>
        <v>46005</v>
      </c>
      <c r="I206" s="11">
        <f t="shared" ca="1" si="23"/>
        <v>1328</v>
      </c>
      <c r="J206" s="9" t="str">
        <f t="shared" ca="1" si="24"/>
        <v>NOT DUE</v>
      </c>
      <c r="K206" s="31"/>
      <c r="L206" s="10"/>
    </row>
    <row r="207" spans="1:12" ht="41.4" x14ac:dyDescent="0.3">
      <c r="A207" s="9" t="s">
        <v>2181</v>
      </c>
      <c r="B207" s="35" t="s">
        <v>1780</v>
      </c>
      <c r="C207" s="51" t="s">
        <v>1781</v>
      </c>
      <c r="D207" s="36" t="s">
        <v>1564</v>
      </c>
      <c r="E207" s="7">
        <v>41662</v>
      </c>
      <c r="F207" s="7">
        <f>F8</f>
        <v>44653</v>
      </c>
      <c r="G207" s="13"/>
      <c r="H207" s="8">
        <f>EDATE(F207-1,1)</f>
        <v>44682</v>
      </c>
      <c r="I207" s="11">
        <f t="shared" ca="1" si="23"/>
        <v>5</v>
      </c>
      <c r="J207" s="9" t="str">
        <f t="shared" ca="1" si="24"/>
        <v>NOT DUE</v>
      </c>
      <c r="K207" s="31"/>
      <c r="L207" s="10"/>
    </row>
    <row r="208" spans="1:12" ht="41.4" x14ac:dyDescent="0.3">
      <c r="A208" s="9" t="s">
        <v>2182</v>
      </c>
      <c r="B208" s="35" t="s">
        <v>1780</v>
      </c>
      <c r="C208" s="51" t="s">
        <v>1781</v>
      </c>
      <c r="D208" s="36" t="s">
        <v>1683</v>
      </c>
      <c r="E208" s="7">
        <v>41662</v>
      </c>
      <c r="F208" s="7">
        <v>44470</v>
      </c>
      <c r="G208" s="13"/>
      <c r="H208" s="8">
        <f>DATE(YEAR(F208)+1,MONTH(F208),DAY(F208)-1)</f>
        <v>44834</v>
      </c>
      <c r="I208" s="11">
        <f t="shared" ca="1" si="23"/>
        <v>157</v>
      </c>
      <c r="J208" s="9" t="str">
        <f t="shared" ca="1" si="24"/>
        <v>NOT DUE</v>
      </c>
      <c r="K208" s="31"/>
      <c r="L208" s="10" t="s">
        <v>3242</v>
      </c>
    </row>
    <row r="209" spans="1:12" ht="41.4" x14ac:dyDescent="0.3">
      <c r="A209" s="9" t="s">
        <v>2183</v>
      </c>
      <c r="B209" s="35" t="s">
        <v>1780</v>
      </c>
      <c r="C209" s="51" t="s">
        <v>1782</v>
      </c>
      <c r="D209" s="36" t="s">
        <v>1684</v>
      </c>
      <c r="E209" s="7">
        <v>41662</v>
      </c>
      <c r="F209" s="7">
        <v>44180</v>
      </c>
      <c r="G209" s="13"/>
      <c r="H209" s="8">
        <f>DATE(YEAR(F209)+5,MONTH(F209),DAY(F209)-1)</f>
        <v>46005</v>
      </c>
      <c r="I209" s="11">
        <f t="shared" ca="1" si="23"/>
        <v>1328</v>
      </c>
      <c r="J209" s="9" t="str">
        <f t="shared" ca="1" si="24"/>
        <v>NOT DUE</v>
      </c>
      <c r="K209" s="31"/>
      <c r="L209" s="34"/>
    </row>
    <row r="210" spans="1:12" x14ac:dyDescent="0.3">
      <c r="A210" s="111"/>
    </row>
    <row r="211" spans="1:12" x14ac:dyDescent="0.3">
      <c r="A211" s="111"/>
    </row>
    <row r="212" spans="1:12" x14ac:dyDescent="0.3">
      <c r="A212" s="111"/>
    </row>
    <row r="213" spans="1:12" x14ac:dyDescent="0.3">
      <c r="A213" s="111"/>
      <c r="B213" s="112" t="s">
        <v>2808</v>
      </c>
      <c r="C213" s="113"/>
      <c r="D213" s="117" t="s">
        <v>2807</v>
      </c>
      <c r="H213" s="112" t="s">
        <v>2806</v>
      </c>
      <c r="I213" s="114"/>
    </row>
    <row r="214" spans="1:12" x14ac:dyDescent="0.3">
      <c r="A214" s="111"/>
      <c r="E214" s="115"/>
      <c r="F214" s="115"/>
      <c r="I214" s="115"/>
      <c r="J214" s="115"/>
    </row>
    <row r="215" spans="1:12" x14ac:dyDescent="0.3">
      <c r="A215" s="111"/>
      <c r="C215" s="122" t="str">
        <f>'Life Saving Apparatus'!C25</f>
        <v>MARK ANTHONY INDIANO</v>
      </c>
      <c r="E215" s="149" t="str">
        <f>'Life Saving Apparatus'!E25:G25</f>
        <v>ELBERT F. NUFABLE</v>
      </c>
      <c r="F215" s="149"/>
      <c r="G215" s="149"/>
      <c r="I215" s="149" t="s">
        <v>3269</v>
      </c>
      <c r="J215" s="149"/>
      <c r="K215" s="149"/>
    </row>
    <row r="216" spans="1:12" x14ac:dyDescent="0.3">
      <c r="A216" s="111"/>
      <c r="C216" s="116" t="s">
        <v>3230</v>
      </c>
      <c r="E216" s="150" t="s">
        <v>2454</v>
      </c>
      <c r="F216" s="150"/>
      <c r="G216" s="150"/>
      <c r="I216" s="151" t="s">
        <v>2805</v>
      </c>
      <c r="J216" s="151"/>
      <c r="K216" s="151"/>
    </row>
    <row r="217" spans="1:12" x14ac:dyDescent="0.3">
      <c r="A217" s="111"/>
    </row>
  </sheetData>
  <sheetProtection selectLockedCells="1"/>
  <autoFilter ref="A7:L209" xr:uid="{00000000-0009-0000-0000-000028000000}"/>
  <mergeCells count="13">
    <mergeCell ref="E215:G215"/>
    <mergeCell ref="I215:K215"/>
    <mergeCell ref="E216:G216"/>
    <mergeCell ref="I216:K216"/>
    <mergeCell ref="A4:B4"/>
    <mergeCell ref="D4:E4"/>
    <mergeCell ref="A5:B5"/>
    <mergeCell ref="A1:B1"/>
    <mergeCell ref="D1:E1"/>
    <mergeCell ref="A2:B2"/>
    <mergeCell ref="D2:E2"/>
    <mergeCell ref="A3:B3"/>
    <mergeCell ref="D3:E3"/>
  </mergeCells>
  <conditionalFormatting sqref="J77:J80 J54 J151:J153 J30:J31 J8:J26">
    <cfRule type="cellIs" dxfId="152" priority="37" operator="equal">
      <formula>"overdue"</formula>
    </cfRule>
  </conditionalFormatting>
  <conditionalFormatting sqref="J55:J65">
    <cfRule type="cellIs" dxfId="151" priority="36" operator="equal">
      <formula>"overdue"</formula>
    </cfRule>
  </conditionalFormatting>
  <conditionalFormatting sqref="J43:J53">
    <cfRule type="cellIs" dxfId="150" priority="35" operator="equal">
      <formula>"overdue"</formula>
    </cfRule>
  </conditionalFormatting>
  <conditionalFormatting sqref="J32:J42">
    <cfRule type="cellIs" dxfId="149" priority="34" operator="equal">
      <formula>"overdue"</formula>
    </cfRule>
  </conditionalFormatting>
  <conditionalFormatting sqref="J66:J76">
    <cfRule type="cellIs" dxfId="148" priority="33" operator="equal">
      <formula>"overdue"</formula>
    </cfRule>
  </conditionalFormatting>
  <conditionalFormatting sqref="J95:J101">
    <cfRule type="cellIs" dxfId="147" priority="32" operator="equal">
      <formula>"overdue"</formula>
    </cfRule>
  </conditionalFormatting>
  <conditionalFormatting sqref="J88:J94">
    <cfRule type="cellIs" dxfId="146" priority="31" operator="equal">
      <formula>"overdue"</formula>
    </cfRule>
  </conditionalFormatting>
  <conditionalFormatting sqref="J81:J87">
    <cfRule type="cellIs" dxfId="145" priority="30" operator="equal">
      <formula>"overdue"</formula>
    </cfRule>
  </conditionalFormatting>
  <conditionalFormatting sqref="J144:J150">
    <cfRule type="cellIs" dxfId="144" priority="29" operator="equal">
      <formula>"overdue"</formula>
    </cfRule>
  </conditionalFormatting>
  <conditionalFormatting sqref="J137:J143">
    <cfRule type="cellIs" dxfId="143" priority="28" operator="equal">
      <formula>"overdue"</formula>
    </cfRule>
  </conditionalFormatting>
  <conditionalFormatting sqref="J130:J136">
    <cfRule type="cellIs" dxfId="142" priority="27" operator="equal">
      <formula>"overdue"</formula>
    </cfRule>
  </conditionalFormatting>
  <conditionalFormatting sqref="J123:J129">
    <cfRule type="cellIs" dxfId="141" priority="26" operator="equal">
      <formula>"overdue"</formula>
    </cfRule>
  </conditionalFormatting>
  <conditionalFormatting sqref="J116:J122">
    <cfRule type="cellIs" dxfId="140" priority="25" operator="equal">
      <formula>"overdue"</formula>
    </cfRule>
  </conditionalFormatting>
  <conditionalFormatting sqref="J109:J115">
    <cfRule type="cellIs" dxfId="139" priority="24" operator="equal">
      <formula>"overdue"</formula>
    </cfRule>
  </conditionalFormatting>
  <conditionalFormatting sqref="J102:J108">
    <cfRule type="cellIs" dxfId="138" priority="23" operator="equal">
      <formula>"overdue"</formula>
    </cfRule>
  </conditionalFormatting>
  <conditionalFormatting sqref="J206:J209">
    <cfRule type="cellIs" dxfId="137" priority="21" operator="equal">
      <formula>"overdue"</formula>
    </cfRule>
  </conditionalFormatting>
  <conditionalFormatting sqref="J202:J205">
    <cfRule type="cellIs" dxfId="136" priority="20" operator="equal">
      <formula>"overdue"</formula>
    </cfRule>
  </conditionalFormatting>
  <conditionalFormatting sqref="J198:J201">
    <cfRule type="cellIs" dxfId="135" priority="19" operator="equal">
      <formula>"overdue"</formula>
    </cfRule>
  </conditionalFormatting>
  <conditionalFormatting sqref="J194:J197">
    <cfRule type="cellIs" dxfId="134" priority="18" operator="equal">
      <formula>"overdue"</formula>
    </cfRule>
  </conditionalFormatting>
  <conditionalFormatting sqref="J190:J193">
    <cfRule type="cellIs" dxfId="133" priority="17" operator="equal">
      <formula>"overdue"</formula>
    </cfRule>
  </conditionalFormatting>
  <conditionalFormatting sqref="J186:J189">
    <cfRule type="cellIs" dxfId="132" priority="16" operator="equal">
      <formula>"overdue"</formula>
    </cfRule>
  </conditionalFormatting>
  <conditionalFormatting sqref="J182:J185">
    <cfRule type="cellIs" dxfId="131" priority="15" operator="equal">
      <formula>"overdue"</formula>
    </cfRule>
  </conditionalFormatting>
  <conditionalFormatting sqref="J178:J181">
    <cfRule type="cellIs" dxfId="130" priority="14" operator="equal">
      <formula>"overdue"</formula>
    </cfRule>
  </conditionalFormatting>
  <conditionalFormatting sqref="J174:J177">
    <cfRule type="cellIs" dxfId="129" priority="13" operator="equal">
      <formula>"overdue"</formula>
    </cfRule>
  </conditionalFormatting>
  <conditionalFormatting sqref="J170:J173">
    <cfRule type="cellIs" dxfId="128" priority="12" operator="equal">
      <formula>"overdue"</formula>
    </cfRule>
  </conditionalFormatting>
  <conditionalFormatting sqref="J166:J169">
    <cfRule type="cellIs" dxfId="127" priority="11" operator="equal">
      <formula>"overdue"</formula>
    </cfRule>
  </conditionalFormatting>
  <conditionalFormatting sqref="J162:J165">
    <cfRule type="cellIs" dxfId="126" priority="10" operator="equal">
      <formula>"overdue"</formula>
    </cfRule>
  </conditionalFormatting>
  <conditionalFormatting sqref="J158:J161">
    <cfRule type="cellIs" dxfId="125" priority="9" operator="equal">
      <formula>"overdue"</formula>
    </cfRule>
  </conditionalFormatting>
  <conditionalFormatting sqref="J154:J157">
    <cfRule type="cellIs" dxfId="124" priority="8" operator="equal">
      <formula>"overdue"</formula>
    </cfRule>
  </conditionalFormatting>
  <conditionalFormatting sqref="J27">
    <cfRule type="cellIs" dxfId="123" priority="5" operator="equal">
      <formula>"overdue"</formula>
    </cfRule>
  </conditionalFormatting>
  <conditionalFormatting sqref="J28">
    <cfRule type="cellIs" dxfId="122" priority="4" operator="equal">
      <formula>"overdue"</formula>
    </cfRule>
  </conditionalFormatting>
  <conditionalFormatting sqref="J29">
    <cfRule type="cellIs" dxfId="121" priority="3" operator="equal">
      <formula>"overdue"</formula>
    </cfRule>
  </conditionalFormatting>
  <pageMargins left="0.7" right="0.7" top="0.75" bottom="0.75" header="0.3" footer="0.3"/>
  <pageSetup paperSize="9" scale="63" orientation="landscape" r:id="rId1"/>
  <ignoredErrors>
    <ignoredError sqref="F12:F16 F19:F27 F30:F204 F207" unlockedFormula="1"/>
    <ignoredError sqref="H17" formula="1"/>
  </ignoredError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F0"/>
  </sheetPr>
  <dimension ref="A1:L27"/>
  <sheetViews>
    <sheetView topLeftCell="B7" workbookViewId="0">
      <selection activeCell="K19" sqref="K1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1520</v>
      </c>
      <c r="D3" s="148" t="s">
        <v>8</v>
      </c>
      <c r="E3" s="148"/>
      <c r="F3" s="3" t="s">
        <v>2472</v>
      </c>
    </row>
    <row r="4" spans="1:12" ht="18" customHeight="1" x14ac:dyDescent="0.3">
      <c r="A4" s="147" t="s">
        <v>21</v>
      </c>
      <c r="B4" s="147"/>
      <c r="C4" s="17"/>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2473</v>
      </c>
      <c r="B8" s="31" t="s">
        <v>1568</v>
      </c>
      <c r="C8" s="31" t="s">
        <v>1839</v>
      </c>
      <c r="D8" s="20" t="s">
        <v>1629</v>
      </c>
      <c r="E8" s="7">
        <v>41662</v>
      </c>
      <c r="F8" s="7">
        <v>44557</v>
      </c>
      <c r="G8" s="13"/>
      <c r="H8" s="8">
        <f t="shared" ref="H8:H19" si="0">DATE(YEAR(F8),MONTH(F8)+6,DAY(F8)-1)</f>
        <v>44738</v>
      </c>
      <c r="I8" s="11">
        <f t="shared" ref="I8" ca="1" si="1">IF(ISBLANK(H8),"",H8-DATE(YEAR(NOW()),MONTH(NOW()),DAY(NOW())))</f>
        <v>61</v>
      </c>
      <c r="J8" s="9" t="str">
        <f t="shared" ref="J8" ca="1" si="2">IF(I8="","",IF(I8&lt;0,"OVERDUE","NOT DUE"))</f>
        <v>NOT DUE</v>
      </c>
      <c r="K8" s="31"/>
      <c r="L8" s="109" t="s">
        <v>3279</v>
      </c>
    </row>
    <row r="9" spans="1:12" ht="27.6" x14ac:dyDescent="0.3">
      <c r="A9" s="9" t="s">
        <v>2474</v>
      </c>
      <c r="B9" s="31" t="s">
        <v>1569</v>
      </c>
      <c r="C9" s="31" t="s">
        <v>1839</v>
      </c>
      <c r="D9" s="20" t="s">
        <v>1629</v>
      </c>
      <c r="E9" s="7">
        <v>41662</v>
      </c>
      <c r="F9" s="7">
        <f t="shared" ref="F9:F19" si="3">F8</f>
        <v>44557</v>
      </c>
      <c r="G9" s="13"/>
      <c r="H9" s="8">
        <f t="shared" si="0"/>
        <v>44738</v>
      </c>
      <c r="I9" s="11">
        <f t="shared" ref="I9:I17" ca="1" si="4">IF(ISBLANK(H9),"",H9-DATE(YEAR(NOW()),MONTH(NOW()),DAY(NOW())))</f>
        <v>61</v>
      </c>
      <c r="J9" s="9" t="str">
        <f t="shared" ref="J9:J17" ca="1" si="5">IF(I9="","",IF(I9&lt;0,"OVERDUE","NOT DUE"))</f>
        <v>NOT DUE</v>
      </c>
      <c r="K9" s="31"/>
      <c r="L9" s="109" t="s">
        <v>3280</v>
      </c>
    </row>
    <row r="10" spans="1:12" ht="27.6" x14ac:dyDescent="0.3">
      <c r="A10" s="9" t="s">
        <v>2475</v>
      </c>
      <c r="B10" s="31" t="s">
        <v>1571</v>
      </c>
      <c r="C10" s="31" t="s">
        <v>1839</v>
      </c>
      <c r="D10" s="20" t="s">
        <v>1629</v>
      </c>
      <c r="E10" s="7">
        <v>41662</v>
      </c>
      <c r="F10" s="7">
        <f t="shared" si="3"/>
        <v>44557</v>
      </c>
      <c r="G10" s="13"/>
      <c r="H10" s="8">
        <f t="shared" si="0"/>
        <v>44738</v>
      </c>
      <c r="I10" s="11">
        <f t="shared" ca="1" si="4"/>
        <v>61</v>
      </c>
      <c r="J10" s="9" t="str">
        <f t="shared" ca="1" si="5"/>
        <v>NOT DUE</v>
      </c>
      <c r="K10" s="31"/>
      <c r="L10" s="34"/>
    </row>
    <row r="11" spans="1:12" ht="27.6" x14ac:dyDescent="0.3">
      <c r="A11" s="9" t="s">
        <v>2476</v>
      </c>
      <c r="B11" s="31" t="s">
        <v>1570</v>
      </c>
      <c r="C11" s="31" t="s">
        <v>1839</v>
      </c>
      <c r="D11" s="20" t="s">
        <v>1629</v>
      </c>
      <c r="E11" s="7">
        <v>41662</v>
      </c>
      <c r="F11" s="7">
        <f t="shared" si="3"/>
        <v>44557</v>
      </c>
      <c r="G11" s="13"/>
      <c r="H11" s="8">
        <f t="shared" si="0"/>
        <v>44738</v>
      </c>
      <c r="I11" s="11">
        <f t="shared" ca="1" si="4"/>
        <v>61</v>
      </c>
      <c r="J11" s="9" t="str">
        <f t="shared" ca="1" si="5"/>
        <v>NOT DUE</v>
      </c>
      <c r="K11" s="31"/>
      <c r="L11" s="10"/>
    </row>
    <row r="12" spans="1:12" ht="27.6" x14ac:dyDescent="0.3">
      <c r="A12" s="9" t="s">
        <v>2477</v>
      </c>
      <c r="B12" s="31" t="s">
        <v>1572</v>
      </c>
      <c r="C12" s="31" t="s">
        <v>1839</v>
      </c>
      <c r="D12" s="20" t="s">
        <v>1629</v>
      </c>
      <c r="E12" s="7">
        <v>41662</v>
      </c>
      <c r="F12" s="7">
        <f t="shared" si="3"/>
        <v>44557</v>
      </c>
      <c r="G12" s="13"/>
      <c r="H12" s="8">
        <f t="shared" si="0"/>
        <v>44738</v>
      </c>
      <c r="I12" s="11">
        <f t="shared" ca="1" si="4"/>
        <v>61</v>
      </c>
      <c r="J12" s="9" t="str">
        <f t="shared" ca="1" si="5"/>
        <v>NOT DUE</v>
      </c>
      <c r="K12" s="31"/>
      <c r="L12" s="10"/>
    </row>
    <row r="13" spans="1:12" ht="27.6" x14ac:dyDescent="0.3">
      <c r="A13" s="9" t="s">
        <v>2478</v>
      </c>
      <c r="B13" s="31" t="s">
        <v>1573</v>
      </c>
      <c r="C13" s="31" t="s">
        <v>1839</v>
      </c>
      <c r="D13" s="20" t="s">
        <v>1629</v>
      </c>
      <c r="E13" s="7">
        <v>41662</v>
      </c>
      <c r="F13" s="7">
        <f t="shared" si="3"/>
        <v>44557</v>
      </c>
      <c r="G13" s="13"/>
      <c r="H13" s="8">
        <f t="shared" si="0"/>
        <v>44738</v>
      </c>
      <c r="I13" s="11">
        <f t="shared" ca="1" si="4"/>
        <v>61</v>
      </c>
      <c r="J13" s="9" t="str">
        <f t="shared" ca="1" si="5"/>
        <v>NOT DUE</v>
      </c>
      <c r="K13" s="31"/>
      <c r="L13" s="10"/>
    </row>
    <row r="14" spans="1:12" ht="27.6" x14ac:dyDescent="0.3">
      <c r="A14" s="9" t="s">
        <v>2479</v>
      </c>
      <c r="B14" s="31" t="s">
        <v>1523</v>
      </c>
      <c r="C14" s="31" t="s">
        <v>1839</v>
      </c>
      <c r="D14" s="20" t="s">
        <v>1629</v>
      </c>
      <c r="E14" s="7">
        <v>41662</v>
      </c>
      <c r="F14" s="7">
        <f t="shared" si="3"/>
        <v>44557</v>
      </c>
      <c r="G14" s="13"/>
      <c r="H14" s="8">
        <f t="shared" si="0"/>
        <v>44738</v>
      </c>
      <c r="I14" s="11">
        <f t="shared" ca="1" si="4"/>
        <v>61</v>
      </c>
      <c r="J14" s="9" t="str">
        <f t="shared" ca="1" si="5"/>
        <v>NOT DUE</v>
      </c>
      <c r="K14" s="31"/>
      <c r="L14" s="10"/>
    </row>
    <row r="15" spans="1:12" ht="27.6" x14ac:dyDescent="0.3">
      <c r="A15" s="9" t="s">
        <v>2480</v>
      </c>
      <c r="B15" s="31" t="s">
        <v>1574</v>
      </c>
      <c r="C15" s="31" t="s">
        <v>1839</v>
      </c>
      <c r="D15" s="20" t="s">
        <v>1629</v>
      </c>
      <c r="E15" s="7">
        <v>41662</v>
      </c>
      <c r="F15" s="7">
        <f t="shared" si="3"/>
        <v>44557</v>
      </c>
      <c r="G15" s="13"/>
      <c r="H15" s="8">
        <f t="shared" si="0"/>
        <v>44738</v>
      </c>
      <c r="I15" s="11">
        <f t="shared" ca="1" si="4"/>
        <v>61</v>
      </c>
      <c r="J15" s="9" t="str">
        <f t="shared" ca="1" si="5"/>
        <v>NOT DUE</v>
      </c>
      <c r="K15" s="31"/>
      <c r="L15" s="10"/>
    </row>
    <row r="16" spans="1:12" ht="27.6" x14ac:dyDescent="0.3">
      <c r="A16" s="9" t="s">
        <v>2481</v>
      </c>
      <c r="B16" s="31" t="s">
        <v>1521</v>
      </c>
      <c r="C16" s="31" t="s">
        <v>1839</v>
      </c>
      <c r="D16" s="20" t="s">
        <v>1629</v>
      </c>
      <c r="E16" s="7">
        <v>41662</v>
      </c>
      <c r="F16" s="7">
        <f t="shared" si="3"/>
        <v>44557</v>
      </c>
      <c r="G16" s="13"/>
      <c r="H16" s="8">
        <f t="shared" si="0"/>
        <v>44738</v>
      </c>
      <c r="I16" s="11">
        <f t="shared" ca="1" si="4"/>
        <v>61</v>
      </c>
      <c r="J16" s="9" t="str">
        <f t="shared" ca="1" si="5"/>
        <v>NOT DUE</v>
      </c>
      <c r="K16" s="31"/>
      <c r="L16" s="10"/>
    </row>
    <row r="17" spans="1:12" ht="27.6" x14ac:dyDescent="0.3">
      <c r="A17" s="9" t="s">
        <v>2482</v>
      </c>
      <c r="B17" s="31" t="s">
        <v>1575</v>
      </c>
      <c r="C17" s="31" t="s">
        <v>1839</v>
      </c>
      <c r="D17" s="20" t="s">
        <v>1629</v>
      </c>
      <c r="E17" s="7">
        <v>41662</v>
      </c>
      <c r="F17" s="7">
        <f t="shared" si="3"/>
        <v>44557</v>
      </c>
      <c r="G17" s="13"/>
      <c r="H17" s="8">
        <f t="shared" si="0"/>
        <v>44738</v>
      </c>
      <c r="I17" s="11">
        <f t="shared" ca="1" si="4"/>
        <v>61</v>
      </c>
      <c r="J17" s="9" t="str">
        <f t="shared" ca="1" si="5"/>
        <v>NOT DUE</v>
      </c>
      <c r="K17" s="31"/>
      <c r="L17" s="10"/>
    </row>
    <row r="18" spans="1:12" ht="27.6" x14ac:dyDescent="0.3">
      <c r="A18" s="9" t="s">
        <v>2483</v>
      </c>
      <c r="B18" s="31" t="s">
        <v>1838</v>
      </c>
      <c r="C18" s="31" t="s">
        <v>1839</v>
      </c>
      <c r="D18" s="20" t="s">
        <v>1629</v>
      </c>
      <c r="E18" s="7">
        <v>41662</v>
      </c>
      <c r="F18" s="7">
        <f t="shared" si="3"/>
        <v>44557</v>
      </c>
      <c r="G18" s="13"/>
      <c r="H18" s="8">
        <f t="shared" si="0"/>
        <v>44738</v>
      </c>
      <c r="I18" s="11">
        <f t="shared" ref="I18" ca="1" si="6">IF(ISBLANK(H18),"",H18-DATE(YEAR(NOW()),MONTH(NOW()),DAY(NOW())))</f>
        <v>61</v>
      </c>
      <c r="J18" s="9" t="str">
        <f t="shared" ref="J18" ca="1" si="7">IF(I18="","",IF(I18&lt;0,"OVERDUE","NOT DUE"))</f>
        <v>NOT DUE</v>
      </c>
      <c r="K18" s="31"/>
      <c r="L18" s="10"/>
    </row>
    <row r="19" spans="1:12" ht="27" customHeight="1" x14ac:dyDescent="0.3">
      <c r="A19" s="9" t="s">
        <v>3151</v>
      </c>
      <c r="B19" s="31" t="s">
        <v>3152</v>
      </c>
      <c r="C19" s="31" t="s">
        <v>1839</v>
      </c>
      <c r="D19" s="20" t="s">
        <v>1629</v>
      </c>
      <c r="E19" s="7">
        <v>41662</v>
      </c>
      <c r="F19" s="7">
        <f t="shared" si="3"/>
        <v>44557</v>
      </c>
      <c r="G19" s="13"/>
      <c r="H19" s="8">
        <f t="shared" si="0"/>
        <v>44738</v>
      </c>
      <c r="I19" s="11">
        <f t="shared" ref="I19" ca="1" si="8">IF(ISBLANK(H19),"",H19-DATE(YEAR(NOW()),MONTH(NOW()),DAY(NOW())))</f>
        <v>61</v>
      </c>
      <c r="J19" s="9" t="str">
        <f t="shared" ref="J19" ca="1" si="9">IF(I19="","",IF(I19&lt;0,"OVERDUE","NOT DUE"))</f>
        <v>NOT DUE</v>
      </c>
      <c r="K19" s="31"/>
      <c r="L19" s="10"/>
    </row>
    <row r="20" spans="1:12" x14ac:dyDescent="0.3">
      <c r="A20" s="111"/>
    </row>
    <row r="21" spans="1:12" x14ac:dyDescent="0.3">
      <c r="A21" s="111"/>
    </row>
    <row r="22" spans="1:12" x14ac:dyDescent="0.3">
      <c r="A22" s="111"/>
    </row>
    <row r="23" spans="1:12" x14ac:dyDescent="0.3">
      <c r="A23" s="111"/>
      <c r="B23" s="112" t="s">
        <v>2808</v>
      </c>
      <c r="C23" s="113"/>
      <c r="D23" s="117" t="s">
        <v>2807</v>
      </c>
      <c r="H23" s="112" t="s">
        <v>2806</v>
      </c>
      <c r="I23" s="114"/>
    </row>
    <row r="24" spans="1:12" x14ac:dyDescent="0.3">
      <c r="A24" s="111"/>
      <c r="E24" s="115"/>
      <c r="F24" s="115"/>
      <c r="I24" s="115"/>
      <c r="J24" s="115"/>
    </row>
    <row r="25" spans="1:12" x14ac:dyDescent="0.3">
      <c r="A25" s="111"/>
      <c r="C25" s="122" t="str">
        <f>'HC Emergcy Equipment'!C15</f>
        <v>ELBERT F. NUFABLE</v>
      </c>
      <c r="E25" s="149" t="str">
        <f>C25</f>
        <v>ELBERT F. NUFABLE</v>
      </c>
      <c r="F25" s="149"/>
      <c r="G25" s="149"/>
      <c r="I25" s="149" t="s">
        <v>3269</v>
      </c>
      <c r="J25" s="149"/>
      <c r="K25" s="149"/>
    </row>
    <row r="26" spans="1:12" x14ac:dyDescent="0.3">
      <c r="A26" s="111"/>
      <c r="C26" s="116" t="s">
        <v>3230</v>
      </c>
      <c r="E26" s="150" t="s">
        <v>2454</v>
      </c>
      <c r="F26" s="150"/>
      <c r="G26" s="150"/>
      <c r="I26" s="151" t="s">
        <v>2805</v>
      </c>
      <c r="J26" s="151"/>
      <c r="K26" s="151"/>
    </row>
    <row r="27" spans="1:12" x14ac:dyDescent="0.3">
      <c r="A27" s="111"/>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20" priority="2" operator="equal">
      <formula>"overdue"</formula>
    </cfRule>
  </conditionalFormatting>
  <conditionalFormatting sqref="J19">
    <cfRule type="cellIs" dxfId="119" priority="1" operator="equal">
      <formula>"overdue"</formula>
    </cfRule>
  </conditionalFormatting>
  <pageMargins left="0.7" right="0.7" top="0.75" bottom="0.75" header="0.3" footer="0.3"/>
  <pageSetup paperSize="9"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F0"/>
  </sheetPr>
  <dimension ref="A1:L27"/>
  <sheetViews>
    <sheetView topLeftCell="B22" workbookViewId="0">
      <selection activeCell="K16" sqref="K16"/>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1520</v>
      </c>
      <c r="D3" s="148" t="s">
        <v>8</v>
      </c>
      <c r="E3" s="148"/>
      <c r="F3" s="3" t="s">
        <v>2484</v>
      </c>
    </row>
    <row r="4" spans="1:12" ht="18" customHeight="1" x14ac:dyDescent="0.3">
      <c r="A4" s="147" t="s">
        <v>21</v>
      </c>
      <c r="B4" s="147"/>
      <c r="C4" s="17"/>
      <c r="D4" s="148" t="s">
        <v>9</v>
      </c>
      <c r="E4" s="148"/>
      <c r="F4" s="13"/>
    </row>
    <row r="5" spans="1:12" ht="18" customHeight="1" x14ac:dyDescent="0.3">
      <c r="A5" s="147" t="s">
        <v>22</v>
      </c>
      <c r="B5" s="147"/>
      <c r="C5" s="18"/>
      <c r="D5" s="24"/>
      <c r="E5" s="7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2485</v>
      </c>
      <c r="B8" s="31" t="s">
        <v>1568</v>
      </c>
      <c r="C8" s="31" t="s">
        <v>1839</v>
      </c>
      <c r="D8" s="20" t="s">
        <v>1629</v>
      </c>
      <c r="E8" s="7">
        <v>41662</v>
      </c>
      <c r="F8" s="7">
        <f>'No. 1 Cargo Hold'!F8</f>
        <v>44557</v>
      </c>
      <c r="G8" s="13"/>
      <c r="H8" s="8">
        <f t="shared" ref="H8:H19" si="0">DATE(YEAR(F8),MONTH(F8)+6,DAY(F8)-1)</f>
        <v>44738</v>
      </c>
      <c r="I8" s="11">
        <f t="shared" ref="I8:I19" ca="1" si="1">IF(ISBLANK(H8),"",H8-DATE(YEAR(NOW()),MONTH(NOW()),DAY(NOW())))</f>
        <v>61</v>
      </c>
      <c r="J8" s="9" t="str">
        <f t="shared" ref="J8:J19" ca="1" si="2">IF(I8="","",IF(I8&lt;0,"OVERDUE","NOT DUE"))</f>
        <v>NOT DUE</v>
      </c>
      <c r="K8" s="31"/>
      <c r="L8" s="109" t="s">
        <v>3279</v>
      </c>
    </row>
    <row r="9" spans="1:12" ht="27.6" x14ac:dyDescent="0.3">
      <c r="A9" s="9" t="s">
        <v>2486</v>
      </c>
      <c r="B9" s="31" t="s">
        <v>1569</v>
      </c>
      <c r="C9" s="31" t="s">
        <v>1839</v>
      </c>
      <c r="D9" s="20" t="s">
        <v>1629</v>
      </c>
      <c r="E9" s="7">
        <v>41662</v>
      </c>
      <c r="F9" s="7">
        <f t="shared" ref="F9:F19" si="3">F8</f>
        <v>44557</v>
      </c>
      <c r="G9" s="13"/>
      <c r="H9" s="8">
        <f t="shared" si="0"/>
        <v>44738</v>
      </c>
      <c r="I9" s="11">
        <f t="shared" ca="1" si="1"/>
        <v>61</v>
      </c>
      <c r="J9" s="9" t="str">
        <f t="shared" ca="1" si="2"/>
        <v>NOT DUE</v>
      </c>
      <c r="K9" s="31"/>
      <c r="L9" s="109" t="s">
        <v>3280</v>
      </c>
    </row>
    <row r="10" spans="1:12" ht="27.6" x14ac:dyDescent="0.3">
      <c r="A10" s="9" t="s">
        <v>2487</v>
      </c>
      <c r="B10" s="31" t="s">
        <v>1571</v>
      </c>
      <c r="C10" s="31" t="s">
        <v>1839</v>
      </c>
      <c r="D10" s="20" t="s">
        <v>1629</v>
      </c>
      <c r="E10" s="7">
        <v>41662</v>
      </c>
      <c r="F10" s="7">
        <f t="shared" si="3"/>
        <v>44557</v>
      </c>
      <c r="G10" s="13"/>
      <c r="H10" s="8">
        <f t="shared" si="0"/>
        <v>44738</v>
      </c>
      <c r="I10" s="11">
        <f t="shared" ca="1" si="1"/>
        <v>61</v>
      </c>
      <c r="J10" s="9" t="str">
        <f t="shared" ca="1" si="2"/>
        <v>NOT DUE</v>
      </c>
      <c r="K10" s="31"/>
      <c r="L10" s="34"/>
    </row>
    <row r="11" spans="1:12" ht="27.6" x14ac:dyDescent="0.3">
      <c r="A11" s="9" t="s">
        <v>2488</v>
      </c>
      <c r="B11" s="31" t="s">
        <v>1570</v>
      </c>
      <c r="C11" s="31" t="s">
        <v>1839</v>
      </c>
      <c r="D11" s="20" t="s">
        <v>1629</v>
      </c>
      <c r="E11" s="7">
        <v>41662</v>
      </c>
      <c r="F11" s="7">
        <f t="shared" si="3"/>
        <v>44557</v>
      </c>
      <c r="G11" s="13"/>
      <c r="H11" s="8">
        <f t="shared" si="0"/>
        <v>44738</v>
      </c>
      <c r="I11" s="11">
        <f t="shared" ca="1" si="1"/>
        <v>61</v>
      </c>
      <c r="J11" s="9" t="str">
        <f t="shared" ca="1" si="2"/>
        <v>NOT DUE</v>
      </c>
      <c r="K11" s="31"/>
      <c r="L11" s="10"/>
    </row>
    <row r="12" spans="1:12" ht="27.6" x14ac:dyDescent="0.3">
      <c r="A12" s="9" t="s">
        <v>2489</v>
      </c>
      <c r="B12" s="31" t="s">
        <v>1572</v>
      </c>
      <c r="C12" s="31" t="s">
        <v>1839</v>
      </c>
      <c r="D12" s="20" t="s">
        <v>1629</v>
      </c>
      <c r="E12" s="7">
        <v>41662</v>
      </c>
      <c r="F12" s="7">
        <f t="shared" si="3"/>
        <v>44557</v>
      </c>
      <c r="G12" s="13"/>
      <c r="H12" s="8">
        <f t="shared" si="0"/>
        <v>44738</v>
      </c>
      <c r="I12" s="11">
        <f t="shared" ca="1" si="1"/>
        <v>61</v>
      </c>
      <c r="J12" s="9" t="str">
        <f t="shared" ca="1" si="2"/>
        <v>NOT DUE</v>
      </c>
      <c r="K12" s="31"/>
      <c r="L12" s="10"/>
    </row>
    <row r="13" spans="1:12" ht="27.6" x14ac:dyDescent="0.3">
      <c r="A13" s="9" t="s">
        <v>2490</v>
      </c>
      <c r="B13" s="31" t="s">
        <v>1573</v>
      </c>
      <c r="C13" s="31" t="s">
        <v>1839</v>
      </c>
      <c r="D13" s="20" t="s">
        <v>1629</v>
      </c>
      <c r="E13" s="7">
        <v>41662</v>
      </c>
      <c r="F13" s="7">
        <f t="shared" si="3"/>
        <v>44557</v>
      </c>
      <c r="G13" s="13"/>
      <c r="H13" s="8">
        <f t="shared" si="0"/>
        <v>44738</v>
      </c>
      <c r="I13" s="11">
        <f t="shared" ca="1" si="1"/>
        <v>61</v>
      </c>
      <c r="J13" s="9" t="str">
        <f t="shared" ca="1" si="2"/>
        <v>NOT DUE</v>
      </c>
      <c r="K13" s="31"/>
      <c r="L13" s="10"/>
    </row>
    <row r="14" spans="1:12" ht="27.6" x14ac:dyDescent="0.3">
      <c r="A14" s="9" t="s">
        <v>2491</v>
      </c>
      <c r="B14" s="31" t="s">
        <v>1523</v>
      </c>
      <c r="C14" s="31" t="s">
        <v>1839</v>
      </c>
      <c r="D14" s="20" t="s">
        <v>1629</v>
      </c>
      <c r="E14" s="7">
        <v>41662</v>
      </c>
      <c r="F14" s="7">
        <f t="shared" si="3"/>
        <v>44557</v>
      </c>
      <c r="G14" s="13"/>
      <c r="H14" s="8">
        <f t="shared" si="0"/>
        <v>44738</v>
      </c>
      <c r="I14" s="11">
        <f t="shared" ca="1" si="1"/>
        <v>61</v>
      </c>
      <c r="J14" s="9" t="str">
        <f t="shared" ca="1" si="2"/>
        <v>NOT DUE</v>
      </c>
      <c r="K14" s="31"/>
      <c r="L14" s="10"/>
    </row>
    <row r="15" spans="1:12" ht="27.6" x14ac:dyDescent="0.3">
      <c r="A15" s="9" t="s">
        <v>2492</v>
      </c>
      <c r="B15" s="31" t="s">
        <v>1574</v>
      </c>
      <c r="C15" s="31" t="s">
        <v>1839</v>
      </c>
      <c r="D15" s="20" t="s">
        <v>1629</v>
      </c>
      <c r="E15" s="7">
        <v>41662</v>
      </c>
      <c r="F15" s="7">
        <f t="shared" si="3"/>
        <v>44557</v>
      </c>
      <c r="G15" s="13"/>
      <c r="H15" s="8">
        <f t="shared" si="0"/>
        <v>44738</v>
      </c>
      <c r="I15" s="11">
        <f t="shared" ca="1" si="1"/>
        <v>61</v>
      </c>
      <c r="J15" s="9" t="str">
        <f t="shared" ca="1" si="2"/>
        <v>NOT DUE</v>
      </c>
      <c r="K15" s="31"/>
      <c r="L15" s="10"/>
    </row>
    <row r="16" spans="1:12" ht="27.6" x14ac:dyDescent="0.3">
      <c r="A16" s="9" t="s">
        <v>2493</v>
      </c>
      <c r="B16" s="31" t="s">
        <v>1521</v>
      </c>
      <c r="C16" s="31" t="s">
        <v>1839</v>
      </c>
      <c r="D16" s="20" t="s">
        <v>1629</v>
      </c>
      <c r="E16" s="7">
        <v>41662</v>
      </c>
      <c r="F16" s="7">
        <f t="shared" si="3"/>
        <v>44557</v>
      </c>
      <c r="G16" s="13"/>
      <c r="H16" s="8">
        <f t="shared" si="0"/>
        <v>44738</v>
      </c>
      <c r="I16" s="11">
        <f t="shared" ca="1" si="1"/>
        <v>61</v>
      </c>
      <c r="J16" s="9" t="str">
        <f t="shared" ca="1" si="2"/>
        <v>NOT DUE</v>
      </c>
      <c r="K16" s="31"/>
      <c r="L16" s="10"/>
    </row>
    <row r="17" spans="1:12" ht="27.6" x14ac:dyDescent="0.3">
      <c r="A17" s="9" t="s">
        <v>2494</v>
      </c>
      <c r="B17" s="31" t="s">
        <v>1575</v>
      </c>
      <c r="C17" s="31" t="s">
        <v>1839</v>
      </c>
      <c r="D17" s="20" t="s">
        <v>1629</v>
      </c>
      <c r="E17" s="7">
        <v>41662</v>
      </c>
      <c r="F17" s="7">
        <f t="shared" si="3"/>
        <v>44557</v>
      </c>
      <c r="G17" s="13"/>
      <c r="H17" s="8">
        <f t="shared" si="0"/>
        <v>44738</v>
      </c>
      <c r="I17" s="11">
        <f t="shared" ca="1" si="1"/>
        <v>61</v>
      </c>
      <c r="J17" s="9" t="str">
        <f t="shared" ca="1" si="2"/>
        <v>NOT DUE</v>
      </c>
      <c r="K17" s="31"/>
      <c r="L17" s="10"/>
    </row>
    <row r="18" spans="1:12" ht="27.6" x14ac:dyDescent="0.3">
      <c r="A18" s="9" t="s">
        <v>2495</v>
      </c>
      <c r="B18" s="31" t="s">
        <v>1838</v>
      </c>
      <c r="C18" s="31" t="s">
        <v>1839</v>
      </c>
      <c r="D18" s="20" t="s">
        <v>1629</v>
      </c>
      <c r="E18" s="7">
        <v>41662</v>
      </c>
      <c r="F18" s="7">
        <f t="shared" si="3"/>
        <v>44557</v>
      </c>
      <c r="G18" s="13"/>
      <c r="H18" s="8">
        <f t="shared" si="0"/>
        <v>44738</v>
      </c>
      <c r="I18" s="11">
        <f t="shared" ca="1" si="1"/>
        <v>61</v>
      </c>
      <c r="J18" s="9" t="str">
        <f t="shared" ca="1" si="2"/>
        <v>NOT DUE</v>
      </c>
      <c r="K18" s="31"/>
      <c r="L18" s="10"/>
    </row>
    <row r="19" spans="1:12" ht="24" customHeight="1" x14ac:dyDescent="0.3">
      <c r="A19" s="9" t="s">
        <v>3153</v>
      </c>
      <c r="B19" s="31" t="s">
        <v>3152</v>
      </c>
      <c r="C19" s="31" t="s">
        <v>1839</v>
      </c>
      <c r="D19" s="20" t="s">
        <v>1629</v>
      </c>
      <c r="E19" s="7">
        <v>41662</v>
      </c>
      <c r="F19" s="7">
        <f t="shared" si="3"/>
        <v>44557</v>
      </c>
      <c r="G19" s="13"/>
      <c r="H19" s="8">
        <f t="shared" si="0"/>
        <v>44738</v>
      </c>
      <c r="I19" s="11">
        <f t="shared" ca="1" si="1"/>
        <v>61</v>
      </c>
      <c r="J19" s="9" t="str">
        <f t="shared" ca="1" si="2"/>
        <v>NOT DUE</v>
      </c>
      <c r="K19" s="31"/>
      <c r="L19" s="10"/>
    </row>
    <row r="20" spans="1:12" x14ac:dyDescent="0.3">
      <c r="A20" s="111"/>
    </row>
    <row r="21" spans="1:12" x14ac:dyDescent="0.3">
      <c r="A21" s="111"/>
    </row>
    <row r="22" spans="1:12" x14ac:dyDescent="0.3">
      <c r="A22" s="111"/>
    </row>
    <row r="23" spans="1:12" x14ac:dyDescent="0.3">
      <c r="A23" s="111"/>
      <c r="B23" s="112" t="s">
        <v>2808</v>
      </c>
      <c r="C23" s="113"/>
      <c r="D23" s="117" t="s">
        <v>2807</v>
      </c>
      <c r="H23" s="112" t="s">
        <v>2806</v>
      </c>
      <c r="I23" s="114"/>
    </row>
    <row r="24" spans="1:12" x14ac:dyDescent="0.3">
      <c r="A24" s="111"/>
      <c r="E24" s="115"/>
      <c r="F24" s="115"/>
      <c r="I24" s="115"/>
      <c r="J24" s="115"/>
    </row>
    <row r="25" spans="1:12" x14ac:dyDescent="0.3">
      <c r="A25" s="111"/>
      <c r="C25" s="122" t="str">
        <f>'No. 1 Cargo Hold'!C25</f>
        <v>ELBERT F. NUFABLE</v>
      </c>
      <c r="E25" s="149" t="str">
        <f>C25</f>
        <v>ELBERT F. NUFABLE</v>
      </c>
      <c r="F25" s="149"/>
      <c r="G25" s="149"/>
      <c r="I25" s="149" t="s">
        <v>3269</v>
      </c>
      <c r="J25" s="149"/>
      <c r="K25" s="149"/>
    </row>
    <row r="26" spans="1:12" x14ac:dyDescent="0.3">
      <c r="A26" s="111"/>
      <c r="C26" s="116" t="s">
        <v>3230</v>
      </c>
      <c r="E26" s="150" t="s">
        <v>2454</v>
      </c>
      <c r="F26" s="150"/>
      <c r="G26" s="150"/>
      <c r="I26" s="151" t="s">
        <v>2805</v>
      </c>
      <c r="J26" s="151"/>
      <c r="K26" s="151"/>
    </row>
    <row r="27" spans="1:12" x14ac:dyDescent="0.3">
      <c r="A27" s="111"/>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pageSetup paperSize="9"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F0"/>
  </sheetPr>
  <dimension ref="A1:L27"/>
  <sheetViews>
    <sheetView topLeftCell="A7" workbookViewId="0">
      <selection activeCell="C43" sqref="C43"/>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1520</v>
      </c>
      <c r="D3" s="148" t="s">
        <v>8</v>
      </c>
      <c r="E3" s="148"/>
      <c r="F3" s="3" t="s">
        <v>2496</v>
      </c>
    </row>
    <row r="4" spans="1:12" ht="18" customHeight="1" x14ac:dyDescent="0.3">
      <c r="A4" s="147" t="s">
        <v>21</v>
      </c>
      <c r="B4" s="147"/>
      <c r="C4" s="17"/>
      <c r="D4" s="148" t="s">
        <v>9</v>
      </c>
      <c r="E4" s="148"/>
      <c r="F4" s="13"/>
    </row>
    <row r="5" spans="1:12" ht="18" customHeight="1" x14ac:dyDescent="0.3">
      <c r="A5" s="147" t="s">
        <v>22</v>
      </c>
      <c r="B5" s="147"/>
      <c r="C5" s="18"/>
      <c r="D5" s="24"/>
      <c r="E5" s="7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2497</v>
      </c>
      <c r="B8" s="31" t="s">
        <v>1568</v>
      </c>
      <c r="C8" s="31" t="s">
        <v>1839</v>
      </c>
      <c r="D8" s="20" t="s">
        <v>1629</v>
      </c>
      <c r="E8" s="7">
        <v>41662</v>
      </c>
      <c r="F8" s="7">
        <f>'No. 2 Cargo Hold'!F8</f>
        <v>44557</v>
      </c>
      <c r="G8" s="13"/>
      <c r="H8" s="8">
        <f t="shared" ref="H8:H19" si="0">DATE(YEAR(F8),MONTH(F8)+6,DAY(F8)-1)</f>
        <v>44738</v>
      </c>
      <c r="I8" s="11">
        <f t="shared" ref="I8:I19" ca="1" si="1">IF(ISBLANK(H8),"",H8-DATE(YEAR(NOW()),MONTH(NOW()),DAY(NOW())))</f>
        <v>61</v>
      </c>
      <c r="J8" s="9" t="str">
        <f t="shared" ref="J8:J19" ca="1" si="2">IF(I8="","",IF(I8&lt;0,"OVERDUE","NOT DUE"))</f>
        <v>NOT DUE</v>
      </c>
      <c r="K8" s="31"/>
      <c r="L8" s="109" t="s">
        <v>3279</v>
      </c>
    </row>
    <row r="9" spans="1:12" ht="27.6" x14ac:dyDescent="0.3">
      <c r="A9" s="9" t="s">
        <v>2498</v>
      </c>
      <c r="B9" s="31" t="s">
        <v>1569</v>
      </c>
      <c r="C9" s="31" t="s">
        <v>1839</v>
      </c>
      <c r="D9" s="20" t="s">
        <v>1629</v>
      </c>
      <c r="E9" s="7">
        <v>41662</v>
      </c>
      <c r="F9" s="7">
        <f t="shared" ref="F9:F19" si="3">F8</f>
        <v>44557</v>
      </c>
      <c r="G9" s="13"/>
      <c r="H9" s="8">
        <f t="shared" si="0"/>
        <v>44738</v>
      </c>
      <c r="I9" s="11">
        <f t="shared" ca="1" si="1"/>
        <v>61</v>
      </c>
      <c r="J9" s="9" t="str">
        <f t="shared" ca="1" si="2"/>
        <v>NOT DUE</v>
      </c>
      <c r="K9" s="31"/>
      <c r="L9" s="109" t="s">
        <v>3280</v>
      </c>
    </row>
    <row r="10" spans="1:12" ht="27.6" x14ac:dyDescent="0.3">
      <c r="A10" s="9" t="s">
        <v>2499</v>
      </c>
      <c r="B10" s="31" t="s">
        <v>1571</v>
      </c>
      <c r="C10" s="31" t="s">
        <v>1839</v>
      </c>
      <c r="D10" s="20" t="s">
        <v>1629</v>
      </c>
      <c r="E10" s="7">
        <v>41662</v>
      </c>
      <c r="F10" s="7">
        <f t="shared" si="3"/>
        <v>44557</v>
      </c>
      <c r="G10" s="13"/>
      <c r="H10" s="8">
        <f t="shared" si="0"/>
        <v>44738</v>
      </c>
      <c r="I10" s="11">
        <f t="shared" ca="1" si="1"/>
        <v>61</v>
      </c>
      <c r="J10" s="9" t="str">
        <f t="shared" ca="1" si="2"/>
        <v>NOT DUE</v>
      </c>
      <c r="K10" s="31"/>
      <c r="L10" s="34"/>
    </row>
    <row r="11" spans="1:12" ht="27.6" x14ac:dyDescent="0.3">
      <c r="A11" s="9" t="s">
        <v>2500</v>
      </c>
      <c r="B11" s="31" t="s">
        <v>1570</v>
      </c>
      <c r="C11" s="31" t="s">
        <v>1839</v>
      </c>
      <c r="D11" s="20" t="s">
        <v>1629</v>
      </c>
      <c r="E11" s="7">
        <v>41662</v>
      </c>
      <c r="F11" s="7">
        <f t="shared" si="3"/>
        <v>44557</v>
      </c>
      <c r="G11" s="13"/>
      <c r="H11" s="8">
        <f t="shared" si="0"/>
        <v>44738</v>
      </c>
      <c r="I11" s="11">
        <f t="shared" ca="1" si="1"/>
        <v>61</v>
      </c>
      <c r="J11" s="9" t="str">
        <f t="shared" ca="1" si="2"/>
        <v>NOT DUE</v>
      </c>
      <c r="K11" s="31"/>
      <c r="L11" s="10"/>
    </row>
    <row r="12" spans="1:12" ht="27.6" x14ac:dyDescent="0.3">
      <c r="A12" s="9" t="s">
        <v>2501</v>
      </c>
      <c r="B12" s="31" t="s">
        <v>1572</v>
      </c>
      <c r="C12" s="31" t="s">
        <v>1839</v>
      </c>
      <c r="D12" s="20" t="s">
        <v>1629</v>
      </c>
      <c r="E12" s="7">
        <v>41662</v>
      </c>
      <c r="F12" s="7">
        <f t="shared" si="3"/>
        <v>44557</v>
      </c>
      <c r="G12" s="13"/>
      <c r="H12" s="8">
        <f t="shared" si="0"/>
        <v>44738</v>
      </c>
      <c r="I12" s="11">
        <f t="shared" ca="1" si="1"/>
        <v>61</v>
      </c>
      <c r="J12" s="9" t="str">
        <f t="shared" ca="1" si="2"/>
        <v>NOT DUE</v>
      </c>
      <c r="K12" s="31"/>
      <c r="L12" s="10"/>
    </row>
    <row r="13" spans="1:12" ht="27.6" x14ac:dyDescent="0.3">
      <c r="A13" s="9" t="s">
        <v>2502</v>
      </c>
      <c r="B13" s="31" t="s">
        <v>1573</v>
      </c>
      <c r="C13" s="31" t="s">
        <v>1839</v>
      </c>
      <c r="D13" s="20" t="s">
        <v>1629</v>
      </c>
      <c r="E13" s="7">
        <v>41662</v>
      </c>
      <c r="F13" s="7">
        <f t="shared" si="3"/>
        <v>44557</v>
      </c>
      <c r="G13" s="13"/>
      <c r="H13" s="8">
        <f t="shared" si="0"/>
        <v>44738</v>
      </c>
      <c r="I13" s="11">
        <f t="shared" ca="1" si="1"/>
        <v>61</v>
      </c>
      <c r="J13" s="9" t="str">
        <f t="shared" ca="1" si="2"/>
        <v>NOT DUE</v>
      </c>
      <c r="K13" s="31"/>
      <c r="L13" s="10"/>
    </row>
    <row r="14" spans="1:12" ht="27.6" x14ac:dyDescent="0.3">
      <c r="A14" s="9" t="s">
        <v>2503</v>
      </c>
      <c r="B14" s="31" t="s">
        <v>1523</v>
      </c>
      <c r="C14" s="31" t="s">
        <v>1839</v>
      </c>
      <c r="D14" s="20" t="s">
        <v>1629</v>
      </c>
      <c r="E14" s="7">
        <v>41662</v>
      </c>
      <c r="F14" s="7">
        <f t="shared" si="3"/>
        <v>44557</v>
      </c>
      <c r="G14" s="13"/>
      <c r="H14" s="8">
        <f t="shared" si="0"/>
        <v>44738</v>
      </c>
      <c r="I14" s="11">
        <f t="shared" ca="1" si="1"/>
        <v>61</v>
      </c>
      <c r="J14" s="9" t="str">
        <f t="shared" ca="1" si="2"/>
        <v>NOT DUE</v>
      </c>
      <c r="K14" s="31"/>
      <c r="L14" s="10"/>
    </row>
    <row r="15" spans="1:12" ht="27.6" x14ac:dyDescent="0.3">
      <c r="A15" s="9" t="s">
        <v>2504</v>
      </c>
      <c r="B15" s="31" t="s">
        <v>1574</v>
      </c>
      <c r="C15" s="31" t="s">
        <v>1839</v>
      </c>
      <c r="D15" s="20" t="s">
        <v>1629</v>
      </c>
      <c r="E15" s="7">
        <v>41662</v>
      </c>
      <c r="F15" s="7">
        <f t="shared" si="3"/>
        <v>44557</v>
      </c>
      <c r="G15" s="13"/>
      <c r="H15" s="8">
        <f t="shared" si="0"/>
        <v>44738</v>
      </c>
      <c r="I15" s="11">
        <f t="shared" ca="1" si="1"/>
        <v>61</v>
      </c>
      <c r="J15" s="9" t="str">
        <f t="shared" ca="1" si="2"/>
        <v>NOT DUE</v>
      </c>
      <c r="K15" s="31"/>
      <c r="L15" s="10"/>
    </row>
    <row r="16" spans="1:12" ht="27.6" x14ac:dyDescent="0.3">
      <c r="A16" s="9" t="s">
        <v>2505</v>
      </c>
      <c r="B16" s="31" t="s">
        <v>1521</v>
      </c>
      <c r="C16" s="31" t="s">
        <v>1839</v>
      </c>
      <c r="D16" s="20" t="s">
        <v>1629</v>
      </c>
      <c r="E16" s="7">
        <v>41662</v>
      </c>
      <c r="F16" s="7">
        <f t="shared" si="3"/>
        <v>44557</v>
      </c>
      <c r="G16" s="13"/>
      <c r="H16" s="8">
        <f t="shared" si="0"/>
        <v>44738</v>
      </c>
      <c r="I16" s="11">
        <f t="shared" ca="1" si="1"/>
        <v>61</v>
      </c>
      <c r="J16" s="9" t="str">
        <f t="shared" ca="1" si="2"/>
        <v>NOT DUE</v>
      </c>
      <c r="K16" s="31"/>
      <c r="L16" s="10"/>
    </row>
    <row r="17" spans="1:12" ht="27.6" x14ac:dyDescent="0.3">
      <c r="A17" s="9" t="s">
        <v>2506</v>
      </c>
      <c r="B17" s="31" t="s">
        <v>1575</v>
      </c>
      <c r="C17" s="31" t="s">
        <v>1839</v>
      </c>
      <c r="D17" s="20" t="s">
        <v>1629</v>
      </c>
      <c r="E17" s="7">
        <v>41662</v>
      </c>
      <c r="F17" s="7">
        <f t="shared" si="3"/>
        <v>44557</v>
      </c>
      <c r="G17" s="13"/>
      <c r="H17" s="8">
        <f t="shared" si="0"/>
        <v>44738</v>
      </c>
      <c r="I17" s="11">
        <f t="shared" ca="1" si="1"/>
        <v>61</v>
      </c>
      <c r="J17" s="9" t="str">
        <f t="shared" ca="1" si="2"/>
        <v>NOT DUE</v>
      </c>
      <c r="K17" s="31"/>
      <c r="L17" s="10"/>
    </row>
    <row r="18" spans="1:12" ht="27.6" x14ac:dyDescent="0.3">
      <c r="A18" s="9" t="s">
        <v>2507</v>
      </c>
      <c r="B18" s="31" t="s">
        <v>1838</v>
      </c>
      <c r="C18" s="31" t="s">
        <v>1839</v>
      </c>
      <c r="D18" s="20" t="s">
        <v>1629</v>
      </c>
      <c r="E18" s="7">
        <v>41662</v>
      </c>
      <c r="F18" s="7">
        <f t="shared" si="3"/>
        <v>44557</v>
      </c>
      <c r="G18" s="13"/>
      <c r="H18" s="8">
        <f t="shared" si="0"/>
        <v>44738</v>
      </c>
      <c r="I18" s="11">
        <f t="shared" ca="1" si="1"/>
        <v>61</v>
      </c>
      <c r="J18" s="9" t="str">
        <f t="shared" ca="1" si="2"/>
        <v>NOT DUE</v>
      </c>
      <c r="K18" s="31"/>
      <c r="L18" s="10"/>
    </row>
    <row r="19" spans="1:12" ht="27.75" customHeight="1" x14ac:dyDescent="0.3">
      <c r="A19" s="9" t="s">
        <v>3158</v>
      </c>
      <c r="B19" s="31" t="s">
        <v>3152</v>
      </c>
      <c r="C19" s="31" t="s">
        <v>1839</v>
      </c>
      <c r="D19" s="20" t="s">
        <v>1629</v>
      </c>
      <c r="E19" s="7">
        <v>41662</v>
      </c>
      <c r="F19" s="7">
        <f t="shared" si="3"/>
        <v>44557</v>
      </c>
      <c r="G19" s="13"/>
      <c r="H19" s="8">
        <f t="shared" si="0"/>
        <v>44738</v>
      </c>
      <c r="I19" s="11">
        <f t="shared" ca="1" si="1"/>
        <v>61</v>
      </c>
      <c r="J19" s="9" t="str">
        <f t="shared" ca="1" si="2"/>
        <v>NOT DUE</v>
      </c>
      <c r="K19" s="31"/>
      <c r="L19" s="10"/>
    </row>
    <row r="20" spans="1:12" x14ac:dyDescent="0.3">
      <c r="A20" s="111"/>
    </row>
    <row r="21" spans="1:12" x14ac:dyDescent="0.3">
      <c r="A21" s="111"/>
    </row>
    <row r="22" spans="1:12" x14ac:dyDescent="0.3">
      <c r="A22" s="111"/>
    </row>
    <row r="23" spans="1:12" x14ac:dyDescent="0.3">
      <c r="A23" s="111"/>
      <c r="B23" s="112" t="s">
        <v>2808</v>
      </c>
      <c r="C23" s="113"/>
      <c r="D23" s="117" t="s">
        <v>2807</v>
      </c>
      <c r="H23" s="112" t="s">
        <v>2806</v>
      </c>
      <c r="I23" s="114"/>
    </row>
    <row r="24" spans="1:12" x14ac:dyDescent="0.3">
      <c r="A24" s="111"/>
      <c r="E24" s="115"/>
      <c r="F24" s="115"/>
      <c r="I24" s="115"/>
      <c r="J24" s="115"/>
    </row>
    <row r="25" spans="1:12" x14ac:dyDescent="0.3">
      <c r="A25" s="111"/>
      <c r="C25" s="122" t="str">
        <f>'No. 2 Cargo Hold'!C25</f>
        <v>ELBERT F. NUFABLE</v>
      </c>
      <c r="E25" s="149" t="str">
        <f>C25</f>
        <v>ELBERT F. NUFABLE</v>
      </c>
      <c r="F25" s="149"/>
      <c r="G25" s="149"/>
      <c r="I25" s="149" t="s">
        <v>3269</v>
      </c>
      <c r="J25" s="149"/>
      <c r="K25" s="149"/>
    </row>
    <row r="26" spans="1:12" x14ac:dyDescent="0.3">
      <c r="A26" s="111"/>
      <c r="C26" s="116" t="s">
        <v>3230</v>
      </c>
      <c r="E26" s="150" t="s">
        <v>2454</v>
      </c>
      <c r="F26" s="150"/>
      <c r="G26" s="150"/>
      <c r="I26" s="151" t="s">
        <v>2805</v>
      </c>
      <c r="J26" s="151"/>
      <c r="K26" s="151"/>
    </row>
    <row r="27" spans="1:12" x14ac:dyDescent="0.3">
      <c r="A27" s="111"/>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pageSetup paperSize="9"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F0"/>
  </sheetPr>
  <dimension ref="A1:L27"/>
  <sheetViews>
    <sheetView topLeftCell="A4" workbookViewId="0">
      <selection activeCell="L8" sqref="L8:L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1520</v>
      </c>
      <c r="D3" s="148" t="s">
        <v>8</v>
      </c>
      <c r="E3" s="148"/>
      <c r="F3" s="3" t="s">
        <v>2508</v>
      </c>
    </row>
    <row r="4" spans="1:12" ht="18" customHeight="1" x14ac:dyDescent="0.3">
      <c r="A4" s="147" t="s">
        <v>21</v>
      </c>
      <c r="B4" s="147"/>
      <c r="C4" s="17"/>
      <c r="D4" s="148" t="s">
        <v>9</v>
      </c>
      <c r="E4" s="148"/>
      <c r="F4" s="13"/>
    </row>
    <row r="5" spans="1:12" ht="18" customHeight="1" x14ac:dyDescent="0.3">
      <c r="A5" s="147" t="s">
        <v>22</v>
      </c>
      <c r="B5" s="147"/>
      <c r="C5" s="18"/>
      <c r="D5" s="24"/>
      <c r="E5" s="7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2509</v>
      </c>
      <c r="B8" s="31" t="s">
        <v>1568</v>
      </c>
      <c r="C8" s="31" t="s">
        <v>1839</v>
      </c>
      <c r="D8" s="20" t="s">
        <v>1629</v>
      </c>
      <c r="E8" s="7">
        <v>41662</v>
      </c>
      <c r="F8" s="7">
        <f>'No. 3 Cargo Hold'!F8</f>
        <v>44557</v>
      </c>
      <c r="G8" s="13"/>
      <c r="H8" s="8">
        <f t="shared" ref="H8:H19" si="0">DATE(YEAR(F8),MONTH(F8)+6,DAY(F8)-1)</f>
        <v>44738</v>
      </c>
      <c r="I8" s="11">
        <f t="shared" ref="I8:I19" ca="1" si="1">IF(ISBLANK(H8),"",H8-DATE(YEAR(NOW()),MONTH(NOW()),DAY(NOW())))</f>
        <v>61</v>
      </c>
      <c r="J8" s="9" t="str">
        <f t="shared" ref="J8:J19" ca="1" si="2">IF(I8="","",IF(I8&lt;0,"OVERDUE","NOT DUE"))</f>
        <v>NOT DUE</v>
      </c>
      <c r="K8" s="31"/>
      <c r="L8" s="109" t="s">
        <v>3279</v>
      </c>
    </row>
    <row r="9" spans="1:12" ht="27.6" x14ac:dyDescent="0.3">
      <c r="A9" s="9" t="s">
        <v>2510</v>
      </c>
      <c r="B9" s="31" t="s">
        <v>1569</v>
      </c>
      <c r="C9" s="31" t="s">
        <v>1839</v>
      </c>
      <c r="D9" s="20" t="s">
        <v>1629</v>
      </c>
      <c r="E9" s="7">
        <v>41662</v>
      </c>
      <c r="F9" s="7">
        <f t="shared" ref="F9:F19" si="3">F8</f>
        <v>44557</v>
      </c>
      <c r="G9" s="13"/>
      <c r="H9" s="8">
        <f t="shared" si="0"/>
        <v>44738</v>
      </c>
      <c r="I9" s="11">
        <f t="shared" ca="1" si="1"/>
        <v>61</v>
      </c>
      <c r="J9" s="9" t="str">
        <f t="shared" ca="1" si="2"/>
        <v>NOT DUE</v>
      </c>
      <c r="K9" s="31"/>
      <c r="L9" s="109" t="s">
        <v>3280</v>
      </c>
    </row>
    <row r="10" spans="1:12" ht="27.6" x14ac:dyDescent="0.3">
      <c r="A10" s="9" t="s">
        <v>2511</v>
      </c>
      <c r="B10" s="31" t="s">
        <v>1571</v>
      </c>
      <c r="C10" s="31" t="s">
        <v>1839</v>
      </c>
      <c r="D10" s="20" t="s">
        <v>1629</v>
      </c>
      <c r="E10" s="7">
        <v>41662</v>
      </c>
      <c r="F10" s="7">
        <f t="shared" si="3"/>
        <v>44557</v>
      </c>
      <c r="G10" s="13"/>
      <c r="H10" s="8">
        <f t="shared" si="0"/>
        <v>44738</v>
      </c>
      <c r="I10" s="11">
        <f t="shared" ca="1" si="1"/>
        <v>61</v>
      </c>
      <c r="J10" s="9" t="str">
        <f t="shared" ca="1" si="2"/>
        <v>NOT DUE</v>
      </c>
      <c r="K10" s="31"/>
      <c r="L10" s="34"/>
    </row>
    <row r="11" spans="1:12" ht="27.6" x14ac:dyDescent="0.3">
      <c r="A11" s="9" t="s">
        <v>2512</v>
      </c>
      <c r="B11" s="31" t="s">
        <v>1570</v>
      </c>
      <c r="C11" s="31" t="s">
        <v>1839</v>
      </c>
      <c r="D11" s="20" t="s">
        <v>1629</v>
      </c>
      <c r="E11" s="7">
        <v>41662</v>
      </c>
      <c r="F11" s="7">
        <f t="shared" si="3"/>
        <v>44557</v>
      </c>
      <c r="G11" s="13"/>
      <c r="H11" s="8">
        <f t="shared" si="0"/>
        <v>44738</v>
      </c>
      <c r="I11" s="11">
        <f t="shared" ca="1" si="1"/>
        <v>61</v>
      </c>
      <c r="J11" s="9" t="str">
        <f t="shared" ca="1" si="2"/>
        <v>NOT DUE</v>
      </c>
      <c r="K11" s="31"/>
      <c r="L11" s="10"/>
    </row>
    <row r="12" spans="1:12" ht="27.6" x14ac:dyDescent="0.3">
      <c r="A12" s="9" t="s">
        <v>2513</v>
      </c>
      <c r="B12" s="31" t="s">
        <v>1572</v>
      </c>
      <c r="C12" s="31" t="s">
        <v>1839</v>
      </c>
      <c r="D12" s="20" t="s">
        <v>1629</v>
      </c>
      <c r="E12" s="7">
        <v>41662</v>
      </c>
      <c r="F12" s="7">
        <f t="shared" si="3"/>
        <v>44557</v>
      </c>
      <c r="G12" s="13"/>
      <c r="H12" s="8">
        <f t="shared" si="0"/>
        <v>44738</v>
      </c>
      <c r="I12" s="11">
        <f t="shared" ca="1" si="1"/>
        <v>61</v>
      </c>
      <c r="J12" s="9" t="str">
        <f t="shared" ca="1" si="2"/>
        <v>NOT DUE</v>
      </c>
      <c r="K12" s="31"/>
      <c r="L12" s="10"/>
    </row>
    <row r="13" spans="1:12" ht="27.6" x14ac:dyDescent="0.3">
      <c r="A13" s="9" t="s">
        <v>2514</v>
      </c>
      <c r="B13" s="31" t="s">
        <v>1573</v>
      </c>
      <c r="C13" s="31" t="s">
        <v>1839</v>
      </c>
      <c r="D13" s="20" t="s">
        <v>1629</v>
      </c>
      <c r="E13" s="7">
        <v>41662</v>
      </c>
      <c r="F13" s="7">
        <f t="shared" si="3"/>
        <v>44557</v>
      </c>
      <c r="G13" s="13"/>
      <c r="H13" s="8">
        <f t="shared" si="0"/>
        <v>44738</v>
      </c>
      <c r="I13" s="11">
        <f t="shared" ca="1" si="1"/>
        <v>61</v>
      </c>
      <c r="J13" s="9" t="str">
        <f t="shared" ca="1" si="2"/>
        <v>NOT DUE</v>
      </c>
      <c r="K13" s="31"/>
      <c r="L13" s="10"/>
    </row>
    <row r="14" spans="1:12" ht="27.6" x14ac:dyDescent="0.3">
      <c r="A14" s="9" t="s">
        <v>2515</v>
      </c>
      <c r="B14" s="31" t="s">
        <v>1523</v>
      </c>
      <c r="C14" s="31" t="s">
        <v>1839</v>
      </c>
      <c r="D14" s="20" t="s">
        <v>1629</v>
      </c>
      <c r="E14" s="7">
        <v>41662</v>
      </c>
      <c r="F14" s="7">
        <f t="shared" si="3"/>
        <v>44557</v>
      </c>
      <c r="G14" s="13"/>
      <c r="H14" s="8">
        <f t="shared" si="0"/>
        <v>44738</v>
      </c>
      <c r="I14" s="11">
        <f t="shared" ca="1" si="1"/>
        <v>61</v>
      </c>
      <c r="J14" s="9" t="str">
        <f t="shared" ca="1" si="2"/>
        <v>NOT DUE</v>
      </c>
      <c r="K14" s="31"/>
      <c r="L14" s="10"/>
    </row>
    <row r="15" spans="1:12" ht="27.6" x14ac:dyDescent="0.3">
      <c r="A15" s="9" t="s">
        <v>2516</v>
      </c>
      <c r="B15" s="31" t="s">
        <v>1574</v>
      </c>
      <c r="C15" s="31" t="s">
        <v>1839</v>
      </c>
      <c r="D15" s="20" t="s">
        <v>1629</v>
      </c>
      <c r="E15" s="7">
        <v>41662</v>
      </c>
      <c r="F15" s="7">
        <f t="shared" si="3"/>
        <v>44557</v>
      </c>
      <c r="G15" s="13"/>
      <c r="H15" s="8">
        <f t="shared" si="0"/>
        <v>44738</v>
      </c>
      <c r="I15" s="11">
        <f t="shared" ca="1" si="1"/>
        <v>61</v>
      </c>
      <c r="J15" s="9" t="str">
        <f t="shared" ca="1" si="2"/>
        <v>NOT DUE</v>
      </c>
      <c r="K15" s="31"/>
      <c r="L15" s="10"/>
    </row>
    <row r="16" spans="1:12" ht="27.6" x14ac:dyDescent="0.3">
      <c r="A16" s="9" t="s">
        <v>2517</v>
      </c>
      <c r="B16" s="31" t="s">
        <v>1521</v>
      </c>
      <c r="C16" s="31" t="s">
        <v>1839</v>
      </c>
      <c r="D16" s="20" t="s">
        <v>1629</v>
      </c>
      <c r="E16" s="7">
        <v>41662</v>
      </c>
      <c r="F16" s="7">
        <f t="shared" si="3"/>
        <v>44557</v>
      </c>
      <c r="G16" s="13"/>
      <c r="H16" s="8">
        <f t="shared" si="0"/>
        <v>44738</v>
      </c>
      <c r="I16" s="11">
        <f t="shared" ca="1" si="1"/>
        <v>61</v>
      </c>
      <c r="J16" s="9" t="str">
        <f t="shared" ca="1" si="2"/>
        <v>NOT DUE</v>
      </c>
      <c r="K16" s="31"/>
      <c r="L16" s="10"/>
    </row>
    <row r="17" spans="1:12" ht="27.6" x14ac:dyDescent="0.3">
      <c r="A17" s="9" t="s">
        <v>2518</v>
      </c>
      <c r="B17" s="31" t="s">
        <v>1575</v>
      </c>
      <c r="C17" s="31" t="s">
        <v>1839</v>
      </c>
      <c r="D17" s="20" t="s">
        <v>1629</v>
      </c>
      <c r="E17" s="7">
        <v>41662</v>
      </c>
      <c r="F17" s="7">
        <f t="shared" si="3"/>
        <v>44557</v>
      </c>
      <c r="G17" s="13"/>
      <c r="H17" s="8">
        <f t="shared" si="0"/>
        <v>44738</v>
      </c>
      <c r="I17" s="11">
        <f t="shared" ca="1" si="1"/>
        <v>61</v>
      </c>
      <c r="J17" s="9" t="str">
        <f t="shared" ca="1" si="2"/>
        <v>NOT DUE</v>
      </c>
      <c r="K17" s="31"/>
      <c r="L17" s="10"/>
    </row>
    <row r="18" spans="1:12" ht="27.6" x14ac:dyDescent="0.3">
      <c r="A18" s="9" t="s">
        <v>2519</v>
      </c>
      <c r="B18" s="31" t="s">
        <v>1838</v>
      </c>
      <c r="C18" s="31" t="s">
        <v>1839</v>
      </c>
      <c r="D18" s="20" t="s">
        <v>1629</v>
      </c>
      <c r="E18" s="7">
        <v>41662</v>
      </c>
      <c r="F18" s="7">
        <f t="shared" si="3"/>
        <v>44557</v>
      </c>
      <c r="G18" s="13"/>
      <c r="H18" s="8">
        <f t="shared" si="0"/>
        <v>44738</v>
      </c>
      <c r="I18" s="11">
        <f t="shared" ca="1" si="1"/>
        <v>61</v>
      </c>
      <c r="J18" s="9" t="str">
        <f t="shared" ca="1" si="2"/>
        <v>NOT DUE</v>
      </c>
      <c r="K18" s="31"/>
      <c r="L18" s="10"/>
    </row>
    <row r="19" spans="1:12" ht="23.25" customHeight="1" x14ac:dyDescent="0.3">
      <c r="A19" s="9" t="s">
        <v>3157</v>
      </c>
      <c r="B19" s="31" t="s">
        <v>3152</v>
      </c>
      <c r="C19" s="31" t="s">
        <v>1839</v>
      </c>
      <c r="D19" s="20" t="s">
        <v>1629</v>
      </c>
      <c r="E19" s="7">
        <v>41662</v>
      </c>
      <c r="F19" s="7">
        <f t="shared" si="3"/>
        <v>44557</v>
      </c>
      <c r="G19" s="13"/>
      <c r="H19" s="8">
        <f t="shared" si="0"/>
        <v>44738</v>
      </c>
      <c r="I19" s="11">
        <f t="shared" ca="1" si="1"/>
        <v>61</v>
      </c>
      <c r="J19" s="9" t="str">
        <f t="shared" ca="1" si="2"/>
        <v>NOT DUE</v>
      </c>
      <c r="K19" s="31"/>
      <c r="L19" s="10"/>
    </row>
    <row r="20" spans="1:12" x14ac:dyDescent="0.3">
      <c r="A20" s="111"/>
    </row>
    <row r="21" spans="1:12" x14ac:dyDescent="0.3">
      <c r="A21" s="111"/>
    </row>
    <row r="22" spans="1:12" x14ac:dyDescent="0.3">
      <c r="A22" s="111"/>
    </row>
    <row r="23" spans="1:12" x14ac:dyDescent="0.3">
      <c r="A23" s="111"/>
      <c r="B23" s="112" t="s">
        <v>2808</v>
      </c>
      <c r="C23" s="113"/>
      <c r="D23" s="117" t="s">
        <v>2807</v>
      </c>
      <c r="H23" s="112" t="s">
        <v>2806</v>
      </c>
      <c r="I23" s="114"/>
    </row>
    <row r="24" spans="1:12" x14ac:dyDescent="0.3">
      <c r="A24" s="111"/>
      <c r="E24" s="115"/>
      <c r="F24" s="115"/>
      <c r="I24" s="115"/>
      <c r="J24" s="115"/>
    </row>
    <row r="25" spans="1:12" x14ac:dyDescent="0.3">
      <c r="A25" s="111"/>
      <c r="C25" s="122" t="str">
        <f>'No. 3 Cargo Hold'!C25</f>
        <v>ELBERT F. NUFABLE</v>
      </c>
      <c r="E25" s="149" t="str">
        <f>C25</f>
        <v>ELBERT F. NUFABLE</v>
      </c>
      <c r="F25" s="149"/>
      <c r="G25" s="149"/>
      <c r="I25" s="149" t="s">
        <v>3269</v>
      </c>
      <c r="J25" s="149"/>
      <c r="K25" s="149"/>
    </row>
    <row r="26" spans="1:12" x14ac:dyDescent="0.3">
      <c r="A26" s="111"/>
      <c r="C26" s="116" t="s">
        <v>3230</v>
      </c>
      <c r="E26" s="150" t="s">
        <v>2454</v>
      </c>
      <c r="F26" s="150"/>
      <c r="G26" s="150"/>
      <c r="I26" s="151" t="s">
        <v>2805</v>
      </c>
      <c r="J26" s="151"/>
      <c r="K26" s="151"/>
    </row>
    <row r="27" spans="1:12" x14ac:dyDescent="0.3">
      <c r="A27" s="111"/>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pageSetup paperSize="9"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F0"/>
  </sheetPr>
  <dimension ref="A1:L27"/>
  <sheetViews>
    <sheetView topLeftCell="A10" workbookViewId="0">
      <selection activeCell="K13" sqref="K13"/>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1520</v>
      </c>
      <c r="D3" s="148" t="s">
        <v>8</v>
      </c>
      <c r="E3" s="148"/>
      <c r="F3" s="3" t="s">
        <v>2520</v>
      </c>
    </row>
    <row r="4" spans="1:12" ht="18" customHeight="1" x14ac:dyDescent="0.3">
      <c r="A4" s="147" t="s">
        <v>21</v>
      </c>
      <c r="B4" s="147"/>
      <c r="C4" s="17"/>
      <c r="D4" s="148" t="s">
        <v>9</v>
      </c>
      <c r="E4" s="148"/>
      <c r="F4" s="13"/>
    </row>
    <row r="5" spans="1:12" ht="18" customHeight="1" x14ac:dyDescent="0.3">
      <c r="A5" s="147" t="s">
        <v>22</v>
      </c>
      <c r="B5" s="147"/>
      <c r="C5" s="18"/>
      <c r="D5" s="24"/>
      <c r="E5" s="7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2521</v>
      </c>
      <c r="B8" s="31" t="s">
        <v>1568</v>
      </c>
      <c r="C8" s="31" t="s">
        <v>1839</v>
      </c>
      <c r="D8" s="20" t="s">
        <v>1629</v>
      </c>
      <c r="E8" s="7">
        <v>41662</v>
      </c>
      <c r="F8" s="7">
        <f>'No. 4 Cargo Hold'!F8</f>
        <v>44557</v>
      </c>
      <c r="G8" s="13"/>
      <c r="H8" s="8">
        <f t="shared" ref="H8:H19" si="0">DATE(YEAR(F8),MONTH(F8)+6,DAY(F8)-1)</f>
        <v>44738</v>
      </c>
      <c r="I8" s="11">
        <f t="shared" ref="I8:I19" ca="1" si="1">IF(ISBLANK(H8),"",H8-DATE(YEAR(NOW()),MONTH(NOW()),DAY(NOW())))</f>
        <v>61</v>
      </c>
      <c r="J8" s="9" t="str">
        <f t="shared" ref="J8:J19" ca="1" si="2">IF(I8="","",IF(I8&lt;0,"OVERDUE","NOT DUE"))</f>
        <v>NOT DUE</v>
      </c>
      <c r="K8" s="31"/>
      <c r="L8" s="109" t="s">
        <v>3279</v>
      </c>
    </row>
    <row r="9" spans="1:12" ht="27.6" x14ac:dyDescent="0.3">
      <c r="A9" s="9" t="s">
        <v>2522</v>
      </c>
      <c r="B9" s="31" t="s">
        <v>1569</v>
      </c>
      <c r="C9" s="31" t="s">
        <v>1839</v>
      </c>
      <c r="D9" s="20" t="s">
        <v>1629</v>
      </c>
      <c r="E9" s="7">
        <v>41662</v>
      </c>
      <c r="F9" s="7">
        <f t="shared" ref="F9:F19" si="3">F8</f>
        <v>44557</v>
      </c>
      <c r="G9" s="13"/>
      <c r="H9" s="8">
        <f t="shared" si="0"/>
        <v>44738</v>
      </c>
      <c r="I9" s="11">
        <f t="shared" ca="1" si="1"/>
        <v>61</v>
      </c>
      <c r="J9" s="9" t="str">
        <f t="shared" ca="1" si="2"/>
        <v>NOT DUE</v>
      </c>
      <c r="K9" s="31"/>
      <c r="L9" s="109" t="s">
        <v>3280</v>
      </c>
    </row>
    <row r="10" spans="1:12" ht="27.6" x14ac:dyDescent="0.3">
      <c r="A10" s="9" t="s">
        <v>2523</v>
      </c>
      <c r="B10" s="31" t="s">
        <v>1571</v>
      </c>
      <c r="C10" s="31" t="s">
        <v>1839</v>
      </c>
      <c r="D10" s="20" t="s">
        <v>1629</v>
      </c>
      <c r="E10" s="7">
        <v>41662</v>
      </c>
      <c r="F10" s="7">
        <f t="shared" si="3"/>
        <v>44557</v>
      </c>
      <c r="G10" s="13"/>
      <c r="H10" s="8">
        <f t="shared" si="0"/>
        <v>44738</v>
      </c>
      <c r="I10" s="11">
        <f t="shared" ca="1" si="1"/>
        <v>61</v>
      </c>
      <c r="J10" s="9" t="str">
        <f t="shared" ca="1" si="2"/>
        <v>NOT DUE</v>
      </c>
      <c r="K10" s="31"/>
      <c r="L10" s="34"/>
    </row>
    <row r="11" spans="1:12" ht="27.6" x14ac:dyDescent="0.3">
      <c r="A11" s="9" t="s">
        <v>2524</v>
      </c>
      <c r="B11" s="31" t="s">
        <v>1570</v>
      </c>
      <c r="C11" s="31" t="s">
        <v>1839</v>
      </c>
      <c r="D11" s="20" t="s">
        <v>1629</v>
      </c>
      <c r="E11" s="7">
        <v>41662</v>
      </c>
      <c r="F11" s="7">
        <f t="shared" si="3"/>
        <v>44557</v>
      </c>
      <c r="G11" s="13"/>
      <c r="H11" s="8">
        <f t="shared" si="0"/>
        <v>44738</v>
      </c>
      <c r="I11" s="11">
        <f t="shared" ca="1" si="1"/>
        <v>61</v>
      </c>
      <c r="J11" s="9" t="str">
        <f t="shared" ca="1" si="2"/>
        <v>NOT DUE</v>
      </c>
      <c r="K11" s="31"/>
      <c r="L11" s="10"/>
    </row>
    <row r="12" spans="1:12" ht="27.6" x14ac:dyDescent="0.3">
      <c r="A12" s="9" t="s">
        <v>2525</v>
      </c>
      <c r="B12" s="31" t="s">
        <v>1572</v>
      </c>
      <c r="C12" s="31" t="s">
        <v>1839</v>
      </c>
      <c r="D12" s="20" t="s">
        <v>1629</v>
      </c>
      <c r="E12" s="7">
        <v>41662</v>
      </c>
      <c r="F12" s="7">
        <f t="shared" si="3"/>
        <v>44557</v>
      </c>
      <c r="G12" s="13"/>
      <c r="H12" s="8">
        <f t="shared" si="0"/>
        <v>44738</v>
      </c>
      <c r="I12" s="11">
        <f t="shared" ca="1" si="1"/>
        <v>61</v>
      </c>
      <c r="J12" s="9" t="str">
        <f t="shared" ca="1" si="2"/>
        <v>NOT DUE</v>
      </c>
      <c r="K12" s="31"/>
      <c r="L12" s="10"/>
    </row>
    <row r="13" spans="1:12" ht="27.6" x14ac:dyDescent="0.3">
      <c r="A13" s="9" t="s">
        <v>2526</v>
      </c>
      <c r="B13" s="31" t="s">
        <v>1573</v>
      </c>
      <c r="C13" s="31" t="s">
        <v>1839</v>
      </c>
      <c r="D13" s="20" t="s">
        <v>1629</v>
      </c>
      <c r="E13" s="7">
        <v>41662</v>
      </c>
      <c r="F13" s="7">
        <f t="shared" si="3"/>
        <v>44557</v>
      </c>
      <c r="G13" s="13"/>
      <c r="H13" s="8">
        <f t="shared" si="0"/>
        <v>44738</v>
      </c>
      <c r="I13" s="11">
        <f t="shared" ca="1" si="1"/>
        <v>61</v>
      </c>
      <c r="J13" s="9" t="str">
        <f t="shared" ca="1" si="2"/>
        <v>NOT DUE</v>
      </c>
      <c r="K13" s="31"/>
      <c r="L13" s="10"/>
    </row>
    <row r="14" spans="1:12" ht="27.6" x14ac:dyDescent="0.3">
      <c r="A14" s="9" t="s">
        <v>2527</v>
      </c>
      <c r="B14" s="31" t="s">
        <v>1523</v>
      </c>
      <c r="C14" s="31" t="s">
        <v>1839</v>
      </c>
      <c r="D14" s="20" t="s">
        <v>1629</v>
      </c>
      <c r="E14" s="7">
        <v>41662</v>
      </c>
      <c r="F14" s="7">
        <f t="shared" si="3"/>
        <v>44557</v>
      </c>
      <c r="G14" s="13"/>
      <c r="H14" s="8">
        <f t="shared" si="0"/>
        <v>44738</v>
      </c>
      <c r="I14" s="11">
        <f t="shared" ca="1" si="1"/>
        <v>61</v>
      </c>
      <c r="J14" s="9" t="str">
        <f t="shared" ca="1" si="2"/>
        <v>NOT DUE</v>
      </c>
      <c r="K14" s="31"/>
      <c r="L14" s="10"/>
    </row>
    <row r="15" spans="1:12" ht="27.6" x14ac:dyDescent="0.3">
      <c r="A15" s="9" t="s">
        <v>2528</v>
      </c>
      <c r="B15" s="31" t="s">
        <v>1574</v>
      </c>
      <c r="C15" s="31" t="s">
        <v>1839</v>
      </c>
      <c r="D15" s="20" t="s">
        <v>1629</v>
      </c>
      <c r="E15" s="7">
        <v>41662</v>
      </c>
      <c r="F15" s="7">
        <f t="shared" si="3"/>
        <v>44557</v>
      </c>
      <c r="G15" s="13"/>
      <c r="H15" s="8">
        <f t="shared" si="0"/>
        <v>44738</v>
      </c>
      <c r="I15" s="11">
        <f t="shared" ca="1" si="1"/>
        <v>61</v>
      </c>
      <c r="J15" s="9" t="str">
        <f t="shared" ca="1" si="2"/>
        <v>NOT DUE</v>
      </c>
      <c r="K15" s="31"/>
      <c r="L15" s="10"/>
    </row>
    <row r="16" spans="1:12" ht="27.6" x14ac:dyDescent="0.3">
      <c r="A16" s="9" t="s">
        <v>2529</v>
      </c>
      <c r="B16" s="31" t="s">
        <v>1521</v>
      </c>
      <c r="C16" s="31" t="s">
        <v>1839</v>
      </c>
      <c r="D16" s="20" t="s">
        <v>1629</v>
      </c>
      <c r="E16" s="7">
        <v>41662</v>
      </c>
      <c r="F16" s="7">
        <f t="shared" si="3"/>
        <v>44557</v>
      </c>
      <c r="G16" s="13"/>
      <c r="H16" s="8">
        <f t="shared" si="0"/>
        <v>44738</v>
      </c>
      <c r="I16" s="11">
        <f t="shared" ca="1" si="1"/>
        <v>61</v>
      </c>
      <c r="J16" s="9" t="str">
        <f t="shared" ca="1" si="2"/>
        <v>NOT DUE</v>
      </c>
      <c r="K16" s="31"/>
      <c r="L16" s="10"/>
    </row>
    <row r="17" spans="1:12" ht="27.6" x14ac:dyDescent="0.3">
      <c r="A17" s="9" t="s">
        <v>2530</v>
      </c>
      <c r="B17" s="31" t="s">
        <v>1575</v>
      </c>
      <c r="C17" s="31" t="s">
        <v>1839</v>
      </c>
      <c r="D17" s="20" t="s">
        <v>1629</v>
      </c>
      <c r="E17" s="7">
        <v>41662</v>
      </c>
      <c r="F17" s="7">
        <f t="shared" si="3"/>
        <v>44557</v>
      </c>
      <c r="G17" s="13"/>
      <c r="H17" s="8">
        <f t="shared" si="0"/>
        <v>44738</v>
      </c>
      <c r="I17" s="11">
        <f t="shared" ca="1" si="1"/>
        <v>61</v>
      </c>
      <c r="J17" s="9" t="str">
        <f t="shared" ca="1" si="2"/>
        <v>NOT DUE</v>
      </c>
      <c r="K17" s="31"/>
      <c r="L17" s="10"/>
    </row>
    <row r="18" spans="1:12" ht="27.6" x14ac:dyDescent="0.3">
      <c r="A18" s="9" t="s">
        <v>2531</v>
      </c>
      <c r="B18" s="31" t="s">
        <v>1838</v>
      </c>
      <c r="C18" s="31" t="s">
        <v>1839</v>
      </c>
      <c r="D18" s="20" t="s">
        <v>1629</v>
      </c>
      <c r="E18" s="7">
        <v>41662</v>
      </c>
      <c r="F18" s="7">
        <f t="shared" si="3"/>
        <v>44557</v>
      </c>
      <c r="G18" s="13"/>
      <c r="H18" s="8">
        <f t="shared" si="0"/>
        <v>44738</v>
      </c>
      <c r="I18" s="11">
        <f t="shared" ca="1" si="1"/>
        <v>61</v>
      </c>
      <c r="J18" s="9" t="str">
        <f t="shared" ca="1" si="2"/>
        <v>NOT DUE</v>
      </c>
      <c r="K18" s="31"/>
      <c r="L18" s="10"/>
    </row>
    <row r="19" spans="1:12" ht="23.25" customHeight="1" x14ac:dyDescent="0.3">
      <c r="A19" s="9" t="s">
        <v>3156</v>
      </c>
      <c r="B19" s="31" t="s">
        <v>3152</v>
      </c>
      <c r="C19" s="31" t="s">
        <v>1839</v>
      </c>
      <c r="D19" s="20" t="s">
        <v>1629</v>
      </c>
      <c r="E19" s="7">
        <v>41662</v>
      </c>
      <c r="F19" s="7">
        <f t="shared" si="3"/>
        <v>44557</v>
      </c>
      <c r="G19" s="13"/>
      <c r="H19" s="8">
        <f t="shared" si="0"/>
        <v>44738</v>
      </c>
      <c r="I19" s="11">
        <f t="shared" ca="1" si="1"/>
        <v>61</v>
      </c>
      <c r="J19" s="9" t="str">
        <f t="shared" ca="1" si="2"/>
        <v>NOT DUE</v>
      </c>
      <c r="K19" s="31"/>
      <c r="L19" s="10"/>
    </row>
    <row r="20" spans="1:12" x14ac:dyDescent="0.3">
      <c r="A20" s="111"/>
    </row>
    <row r="21" spans="1:12" x14ac:dyDescent="0.3">
      <c r="A21" s="111"/>
    </row>
    <row r="22" spans="1:12" x14ac:dyDescent="0.3">
      <c r="A22" s="111"/>
    </row>
    <row r="23" spans="1:12" x14ac:dyDescent="0.3">
      <c r="A23" s="111"/>
      <c r="B23" s="112" t="s">
        <v>2808</v>
      </c>
      <c r="C23" s="113"/>
      <c r="D23" s="117" t="s">
        <v>2807</v>
      </c>
      <c r="H23" s="112" t="s">
        <v>2806</v>
      </c>
      <c r="I23" s="114"/>
    </row>
    <row r="24" spans="1:12" x14ac:dyDescent="0.3">
      <c r="A24" s="111"/>
      <c r="E24" s="115"/>
      <c r="F24" s="115"/>
      <c r="I24" s="115"/>
      <c r="J24" s="115"/>
    </row>
    <row r="25" spans="1:12" x14ac:dyDescent="0.3">
      <c r="A25" s="111"/>
      <c r="C25" s="122" t="str">
        <f>'No. 4 Cargo Hold'!C25</f>
        <v>ELBERT F. NUFABLE</v>
      </c>
      <c r="E25" s="149" t="str">
        <f>C25</f>
        <v>ELBERT F. NUFABLE</v>
      </c>
      <c r="F25" s="149"/>
      <c r="G25" s="149"/>
      <c r="I25" s="149" t="s">
        <v>3269</v>
      </c>
      <c r="J25" s="149"/>
      <c r="K25" s="149"/>
    </row>
    <row r="26" spans="1:12" x14ac:dyDescent="0.3">
      <c r="A26" s="111"/>
      <c r="C26" s="116" t="s">
        <v>3230</v>
      </c>
      <c r="E26" s="150" t="s">
        <v>2454</v>
      </c>
      <c r="F26" s="150"/>
      <c r="G26" s="150"/>
      <c r="I26" s="151" t="s">
        <v>2805</v>
      </c>
      <c r="J26" s="151"/>
      <c r="K26" s="151"/>
    </row>
    <row r="27" spans="1:12" x14ac:dyDescent="0.3">
      <c r="A27" s="111"/>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pageSetup paperSize="9"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00B0F0"/>
  </sheetPr>
  <dimension ref="A1:L27"/>
  <sheetViews>
    <sheetView topLeftCell="E13" workbookViewId="0">
      <selection activeCell="N14" sqref="N14"/>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1520</v>
      </c>
      <c r="D3" s="148" t="s">
        <v>8</v>
      </c>
      <c r="E3" s="148"/>
      <c r="F3" s="3" t="s">
        <v>2532</v>
      </c>
    </row>
    <row r="4" spans="1:12" ht="18" customHeight="1" x14ac:dyDescent="0.3">
      <c r="A4" s="147" t="s">
        <v>21</v>
      </c>
      <c r="B4" s="147"/>
      <c r="C4" s="17"/>
      <c r="D4" s="148" t="s">
        <v>9</v>
      </c>
      <c r="E4" s="148"/>
      <c r="F4" s="13"/>
    </row>
    <row r="5" spans="1:12" ht="18" customHeight="1" x14ac:dyDescent="0.3">
      <c r="A5" s="147" t="s">
        <v>22</v>
      </c>
      <c r="B5" s="147"/>
      <c r="C5" s="18"/>
      <c r="D5" s="24"/>
      <c r="E5" s="7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2533</v>
      </c>
      <c r="B8" s="31" t="s">
        <v>1568</v>
      </c>
      <c r="C8" s="31" t="s">
        <v>1839</v>
      </c>
      <c r="D8" s="20" t="s">
        <v>1629</v>
      </c>
      <c r="E8" s="7">
        <v>41662</v>
      </c>
      <c r="F8" s="7">
        <f>'No. 5 Cargo Hold'!F8</f>
        <v>44557</v>
      </c>
      <c r="G8" s="13"/>
      <c r="H8" s="8">
        <f t="shared" ref="H8:H19" si="0">DATE(YEAR(F8),MONTH(F8)+6,DAY(F8)-1)</f>
        <v>44738</v>
      </c>
      <c r="I8" s="11">
        <f t="shared" ref="I8:I19" ca="1" si="1">IF(ISBLANK(H8),"",H8-DATE(YEAR(NOW()),MONTH(NOW()),DAY(NOW())))</f>
        <v>61</v>
      </c>
      <c r="J8" s="9" t="str">
        <f t="shared" ref="J8:J19" ca="1" si="2">IF(I8="","",IF(I8&lt;0,"OVERDUE","NOT DUE"))</f>
        <v>NOT DUE</v>
      </c>
      <c r="K8" s="31"/>
      <c r="L8" s="109" t="s">
        <v>3279</v>
      </c>
    </row>
    <row r="9" spans="1:12" ht="27.6" x14ac:dyDescent="0.3">
      <c r="A9" s="9" t="s">
        <v>2534</v>
      </c>
      <c r="B9" s="31" t="s">
        <v>1569</v>
      </c>
      <c r="C9" s="31" t="s">
        <v>1839</v>
      </c>
      <c r="D9" s="20" t="s">
        <v>1629</v>
      </c>
      <c r="E9" s="7">
        <v>41662</v>
      </c>
      <c r="F9" s="7">
        <f t="shared" ref="F9:F19" si="3">F8</f>
        <v>44557</v>
      </c>
      <c r="G9" s="13"/>
      <c r="H9" s="8">
        <f t="shared" si="0"/>
        <v>44738</v>
      </c>
      <c r="I9" s="11">
        <f t="shared" ca="1" si="1"/>
        <v>61</v>
      </c>
      <c r="J9" s="9" t="str">
        <f t="shared" ca="1" si="2"/>
        <v>NOT DUE</v>
      </c>
      <c r="K9" s="31"/>
      <c r="L9" s="109" t="s">
        <v>3280</v>
      </c>
    </row>
    <row r="10" spans="1:12" ht="27.6" x14ac:dyDescent="0.3">
      <c r="A10" s="9" t="s">
        <v>2535</v>
      </c>
      <c r="B10" s="31" t="s">
        <v>1571</v>
      </c>
      <c r="C10" s="31" t="s">
        <v>1839</v>
      </c>
      <c r="D10" s="20" t="s">
        <v>1629</v>
      </c>
      <c r="E10" s="7">
        <v>41662</v>
      </c>
      <c r="F10" s="7">
        <f t="shared" si="3"/>
        <v>44557</v>
      </c>
      <c r="G10" s="13"/>
      <c r="H10" s="8">
        <f t="shared" si="0"/>
        <v>44738</v>
      </c>
      <c r="I10" s="11">
        <f t="shared" ca="1" si="1"/>
        <v>61</v>
      </c>
      <c r="J10" s="9" t="str">
        <f t="shared" ca="1" si="2"/>
        <v>NOT DUE</v>
      </c>
      <c r="K10" s="31"/>
      <c r="L10" s="34"/>
    </row>
    <row r="11" spans="1:12" ht="27.6" x14ac:dyDescent="0.3">
      <c r="A11" s="9" t="s">
        <v>2536</v>
      </c>
      <c r="B11" s="31" t="s">
        <v>1570</v>
      </c>
      <c r="C11" s="31" t="s">
        <v>1839</v>
      </c>
      <c r="D11" s="20" t="s">
        <v>1629</v>
      </c>
      <c r="E11" s="7">
        <v>41662</v>
      </c>
      <c r="F11" s="7">
        <f t="shared" si="3"/>
        <v>44557</v>
      </c>
      <c r="G11" s="13"/>
      <c r="H11" s="8">
        <f t="shared" si="0"/>
        <v>44738</v>
      </c>
      <c r="I11" s="11">
        <f t="shared" ca="1" si="1"/>
        <v>61</v>
      </c>
      <c r="J11" s="9" t="str">
        <f t="shared" ca="1" si="2"/>
        <v>NOT DUE</v>
      </c>
      <c r="K11" s="31"/>
      <c r="L11" s="10"/>
    </row>
    <row r="12" spans="1:12" ht="27.6" x14ac:dyDescent="0.3">
      <c r="A12" s="9" t="s">
        <v>2537</v>
      </c>
      <c r="B12" s="31" t="s">
        <v>1572</v>
      </c>
      <c r="C12" s="31" t="s">
        <v>1839</v>
      </c>
      <c r="D12" s="20" t="s">
        <v>1629</v>
      </c>
      <c r="E12" s="7">
        <v>41662</v>
      </c>
      <c r="F12" s="7">
        <f t="shared" si="3"/>
        <v>44557</v>
      </c>
      <c r="G12" s="13"/>
      <c r="H12" s="8">
        <f t="shared" si="0"/>
        <v>44738</v>
      </c>
      <c r="I12" s="11">
        <f t="shared" ca="1" si="1"/>
        <v>61</v>
      </c>
      <c r="J12" s="9" t="str">
        <f t="shared" ca="1" si="2"/>
        <v>NOT DUE</v>
      </c>
      <c r="K12" s="31"/>
      <c r="L12" s="10"/>
    </row>
    <row r="13" spans="1:12" ht="27.6" x14ac:dyDescent="0.3">
      <c r="A13" s="9" t="s">
        <v>2538</v>
      </c>
      <c r="B13" s="31" t="s">
        <v>1573</v>
      </c>
      <c r="C13" s="31" t="s">
        <v>1839</v>
      </c>
      <c r="D13" s="20" t="s">
        <v>1629</v>
      </c>
      <c r="E13" s="7">
        <v>41662</v>
      </c>
      <c r="F13" s="7">
        <f t="shared" si="3"/>
        <v>44557</v>
      </c>
      <c r="G13" s="13"/>
      <c r="H13" s="8">
        <f t="shared" si="0"/>
        <v>44738</v>
      </c>
      <c r="I13" s="11">
        <f t="shared" ca="1" si="1"/>
        <v>61</v>
      </c>
      <c r="J13" s="9" t="str">
        <f t="shared" ca="1" si="2"/>
        <v>NOT DUE</v>
      </c>
      <c r="K13" s="31"/>
      <c r="L13" s="10"/>
    </row>
    <row r="14" spans="1:12" ht="27.6" x14ac:dyDescent="0.3">
      <c r="A14" s="9" t="s">
        <v>2539</v>
      </c>
      <c r="B14" s="31" t="s">
        <v>1523</v>
      </c>
      <c r="C14" s="31" t="s">
        <v>1839</v>
      </c>
      <c r="D14" s="20" t="s">
        <v>1629</v>
      </c>
      <c r="E14" s="7">
        <v>41662</v>
      </c>
      <c r="F14" s="7">
        <f t="shared" si="3"/>
        <v>44557</v>
      </c>
      <c r="G14" s="13"/>
      <c r="H14" s="8">
        <f t="shared" si="0"/>
        <v>44738</v>
      </c>
      <c r="I14" s="11">
        <f t="shared" ca="1" si="1"/>
        <v>61</v>
      </c>
      <c r="J14" s="9" t="str">
        <f t="shared" ca="1" si="2"/>
        <v>NOT DUE</v>
      </c>
      <c r="K14" s="31"/>
      <c r="L14" s="10"/>
    </row>
    <row r="15" spans="1:12" ht="27.6" x14ac:dyDescent="0.3">
      <c r="A15" s="9" t="s">
        <v>2540</v>
      </c>
      <c r="B15" s="31" t="s">
        <v>1574</v>
      </c>
      <c r="C15" s="31" t="s">
        <v>1839</v>
      </c>
      <c r="D15" s="20" t="s">
        <v>1629</v>
      </c>
      <c r="E15" s="7">
        <v>41662</v>
      </c>
      <c r="F15" s="7">
        <f t="shared" si="3"/>
        <v>44557</v>
      </c>
      <c r="G15" s="13"/>
      <c r="H15" s="8">
        <f t="shared" si="0"/>
        <v>44738</v>
      </c>
      <c r="I15" s="11">
        <f t="shared" ca="1" si="1"/>
        <v>61</v>
      </c>
      <c r="J15" s="9" t="str">
        <f t="shared" ca="1" si="2"/>
        <v>NOT DUE</v>
      </c>
      <c r="K15" s="31"/>
      <c r="L15" s="10"/>
    </row>
    <row r="16" spans="1:12" ht="27.6" x14ac:dyDescent="0.3">
      <c r="A16" s="9" t="s">
        <v>2541</v>
      </c>
      <c r="B16" s="31" t="s">
        <v>1521</v>
      </c>
      <c r="C16" s="31" t="s">
        <v>1839</v>
      </c>
      <c r="D16" s="20" t="s">
        <v>1629</v>
      </c>
      <c r="E16" s="7">
        <v>41662</v>
      </c>
      <c r="F16" s="7">
        <f t="shared" si="3"/>
        <v>44557</v>
      </c>
      <c r="G16" s="13"/>
      <c r="H16" s="8">
        <f t="shared" si="0"/>
        <v>44738</v>
      </c>
      <c r="I16" s="11">
        <f t="shared" ca="1" si="1"/>
        <v>61</v>
      </c>
      <c r="J16" s="9" t="str">
        <f t="shared" ca="1" si="2"/>
        <v>NOT DUE</v>
      </c>
      <c r="K16" s="31"/>
      <c r="L16" s="10"/>
    </row>
    <row r="17" spans="1:12" ht="27.6" x14ac:dyDescent="0.3">
      <c r="A17" s="9" t="s">
        <v>2542</v>
      </c>
      <c r="B17" s="31" t="s">
        <v>1575</v>
      </c>
      <c r="C17" s="31" t="s">
        <v>1839</v>
      </c>
      <c r="D17" s="20" t="s">
        <v>1629</v>
      </c>
      <c r="E17" s="7">
        <v>41662</v>
      </c>
      <c r="F17" s="7">
        <f t="shared" si="3"/>
        <v>44557</v>
      </c>
      <c r="G17" s="13"/>
      <c r="H17" s="8">
        <f t="shared" si="0"/>
        <v>44738</v>
      </c>
      <c r="I17" s="11">
        <f t="shared" ca="1" si="1"/>
        <v>61</v>
      </c>
      <c r="J17" s="9" t="str">
        <f t="shared" ca="1" si="2"/>
        <v>NOT DUE</v>
      </c>
      <c r="K17" s="31"/>
      <c r="L17" s="10"/>
    </row>
    <row r="18" spans="1:12" ht="27.6" x14ac:dyDescent="0.3">
      <c r="A18" s="9" t="s">
        <v>2543</v>
      </c>
      <c r="B18" s="31" t="s">
        <v>1838</v>
      </c>
      <c r="C18" s="31" t="s">
        <v>1839</v>
      </c>
      <c r="D18" s="20" t="s">
        <v>1629</v>
      </c>
      <c r="E18" s="7">
        <v>41662</v>
      </c>
      <c r="F18" s="7">
        <f t="shared" si="3"/>
        <v>44557</v>
      </c>
      <c r="G18" s="13"/>
      <c r="H18" s="8">
        <f t="shared" si="0"/>
        <v>44738</v>
      </c>
      <c r="I18" s="11">
        <f t="shared" ca="1" si="1"/>
        <v>61</v>
      </c>
      <c r="J18" s="9" t="str">
        <f t="shared" ca="1" si="2"/>
        <v>NOT DUE</v>
      </c>
      <c r="K18" s="31"/>
      <c r="L18" s="10"/>
    </row>
    <row r="19" spans="1:12" ht="25.5" customHeight="1" x14ac:dyDescent="0.3">
      <c r="A19" s="9" t="s">
        <v>3155</v>
      </c>
      <c r="B19" s="31" t="s">
        <v>3152</v>
      </c>
      <c r="C19" s="31" t="s">
        <v>1839</v>
      </c>
      <c r="D19" s="20" t="s">
        <v>1629</v>
      </c>
      <c r="E19" s="7">
        <v>41662</v>
      </c>
      <c r="F19" s="7">
        <f t="shared" si="3"/>
        <v>44557</v>
      </c>
      <c r="G19" s="13"/>
      <c r="H19" s="8">
        <f t="shared" si="0"/>
        <v>44738</v>
      </c>
      <c r="I19" s="11">
        <f t="shared" ca="1" si="1"/>
        <v>61</v>
      </c>
      <c r="J19" s="9" t="str">
        <f t="shared" ca="1" si="2"/>
        <v>NOT DUE</v>
      </c>
      <c r="K19" s="31"/>
      <c r="L19" s="10"/>
    </row>
    <row r="20" spans="1:12" x14ac:dyDescent="0.3">
      <c r="A20" s="111"/>
    </row>
    <row r="21" spans="1:12" x14ac:dyDescent="0.3">
      <c r="A21" s="111"/>
    </row>
    <row r="22" spans="1:12" x14ac:dyDescent="0.3">
      <c r="A22" s="111"/>
    </row>
    <row r="23" spans="1:12" x14ac:dyDescent="0.3">
      <c r="A23" s="111"/>
      <c r="B23" s="112" t="s">
        <v>2808</v>
      </c>
      <c r="C23" s="113"/>
      <c r="D23" s="117" t="s">
        <v>2807</v>
      </c>
      <c r="H23" s="112" t="s">
        <v>2806</v>
      </c>
      <c r="I23" s="114"/>
    </row>
    <row r="24" spans="1:12" x14ac:dyDescent="0.3">
      <c r="A24" s="111"/>
      <c r="E24" s="115"/>
      <c r="F24" s="115"/>
      <c r="I24" s="115"/>
      <c r="J24" s="115"/>
    </row>
    <row r="25" spans="1:12" x14ac:dyDescent="0.3">
      <c r="A25" s="111"/>
      <c r="C25" s="122" t="str">
        <f>'No. 5 Cargo Hold'!C25</f>
        <v>ELBERT F. NUFABLE</v>
      </c>
      <c r="E25" s="149" t="str">
        <f>C25</f>
        <v>ELBERT F. NUFABLE</v>
      </c>
      <c r="F25" s="149"/>
      <c r="G25" s="149"/>
      <c r="I25" s="149" t="s">
        <v>3269</v>
      </c>
      <c r="J25" s="149"/>
      <c r="K25" s="149"/>
    </row>
    <row r="26" spans="1:12" x14ac:dyDescent="0.3">
      <c r="A26" s="111"/>
      <c r="C26" s="116" t="s">
        <v>3230</v>
      </c>
      <c r="E26" s="150" t="s">
        <v>2454</v>
      </c>
      <c r="F26" s="150"/>
      <c r="G26" s="150"/>
      <c r="I26" s="154" t="s">
        <v>2805</v>
      </c>
      <c r="J26" s="154"/>
      <c r="K26" s="154"/>
    </row>
    <row r="27" spans="1:12" x14ac:dyDescent="0.3">
      <c r="A27" s="111"/>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pageSetup paperSize="9"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00B0F0"/>
  </sheetPr>
  <dimension ref="A1:L26"/>
  <sheetViews>
    <sheetView workbookViewId="0">
      <selection activeCell="L8" sqref="L8:L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1520</v>
      </c>
      <c r="D3" s="148" t="s">
        <v>8</v>
      </c>
      <c r="E3" s="148"/>
      <c r="F3" s="3" t="s">
        <v>2544</v>
      </c>
    </row>
    <row r="4" spans="1:12" ht="18" customHeight="1" x14ac:dyDescent="0.3">
      <c r="A4" s="147" t="s">
        <v>21</v>
      </c>
      <c r="B4" s="147"/>
      <c r="C4" s="17"/>
      <c r="D4" s="148" t="s">
        <v>9</v>
      </c>
      <c r="E4" s="148"/>
      <c r="F4" s="13"/>
    </row>
    <row r="5" spans="1:12" ht="18" customHeight="1" x14ac:dyDescent="0.3">
      <c r="A5" s="147" t="s">
        <v>22</v>
      </c>
      <c r="B5" s="147"/>
      <c r="C5" s="18"/>
      <c r="D5" s="24"/>
      <c r="E5" s="7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2545</v>
      </c>
      <c r="B8" s="31" t="s">
        <v>1568</v>
      </c>
      <c r="C8" s="31" t="s">
        <v>1839</v>
      </c>
      <c r="D8" s="20" t="s">
        <v>1629</v>
      </c>
      <c r="E8" s="7">
        <v>41662</v>
      </c>
      <c r="F8" s="7">
        <f>'No. 6 Cargo Hold'!F8</f>
        <v>44557</v>
      </c>
      <c r="G8" s="13"/>
      <c r="H8" s="8">
        <f t="shared" ref="H8:H19" si="0">DATE(YEAR(F8),MONTH(F8)+6,DAY(F8)-1)</f>
        <v>44738</v>
      </c>
      <c r="I8" s="11">
        <f t="shared" ref="I8:I19" ca="1" si="1">IF(ISBLANK(H8),"",H8-DATE(YEAR(NOW()),MONTH(NOW()),DAY(NOW())))</f>
        <v>61</v>
      </c>
      <c r="J8" s="9" t="str">
        <f t="shared" ref="J8:J19" ca="1" si="2">IF(I8="","",IF(I8&lt;0,"OVERDUE","NOT DUE"))</f>
        <v>NOT DUE</v>
      </c>
      <c r="K8" s="31"/>
      <c r="L8" s="109" t="s">
        <v>3279</v>
      </c>
    </row>
    <row r="9" spans="1:12" ht="27.6" x14ac:dyDescent="0.3">
      <c r="A9" s="9" t="s">
        <v>2546</v>
      </c>
      <c r="B9" s="31" t="s">
        <v>1569</v>
      </c>
      <c r="C9" s="31" t="s">
        <v>1839</v>
      </c>
      <c r="D9" s="20" t="s">
        <v>1629</v>
      </c>
      <c r="E9" s="7">
        <v>41662</v>
      </c>
      <c r="F9" s="7">
        <f t="shared" ref="F9:F19" si="3">F8</f>
        <v>44557</v>
      </c>
      <c r="G9" s="13"/>
      <c r="H9" s="8">
        <f t="shared" si="0"/>
        <v>44738</v>
      </c>
      <c r="I9" s="11">
        <f t="shared" ca="1" si="1"/>
        <v>61</v>
      </c>
      <c r="J9" s="9" t="str">
        <f t="shared" ca="1" si="2"/>
        <v>NOT DUE</v>
      </c>
      <c r="K9" s="31"/>
      <c r="L9" s="109" t="s">
        <v>3280</v>
      </c>
    </row>
    <row r="10" spans="1:12" ht="27.6" x14ac:dyDescent="0.3">
      <c r="A10" s="9" t="s">
        <v>2547</v>
      </c>
      <c r="B10" s="31" t="s">
        <v>1571</v>
      </c>
      <c r="C10" s="31" t="s">
        <v>1839</v>
      </c>
      <c r="D10" s="20" t="s">
        <v>1629</v>
      </c>
      <c r="E10" s="7">
        <v>41662</v>
      </c>
      <c r="F10" s="7">
        <f t="shared" si="3"/>
        <v>44557</v>
      </c>
      <c r="G10" s="13"/>
      <c r="H10" s="8">
        <f t="shared" si="0"/>
        <v>44738</v>
      </c>
      <c r="I10" s="11">
        <f t="shared" ca="1" si="1"/>
        <v>61</v>
      </c>
      <c r="J10" s="9" t="str">
        <f t="shared" ca="1" si="2"/>
        <v>NOT DUE</v>
      </c>
      <c r="K10" s="31"/>
      <c r="L10" s="34"/>
    </row>
    <row r="11" spans="1:12" ht="27.6" x14ac:dyDescent="0.3">
      <c r="A11" s="9" t="s">
        <v>2548</v>
      </c>
      <c r="B11" s="31" t="s">
        <v>1570</v>
      </c>
      <c r="C11" s="31" t="s">
        <v>1839</v>
      </c>
      <c r="D11" s="20" t="s">
        <v>1629</v>
      </c>
      <c r="E11" s="7">
        <v>41662</v>
      </c>
      <c r="F11" s="7">
        <f t="shared" si="3"/>
        <v>44557</v>
      </c>
      <c r="G11" s="13"/>
      <c r="H11" s="8">
        <f t="shared" si="0"/>
        <v>44738</v>
      </c>
      <c r="I11" s="11">
        <f t="shared" ca="1" si="1"/>
        <v>61</v>
      </c>
      <c r="J11" s="9" t="str">
        <f t="shared" ca="1" si="2"/>
        <v>NOT DUE</v>
      </c>
      <c r="K11" s="31"/>
      <c r="L11" s="10"/>
    </row>
    <row r="12" spans="1:12" ht="27.6" x14ac:dyDescent="0.3">
      <c r="A12" s="9" t="s">
        <v>2549</v>
      </c>
      <c r="B12" s="31" t="s">
        <v>1572</v>
      </c>
      <c r="C12" s="31" t="s">
        <v>1839</v>
      </c>
      <c r="D12" s="20" t="s">
        <v>1629</v>
      </c>
      <c r="E12" s="7">
        <v>41662</v>
      </c>
      <c r="F12" s="7">
        <f t="shared" si="3"/>
        <v>44557</v>
      </c>
      <c r="G12" s="13"/>
      <c r="H12" s="8">
        <f t="shared" si="0"/>
        <v>44738</v>
      </c>
      <c r="I12" s="11">
        <f t="shared" ca="1" si="1"/>
        <v>61</v>
      </c>
      <c r="J12" s="9" t="str">
        <f t="shared" ca="1" si="2"/>
        <v>NOT DUE</v>
      </c>
      <c r="K12" s="31"/>
      <c r="L12" s="10"/>
    </row>
    <row r="13" spans="1:12" ht="27.6" x14ac:dyDescent="0.3">
      <c r="A13" s="9" t="s">
        <v>2550</v>
      </c>
      <c r="B13" s="31" t="s">
        <v>1573</v>
      </c>
      <c r="C13" s="31" t="s">
        <v>1839</v>
      </c>
      <c r="D13" s="20" t="s">
        <v>1629</v>
      </c>
      <c r="E13" s="7">
        <v>41662</v>
      </c>
      <c r="F13" s="7">
        <f t="shared" si="3"/>
        <v>44557</v>
      </c>
      <c r="G13" s="13"/>
      <c r="H13" s="8">
        <f t="shared" si="0"/>
        <v>44738</v>
      </c>
      <c r="I13" s="11">
        <f t="shared" ca="1" si="1"/>
        <v>61</v>
      </c>
      <c r="J13" s="9" t="str">
        <f t="shared" ca="1" si="2"/>
        <v>NOT DUE</v>
      </c>
      <c r="K13" s="31"/>
      <c r="L13" s="10"/>
    </row>
    <row r="14" spans="1:12" ht="27.6" x14ac:dyDescent="0.3">
      <c r="A14" s="9" t="s">
        <v>2551</v>
      </c>
      <c r="B14" s="31" t="s">
        <v>1523</v>
      </c>
      <c r="C14" s="31" t="s">
        <v>1839</v>
      </c>
      <c r="D14" s="20" t="s">
        <v>1629</v>
      </c>
      <c r="E14" s="7">
        <v>41662</v>
      </c>
      <c r="F14" s="7">
        <f t="shared" si="3"/>
        <v>44557</v>
      </c>
      <c r="G14" s="13"/>
      <c r="H14" s="8">
        <f t="shared" si="0"/>
        <v>44738</v>
      </c>
      <c r="I14" s="11">
        <f t="shared" ca="1" si="1"/>
        <v>61</v>
      </c>
      <c r="J14" s="9" t="str">
        <f t="shared" ca="1" si="2"/>
        <v>NOT DUE</v>
      </c>
      <c r="K14" s="31"/>
      <c r="L14" s="10"/>
    </row>
    <row r="15" spans="1:12" ht="27.6" x14ac:dyDescent="0.3">
      <c r="A15" s="9" t="s">
        <v>2552</v>
      </c>
      <c r="B15" s="31" t="s">
        <v>1574</v>
      </c>
      <c r="C15" s="31" t="s">
        <v>1839</v>
      </c>
      <c r="D15" s="20" t="s">
        <v>1629</v>
      </c>
      <c r="E15" s="7">
        <v>41662</v>
      </c>
      <c r="F15" s="7">
        <f t="shared" si="3"/>
        <v>44557</v>
      </c>
      <c r="G15" s="13"/>
      <c r="H15" s="8">
        <f t="shared" si="0"/>
        <v>44738</v>
      </c>
      <c r="I15" s="11">
        <f t="shared" ca="1" si="1"/>
        <v>61</v>
      </c>
      <c r="J15" s="9" t="str">
        <f t="shared" ca="1" si="2"/>
        <v>NOT DUE</v>
      </c>
      <c r="K15" s="31"/>
      <c r="L15" s="10"/>
    </row>
    <row r="16" spans="1:12" ht="27.6" x14ac:dyDescent="0.3">
      <c r="A16" s="9" t="s">
        <v>2553</v>
      </c>
      <c r="B16" s="31" t="s">
        <v>1521</v>
      </c>
      <c r="C16" s="31" t="s">
        <v>1839</v>
      </c>
      <c r="D16" s="20" t="s">
        <v>1629</v>
      </c>
      <c r="E16" s="7">
        <v>41662</v>
      </c>
      <c r="F16" s="7">
        <f t="shared" si="3"/>
        <v>44557</v>
      </c>
      <c r="G16" s="13"/>
      <c r="H16" s="8">
        <f t="shared" si="0"/>
        <v>44738</v>
      </c>
      <c r="I16" s="11">
        <f t="shared" ca="1" si="1"/>
        <v>61</v>
      </c>
      <c r="J16" s="9" t="str">
        <f t="shared" ca="1" si="2"/>
        <v>NOT DUE</v>
      </c>
      <c r="K16" s="31"/>
      <c r="L16" s="10"/>
    </row>
    <row r="17" spans="1:12" ht="27.6" x14ac:dyDescent="0.3">
      <c r="A17" s="9" t="s">
        <v>2554</v>
      </c>
      <c r="B17" s="31" t="s">
        <v>1575</v>
      </c>
      <c r="C17" s="31" t="s">
        <v>1839</v>
      </c>
      <c r="D17" s="20" t="s">
        <v>1629</v>
      </c>
      <c r="E17" s="7">
        <v>41662</v>
      </c>
      <c r="F17" s="7">
        <f t="shared" si="3"/>
        <v>44557</v>
      </c>
      <c r="G17" s="13"/>
      <c r="H17" s="8">
        <f t="shared" si="0"/>
        <v>44738</v>
      </c>
      <c r="I17" s="11">
        <f t="shared" ca="1" si="1"/>
        <v>61</v>
      </c>
      <c r="J17" s="9" t="str">
        <f t="shared" ca="1" si="2"/>
        <v>NOT DUE</v>
      </c>
      <c r="K17" s="31"/>
      <c r="L17" s="10"/>
    </row>
    <row r="18" spans="1:12" ht="27.6" x14ac:dyDescent="0.3">
      <c r="A18" s="9" t="s">
        <v>2555</v>
      </c>
      <c r="B18" s="31" t="s">
        <v>1838</v>
      </c>
      <c r="C18" s="31" t="s">
        <v>1839</v>
      </c>
      <c r="D18" s="20" t="s">
        <v>1629</v>
      </c>
      <c r="E18" s="7">
        <v>41662</v>
      </c>
      <c r="F18" s="7">
        <f t="shared" si="3"/>
        <v>44557</v>
      </c>
      <c r="G18" s="13"/>
      <c r="H18" s="8">
        <f t="shared" si="0"/>
        <v>44738</v>
      </c>
      <c r="I18" s="11">
        <f t="shared" ca="1" si="1"/>
        <v>61</v>
      </c>
      <c r="J18" s="9" t="str">
        <f t="shared" ca="1" si="2"/>
        <v>NOT DUE</v>
      </c>
      <c r="K18" s="31"/>
      <c r="L18" s="10"/>
    </row>
    <row r="19" spans="1:12" ht="24.75" customHeight="1" x14ac:dyDescent="0.3">
      <c r="A19" s="9" t="s">
        <v>3154</v>
      </c>
      <c r="B19" s="31" t="s">
        <v>3152</v>
      </c>
      <c r="C19" s="31" t="s">
        <v>1839</v>
      </c>
      <c r="D19" s="20" t="s">
        <v>1629</v>
      </c>
      <c r="E19" s="7">
        <v>41662</v>
      </c>
      <c r="F19" s="7">
        <f t="shared" si="3"/>
        <v>44557</v>
      </c>
      <c r="G19" s="13"/>
      <c r="H19" s="8">
        <f t="shared" si="0"/>
        <v>44738</v>
      </c>
      <c r="I19" s="11">
        <f t="shared" ca="1" si="1"/>
        <v>61</v>
      </c>
      <c r="J19" s="9" t="str">
        <f t="shared" ca="1" si="2"/>
        <v>NOT DUE</v>
      </c>
      <c r="K19" s="31"/>
      <c r="L19" s="10"/>
    </row>
    <row r="20" spans="1:12" x14ac:dyDescent="0.3">
      <c r="A20" s="111"/>
    </row>
    <row r="21" spans="1:12" x14ac:dyDescent="0.3">
      <c r="A21" s="111"/>
    </row>
    <row r="22" spans="1:12" x14ac:dyDescent="0.3">
      <c r="A22" s="111"/>
    </row>
    <row r="23" spans="1:12" x14ac:dyDescent="0.3">
      <c r="A23" s="111"/>
      <c r="B23" s="112" t="s">
        <v>2808</v>
      </c>
      <c r="C23" s="113"/>
      <c r="D23" s="117" t="s">
        <v>2807</v>
      </c>
      <c r="H23" s="112" t="s">
        <v>2806</v>
      </c>
      <c r="I23" s="114"/>
    </row>
    <row r="24" spans="1:12" x14ac:dyDescent="0.3">
      <c r="A24" s="111"/>
      <c r="E24" s="115"/>
      <c r="F24" s="115"/>
      <c r="I24" s="115"/>
      <c r="J24" s="115"/>
    </row>
    <row r="25" spans="1:12" x14ac:dyDescent="0.3">
      <c r="A25" s="111"/>
      <c r="C25" s="122" t="str">
        <f>'No. 6 Cargo Hold'!C25</f>
        <v>ELBERT F. NUFABLE</v>
      </c>
      <c r="E25" s="149" t="str">
        <f>C25</f>
        <v>ELBERT F. NUFABLE</v>
      </c>
      <c r="F25" s="149"/>
      <c r="G25" s="149"/>
      <c r="I25" s="149" t="s">
        <v>3269</v>
      </c>
      <c r="J25" s="149"/>
      <c r="K25" s="149"/>
    </row>
    <row r="26" spans="1:12" x14ac:dyDescent="0.3">
      <c r="A26" s="111"/>
      <c r="C26" s="116" t="s">
        <v>3230</v>
      </c>
      <c r="E26" s="150" t="s">
        <v>2454</v>
      </c>
      <c r="F26" s="150"/>
      <c r="G26" s="150"/>
      <c r="I26" s="151" t="s">
        <v>2805</v>
      </c>
      <c r="J26" s="151"/>
      <c r="K26" s="151"/>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pageSetup paperSize="9"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00B0F0"/>
  </sheetPr>
  <dimension ref="A1:L24"/>
  <sheetViews>
    <sheetView topLeftCell="A19" workbookViewId="0">
      <selection activeCell="H29" sqref="H2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32.2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1522</v>
      </c>
      <c r="D3" s="148" t="s">
        <v>8</v>
      </c>
      <c r="E3" s="148"/>
      <c r="F3" s="3" t="s">
        <v>2556</v>
      </c>
    </row>
    <row r="4" spans="1:12" ht="18" customHeight="1" x14ac:dyDescent="0.3">
      <c r="A4" s="147" t="s">
        <v>21</v>
      </c>
      <c r="B4" s="147"/>
      <c r="C4" s="17"/>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2557</v>
      </c>
      <c r="B8" s="31" t="s">
        <v>1654</v>
      </c>
      <c r="C8" s="31" t="s">
        <v>1833</v>
      </c>
      <c r="D8" s="20" t="s">
        <v>1629</v>
      </c>
      <c r="E8" s="7">
        <v>41662</v>
      </c>
      <c r="F8" s="7">
        <v>44557</v>
      </c>
      <c r="G8" s="13"/>
      <c r="H8" s="8">
        <f t="shared" ref="H8:H17" si="0">DATE(YEAR(F8),MONTH(F8)+6,DAY(F8)-1)</f>
        <v>44738</v>
      </c>
      <c r="I8" s="11">
        <f t="shared" ref="I8:I9" ca="1" si="1">IF(ISBLANK(H8),"",H8-DATE(YEAR(NOW()),MONTH(NOW()),DAY(NOW())))</f>
        <v>61</v>
      </c>
      <c r="J8" s="9" t="str">
        <f t="shared" ref="J8:J9" ca="1" si="2">IF(I8="","",IF(I8&lt;0,"OVERDUE","NOT DUE"))</f>
        <v>NOT DUE</v>
      </c>
      <c r="K8" s="31"/>
      <c r="L8" s="109" t="s">
        <v>3279</v>
      </c>
    </row>
    <row r="9" spans="1:12" ht="27.6" x14ac:dyDescent="0.3">
      <c r="A9" s="9" t="s">
        <v>2558</v>
      </c>
      <c r="B9" s="31" t="s">
        <v>1655</v>
      </c>
      <c r="C9" s="31" t="s">
        <v>1834</v>
      </c>
      <c r="D9" s="20" t="s">
        <v>1629</v>
      </c>
      <c r="E9" s="7">
        <v>41662</v>
      </c>
      <c r="F9" s="7">
        <v>44557</v>
      </c>
      <c r="G9" s="13"/>
      <c r="H9" s="8">
        <f t="shared" si="0"/>
        <v>44738</v>
      </c>
      <c r="I9" s="11">
        <f t="shared" ca="1" si="1"/>
        <v>61</v>
      </c>
      <c r="J9" s="9" t="str">
        <f t="shared" ca="1" si="2"/>
        <v>NOT DUE</v>
      </c>
      <c r="K9" s="31"/>
      <c r="L9" s="109" t="s">
        <v>3281</v>
      </c>
    </row>
    <row r="10" spans="1:12" ht="27.6" x14ac:dyDescent="0.3">
      <c r="A10" s="9" t="s">
        <v>2559</v>
      </c>
      <c r="B10" s="31" t="s">
        <v>1656</v>
      </c>
      <c r="C10" s="31" t="s">
        <v>1834</v>
      </c>
      <c r="D10" s="20" t="s">
        <v>1629</v>
      </c>
      <c r="E10" s="7">
        <v>41662</v>
      </c>
      <c r="F10" s="7">
        <v>44557</v>
      </c>
      <c r="G10" s="13"/>
      <c r="H10" s="8">
        <f t="shared" si="0"/>
        <v>44738</v>
      </c>
      <c r="I10" s="11">
        <f t="shared" ref="I10:I12" ca="1" si="3">IF(ISBLANK(H10),"",H10-DATE(YEAR(NOW()),MONTH(NOW()),DAY(NOW())))</f>
        <v>61</v>
      </c>
      <c r="J10" s="9" t="str">
        <f t="shared" ref="J10:J12" ca="1" si="4">IF(I10="","",IF(I10&lt;0,"OVERDUE","NOT DUE"))</f>
        <v>NOT DUE</v>
      </c>
      <c r="K10" s="31"/>
      <c r="L10" s="104"/>
    </row>
    <row r="11" spans="1:12" ht="27.6" x14ac:dyDescent="0.3">
      <c r="A11" s="9" t="s">
        <v>2560</v>
      </c>
      <c r="B11" s="31" t="s">
        <v>1657</v>
      </c>
      <c r="C11" s="31" t="s">
        <v>1834</v>
      </c>
      <c r="D11" s="20" t="s">
        <v>1629</v>
      </c>
      <c r="E11" s="7">
        <v>41662</v>
      </c>
      <c r="F11" s="7">
        <v>44557</v>
      </c>
      <c r="G11" s="13"/>
      <c r="H11" s="8">
        <f t="shared" si="0"/>
        <v>44738</v>
      </c>
      <c r="I11" s="11">
        <f t="shared" ca="1" si="3"/>
        <v>61</v>
      </c>
      <c r="J11" s="9" t="str">
        <f t="shared" ca="1" si="4"/>
        <v>NOT DUE</v>
      </c>
      <c r="K11" s="31"/>
      <c r="L11" s="104"/>
    </row>
    <row r="12" spans="1:12" ht="27.6" x14ac:dyDescent="0.3">
      <c r="A12" s="9" t="s">
        <v>2561</v>
      </c>
      <c r="B12" s="31" t="s">
        <v>1658</v>
      </c>
      <c r="C12" s="31" t="s">
        <v>1834</v>
      </c>
      <c r="D12" s="20" t="s">
        <v>1629</v>
      </c>
      <c r="E12" s="7">
        <v>41662</v>
      </c>
      <c r="F12" s="7">
        <v>44557</v>
      </c>
      <c r="G12" s="13"/>
      <c r="H12" s="8">
        <f t="shared" si="0"/>
        <v>44738</v>
      </c>
      <c r="I12" s="11">
        <f t="shared" ca="1" si="3"/>
        <v>61</v>
      </c>
      <c r="J12" s="9" t="str">
        <f t="shared" ca="1" si="4"/>
        <v>NOT DUE</v>
      </c>
      <c r="K12" s="31"/>
      <c r="L12" s="104"/>
    </row>
    <row r="13" spans="1:12" ht="27.6" x14ac:dyDescent="0.3">
      <c r="A13" s="9" t="s">
        <v>2562</v>
      </c>
      <c r="B13" s="31" t="s">
        <v>1659</v>
      </c>
      <c r="C13" s="31" t="s">
        <v>1834</v>
      </c>
      <c r="D13" s="20" t="s">
        <v>1629</v>
      </c>
      <c r="E13" s="7">
        <v>41662</v>
      </c>
      <c r="F13" s="7">
        <v>44557</v>
      </c>
      <c r="G13" s="13"/>
      <c r="H13" s="8">
        <f t="shared" si="0"/>
        <v>44738</v>
      </c>
      <c r="I13" s="11">
        <f t="shared" ref="I13:I17" ca="1" si="5">IF(ISBLANK(H13),"",H13-DATE(YEAR(NOW()),MONTH(NOW()),DAY(NOW())))</f>
        <v>61</v>
      </c>
      <c r="J13" s="9" t="str">
        <f t="shared" ref="J13:J17" ca="1" si="6">IF(I13="","",IF(I13&lt;0,"OVERDUE","NOT DUE"))</f>
        <v>NOT DUE</v>
      </c>
      <c r="K13" s="31"/>
      <c r="L13" s="104"/>
    </row>
    <row r="14" spans="1:12" ht="27.6" x14ac:dyDescent="0.3">
      <c r="A14" s="9" t="s">
        <v>2563</v>
      </c>
      <c r="B14" s="31" t="s">
        <v>1523</v>
      </c>
      <c r="C14" s="31" t="s">
        <v>1831</v>
      </c>
      <c r="D14" s="20" t="s">
        <v>1629</v>
      </c>
      <c r="E14" s="7">
        <v>41662</v>
      </c>
      <c r="F14" s="7">
        <v>44557</v>
      </c>
      <c r="G14" s="13"/>
      <c r="H14" s="8">
        <f t="shared" si="0"/>
        <v>44738</v>
      </c>
      <c r="I14" s="11">
        <f t="shared" ca="1" si="5"/>
        <v>61</v>
      </c>
      <c r="J14" s="9" t="str">
        <f t="shared" ca="1" si="6"/>
        <v>NOT DUE</v>
      </c>
      <c r="K14" s="31"/>
      <c r="L14" s="104"/>
    </row>
    <row r="15" spans="1:12" ht="27.6" x14ac:dyDescent="0.3">
      <c r="A15" s="9" t="s">
        <v>2564</v>
      </c>
      <c r="B15" s="31" t="s">
        <v>1660</v>
      </c>
      <c r="C15" s="31" t="s">
        <v>1835</v>
      </c>
      <c r="D15" s="20" t="s">
        <v>1629</v>
      </c>
      <c r="E15" s="7">
        <v>41662</v>
      </c>
      <c r="F15" s="7">
        <v>44557</v>
      </c>
      <c r="G15" s="13"/>
      <c r="H15" s="8">
        <f t="shared" si="0"/>
        <v>44738</v>
      </c>
      <c r="I15" s="11">
        <f t="shared" ca="1" si="5"/>
        <v>61</v>
      </c>
      <c r="J15" s="9" t="str">
        <f t="shared" ca="1" si="6"/>
        <v>NOT DUE</v>
      </c>
      <c r="K15" s="31"/>
      <c r="L15" s="104"/>
    </row>
    <row r="16" spans="1:12" ht="138" x14ac:dyDescent="0.3">
      <c r="A16" s="9" t="s">
        <v>2565</v>
      </c>
      <c r="B16" s="31" t="s">
        <v>1661</v>
      </c>
      <c r="C16" s="31" t="s">
        <v>1891</v>
      </c>
      <c r="D16" s="20" t="s">
        <v>1629</v>
      </c>
      <c r="E16" s="7">
        <v>41662</v>
      </c>
      <c r="F16" s="7">
        <v>44557</v>
      </c>
      <c r="G16" s="13"/>
      <c r="H16" s="8">
        <f t="shared" si="0"/>
        <v>44738</v>
      </c>
      <c r="I16" s="11">
        <f t="shared" ca="1" si="5"/>
        <v>61</v>
      </c>
      <c r="J16" s="9" t="str">
        <f t="shared" ca="1" si="6"/>
        <v>NOT DUE</v>
      </c>
      <c r="K16" s="31"/>
      <c r="L16" s="10"/>
    </row>
    <row r="17" spans="1:12" ht="18.75" customHeight="1" x14ac:dyDescent="0.3">
      <c r="A17" s="9" t="s">
        <v>2566</v>
      </c>
      <c r="B17" s="31" t="s">
        <v>1832</v>
      </c>
      <c r="C17" s="31" t="s">
        <v>1836</v>
      </c>
      <c r="D17" s="20" t="s">
        <v>1629</v>
      </c>
      <c r="E17" s="7">
        <v>41662</v>
      </c>
      <c r="F17" s="7">
        <v>44557</v>
      </c>
      <c r="G17" s="13"/>
      <c r="H17" s="8">
        <f t="shared" si="0"/>
        <v>44738</v>
      </c>
      <c r="I17" s="11">
        <f t="shared" ca="1" si="5"/>
        <v>61</v>
      </c>
      <c r="J17" s="9" t="str">
        <f t="shared" ca="1" si="6"/>
        <v>NOT DUE</v>
      </c>
      <c r="K17" s="31"/>
      <c r="L17" s="10"/>
    </row>
    <row r="18" spans="1:12" x14ac:dyDescent="0.3">
      <c r="A18" s="111"/>
    </row>
    <row r="19" spans="1:12" x14ac:dyDescent="0.3">
      <c r="A19" s="111"/>
    </row>
    <row r="20" spans="1:12" x14ac:dyDescent="0.3">
      <c r="A20" s="111"/>
    </row>
    <row r="21" spans="1:12" x14ac:dyDescent="0.3">
      <c r="A21" s="111"/>
      <c r="B21" s="112" t="s">
        <v>2808</v>
      </c>
      <c r="C21" s="113"/>
      <c r="D21" s="117" t="s">
        <v>2807</v>
      </c>
      <c r="H21" s="112" t="s">
        <v>2806</v>
      </c>
      <c r="I21" s="114"/>
    </row>
    <row r="22" spans="1:12" x14ac:dyDescent="0.3">
      <c r="A22" s="111"/>
      <c r="E22" s="115"/>
      <c r="F22" s="115"/>
      <c r="I22" s="115"/>
      <c r="J22" s="115"/>
    </row>
    <row r="23" spans="1:12" x14ac:dyDescent="0.3">
      <c r="A23" s="111"/>
      <c r="C23" s="122" t="str">
        <f>'No. 7 Cargo Hold'!C25</f>
        <v>ELBERT F. NUFABLE</v>
      </c>
      <c r="E23" s="149" t="str">
        <f>C23</f>
        <v>ELBERT F. NUFABLE</v>
      </c>
      <c r="F23" s="149"/>
      <c r="G23" s="149"/>
      <c r="I23" s="149" t="s">
        <v>3269</v>
      </c>
      <c r="J23" s="149"/>
      <c r="K23" s="149"/>
    </row>
    <row r="24" spans="1:12" x14ac:dyDescent="0.3">
      <c r="A24" s="111"/>
      <c r="C24" s="116" t="s">
        <v>3230</v>
      </c>
      <c r="E24" s="150" t="s">
        <v>2454</v>
      </c>
      <c r="F24" s="150"/>
      <c r="G24" s="150"/>
      <c r="I24" s="151" t="s">
        <v>2805</v>
      </c>
      <c r="J24" s="151"/>
      <c r="K24" s="151"/>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6" priority="1" operator="equal">
      <formula>"overdue"</formula>
    </cfRule>
  </conditionalFormatting>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L55"/>
  <sheetViews>
    <sheetView topLeftCell="A31" zoomScale="85" zoomScaleNormal="85" workbookViewId="0">
      <selection activeCell="L29" sqref="L2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128</v>
      </c>
      <c r="D3" s="148" t="s">
        <v>8</v>
      </c>
      <c r="E3" s="148"/>
      <c r="F3" s="3" t="s">
        <v>129</v>
      </c>
    </row>
    <row r="4" spans="1:12" ht="18" customHeight="1" x14ac:dyDescent="0.3">
      <c r="A4" s="147" t="s">
        <v>21</v>
      </c>
      <c r="B4" s="147"/>
      <c r="C4" s="17" t="s">
        <v>24</v>
      </c>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8.25" customHeight="1" x14ac:dyDescent="0.3">
      <c r="A8" s="9" t="s">
        <v>130</v>
      </c>
      <c r="B8" s="31" t="s">
        <v>29</v>
      </c>
      <c r="C8" s="31" t="s">
        <v>30</v>
      </c>
      <c r="D8" s="20" t="s">
        <v>87</v>
      </c>
      <c r="E8" s="7">
        <v>41662</v>
      </c>
      <c r="F8" s="7">
        <v>43949</v>
      </c>
      <c r="G8" s="13"/>
      <c r="H8" s="8">
        <f>DATE(YEAR(F8)+4,MONTH(F8),DAY(F8)-1)</f>
        <v>45409</v>
      </c>
      <c r="I8" s="11">
        <f t="shared" ref="I8:I47" ca="1" si="0">IF(ISBLANK(H8),"",H8-DATE(YEAR(NOW()),MONTH(NOW()),DAY(NOW())))</f>
        <v>732</v>
      </c>
      <c r="J8" s="9" t="str">
        <f t="shared" ref="J8:J47" ca="1" si="1">IF(I8="","",IF(I8&lt;0,"OVERDUE","NOT DUE"))</f>
        <v>NOT DUE</v>
      </c>
      <c r="K8" s="30" t="s">
        <v>125</v>
      </c>
      <c r="L8" s="10"/>
    </row>
    <row r="9" spans="1:12" x14ac:dyDescent="0.3">
      <c r="A9" s="9" t="s">
        <v>131</v>
      </c>
      <c r="B9" s="31" t="s">
        <v>31</v>
      </c>
      <c r="C9" s="31" t="s">
        <v>32</v>
      </c>
      <c r="D9" s="20" t="s">
        <v>88</v>
      </c>
      <c r="E9" s="7">
        <v>41662</v>
      </c>
      <c r="F9" s="7">
        <f>'No.1 Hatch Cover'!F9</f>
        <v>44674</v>
      </c>
      <c r="G9" s="13"/>
      <c r="H9" s="8">
        <f>DATE(YEAR(F9)+1,MONTH(F9),DAY(F9)-1)</f>
        <v>45038</v>
      </c>
      <c r="I9" s="11">
        <f t="shared" ca="1" si="0"/>
        <v>361</v>
      </c>
      <c r="J9" s="9" t="str">
        <f t="shared" ca="1" si="1"/>
        <v>NOT DUE</v>
      </c>
      <c r="K9" s="14"/>
      <c r="L9" s="10"/>
    </row>
    <row r="10" spans="1:12" ht="27.6" x14ac:dyDescent="0.3">
      <c r="A10" s="9" t="s">
        <v>132</v>
      </c>
      <c r="B10" s="31" t="s">
        <v>33</v>
      </c>
      <c r="C10" s="31" t="s">
        <v>34</v>
      </c>
      <c r="D10" s="20" t="s">
        <v>2</v>
      </c>
      <c r="E10" s="7">
        <v>41662</v>
      </c>
      <c r="F10" s="7">
        <f>'No.1 Hatch Cover'!F10</f>
        <v>44671</v>
      </c>
      <c r="G10" s="13"/>
      <c r="H10" s="8">
        <f>EDATE(F10-1,1)</f>
        <v>44700</v>
      </c>
      <c r="I10" s="11">
        <f t="shared" ca="1" si="0"/>
        <v>23</v>
      </c>
      <c r="J10" s="9" t="str">
        <f t="shared" ca="1" si="1"/>
        <v>NOT DUE</v>
      </c>
      <c r="K10" s="14"/>
      <c r="L10" s="109"/>
    </row>
    <row r="11" spans="1:12" ht="27.6" x14ac:dyDescent="0.3">
      <c r="A11" s="9" t="s">
        <v>133</v>
      </c>
      <c r="B11" s="31" t="s">
        <v>35</v>
      </c>
      <c r="C11" s="31" t="s">
        <v>36</v>
      </c>
      <c r="D11" s="20" t="s">
        <v>88</v>
      </c>
      <c r="E11" s="7">
        <v>41662</v>
      </c>
      <c r="F11" s="7">
        <f>F9</f>
        <v>44674</v>
      </c>
      <c r="G11" s="13"/>
      <c r="H11" s="8">
        <f t="shared" ref="H11:H30" si="2">DATE(YEAR(F11)+1,MONTH(F11),DAY(F11)-1)</f>
        <v>45038</v>
      </c>
      <c r="I11" s="11">
        <f t="shared" ca="1" si="0"/>
        <v>361</v>
      </c>
      <c r="J11" s="9" t="str">
        <f t="shared" ca="1" si="1"/>
        <v>NOT DUE</v>
      </c>
      <c r="K11" s="14"/>
      <c r="L11" s="10"/>
    </row>
    <row r="12" spans="1:12" ht="27.6" x14ac:dyDescent="0.3">
      <c r="A12" s="9" t="s">
        <v>134</v>
      </c>
      <c r="B12" s="31" t="s">
        <v>35</v>
      </c>
      <c r="C12" s="31" t="s">
        <v>37</v>
      </c>
      <c r="D12" s="20" t="s">
        <v>88</v>
      </c>
      <c r="E12" s="7">
        <v>41662</v>
      </c>
      <c r="F12" s="7">
        <f>F11</f>
        <v>44674</v>
      </c>
      <c r="G12" s="13"/>
      <c r="H12" s="8">
        <f t="shared" si="2"/>
        <v>45038</v>
      </c>
      <c r="I12" s="11">
        <f t="shared" ca="1" si="0"/>
        <v>361</v>
      </c>
      <c r="J12" s="9" t="str">
        <f t="shared" ca="1" si="1"/>
        <v>NOT DUE</v>
      </c>
      <c r="K12" s="14"/>
      <c r="L12" s="10"/>
    </row>
    <row r="13" spans="1:12" ht="27.6" x14ac:dyDescent="0.3">
      <c r="A13" s="9" t="s">
        <v>135</v>
      </c>
      <c r="B13" s="31" t="s">
        <v>38</v>
      </c>
      <c r="C13" s="31" t="s">
        <v>39</v>
      </c>
      <c r="D13" s="20" t="s">
        <v>88</v>
      </c>
      <c r="E13" s="7">
        <v>41662</v>
      </c>
      <c r="F13" s="7">
        <v>44486</v>
      </c>
      <c r="G13" s="13"/>
      <c r="H13" s="8">
        <f t="shared" si="2"/>
        <v>44850</v>
      </c>
      <c r="I13" s="11">
        <f t="shared" ca="1" si="0"/>
        <v>173</v>
      </c>
      <c r="J13" s="9" t="str">
        <f t="shared" ca="1" si="1"/>
        <v>NOT DUE</v>
      </c>
      <c r="K13" s="14"/>
      <c r="L13" s="10"/>
    </row>
    <row r="14" spans="1:12" ht="27.6" x14ac:dyDescent="0.3">
      <c r="A14" s="9" t="s">
        <v>136</v>
      </c>
      <c r="B14" s="31" t="s">
        <v>38</v>
      </c>
      <c r="C14" s="31" t="s">
        <v>40</v>
      </c>
      <c r="D14" s="20" t="s">
        <v>88</v>
      </c>
      <c r="E14" s="7">
        <v>41662</v>
      </c>
      <c r="F14" s="7">
        <v>44486</v>
      </c>
      <c r="G14" s="13"/>
      <c r="H14" s="8">
        <f t="shared" si="2"/>
        <v>44850</v>
      </c>
      <c r="I14" s="11">
        <f t="shared" ca="1" si="0"/>
        <v>173</v>
      </c>
      <c r="J14" s="9" t="str">
        <f t="shared" ca="1" si="1"/>
        <v>NOT DUE</v>
      </c>
      <c r="K14" s="14"/>
      <c r="L14" s="10"/>
    </row>
    <row r="15" spans="1:12" ht="41.4" x14ac:dyDescent="0.3">
      <c r="A15" s="9" t="s">
        <v>137</v>
      </c>
      <c r="B15" s="31" t="s">
        <v>41</v>
      </c>
      <c r="C15" s="31" t="s">
        <v>42</v>
      </c>
      <c r="D15" s="20" t="s">
        <v>88</v>
      </c>
      <c r="E15" s="7">
        <v>41662</v>
      </c>
      <c r="F15" s="7">
        <v>44486</v>
      </c>
      <c r="G15" s="13"/>
      <c r="H15" s="8">
        <f t="shared" si="2"/>
        <v>44850</v>
      </c>
      <c r="I15" s="11">
        <f t="shared" ca="1" si="0"/>
        <v>173</v>
      </c>
      <c r="J15" s="9" t="str">
        <f t="shared" ca="1" si="1"/>
        <v>NOT DUE</v>
      </c>
      <c r="K15" s="14"/>
      <c r="L15" s="10"/>
    </row>
    <row r="16" spans="1:12" ht="41.4" x14ac:dyDescent="0.3">
      <c r="A16" s="9" t="s">
        <v>138</v>
      </c>
      <c r="B16" s="31" t="s">
        <v>41</v>
      </c>
      <c r="C16" s="31" t="s">
        <v>40</v>
      </c>
      <c r="D16" s="20" t="s">
        <v>88</v>
      </c>
      <c r="E16" s="7">
        <v>41662</v>
      </c>
      <c r="F16" s="7">
        <v>44486</v>
      </c>
      <c r="G16" s="13"/>
      <c r="H16" s="8">
        <f t="shared" si="2"/>
        <v>44850</v>
      </c>
      <c r="I16" s="11">
        <f t="shared" ca="1" si="0"/>
        <v>173</v>
      </c>
      <c r="J16" s="9" t="str">
        <f t="shared" ca="1" si="1"/>
        <v>NOT DUE</v>
      </c>
      <c r="K16" s="14"/>
      <c r="L16" s="10"/>
    </row>
    <row r="17" spans="1:12" ht="15" customHeight="1" x14ac:dyDescent="0.3">
      <c r="A17" s="9" t="s">
        <v>139</v>
      </c>
      <c r="B17" s="31" t="s">
        <v>43</v>
      </c>
      <c r="C17" s="31" t="s">
        <v>44</v>
      </c>
      <c r="D17" s="20" t="s">
        <v>88</v>
      </c>
      <c r="E17" s="7">
        <v>41662</v>
      </c>
      <c r="F17" s="7">
        <f>F12</f>
        <v>44674</v>
      </c>
      <c r="G17" s="13"/>
      <c r="H17" s="8">
        <f t="shared" si="2"/>
        <v>45038</v>
      </c>
      <c r="I17" s="11">
        <f t="shared" ca="1" si="0"/>
        <v>361</v>
      </c>
      <c r="J17" s="9" t="str">
        <f t="shared" ca="1" si="1"/>
        <v>NOT DUE</v>
      </c>
      <c r="K17" s="14"/>
      <c r="L17" s="10"/>
    </row>
    <row r="18" spans="1:12" ht="27.6" x14ac:dyDescent="0.3">
      <c r="A18" s="9" t="s">
        <v>140</v>
      </c>
      <c r="B18" s="31" t="s">
        <v>45</v>
      </c>
      <c r="C18" s="31" t="s">
        <v>46</v>
      </c>
      <c r="D18" s="20" t="s">
        <v>88</v>
      </c>
      <c r="E18" s="7">
        <v>41662</v>
      </c>
      <c r="F18" s="7">
        <f t="shared" ref="F18:F30" si="3">F17</f>
        <v>44674</v>
      </c>
      <c r="G18" s="13"/>
      <c r="H18" s="8">
        <f t="shared" si="2"/>
        <v>45038</v>
      </c>
      <c r="I18" s="11">
        <f t="shared" ca="1" si="0"/>
        <v>361</v>
      </c>
      <c r="J18" s="9" t="str">
        <f t="shared" ca="1" si="1"/>
        <v>NOT DUE</v>
      </c>
      <c r="K18" s="14"/>
      <c r="L18" s="10"/>
    </row>
    <row r="19" spans="1:12" ht="27.6" x14ac:dyDescent="0.3">
      <c r="A19" s="9" t="s">
        <v>141</v>
      </c>
      <c r="B19" s="31" t="s">
        <v>47</v>
      </c>
      <c r="C19" s="31" t="s">
        <v>48</v>
      </c>
      <c r="D19" s="20" t="s">
        <v>88</v>
      </c>
      <c r="E19" s="7">
        <v>41662</v>
      </c>
      <c r="F19" s="7">
        <f t="shared" si="3"/>
        <v>44674</v>
      </c>
      <c r="G19" s="13"/>
      <c r="H19" s="8">
        <f t="shared" si="2"/>
        <v>45038</v>
      </c>
      <c r="I19" s="11">
        <f t="shared" ca="1" si="0"/>
        <v>361</v>
      </c>
      <c r="J19" s="9" t="str">
        <f t="shared" ca="1" si="1"/>
        <v>NOT DUE</v>
      </c>
      <c r="K19" s="14"/>
      <c r="L19" s="10"/>
    </row>
    <row r="20" spans="1:12" x14ac:dyDescent="0.3">
      <c r="A20" s="9" t="s">
        <v>142</v>
      </c>
      <c r="B20" s="31" t="s">
        <v>49</v>
      </c>
      <c r="C20" s="31" t="s">
        <v>50</v>
      </c>
      <c r="D20" s="20" t="s">
        <v>88</v>
      </c>
      <c r="E20" s="7">
        <v>41662</v>
      </c>
      <c r="F20" s="7">
        <f t="shared" si="3"/>
        <v>44674</v>
      </c>
      <c r="G20" s="13"/>
      <c r="H20" s="8">
        <f t="shared" si="2"/>
        <v>45038</v>
      </c>
      <c r="I20" s="11">
        <f t="shared" ca="1" si="0"/>
        <v>361</v>
      </c>
      <c r="J20" s="9" t="str">
        <f t="shared" ca="1" si="1"/>
        <v>NOT DUE</v>
      </c>
      <c r="K20" s="14"/>
      <c r="L20" s="10"/>
    </row>
    <row r="21" spans="1:12" x14ac:dyDescent="0.3">
      <c r="A21" s="9" t="s">
        <v>143</v>
      </c>
      <c r="B21" s="31" t="s">
        <v>51</v>
      </c>
      <c r="C21" s="31" t="s">
        <v>52</v>
      </c>
      <c r="D21" s="20" t="s">
        <v>88</v>
      </c>
      <c r="E21" s="7">
        <v>41662</v>
      </c>
      <c r="F21" s="7">
        <f t="shared" si="3"/>
        <v>44674</v>
      </c>
      <c r="G21" s="13"/>
      <c r="H21" s="8">
        <f t="shared" si="2"/>
        <v>45038</v>
      </c>
      <c r="I21" s="11">
        <f t="shared" ca="1" si="0"/>
        <v>361</v>
      </c>
      <c r="J21" s="9" t="str">
        <f t="shared" ca="1" si="1"/>
        <v>NOT DUE</v>
      </c>
      <c r="K21" s="14"/>
      <c r="L21" s="10"/>
    </row>
    <row r="22" spans="1:12" ht="27.6" x14ac:dyDescent="0.3">
      <c r="A22" s="9" t="s">
        <v>144</v>
      </c>
      <c r="B22" s="31" t="s">
        <v>53</v>
      </c>
      <c r="C22" s="31" t="s">
        <v>54</v>
      </c>
      <c r="D22" s="20" t="s">
        <v>88</v>
      </c>
      <c r="E22" s="7">
        <v>41662</v>
      </c>
      <c r="F22" s="7">
        <f t="shared" si="3"/>
        <v>44674</v>
      </c>
      <c r="G22" s="13"/>
      <c r="H22" s="8">
        <f t="shared" si="2"/>
        <v>45038</v>
      </c>
      <c r="I22" s="11">
        <f t="shared" ca="1" si="0"/>
        <v>361</v>
      </c>
      <c r="J22" s="9" t="str">
        <f t="shared" ca="1" si="1"/>
        <v>NOT DUE</v>
      </c>
      <c r="K22" s="14"/>
      <c r="L22" s="10"/>
    </row>
    <row r="23" spans="1:12" ht="15" customHeight="1" x14ac:dyDescent="0.3">
      <c r="A23" s="9" t="s">
        <v>145</v>
      </c>
      <c r="B23" s="31" t="s">
        <v>55</v>
      </c>
      <c r="C23" s="31" t="s">
        <v>56</v>
      </c>
      <c r="D23" s="20" t="s">
        <v>88</v>
      </c>
      <c r="E23" s="7">
        <v>41662</v>
      </c>
      <c r="F23" s="7">
        <f t="shared" si="3"/>
        <v>44674</v>
      </c>
      <c r="G23" s="13"/>
      <c r="H23" s="8">
        <f t="shared" si="2"/>
        <v>45038</v>
      </c>
      <c r="I23" s="11">
        <f t="shared" ca="1" si="0"/>
        <v>361</v>
      </c>
      <c r="J23" s="9" t="str">
        <f t="shared" ca="1" si="1"/>
        <v>NOT DUE</v>
      </c>
      <c r="K23" s="14"/>
      <c r="L23" s="10"/>
    </row>
    <row r="24" spans="1:12" x14ac:dyDescent="0.3">
      <c r="A24" s="9" t="s">
        <v>146</v>
      </c>
      <c r="B24" s="31" t="s">
        <v>51</v>
      </c>
      <c r="C24" s="31" t="s">
        <v>57</v>
      </c>
      <c r="D24" s="20" t="s">
        <v>88</v>
      </c>
      <c r="E24" s="7">
        <v>41662</v>
      </c>
      <c r="F24" s="7">
        <f t="shared" si="3"/>
        <v>44674</v>
      </c>
      <c r="G24" s="13"/>
      <c r="H24" s="8">
        <f t="shared" si="2"/>
        <v>45038</v>
      </c>
      <c r="I24" s="11">
        <f t="shared" ca="1" si="0"/>
        <v>361</v>
      </c>
      <c r="J24" s="9" t="str">
        <f t="shared" ca="1" si="1"/>
        <v>NOT DUE</v>
      </c>
      <c r="K24" s="14"/>
      <c r="L24" s="10"/>
    </row>
    <row r="25" spans="1:12" x14ac:dyDescent="0.3">
      <c r="A25" s="9" t="s">
        <v>147</v>
      </c>
      <c r="B25" s="31" t="s">
        <v>58</v>
      </c>
      <c r="C25" s="31" t="s">
        <v>59</v>
      </c>
      <c r="D25" s="20" t="s">
        <v>88</v>
      </c>
      <c r="E25" s="7">
        <v>41662</v>
      </c>
      <c r="F25" s="7">
        <f t="shared" si="3"/>
        <v>44674</v>
      </c>
      <c r="G25" s="13"/>
      <c r="H25" s="8">
        <f t="shared" si="2"/>
        <v>45038</v>
      </c>
      <c r="I25" s="11">
        <f t="shared" ca="1" si="0"/>
        <v>361</v>
      </c>
      <c r="J25" s="9" t="str">
        <f t="shared" ca="1" si="1"/>
        <v>NOT DUE</v>
      </c>
      <c r="K25" s="14"/>
      <c r="L25" s="10"/>
    </row>
    <row r="26" spans="1:12" ht="27.6" x14ac:dyDescent="0.3">
      <c r="A26" s="9" t="s">
        <v>148</v>
      </c>
      <c r="B26" s="31" t="s">
        <v>60</v>
      </c>
      <c r="C26" s="31" t="s">
        <v>61</v>
      </c>
      <c r="D26" s="20" t="s">
        <v>88</v>
      </c>
      <c r="E26" s="7">
        <v>41662</v>
      </c>
      <c r="F26" s="7">
        <f t="shared" si="3"/>
        <v>44674</v>
      </c>
      <c r="G26" s="13"/>
      <c r="H26" s="8">
        <f t="shared" si="2"/>
        <v>45038</v>
      </c>
      <c r="I26" s="11">
        <f t="shared" ca="1" si="0"/>
        <v>361</v>
      </c>
      <c r="J26" s="9" t="str">
        <f t="shared" ca="1" si="1"/>
        <v>NOT DUE</v>
      </c>
      <c r="K26" s="14"/>
      <c r="L26" s="10"/>
    </row>
    <row r="27" spans="1:12" ht="27.6" x14ac:dyDescent="0.3">
      <c r="A27" s="9" t="s">
        <v>149</v>
      </c>
      <c r="B27" s="31" t="s">
        <v>62</v>
      </c>
      <c r="C27" s="31" t="s">
        <v>37</v>
      </c>
      <c r="D27" s="20" t="s">
        <v>88</v>
      </c>
      <c r="E27" s="7">
        <v>41662</v>
      </c>
      <c r="F27" s="7">
        <f t="shared" si="3"/>
        <v>44674</v>
      </c>
      <c r="G27" s="13"/>
      <c r="H27" s="8">
        <f t="shared" si="2"/>
        <v>45038</v>
      </c>
      <c r="I27" s="11">
        <f t="shared" ca="1" si="0"/>
        <v>361</v>
      </c>
      <c r="J27" s="9" t="str">
        <f t="shared" ca="1" si="1"/>
        <v>NOT DUE</v>
      </c>
      <c r="K27" s="14"/>
      <c r="L27" s="10"/>
    </row>
    <row r="28" spans="1:12" ht="27.6" x14ac:dyDescent="0.3">
      <c r="A28" s="9" t="s">
        <v>150</v>
      </c>
      <c r="B28" s="31" t="s">
        <v>62</v>
      </c>
      <c r="C28" s="31" t="s">
        <v>63</v>
      </c>
      <c r="D28" s="20" t="s">
        <v>88</v>
      </c>
      <c r="E28" s="7">
        <v>41662</v>
      </c>
      <c r="F28" s="7">
        <f t="shared" si="3"/>
        <v>44674</v>
      </c>
      <c r="G28" s="13"/>
      <c r="H28" s="8">
        <f t="shared" si="2"/>
        <v>45038</v>
      </c>
      <c r="I28" s="11">
        <f t="shared" ca="1" si="0"/>
        <v>361</v>
      </c>
      <c r="J28" s="9" t="str">
        <f t="shared" ca="1" si="1"/>
        <v>NOT DUE</v>
      </c>
      <c r="K28" s="14"/>
      <c r="L28" s="10"/>
    </row>
    <row r="29" spans="1:12" x14ac:dyDescent="0.3">
      <c r="A29" s="9" t="s">
        <v>151</v>
      </c>
      <c r="B29" s="31" t="s">
        <v>64</v>
      </c>
      <c r="C29" s="31" t="s">
        <v>65</v>
      </c>
      <c r="D29" s="20" t="s">
        <v>88</v>
      </c>
      <c r="E29" s="7">
        <v>41662</v>
      </c>
      <c r="F29" s="7">
        <f t="shared" si="3"/>
        <v>44674</v>
      </c>
      <c r="G29" s="13"/>
      <c r="H29" s="8">
        <f t="shared" si="2"/>
        <v>45038</v>
      </c>
      <c r="I29" s="11">
        <f t="shared" ca="1" si="0"/>
        <v>361</v>
      </c>
      <c r="J29" s="9" t="str">
        <f t="shared" ca="1" si="1"/>
        <v>NOT DUE</v>
      </c>
      <c r="K29" s="14"/>
      <c r="L29" s="10"/>
    </row>
    <row r="30" spans="1:12" ht="27.6" x14ac:dyDescent="0.3">
      <c r="A30" s="9" t="s">
        <v>152</v>
      </c>
      <c r="B30" s="31" t="s">
        <v>64</v>
      </c>
      <c r="C30" s="31" t="s">
        <v>66</v>
      </c>
      <c r="D30" s="20" t="s">
        <v>88</v>
      </c>
      <c r="E30" s="7">
        <v>41662</v>
      </c>
      <c r="F30" s="7">
        <f t="shared" si="3"/>
        <v>44674</v>
      </c>
      <c r="G30" s="13"/>
      <c r="H30" s="8">
        <f t="shared" si="2"/>
        <v>45038</v>
      </c>
      <c r="I30" s="11">
        <f t="shared" ca="1" si="0"/>
        <v>361</v>
      </c>
      <c r="J30" s="9" t="str">
        <f t="shared" ca="1" si="1"/>
        <v>NOT DUE</v>
      </c>
      <c r="K30" s="14"/>
      <c r="L30" s="10"/>
    </row>
    <row r="31" spans="1:12" ht="27.6" x14ac:dyDescent="0.3">
      <c r="A31" s="9" t="s">
        <v>153</v>
      </c>
      <c r="B31" s="31" t="s">
        <v>64</v>
      </c>
      <c r="C31" s="31" t="s">
        <v>3161</v>
      </c>
      <c r="D31" s="20" t="s">
        <v>1</v>
      </c>
      <c r="E31" s="7">
        <v>41565</v>
      </c>
      <c r="F31" s="7">
        <f>'No.1 Hatch Cover'!F31</f>
        <v>44674</v>
      </c>
      <c r="G31" s="13"/>
      <c r="H31" s="8">
        <f>DATE(YEAR(F31),MONTH(F31)+6,DAY(F31)-1)</f>
        <v>44856</v>
      </c>
      <c r="I31" s="11">
        <f t="shared" ca="1" si="0"/>
        <v>179</v>
      </c>
      <c r="J31" s="9" t="str">
        <f t="shared" ca="1" si="1"/>
        <v>NOT DUE</v>
      </c>
      <c r="K31" s="14"/>
      <c r="L31" s="10"/>
    </row>
    <row r="32" spans="1:12" x14ac:dyDescent="0.3">
      <c r="A32" s="9" t="s">
        <v>154</v>
      </c>
      <c r="B32" s="31" t="s">
        <v>31</v>
      </c>
      <c r="C32" s="31" t="s">
        <v>67</v>
      </c>
      <c r="D32" s="20" t="s">
        <v>88</v>
      </c>
      <c r="E32" s="7">
        <v>41662</v>
      </c>
      <c r="F32" s="7">
        <f>F29</f>
        <v>44674</v>
      </c>
      <c r="G32" s="13"/>
      <c r="H32" s="8">
        <f t="shared" ref="H32:H44" si="4">DATE(YEAR(F32)+1,MONTH(F32),DAY(F32)-1)</f>
        <v>45038</v>
      </c>
      <c r="I32" s="11">
        <f t="shared" ca="1" si="0"/>
        <v>361</v>
      </c>
      <c r="J32" s="9" t="str">
        <f t="shared" ca="1" si="1"/>
        <v>NOT DUE</v>
      </c>
      <c r="K32" s="14"/>
      <c r="L32" s="10"/>
    </row>
    <row r="33" spans="1:12" x14ac:dyDescent="0.3">
      <c r="A33" s="9" t="s">
        <v>155</v>
      </c>
      <c r="B33" s="31" t="s">
        <v>31</v>
      </c>
      <c r="C33" s="31" t="s">
        <v>68</v>
      </c>
      <c r="D33" s="20" t="s">
        <v>88</v>
      </c>
      <c r="E33" s="7">
        <v>41662</v>
      </c>
      <c r="F33" s="7">
        <f>F31</f>
        <v>44674</v>
      </c>
      <c r="G33" s="13"/>
      <c r="H33" s="8">
        <f t="shared" si="4"/>
        <v>45038</v>
      </c>
      <c r="I33" s="11">
        <f t="shared" ca="1" si="0"/>
        <v>361</v>
      </c>
      <c r="J33" s="9" t="str">
        <f t="shared" ca="1" si="1"/>
        <v>NOT DUE</v>
      </c>
      <c r="K33" s="14"/>
      <c r="L33" s="10"/>
    </row>
    <row r="34" spans="1:12" ht="27.6" x14ac:dyDescent="0.3">
      <c r="A34" s="9" t="s">
        <v>156</v>
      </c>
      <c r="B34" s="31" t="s">
        <v>69</v>
      </c>
      <c r="C34" s="31" t="s">
        <v>70</v>
      </c>
      <c r="D34" s="20" t="s">
        <v>88</v>
      </c>
      <c r="E34" s="7">
        <v>41662</v>
      </c>
      <c r="F34" s="7">
        <f t="shared" ref="F34:F39" si="5">F33</f>
        <v>44674</v>
      </c>
      <c r="G34" s="13"/>
      <c r="H34" s="8">
        <f t="shared" si="4"/>
        <v>45038</v>
      </c>
      <c r="I34" s="11">
        <f t="shared" ca="1" si="0"/>
        <v>361</v>
      </c>
      <c r="J34" s="9" t="str">
        <f t="shared" ca="1" si="1"/>
        <v>NOT DUE</v>
      </c>
      <c r="K34" s="14"/>
      <c r="L34" s="10"/>
    </row>
    <row r="35" spans="1:12" x14ac:dyDescent="0.3">
      <c r="A35" s="9" t="s">
        <v>157</v>
      </c>
      <c r="B35" s="31" t="s">
        <v>69</v>
      </c>
      <c r="C35" s="31" t="s">
        <v>71</v>
      </c>
      <c r="D35" s="20" t="s">
        <v>88</v>
      </c>
      <c r="E35" s="7">
        <v>41662</v>
      </c>
      <c r="F35" s="7">
        <f t="shared" si="5"/>
        <v>44674</v>
      </c>
      <c r="G35" s="13"/>
      <c r="H35" s="8">
        <f t="shared" si="4"/>
        <v>45038</v>
      </c>
      <c r="I35" s="11">
        <f t="shared" ca="1" si="0"/>
        <v>361</v>
      </c>
      <c r="J35" s="9" t="str">
        <f t="shared" ca="1" si="1"/>
        <v>NOT DUE</v>
      </c>
      <c r="K35" s="14"/>
      <c r="L35" s="10"/>
    </row>
    <row r="36" spans="1:12" x14ac:dyDescent="0.3">
      <c r="A36" s="9" t="s">
        <v>158</v>
      </c>
      <c r="B36" s="31" t="s">
        <v>72</v>
      </c>
      <c r="C36" s="31" t="s">
        <v>73</v>
      </c>
      <c r="D36" s="20" t="s">
        <v>88</v>
      </c>
      <c r="E36" s="7">
        <v>41662</v>
      </c>
      <c r="F36" s="7">
        <f>F35</f>
        <v>44674</v>
      </c>
      <c r="G36" s="13"/>
      <c r="H36" s="8">
        <f t="shared" si="4"/>
        <v>45038</v>
      </c>
      <c r="I36" s="11">
        <f t="shared" ca="1" si="0"/>
        <v>361</v>
      </c>
      <c r="J36" s="9" t="str">
        <f t="shared" ca="1" si="1"/>
        <v>NOT DUE</v>
      </c>
      <c r="K36" s="14"/>
      <c r="L36" s="10"/>
    </row>
    <row r="37" spans="1:12" x14ac:dyDescent="0.3">
      <c r="A37" s="9" t="s">
        <v>159</v>
      </c>
      <c r="B37" s="31" t="s">
        <v>72</v>
      </c>
      <c r="C37" s="31" t="s">
        <v>74</v>
      </c>
      <c r="D37" s="20" t="s">
        <v>88</v>
      </c>
      <c r="E37" s="7">
        <v>41662</v>
      </c>
      <c r="F37" s="7">
        <f>F36</f>
        <v>44674</v>
      </c>
      <c r="G37" s="13"/>
      <c r="H37" s="8">
        <f t="shared" si="4"/>
        <v>45038</v>
      </c>
      <c r="I37" s="11">
        <f t="shared" ca="1" si="0"/>
        <v>361</v>
      </c>
      <c r="J37" s="9" t="str">
        <f t="shared" ca="1" si="1"/>
        <v>NOT DUE</v>
      </c>
      <c r="K37" s="14"/>
      <c r="L37" s="10"/>
    </row>
    <row r="38" spans="1:12" ht="41.4" x14ac:dyDescent="0.3">
      <c r="A38" s="9" t="s">
        <v>160</v>
      </c>
      <c r="B38" s="31" t="s">
        <v>75</v>
      </c>
      <c r="C38" s="31" t="s">
        <v>76</v>
      </c>
      <c r="D38" s="20" t="s">
        <v>88</v>
      </c>
      <c r="E38" s="7">
        <v>41662</v>
      </c>
      <c r="F38" s="7">
        <f>F37</f>
        <v>44674</v>
      </c>
      <c r="G38" s="13"/>
      <c r="H38" s="8">
        <f t="shared" si="4"/>
        <v>45038</v>
      </c>
      <c r="I38" s="11">
        <f t="shared" ca="1" si="0"/>
        <v>361</v>
      </c>
      <c r="J38" s="9" t="str">
        <f t="shared" ca="1" si="1"/>
        <v>NOT DUE</v>
      </c>
      <c r="K38" s="14"/>
      <c r="L38" s="10"/>
    </row>
    <row r="39" spans="1:12" ht="27.6" x14ac:dyDescent="0.3">
      <c r="A39" s="9" t="s">
        <v>161</v>
      </c>
      <c r="B39" s="31" t="s">
        <v>77</v>
      </c>
      <c r="C39" s="31" t="s">
        <v>78</v>
      </c>
      <c r="D39" s="20" t="s">
        <v>88</v>
      </c>
      <c r="E39" s="7">
        <v>41662</v>
      </c>
      <c r="F39" s="7">
        <f t="shared" si="5"/>
        <v>44674</v>
      </c>
      <c r="G39" s="13"/>
      <c r="H39" s="8">
        <f t="shared" si="4"/>
        <v>45038</v>
      </c>
      <c r="I39" s="11">
        <f t="shared" ca="1" si="0"/>
        <v>361</v>
      </c>
      <c r="J39" s="9" t="str">
        <f t="shared" ca="1" si="1"/>
        <v>NOT DUE</v>
      </c>
      <c r="K39" s="14"/>
      <c r="L39" s="10"/>
    </row>
    <row r="40" spans="1:12" ht="41.4" x14ac:dyDescent="0.3">
      <c r="A40" s="9" t="s">
        <v>162</v>
      </c>
      <c r="B40" s="31" t="s">
        <v>79</v>
      </c>
      <c r="C40" s="31" t="s">
        <v>80</v>
      </c>
      <c r="D40" s="20" t="s">
        <v>88</v>
      </c>
      <c r="E40" s="7">
        <v>41662</v>
      </c>
      <c r="F40" s="7">
        <v>44457</v>
      </c>
      <c r="G40" s="13"/>
      <c r="H40" s="8">
        <f t="shared" si="4"/>
        <v>44821</v>
      </c>
      <c r="I40" s="11">
        <f t="shared" ca="1" si="0"/>
        <v>144</v>
      </c>
      <c r="J40" s="9" t="str">
        <f t="shared" ca="1" si="1"/>
        <v>NOT DUE</v>
      </c>
      <c r="K40" s="14"/>
      <c r="L40" s="10"/>
    </row>
    <row r="41" spans="1:12" ht="41.4" x14ac:dyDescent="0.3">
      <c r="A41" s="9" t="s">
        <v>163</v>
      </c>
      <c r="B41" s="31" t="s">
        <v>79</v>
      </c>
      <c r="C41" s="31" t="s">
        <v>81</v>
      </c>
      <c r="D41" s="20" t="s">
        <v>88</v>
      </c>
      <c r="E41" s="7">
        <v>41662</v>
      </c>
      <c r="F41" s="7">
        <v>44457</v>
      </c>
      <c r="G41" s="13"/>
      <c r="H41" s="8">
        <f t="shared" si="4"/>
        <v>44821</v>
      </c>
      <c r="I41" s="11">
        <f t="shared" ca="1" si="0"/>
        <v>144</v>
      </c>
      <c r="J41" s="9" t="str">
        <f t="shared" ca="1" si="1"/>
        <v>NOT DUE</v>
      </c>
      <c r="K41" s="14"/>
      <c r="L41" s="10"/>
    </row>
    <row r="42" spans="1:12" ht="27.6" x14ac:dyDescent="0.3">
      <c r="A42" s="9" t="s">
        <v>164</v>
      </c>
      <c r="B42" s="31" t="s">
        <v>82</v>
      </c>
      <c r="C42" s="31" t="s">
        <v>80</v>
      </c>
      <c r="D42" s="20" t="s">
        <v>88</v>
      </c>
      <c r="E42" s="7">
        <v>41662</v>
      </c>
      <c r="F42" s="7">
        <v>44457</v>
      </c>
      <c r="G42" s="13"/>
      <c r="H42" s="8">
        <f t="shared" si="4"/>
        <v>44821</v>
      </c>
      <c r="I42" s="11">
        <f t="shared" ca="1" si="0"/>
        <v>144</v>
      </c>
      <c r="J42" s="9" t="str">
        <f t="shared" ca="1" si="1"/>
        <v>NOT DUE</v>
      </c>
      <c r="K42" s="14"/>
      <c r="L42" s="10"/>
    </row>
    <row r="43" spans="1:12" ht="27.6" x14ac:dyDescent="0.3">
      <c r="A43" s="9" t="s">
        <v>165</v>
      </c>
      <c r="B43" s="31" t="s">
        <v>83</v>
      </c>
      <c r="C43" s="31" t="s">
        <v>84</v>
      </c>
      <c r="D43" s="20" t="s">
        <v>88</v>
      </c>
      <c r="E43" s="7">
        <v>41662</v>
      </c>
      <c r="F43" s="7">
        <f>F39</f>
        <v>44674</v>
      </c>
      <c r="G43" s="13"/>
      <c r="H43" s="8">
        <f t="shared" si="4"/>
        <v>45038</v>
      </c>
      <c r="I43" s="11">
        <f t="shared" ca="1" si="0"/>
        <v>361</v>
      </c>
      <c r="J43" s="9" t="str">
        <f t="shared" ca="1" si="1"/>
        <v>NOT DUE</v>
      </c>
      <c r="K43" s="14"/>
      <c r="L43" s="10"/>
    </row>
    <row r="44" spans="1:12" ht="27.6" x14ac:dyDescent="0.3">
      <c r="A44" s="9" t="s">
        <v>3163</v>
      </c>
      <c r="B44" s="31" t="s">
        <v>85</v>
      </c>
      <c r="C44" s="31" t="s">
        <v>86</v>
      </c>
      <c r="D44" s="20" t="s">
        <v>88</v>
      </c>
      <c r="E44" s="7">
        <v>41662</v>
      </c>
      <c r="F44" s="7">
        <f>F39</f>
        <v>44674</v>
      </c>
      <c r="G44" s="13"/>
      <c r="H44" s="8">
        <f t="shared" si="4"/>
        <v>45038</v>
      </c>
      <c r="I44" s="11">
        <f t="shared" ca="1" si="0"/>
        <v>361</v>
      </c>
      <c r="J44" s="9" t="str">
        <f t="shared" ca="1" si="1"/>
        <v>NOT DUE</v>
      </c>
      <c r="K44" s="14"/>
      <c r="L44" s="10"/>
    </row>
    <row r="45" spans="1:12" x14ac:dyDescent="0.3">
      <c r="A45" s="9" t="s">
        <v>3164</v>
      </c>
      <c r="B45" s="31" t="s">
        <v>2292</v>
      </c>
      <c r="C45" s="59" t="s">
        <v>2293</v>
      </c>
      <c r="D45" s="61" t="s">
        <v>593</v>
      </c>
      <c r="E45" s="7">
        <v>41565</v>
      </c>
      <c r="F45" s="7">
        <f>'No.1 Hatch Cover'!F45</f>
        <v>44674</v>
      </c>
      <c r="G45" s="13"/>
      <c r="H45" s="8">
        <f>DATE(YEAR(F45),MONTH(F45),DAY(F45)+7)</f>
        <v>44681</v>
      </c>
      <c r="I45" s="11">
        <f t="shared" ca="1" si="0"/>
        <v>4</v>
      </c>
      <c r="J45" s="9" t="str">
        <f t="shared" ca="1" si="1"/>
        <v>NOT DUE</v>
      </c>
      <c r="K45" s="29"/>
      <c r="L45" s="62"/>
    </row>
    <row r="46" spans="1:12" x14ac:dyDescent="0.3">
      <c r="A46" s="9" t="s">
        <v>3165</v>
      </c>
      <c r="B46" s="31" t="s">
        <v>2295</v>
      </c>
      <c r="C46" s="59" t="s">
        <v>2296</v>
      </c>
      <c r="D46" s="61" t="s">
        <v>593</v>
      </c>
      <c r="E46" s="7">
        <v>41565</v>
      </c>
      <c r="F46" s="7">
        <f>F45</f>
        <v>44674</v>
      </c>
      <c r="G46" s="13"/>
      <c r="H46" s="8">
        <f>DATE(YEAR(F46),MONTH(F46),DAY(F46)+7)</f>
        <v>44681</v>
      </c>
      <c r="I46" s="11">
        <f t="shared" ca="1" si="0"/>
        <v>4</v>
      </c>
      <c r="J46" s="9" t="str">
        <f t="shared" ca="1" si="1"/>
        <v>NOT DUE</v>
      </c>
      <c r="K46" s="29"/>
      <c r="L46" s="29"/>
    </row>
    <row r="47" spans="1:12" ht="27.6" x14ac:dyDescent="0.3">
      <c r="A47" s="9" t="s">
        <v>3166</v>
      </c>
      <c r="B47" s="31" t="s">
        <v>2298</v>
      </c>
      <c r="C47" s="59" t="s">
        <v>2296</v>
      </c>
      <c r="D47" s="61" t="s">
        <v>593</v>
      </c>
      <c r="E47" s="7">
        <v>41565</v>
      </c>
      <c r="F47" s="7">
        <f>F46</f>
        <v>44674</v>
      </c>
      <c r="G47" s="13"/>
      <c r="H47" s="8">
        <f>DATE(YEAR(F47),MONTH(F47),DAY(F47)+7)</f>
        <v>44681</v>
      </c>
      <c r="I47" s="11">
        <f t="shared" ca="1" si="0"/>
        <v>4</v>
      </c>
      <c r="J47" s="9" t="str">
        <f t="shared" ca="1" si="1"/>
        <v>NOT DUE</v>
      </c>
      <c r="K47" s="29"/>
      <c r="L47" s="29"/>
    </row>
    <row r="48" spans="1:12" x14ac:dyDescent="0.3">
      <c r="A48" s="111"/>
    </row>
    <row r="49" spans="1:11" x14ac:dyDescent="0.3">
      <c r="A49" s="111"/>
    </row>
    <row r="50" spans="1:11" x14ac:dyDescent="0.3">
      <c r="A50" s="111"/>
    </row>
    <row r="51" spans="1:11" x14ac:dyDescent="0.3">
      <c r="A51" s="111"/>
      <c r="B51" s="112" t="s">
        <v>2808</v>
      </c>
      <c r="C51" s="113"/>
      <c r="D51" s="117" t="s">
        <v>2807</v>
      </c>
      <c r="H51" s="112" t="s">
        <v>2806</v>
      </c>
      <c r="I51" s="114"/>
    </row>
    <row r="52" spans="1:11" x14ac:dyDescent="0.3">
      <c r="A52" s="111"/>
      <c r="E52" s="115"/>
      <c r="F52" s="115"/>
      <c r="I52" s="115"/>
      <c r="J52" s="115"/>
    </row>
    <row r="53" spans="1:11" x14ac:dyDescent="0.3">
      <c r="A53" s="111"/>
      <c r="C53" s="122" t="str">
        <f>'No.1 Hatch Cover'!C53</f>
        <v>ELBERT F. NUFABLE</v>
      </c>
      <c r="E53" s="149" t="str">
        <f>C53</f>
        <v>ELBERT F. NUFABLE</v>
      </c>
      <c r="F53" s="149"/>
      <c r="G53" s="149"/>
      <c r="I53" s="149" t="s">
        <v>3269</v>
      </c>
      <c r="J53" s="149"/>
      <c r="K53" s="149"/>
    </row>
    <row r="54" spans="1:11" x14ac:dyDescent="0.3">
      <c r="A54" s="111"/>
      <c r="C54" s="116" t="s">
        <v>3230</v>
      </c>
      <c r="E54" s="150" t="s">
        <v>2454</v>
      </c>
      <c r="F54" s="150"/>
      <c r="G54" s="150"/>
      <c r="I54" s="151" t="s">
        <v>2805</v>
      </c>
      <c r="J54" s="151"/>
      <c r="K54" s="151"/>
    </row>
    <row r="55" spans="1:11" x14ac:dyDescent="0.3">
      <c r="A55" s="111"/>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49" priority="3" operator="equal">
      <formula>"overdue"</formula>
    </cfRule>
  </conditionalFormatting>
  <conditionalFormatting sqref="J45:J47">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00B0F0"/>
  </sheetPr>
  <dimension ref="A1:L24"/>
  <sheetViews>
    <sheetView topLeftCell="E16" workbookViewId="0">
      <selection activeCell="L8" sqref="L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1522</v>
      </c>
      <c r="D3" s="148" t="s">
        <v>8</v>
      </c>
      <c r="E3" s="148"/>
      <c r="F3" s="3" t="s">
        <v>2567</v>
      </c>
    </row>
    <row r="4" spans="1:12" ht="18" customHeight="1" x14ac:dyDescent="0.3">
      <c r="A4" s="147" t="s">
        <v>21</v>
      </c>
      <c r="B4" s="147"/>
      <c r="C4" s="17"/>
      <c r="D4" s="148" t="s">
        <v>9</v>
      </c>
      <c r="E4" s="148"/>
      <c r="F4" s="13"/>
    </row>
    <row r="5" spans="1:12" ht="18" customHeight="1" x14ac:dyDescent="0.3">
      <c r="A5" s="147" t="s">
        <v>22</v>
      </c>
      <c r="B5" s="147"/>
      <c r="C5" s="18"/>
      <c r="D5" s="24"/>
      <c r="E5" s="7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2568</v>
      </c>
      <c r="B8" s="31" t="s">
        <v>1654</v>
      </c>
      <c r="C8" s="31" t="s">
        <v>1833</v>
      </c>
      <c r="D8" s="20" t="s">
        <v>1629</v>
      </c>
      <c r="E8" s="7">
        <v>41662</v>
      </c>
      <c r="F8" s="7">
        <v>44655</v>
      </c>
      <c r="G8" s="7"/>
      <c r="H8" s="8">
        <f t="shared" ref="H8:H17" si="0">DATE(YEAR(F8),MONTH(F8)+6,DAY(F8)-1)</f>
        <v>44837</v>
      </c>
      <c r="I8" s="11">
        <f t="shared" ref="I8:I17" ca="1" si="1">IF(ISBLANK(H8),"",H8-DATE(YEAR(NOW()),MONTH(NOW()),DAY(NOW())))</f>
        <v>160</v>
      </c>
      <c r="J8" s="9" t="str">
        <f t="shared" ref="J8:J17" ca="1" si="2">IF(I8="","",IF(I8&lt;0,"OVERDUE","NOT DUE"))</f>
        <v>NOT DUE</v>
      </c>
      <c r="K8" s="31"/>
      <c r="L8" s="104"/>
    </row>
    <row r="9" spans="1:12" ht="27.6" x14ac:dyDescent="0.3">
      <c r="A9" s="9" t="s">
        <v>2569</v>
      </c>
      <c r="B9" s="31" t="s">
        <v>1655</v>
      </c>
      <c r="C9" s="31" t="s">
        <v>1834</v>
      </c>
      <c r="D9" s="20" t="s">
        <v>1629</v>
      </c>
      <c r="E9" s="7">
        <v>41662</v>
      </c>
      <c r="F9" s="7">
        <v>44655</v>
      </c>
      <c r="G9" s="13"/>
      <c r="H9" s="8">
        <f t="shared" si="0"/>
        <v>44837</v>
      </c>
      <c r="I9" s="11">
        <f t="shared" ca="1" si="1"/>
        <v>160</v>
      </c>
      <c r="J9" s="9" t="str">
        <f t="shared" ca="1" si="2"/>
        <v>NOT DUE</v>
      </c>
      <c r="K9" s="31"/>
      <c r="L9" s="104"/>
    </row>
    <row r="10" spans="1:12" ht="27.6" x14ac:dyDescent="0.3">
      <c r="A10" s="9" t="s">
        <v>2570</v>
      </c>
      <c r="B10" s="31" t="s">
        <v>1656</v>
      </c>
      <c r="C10" s="31" t="s">
        <v>1834</v>
      </c>
      <c r="D10" s="20" t="s">
        <v>1629</v>
      </c>
      <c r="E10" s="7">
        <v>41662</v>
      </c>
      <c r="F10" s="7">
        <v>44655</v>
      </c>
      <c r="G10" s="13"/>
      <c r="H10" s="8">
        <f t="shared" si="0"/>
        <v>44837</v>
      </c>
      <c r="I10" s="11">
        <f t="shared" ca="1" si="1"/>
        <v>160</v>
      </c>
      <c r="J10" s="9" t="str">
        <f t="shared" ca="1" si="2"/>
        <v>NOT DUE</v>
      </c>
      <c r="K10" s="31"/>
      <c r="L10" s="104"/>
    </row>
    <row r="11" spans="1:12" ht="27.6" x14ac:dyDescent="0.3">
      <c r="A11" s="9" t="s">
        <v>2571</v>
      </c>
      <c r="B11" s="31" t="s">
        <v>1657</v>
      </c>
      <c r="C11" s="31" t="s">
        <v>1834</v>
      </c>
      <c r="D11" s="20" t="s">
        <v>1629</v>
      </c>
      <c r="E11" s="7">
        <v>41662</v>
      </c>
      <c r="F11" s="7">
        <v>44655</v>
      </c>
      <c r="G11" s="13"/>
      <c r="H11" s="8">
        <f t="shared" si="0"/>
        <v>44837</v>
      </c>
      <c r="I11" s="11">
        <f t="shared" ca="1" si="1"/>
        <v>160</v>
      </c>
      <c r="J11" s="9" t="str">
        <f t="shared" ca="1" si="2"/>
        <v>NOT DUE</v>
      </c>
      <c r="K11" s="31"/>
      <c r="L11" s="104"/>
    </row>
    <row r="12" spans="1:12" ht="27.6" x14ac:dyDescent="0.3">
      <c r="A12" s="9" t="s">
        <v>2572</v>
      </c>
      <c r="B12" s="31" t="s">
        <v>1658</v>
      </c>
      <c r="C12" s="31" t="s">
        <v>1834</v>
      </c>
      <c r="D12" s="20" t="s">
        <v>1629</v>
      </c>
      <c r="E12" s="7">
        <v>41662</v>
      </c>
      <c r="F12" s="7">
        <v>44655</v>
      </c>
      <c r="G12" s="13"/>
      <c r="H12" s="8">
        <f t="shared" si="0"/>
        <v>44837</v>
      </c>
      <c r="I12" s="11">
        <f t="shared" ca="1" si="1"/>
        <v>160</v>
      </c>
      <c r="J12" s="9" t="str">
        <f t="shared" ca="1" si="2"/>
        <v>NOT DUE</v>
      </c>
      <c r="K12" s="31"/>
      <c r="L12" s="104"/>
    </row>
    <row r="13" spans="1:12" ht="27.6" x14ac:dyDescent="0.3">
      <c r="A13" s="9" t="s">
        <v>2573</v>
      </c>
      <c r="B13" s="31" t="s">
        <v>1659</v>
      </c>
      <c r="C13" s="31" t="s">
        <v>1834</v>
      </c>
      <c r="D13" s="20" t="s">
        <v>1629</v>
      </c>
      <c r="E13" s="7">
        <v>41662</v>
      </c>
      <c r="F13" s="7">
        <v>44655</v>
      </c>
      <c r="G13" s="13"/>
      <c r="H13" s="8">
        <f t="shared" si="0"/>
        <v>44837</v>
      </c>
      <c r="I13" s="11">
        <f t="shared" ca="1" si="1"/>
        <v>160</v>
      </c>
      <c r="J13" s="9" t="str">
        <f t="shared" ca="1" si="2"/>
        <v>NOT DUE</v>
      </c>
      <c r="K13" s="31"/>
      <c r="L13" s="104"/>
    </row>
    <row r="14" spans="1:12" ht="27.6" x14ac:dyDescent="0.3">
      <c r="A14" s="9" t="s">
        <v>2574</v>
      </c>
      <c r="B14" s="31" t="s">
        <v>1523</v>
      </c>
      <c r="C14" s="31" t="s">
        <v>1831</v>
      </c>
      <c r="D14" s="20" t="s">
        <v>1629</v>
      </c>
      <c r="E14" s="7">
        <v>41662</v>
      </c>
      <c r="F14" s="7">
        <v>44655</v>
      </c>
      <c r="G14" s="13"/>
      <c r="H14" s="8">
        <f t="shared" si="0"/>
        <v>44837</v>
      </c>
      <c r="I14" s="11">
        <f t="shared" ca="1" si="1"/>
        <v>160</v>
      </c>
      <c r="J14" s="9" t="str">
        <f t="shared" ca="1" si="2"/>
        <v>NOT DUE</v>
      </c>
      <c r="K14" s="31"/>
      <c r="L14" s="104"/>
    </row>
    <row r="15" spans="1:12" ht="27.6" x14ac:dyDescent="0.3">
      <c r="A15" s="9" t="s">
        <v>2575</v>
      </c>
      <c r="B15" s="31" t="s">
        <v>1660</v>
      </c>
      <c r="C15" s="31" t="s">
        <v>1835</v>
      </c>
      <c r="D15" s="20" t="s">
        <v>1629</v>
      </c>
      <c r="E15" s="7">
        <v>41662</v>
      </c>
      <c r="F15" s="7">
        <v>44655</v>
      </c>
      <c r="G15" s="13"/>
      <c r="H15" s="8">
        <f t="shared" si="0"/>
        <v>44837</v>
      </c>
      <c r="I15" s="11">
        <f t="shared" ca="1" si="1"/>
        <v>160</v>
      </c>
      <c r="J15" s="9" t="str">
        <f t="shared" ca="1" si="2"/>
        <v>NOT DUE</v>
      </c>
      <c r="K15" s="31"/>
      <c r="L15" s="104"/>
    </row>
    <row r="16" spans="1:12" ht="138" x14ac:dyDescent="0.3">
      <c r="A16" s="9" t="s">
        <v>2576</v>
      </c>
      <c r="B16" s="31" t="s">
        <v>1661</v>
      </c>
      <c r="C16" s="31" t="s">
        <v>1891</v>
      </c>
      <c r="D16" s="20" t="s">
        <v>1629</v>
      </c>
      <c r="E16" s="7">
        <v>41662</v>
      </c>
      <c r="F16" s="7">
        <v>44655</v>
      </c>
      <c r="G16" s="13"/>
      <c r="H16" s="8">
        <f t="shared" si="0"/>
        <v>44837</v>
      </c>
      <c r="I16" s="11">
        <f t="shared" ca="1" si="1"/>
        <v>160</v>
      </c>
      <c r="J16" s="9" t="str">
        <f t="shared" ca="1" si="2"/>
        <v>NOT DUE</v>
      </c>
      <c r="K16" s="31"/>
      <c r="L16" s="104"/>
    </row>
    <row r="17" spans="1:12" ht="18.75" customHeight="1" x14ac:dyDescent="0.3">
      <c r="A17" s="9" t="s">
        <v>2577</v>
      </c>
      <c r="B17" s="31" t="s">
        <v>1832</v>
      </c>
      <c r="C17" s="31" t="s">
        <v>1836</v>
      </c>
      <c r="D17" s="20" t="s">
        <v>1629</v>
      </c>
      <c r="E17" s="7">
        <v>41662</v>
      </c>
      <c r="F17" s="7">
        <v>44655</v>
      </c>
      <c r="G17" s="13"/>
      <c r="H17" s="8">
        <f t="shared" si="0"/>
        <v>44837</v>
      </c>
      <c r="I17" s="11">
        <f t="shared" ca="1" si="1"/>
        <v>160</v>
      </c>
      <c r="J17" s="9" t="str">
        <f t="shared" ca="1" si="2"/>
        <v>NOT DUE</v>
      </c>
      <c r="K17" s="31"/>
      <c r="L17" s="104"/>
    </row>
    <row r="18" spans="1:12" x14ac:dyDescent="0.3">
      <c r="A18" s="111"/>
    </row>
    <row r="19" spans="1:12" x14ac:dyDescent="0.3">
      <c r="A19" s="111"/>
    </row>
    <row r="20" spans="1:12" x14ac:dyDescent="0.3">
      <c r="A20" s="111"/>
    </row>
    <row r="21" spans="1:12" x14ac:dyDescent="0.3">
      <c r="A21" s="111"/>
      <c r="B21" s="112" t="s">
        <v>2808</v>
      </c>
      <c r="C21" s="113"/>
      <c r="D21" s="117" t="s">
        <v>2807</v>
      </c>
      <c r="H21" s="112" t="s">
        <v>2806</v>
      </c>
      <c r="I21" s="114"/>
    </row>
    <row r="22" spans="1:12" x14ac:dyDescent="0.3">
      <c r="A22" s="111"/>
      <c r="E22" s="115"/>
      <c r="F22" s="115"/>
      <c r="I22" s="115"/>
      <c r="J22" s="115"/>
    </row>
    <row r="23" spans="1:12" x14ac:dyDescent="0.3">
      <c r="A23" s="111"/>
      <c r="C23" s="122" t="str">
        <f>'No. 1 Ballast Tank PS'!C23</f>
        <v>ELBERT F. NUFABLE</v>
      </c>
      <c r="E23" s="149" t="str">
        <f>C23</f>
        <v>ELBERT F. NUFABLE</v>
      </c>
      <c r="F23" s="149"/>
      <c r="G23" s="149"/>
      <c r="I23" s="149" t="s">
        <v>3269</v>
      </c>
      <c r="J23" s="149"/>
      <c r="K23" s="149"/>
    </row>
    <row r="24" spans="1:12" x14ac:dyDescent="0.3">
      <c r="A24" s="111"/>
      <c r="C24" s="116" t="s">
        <v>3230</v>
      </c>
      <c r="E24" s="150" t="s">
        <v>2454</v>
      </c>
      <c r="F24" s="150"/>
      <c r="G24" s="150"/>
      <c r="I24" s="151" t="s">
        <v>2805</v>
      </c>
      <c r="J24" s="151"/>
      <c r="K24" s="151"/>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5" priority="1" operator="equal">
      <formula>"overdue"</formula>
    </cfRule>
  </conditionalFormatting>
  <pageMargins left="0.7" right="0.7" top="0.75" bottom="0.75" header="0.3" footer="0.3"/>
  <pageSetup paperSize="9"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00B0F0"/>
  </sheetPr>
  <dimension ref="A1:L24"/>
  <sheetViews>
    <sheetView topLeftCell="A13" zoomScale="90" zoomScaleNormal="90" workbookViewId="0">
      <selection activeCell="L9" sqref="L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1522</v>
      </c>
      <c r="D3" s="148" t="s">
        <v>8</v>
      </c>
      <c r="E3" s="148"/>
      <c r="F3" s="3" t="s">
        <v>2578</v>
      </c>
    </row>
    <row r="4" spans="1:12" ht="18" customHeight="1" x14ac:dyDescent="0.3">
      <c r="A4" s="147" t="s">
        <v>21</v>
      </c>
      <c r="B4" s="147"/>
      <c r="C4" s="17"/>
      <c r="D4" s="148" t="s">
        <v>9</v>
      </c>
      <c r="E4" s="148"/>
      <c r="F4" s="13"/>
    </row>
    <row r="5" spans="1:12" ht="18" customHeight="1" x14ac:dyDescent="0.3">
      <c r="A5" s="147" t="s">
        <v>22</v>
      </c>
      <c r="B5" s="147"/>
      <c r="C5" s="18"/>
      <c r="D5" s="24"/>
      <c r="E5" s="7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2579</v>
      </c>
      <c r="B8" s="31" t="s">
        <v>1654</v>
      </c>
      <c r="C8" s="31" t="s">
        <v>1833</v>
      </c>
      <c r="D8" s="20" t="s">
        <v>1629</v>
      </c>
      <c r="E8" s="7">
        <v>41662</v>
      </c>
      <c r="F8" s="7">
        <v>44655</v>
      </c>
      <c r="G8" s="13"/>
      <c r="H8" s="8">
        <f t="shared" ref="H8:H17" si="0">DATE(YEAR(F8),MONTH(F8)+6,DAY(F8)-1)</f>
        <v>44837</v>
      </c>
      <c r="I8" s="11">
        <f t="shared" ref="I8:I17" ca="1" si="1">IF(ISBLANK(H8),"",H8-DATE(YEAR(NOW()),MONTH(NOW()),DAY(NOW())))</f>
        <v>160</v>
      </c>
      <c r="J8" s="9" t="str">
        <f t="shared" ref="J8:J17" ca="1" si="2">IF(I8="","",IF(I8&lt;0,"OVERDUE","NOT DUE"))</f>
        <v>NOT DUE</v>
      </c>
      <c r="K8" s="109"/>
      <c r="L8" s="10" t="s">
        <v>2289</v>
      </c>
    </row>
    <row r="9" spans="1:12" ht="27.6" x14ac:dyDescent="0.3">
      <c r="A9" s="9" t="s">
        <v>2580</v>
      </c>
      <c r="B9" s="31" t="s">
        <v>1655</v>
      </c>
      <c r="C9" s="31" t="s">
        <v>1834</v>
      </c>
      <c r="D9" s="20" t="s">
        <v>1629</v>
      </c>
      <c r="E9" s="7">
        <v>41662</v>
      </c>
      <c r="F9" s="7">
        <v>44655</v>
      </c>
      <c r="G9" s="13"/>
      <c r="H9" s="8">
        <f t="shared" si="0"/>
        <v>44837</v>
      </c>
      <c r="I9" s="11">
        <f t="shared" ca="1" si="1"/>
        <v>160</v>
      </c>
      <c r="J9" s="9" t="str">
        <f t="shared" ca="1" si="2"/>
        <v>NOT DUE</v>
      </c>
      <c r="K9" s="31"/>
      <c r="L9" s="104"/>
    </row>
    <row r="10" spans="1:12" ht="27.6" x14ac:dyDescent="0.3">
      <c r="A10" s="9" t="s">
        <v>2581</v>
      </c>
      <c r="B10" s="31" t="s">
        <v>1656</v>
      </c>
      <c r="C10" s="31" t="s">
        <v>1834</v>
      </c>
      <c r="D10" s="20" t="s">
        <v>1629</v>
      </c>
      <c r="E10" s="7">
        <v>41662</v>
      </c>
      <c r="F10" s="7">
        <v>44655</v>
      </c>
      <c r="G10" s="13"/>
      <c r="H10" s="8">
        <f t="shared" si="0"/>
        <v>44837</v>
      </c>
      <c r="I10" s="11">
        <f t="shared" ca="1" si="1"/>
        <v>160</v>
      </c>
      <c r="J10" s="9" t="str">
        <f t="shared" ca="1" si="2"/>
        <v>NOT DUE</v>
      </c>
      <c r="K10" s="31"/>
      <c r="L10" s="104"/>
    </row>
    <row r="11" spans="1:12" ht="27.6" x14ac:dyDescent="0.3">
      <c r="A11" s="9" t="s">
        <v>2582</v>
      </c>
      <c r="B11" s="31" t="s">
        <v>1657</v>
      </c>
      <c r="C11" s="31" t="s">
        <v>1834</v>
      </c>
      <c r="D11" s="20" t="s">
        <v>1629</v>
      </c>
      <c r="E11" s="7">
        <v>41662</v>
      </c>
      <c r="F11" s="7">
        <v>44655</v>
      </c>
      <c r="G11" s="13"/>
      <c r="H11" s="8">
        <f t="shared" si="0"/>
        <v>44837</v>
      </c>
      <c r="I11" s="11">
        <f t="shared" ca="1" si="1"/>
        <v>160</v>
      </c>
      <c r="J11" s="9" t="str">
        <f t="shared" ca="1" si="2"/>
        <v>NOT DUE</v>
      </c>
      <c r="K11" s="31"/>
      <c r="L11" s="104"/>
    </row>
    <row r="12" spans="1:12" ht="27.6" x14ac:dyDescent="0.3">
      <c r="A12" s="9" t="s">
        <v>2583</v>
      </c>
      <c r="B12" s="31" t="s">
        <v>1658</v>
      </c>
      <c r="C12" s="31" t="s">
        <v>1834</v>
      </c>
      <c r="D12" s="20" t="s">
        <v>1629</v>
      </c>
      <c r="E12" s="7">
        <v>41662</v>
      </c>
      <c r="F12" s="7">
        <v>44655</v>
      </c>
      <c r="G12" s="13"/>
      <c r="H12" s="8">
        <f t="shared" si="0"/>
        <v>44837</v>
      </c>
      <c r="I12" s="11">
        <f t="shared" ca="1" si="1"/>
        <v>160</v>
      </c>
      <c r="J12" s="9" t="str">
        <f t="shared" ca="1" si="2"/>
        <v>NOT DUE</v>
      </c>
      <c r="K12" s="31"/>
      <c r="L12" s="104"/>
    </row>
    <row r="13" spans="1:12" ht="27.6" x14ac:dyDescent="0.3">
      <c r="A13" s="9" t="s">
        <v>2584</v>
      </c>
      <c r="B13" s="31" t="s">
        <v>1659</v>
      </c>
      <c r="C13" s="31" t="s">
        <v>1834</v>
      </c>
      <c r="D13" s="20" t="s">
        <v>1629</v>
      </c>
      <c r="E13" s="7">
        <v>41662</v>
      </c>
      <c r="F13" s="7">
        <v>44655</v>
      </c>
      <c r="G13" s="13"/>
      <c r="H13" s="8">
        <f t="shared" si="0"/>
        <v>44837</v>
      </c>
      <c r="I13" s="11">
        <f t="shared" ca="1" si="1"/>
        <v>160</v>
      </c>
      <c r="J13" s="9" t="str">
        <f t="shared" ca="1" si="2"/>
        <v>NOT DUE</v>
      </c>
      <c r="K13" s="31"/>
      <c r="L13" s="104"/>
    </row>
    <row r="14" spans="1:12" ht="27.6" x14ac:dyDescent="0.3">
      <c r="A14" s="9" t="s">
        <v>2585</v>
      </c>
      <c r="B14" s="31" t="s">
        <v>1523</v>
      </c>
      <c r="C14" s="31" t="s">
        <v>1831</v>
      </c>
      <c r="D14" s="20" t="s">
        <v>1629</v>
      </c>
      <c r="E14" s="7">
        <v>41662</v>
      </c>
      <c r="F14" s="7">
        <v>44655</v>
      </c>
      <c r="G14" s="13"/>
      <c r="H14" s="8">
        <f t="shared" si="0"/>
        <v>44837</v>
      </c>
      <c r="I14" s="11">
        <f t="shared" ca="1" si="1"/>
        <v>160</v>
      </c>
      <c r="J14" s="9" t="str">
        <f t="shared" ca="1" si="2"/>
        <v>NOT DUE</v>
      </c>
      <c r="K14" s="31"/>
      <c r="L14" s="104"/>
    </row>
    <row r="15" spans="1:12" ht="27.6" x14ac:dyDescent="0.3">
      <c r="A15" s="9" t="s">
        <v>2586</v>
      </c>
      <c r="B15" s="31" t="s">
        <v>1660</v>
      </c>
      <c r="C15" s="31" t="s">
        <v>1835</v>
      </c>
      <c r="D15" s="20" t="s">
        <v>1629</v>
      </c>
      <c r="E15" s="7">
        <v>41662</v>
      </c>
      <c r="F15" s="7">
        <v>44655</v>
      </c>
      <c r="G15" s="13"/>
      <c r="H15" s="8">
        <f t="shared" si="0"/>
        <v>44837</v>
      </c>
      <c r="I15" s="11">
        <f t="shared" ca="1" si="1"/>
        <v>160</v>
      </c>
      <c r="J15" s="9" t="str">
        <f t="shared" ca="1" si="2"/>
        <v>NOT DUE</v>
      </c>
      <c r="K15" s="31"/>
      <c r="L15" s="104"/>
    </row>
    <row r="16" spans="1:12" ht="138" x14ac:dyDescent="0.3">
      <c r="A16" s="9" t="s">
        <v>2587</v>
      </c>
      <c r="B16" s="31" t="s">
        <v>1661</v>
      </c>
      <c r="C16" s="31" t="s">
        <v>1891</v>
      </c>
      <c r="D16" s="20" t="s">
        <v>1629</v>
      </c>
      <c r="E16" s="7">
        <v>41662</v>
      </c>
      <c r="F16" s="7">
        <v>44655</v>
      </c>
      <c r="G16" s="13"/>
      <c r="H16" s="8">
        <f t="shared" si="0"/>
        <v>44837</v>
      </c>
      <c r="I16" s="11">
        <f t="shared" ca="1" si="1"/>
        <v>160</v>
      </c>
      <c r="J16" s="9" t="str">
        <f t="shared" ca="1" si="2"/>
        <v>NOT DUE</v>
      </c>
      <c r="K16" s="31"/>
      <c r="L16" s="104"/>
    </row>
    <row r="17" spans="1:12" ht="18.75" customHeight="1" x14ac:dyDescent="0.3">
      <c r="A17" s="9" t="s">
        <v>2588</v>
      </c>
      <c r="B17" s="31" t="s">
        <v>1832</v>
      </c>
      <c r="C17" s="31" t="s">
        <v>1836</v>
      </c>
      <c r="D17" s="20" t="s">
        <v>1629</v>
      </c>
      <c r="E17" s="7">
        <v>41662</v>
      </c>
      <c r="F17" s="7">
        <v>44655</v>
      </c>
      <c r="G17" s="13"/>
      <c r="H17" s="8">
        <f t="shared" si="0"/>
        <v>44837</v>
      </c>
      <c r="I17" s="11">
        <f t="shared" ca="1" si="1"/>
        <v>160</v>
      </c>
      <c r="J17" s="9" t="str">
        <f t="shared" ca="1" si="2"/>
        <v>NOT DUE</v>
      </c>
      <c r="K17" s="31"/>
      <c r="L17" s="10"/>
    </row>
    <row r="18" spans="1:12" x14ac:dyDescent="0.3">
      <c r="A18" s="111"/>
    </row>
    <row r="19" spans="1:12" x14ac:dyDescent="0.3">
      <c r="A19" s="111"/>
    </row>
    <row r="20" spans="1:12" x14ac:dyDescent="0.3">
      <c r="A20" s="111"/>
    </row>
    <row r="21" spans="1:12" x14ac:dyDescent="0.3">
      <c r="A21" s="111"/>
      <c r="B21" s="112" t="s">
        <v>2808</v>
      </c>
      <c r="C21" s="113"/>
      <c r="D21" s="117" t="s">
        <v>2807</v>
      </c>
      <c r="H21" s="112" t="s">
        <v>2806</v>
      </c>
      <c r="I21" s="114"/>
    </row>
    <row r="22" spans="1:12" x14ac:dyDescent="0.3">
      <c r="A22" s="111"/>
      <c r="E22" s="115"/>
      <c r="F22" s="115"/>
      <c r="I22" s="115"/>
      <c r="J22" s="115"/>
    </row>
    <row r="23" spans="1:12" x14ac:dyDescent="0.3">
      <c r="A23" s="111"/>
      <c r="C23" s="122" t="str">
        <f>'No.1 Ballast Tank SS'!C23</f>
        <v>ELBERT F. NUFABLE</v>
      </c>
      <c r="E23" s="149" t="str">
        <f>C23</f>
        <v>ELBERT F. NUFABLE</v>
      </c>
      <c r="F23" s="149"/>
      <c r="G23" s="149"/>
      <c r="I23" s="149" t="s">
        <v>3269</v>
      </c>
      <c r="J23" s="149"/>
      <c r="K23" s="149"/>
    </row>
    <row r="24" spans="1:12" x14ac:dyDescent="0.3">
      <c r="A24" s="111"/>
      <c r="C24" s="116" t="s">
        <v>3230</v>
      </c>
      <c r="E24" s="150" t="s">
        <v>2454</v>
      </c>
      <c r="F24" s="150"/>
      <c r="G24" s="150"/>
      <c r="I24" s="151" t="s">
        <v>2805</v>
      </c>
      <c r="J24" s="151"/>
      <c r="K24" s="151"/>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4" priority="1" operator="equal">
      <formula>"overdue"</formula>
    </cfRule>
  </conditionalFormatting>
  <pageMargins left="0.7" right="0.7" top="0.75" bottom="0.75" header="0.3" footer="0.3"/>
  <pageSetup paperSize="9"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00B0F0"/>
  </sheetPr>
  <dimension ref="A1:L24"/>
  <sheetViews>
    <sheetView topLeftCell="A13" zoomScale="90" zoomScaleNormal="90" workbookViewId="0">
      <selection activeCell="L8" sqref="L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1522</v>
      </c>
      <c r="D3" s="148" t="s">
        <v>8</v>
      </c>
      <c r="E3" s="148"/>
      <c r="F3" s="3" t="s">
        <v>2589</v>
      </c>
    </row>
    <row r="4" spans="1:12" ht="18" customHeight="1" x14ac:dyDescent="0.3">
      <c r="A4" s="147" t="s">
        <v>21</v>
      </c>
      <c r="B4" s="147"/>
      <c r="C4" s="17"/>
      <c r="D4" s="148" t="s">
        <v>9</v>
      </c>
      <c r="E4" s="148"/>
      <c r="F4" s="13"/>
    </row>
    <row r="5" spans="1:12" ht="18" customHeight="1" x14ac:dyDescent="0.3">
      <c r="A5" s="147" t="s">
        <v>22</v>
      </c>
      <c r="B5" s="147"/>
      <c r="C5" s="18"/>
      <c r="D5" s="24"/>
      <c r="E5" s="7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2590</v>
      </c>
      <c r="B8" s="31" t="s">
        <v>1654</v>
      </c>
      <c r="C8" s="31" t="s">
        <v>1833</v>
      </c>
      <c r="D8" s="20" t="s">
        <v>1629</v>
      </c>
      <c r="E8" s="7">
        <v>41662</v>
      </c>
      <c r="F8" s="7">
        <v>44655</v>
      </c>
      <c r="G8" s="13"/>
      <c r="H8" s="8">
        <f t="shared" ref="H8:H17" si="0">DATE(YEAR(F8),MONTH(F8)+6,DAY(F8)-1)</f>
        <v>44837</v>
      </c>
      <c r="I8" s="11">
        <f t="shared" ref="I8:I17" ca="1" si="1">IF(ISBLANK(H8),"",H8-DATE(YEAR(NOW()),MONTH(NOW()),DAY(NOW())))</f>
        <v>160</v>
      </c>
      <c r="J8" s="9" t="str">
        <f t="shared" ref="J8:J17" ca="1" si="2">IF(I8="","",IF(I8&lt;0,"OVERDUE","NOT DUE"))</f>
        <v>NOT DUE</v>
      </c>
      <c r="K8" s="109"/>
      <c r="L8" s="104"/>
    </row>
    <row r="9" spans="1:12" ht="27.6" x14ac:dyDescent="0.3">
      <c r="A9" s="9" t="s">
        <v>2591</v>
      </c>
      <c r="B9" s="31" t="s">
        <v>1655</v>
      </c>
      <c r="C9" s="31" t="s">
        <v>1834</v>
      </c>
      <c r="D9" s="20" t="s">
        <v>1629</v>
      </c>
      <c r="E9" s="7">
        <v>41662</v>
      </c>
      <c r="F9" s="7">
        <v>44655</v>
      </c>
      <c r="G9" s="13"/>
      <c r="H9" s="8">
        <f t="shared" si="0"/>
        <v>44837</v>
      </c>
      <c r="I9" s="11">
        <f t="shared" ca="1" si="1"/>
        <v>160</v>
      </c>
      <c r="J9" s="9" t="str">
        <f t="shared" ca="1" si="2"/>
        <v>NOT DUE</v>
      </c>
      <c r="K9" s="31"/>
      <c r="L9" s="104"/>
    </row>
    <row r="10" spans="1:12" ht="27.6" x14ac:dyDescent="0.3">
      <c r="A10" s="9" t="s">
        <v>2592</v>
      </c>
      <c r="B10" s="31" t="s">
        <v>1656</v>
      </c>
      <c r="C10" s="31" t="s">
        <v>1834</v>
      </c>
      <c r="D10" s="20" t="s">
        <v>1629</v>
      </c>
      <c r="E10" s="7">
        <v>41662</v>
      </c>
      <c r="F10" s="7">
        <v>44655</v>
      </c>
      <c r="G10" s="13"/>
      <c r="H10" s="8">
        <f t="shared" si="0"/>
        <v>44837</v>
      </c>
      <c r="I10" s="11">
        <f t="shared" ca="1" si="1"/>
        <v>160</v>
      </c>
      <c r="J10" s="9" t="str">
        <f t="shared" ca="1" si="2"/>
        <v>NOT DUE</v>
      </c>
      <c r="K10" s="31"/>
      <c r="L10" s="104"/>
    </row>
    <row r="11" spans="1:12" ht="27.6" x14ac:dyDescent="0.3">
      <c r="A11" s="9" t="s">
        <v>2593</v>
      </c>
      <c r="B11" s="31" t="s">
        <v>1657</v>
      </c>
      <c r="C11" s="31" t="s">
        <v>1834</v>
      </c>
      <c r="D11" s="20" t="s">
        <v>1629</v>
      </c>
      <c r="E11" s="7">
        <v>41662</v>
      </c>
      <c r="F11" s="7">
        <v>44655</v>
      </c>
      <c r="G11" s="13"/>
      <c r="H11" s="8">
        <f t="shared" si="0"/>
        <v>44837</v>
      </c>
      <c r="I11" s="11">
        <f t="shared" ca="1" si="1"/>
        <v>160</v>
      </c>
      <c r="J11" s="9" t="str">
        <f t="shared" ca="1" si="2"/>
        <v>NOT DUE</v>
      </c>
      <c r="K11" s="31"/>
      <c r="L11" s="104"/>
    </row>
    <row r="12" spans="1:12" ht="27.6" x14ac:dyDescent="0.3">
      <c r="A12" s="9" t="s">
        <v>2594</v>
      </c>
      <c r="B12" s="31" t="s">
        <v>1658</v>
      </c>
      <c r="C12" s="31" t="s">
        <v>1834</v>
      </c>
      <c r="D12" s="20" t="s">
        <v>1629</v>
      </c>
      <c r="E12" s="7">
        <v>41662</v>
      </c>
      <c r="F12" s="7">
        <v>44655</v>
      </c>
      <c r="G12" s="13"/>
      <c r="H12" s="8">
        <f t="shared" si="0"/>
        <v>44837</v>
      </c>
      <c r="I12" s="11">
        <f t="shared" ca="1" si="1"/>
        <v>160</v>
      </c>
      <c r="J12" s="9" t="str">
        <f t="shared" ca="1" si="2"/>
        <v>NOT DUE</v>
      </c>
      <c r="K12" s="31"/>
      <c r="L12" s="104"/>
    </row>
    <row r="13" spans="1:12" ht="27.6" x14ac:dyDescent="0.3">
      <c r="A13" s="9" t="s">
        <v>2595</v>
      </c>
      <c r="B13" s="31" t="s">
        <v>1659</v>
      </c>
      <c r="C13" s="31" t="s">
        <v>1834</v>
      </c>
      <c r="D13" s="20" t="s">
        <v>1629</v>
      </c>
      <c r="E13" s="7">
        <v>41662</v>
      </c>
      <c r="F13" s="7">
        <v>44655</v>
      </c>
      <c r="G13" s="13"/>
      <c r="H13" s="8">
        <f t="shared" si="0"/>
        <v>44837</v>
      </c>
      <c r="I13" s="11">
        <f t="shared" ca="1" si="1"/>
        <v>160</v>
      </c>
      <c r="J13" s="9" t="str">
        <f t="shared" ca="1" si="2"/>
        <v>NOT DUE</v>
      </c>
      <c r="K13" s="31"/>
      <c r="L13" s="104"/>
    </row>
    <row r="14" spans="1:12" ht="27.6" x14ac:dyDescent="0.3">
      <c r="A14" s="9" t="s">
        <v>2596</v>
      </c>
      <c r="B14" s="31" t="s">
        <v>1523</v>
      </c>
      <c r="C14" s="31" t="s">
        <v>1831</v>
      </c>
      <c r="D14" s="20" t="s">
        <v>1629</v>
      </c>
      <c r="E14" s="7">
        <v>41662</v>
      </c>
      <c r="F14" s="7">
        <v>44655</v>
      </c>
      <c r="G14" s="13"/>
      <c r="H14" s="8">
        <f t="shared" si="0"/>
        <v>44837</v>
      </c>
      <c r="I14" s="11">
        <f t="shared" ca="1" si="1"/>
        <v>160</v>
      </c>
      <c r="J14" s="9" t="str">
        <f t="shared" ca="1" si="2"/>
        <v>NOT DUE</v>
      </c>
      <c r="K14" s="31"/>
      <c r="L14" s="104"/>
    </row>
    <row r="15" spans="1:12" ht="27.6" x14ac:dyDescent="0.3">
      <c r="A15" s="9" t="s">
        <v>2597</v>
      </c>
      <c r="B15" s="31" t="s">
        <v>1660</v>
      </c>
      <c r="C15" s="31" t="s">
        <v>1835</v>
      </c>
      <c r="D15" s="20" t="s">
        <v>1629</v>
      </c>
      <c r="E15" s="7">
        <v>41662</v>
      </c>
      <c r="F15" s="7">
        <v>44655</v>
      </c>
      <c r="G15" s="13"/>
      <c r="H15" s="8">
        <f t="shared" si="0"/>
        <v>44837</v>
      </c>
      <c r="I15" s="11">
        <f t="shared" ca="1" si="1"/>
        <v>160</v>
      </c>
      <c r="J15" s="9" t="str">
        <f t="shared" ca="1" si="2"/>
        <v>NOT DUE</v>
      </c>
      <c r="K15" s="31"/>
      <c r="L15" s="104"/>
    </row>
    <row r="16" spans="1:12" ht="138" x14ac:dyDescent="0.3">
      <c r="A16" s="9" t="s">
        <v>2598</v>
      </c>
      <c r="B16" s="31" t="s">
        <v>1661</v>
      </c>
      <c r="C16" s="31" t="s">
        <v>1891</v>
      </c>
      <c r="D16" s="20" t="s">
        <v>1629</v>
      </c>
      <c r="E16" s="7">
        <v>41662</v>
      </c>
      <c r="F16" s="7">
        <v>44655</v>
      </c>
      <c r="G16" s="13"/>
      <c r="H16" s="8">
        <f t="shared" si="0"/>
        <v>44837</v>
      </c>
      <c r="I16" s="11">
        <f t="shared" ca="1" si="1"/>
        <v>160</v>
      </c>
      <c r="J16" s="9" t="str">
        <f t="shared" ca="1" si="2"/>
        <v>NOT DUE</v>
      </c>
      <c r="K16" s="31"/>
      <c r="L16" s="104"/>
    </row>
    <row r="17" spans="1:12" ht="18.75" customHeight="1" x14ac:dyDescent="0.3">
      <c r="A17" s="9" t="s">
        <v>2599</v>
      </c>
      <c r="B17" s="31" t="s">
        <v>1832</v>
      </c>
      <c r="C17" s="31" t="s">
        <v>1836</v>
      </c>
      <c r="D17" s="20" t="s">
        <v>1629</v>
      </c>
      <c r="E17" s="7">
        <v>41662</v>
      </c>
      <c r="F17" s="7">
        <v>44655</v>
      </c>
      <c r="G17" s="13"/>
      <c r="H17" s="8">
        <f t="shared" si="0"/>
        <v>44837</v>
      </c>
      <c r="I17" s="11">
        <f t="shared" ca="1" si="1"/>
        <v>160</v>
      </c>
      <c r="J17" s="9" t="str">
        <f t="shared" ca="1" si="2"/>
        <v>NOT DUE</v>
      </c>
      <c r="K17" s="31"/>
      <c r="L17" s="10"/>
    </row>
    <row r="18" spans="1:12" x14ac:dyDescent="0.3">
      <c r="A18" s="111"/>
    </row>
    <row r="19" spans="1:12" x14ac:dyDescent="0.3">
      <c r="A19" s="111"/>
    </row>
    <row r="20" spans="1:12" x14ac:dyDescent="0.3">
      <c r="A20" s="111"/>
    </row>
    <row r="21" spans="1:12" x14ac:dyDescent="0.3">
      <c r="A21" s="111"/>
      <c r="B21" s="112" t="s">
        <v>2808</v>
      </c>
      <c r="C21" s="113"/>
      <c r="D21" s="117" t="s">
        <v>2807</v>
      </c>
      <c r="H21" s="112" t="s">
        <v>2806</v>
      </c>
      <c r="I21" s="114"/>
    </row>
    <row r="22" spans="1:12" x14ac:dyDescent="0.3">
      <c r="A22" s="111"/>
      <c r="E22" s="115"/>
      <c r="F22" s="115"/>
      <c r="I22" s="115"/>
      <c r="J22" s="115"/>
    </row>
    <row r="23" spans="1:12" x14ac:dyDescent="0.3">
      <c r="A23" s="111"/>
      <c r="C23" s="122" t="str">
        <f>'No. 2 Ballast Tank PS'!C23</f>
        <v>ELBERT F. NUFABLE</v>
      </c>
      <c r="E23" s="149" t="str">
        <f>C23</f>
        <v>ELBERT F. NUFABLE</v>
      </c>
      <c r="F23" s="149"/>
      <c r="G23" s="149"/>
      <c r="I23" s="149" t="s">
        <v>3269</v>
      </c>
      <c r="J23" s="149"/>
      <c r="K23" s="149"/>
    </row>
    <row r="24" spans="1:12" x14ac:dyDescent="0.3">
      <c r="A24" s="111"/>
      <c r="C24" s="116" t="s">
        <v>3230</v>
      </c>
      <c r="E24" s="150" t="s">
        <v>2454</v>
      </c>
      <c r="F24" s="150"/>
      <c r="G24" s="150"/>
      <c r="I24" s="151" t="s">
        <v>2805</v>
      </c>
      <c r="J24" s="151"/>
      <c r="K24" s="151"/>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3" priority="2" operator="equal">
      <formula>"overdue"</formula>
    </cfRule>
  </conditionalFormatting>
  <conditionalFormatting sqref="J8:J17">
    <cfRule type="cellIs" dxfId="102" priority="1" operator="equal">
      <formula>"overdue"</formula>
    </cfRule>
  </conditionalFormatting>
  <pageMargins left="0.7" right="0.7" top="0.75" bottom="0.75" header="0.3" footer="0.3"/>
  <pageSetup paperSize="9"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00B0F0"/>
  </sheetPr>
  <dimension ref="A1:L24"/>
  <sheetViews>
    <sheetView topLeftCell="E16" workbookViewId="0">
      <selection activeCell="L8" sqref="L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1522</v>
      </c>
      <c r="D3" s="148" t="s">
        <v>8</v>
      </c>
      <c r="E3" s="148"/>
      <c r="F3" s="3" t="s">
        <v>2600</v>
      </c>
    </row>
    <row r="4" spans="1:12" ht="18" customHeight="1" x14ac:dyDescent="0.3">
      <c r="A4" s="147" t="s">
        <v>21</v>
      </c>
      <c r="B4" s="147"/>
      <c r="C4" s="17"/>
      <c r="D4" s="148" t="s">
        <v>9</v>
      </c>
      <c r="E4" s="148"/>
      <c r="F4" s="13"/>
    </row>
    <row r="5" spans="1:12" ht="18" customHeight="1" x14ac:dyDescent="0.3">
      <c r="A5" s="147" t="s">
        <v>22</v>
      </c>
      <c r="B5" s="147"/>
      <c r="C5" s="18"/>
      <c r="D5" s="24"/>
      <c r="E5" s="7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2612</v>
      </c>
      <c r="B8" s="31" t="s">
        <v>1654</v>
      </c>
      <c r="C8" s="31" t="s">
        <v>1833</v>
      </c>
      <c r="D8" s="20" t="s">
        <v>1629</v>
      </c>
      <c r="E8" s="7">
        <v>41662</v>
      </c>
      <c r="F8" s="7">
        <v>44655</v>
      </c>
      <c r="G8" s="13"/>
      <c r="H8" s="8">
        <f t="shared" ref="H8:H17" si="0">DATE(YEAR(F8),MONTH(F8)+6,DAY(F8)-1)</f>
        <v>44837</v>
      </c>
      <c r="I8" s="11">
        <f t="shared" ref="I8:I17" ca="1" si="1">IF(ISBLANK(H8),"",H8-DATE(YEAR(NOW()),MONTH(NOW()),DAY(NOW())))</f>
        <v>160</v>
      </c>
      <c r="J8" s="9" t="str">
        <f t="shared" ref="J8:J17" ca="1" si="2">IF(I8="","",IF(I8&lt;0,"OVERDUE","NOT DUE"))</f>
        <v>NOT DUE</v>
      </c>
      <c r="K8" s="31"/>
      <c r="L8" s="104"/>
    </row>
    <row r="9" spans="1:12" ht="27.6" x14ac:dyDescent="0.3">
      <c r="A9" s="9" t="s">
        <v>2613</v>
      </c>
      <c r="B9" s="31" t="s">
        <v>1655</v>
      </c>
      <c r="C9" s="31" t="s">
        <v>1834</v>
      </c>
      <c r="D9" s="20" t="s">
        <v>1629</v>
      </c>
      <c r="E9" s="7">
        <v>41662</v>
      </c>
      <c r="F9" s="7">
        <v>44655</v>
      </c>
      <c r="G9" s="13"/>
      <c r="H9" s="8">
        <f t="shared" si="0"/>
        <v>44837</v>
      </c>
      <c r="I9" s="11">
        <f t="shared" ca="1" si="1"/>
        <v>160</v>
      </c>
      <c r="J9" s="9" t="str">
        <f t="shared" ca="1" si="2"/>
        <v>NOT DUE</v>
      </c>
      <c r="K9" s="31"/>
      <c r="L9" s="104"/>
    </row>
    <row r="10" spans="1:12" ht="27.6" x14ac:dyDescent="0.3">
      <c r="A10" s="9" t="s">
        <v>2614</v>
      </c>
      <c r="B10" s="31" t="s">
        <v>1656</v>
      </c>
      <c r="C10" s="31" t="s">
        <v>1834</v>
      </c>
      <c r="D10" s="20" t="s">
        <v>1629</v>
      </c>
      <c r="E10" s="7">
        <v>41662</v>
      </c>
      <c r="F10" s="7">
        <v>44655</v>
      </c>
      <c r="G10" s="13"/>
      <c r="H10" s="8">
        <f t="shared" si="0"/>
        <v>44837</v>
      </c>
      <c r="I10" s="11">
        <f t="shared" ca="1" si="1"/>
        <v>160</v>
      </c>
      <c r="J10" s="9" t="str">
        <f t="shared" ca="1" si="2"/>
        <v>NOT DUE</v>
      </c>
      <c r="K10" s="31"/>
      <c r="L10" s="104"/>
    </row>
    <row r="11" spans="1:12" ht="27.6" x14ac:dyDescent="0.3">
      <c r="A11" s="9" t="s">
        <v>2615</v>
      </c>
      <c r="B11" s="31" t="s">
        <v>1657</v>
      </c>
      <c r="C11" s="31" t="s">
        <v>1834</v>
      </c>
      <c r="D11" s="20" t="s">
        <v>1629</v>
      </c>
      <c r="E11" s="7">
        <v>41662</v>
      </c>
      <c r="F11" s="7">
        <v>44655</v>
      </c>
      <c r="G11" s="13"/>
      <c r="H11" s="8">
        <f t="shared" si="0"/>
        <v>44837</v>
      </c>
      <c r="I11" s="11">
        <f t="shared" ca="1" si="1"/>
        <v>160</v>
      </c>
      <c r="J11" s="9" t="str">
        <f t="shared" ca="1" si="2"/>
        <v>NOT DUE</v>
      </c>
      <c r="K11" s="31"/>
      <c r="L11" s="104"/>
    </row>
    <row r="12" spans="1:12" ht="27.6" x14ac:dyDescent="0.3">
      <c r="A12" s="9" t="s">
        <v>2616</v>
      </c>
      <c r="B12" s="31" t="s">
        <v>1658</v>
      </c>
      <c r="C12" s="31" t="s">
        <v>1834</v>
      </c>
      <c r="D12" s="20" t="s">
        <v>1629</v>
      </c>
      <c r="E12" s="7">
        <v>41662</v>
      </c>
      <c r="F12" s="7">
        <v>44655</v>
      </c>
      <c r="G12" s="13"/>
      <c r="H12" s="8">
        <f t="shared" si="0"/>
        <v>44837</v>
      </c>
      <c r="I12" s="11">
        <f t="shared" ca="1" si="1"/>
        <v>160</v>
      </c>
      <c r="J12" s="9" t="str">
        <f t="shared" ca="1" si="2"/>
        <v>NOT DUE</v>
      </c>
      <c r="K12" s="31"/>
      <c r="L12" s="104"/>
    </row>
    <row r="13" spans="1:12" ht="27.6" x14ac:dyDescent="0.3">
      <c r="A13" s="9" t="s">
        <v>2617</v>
      </c>
      <c r="B13" s="31" t="s">
        <v>1659</v>
      </c>
      <c r="C13" s="31" t="s">
        <v>1834</v>
      </c>
      <c r="D13" s="20" t="s">
        <v>1629</v>
      </c>
      <c r="E13" s="7">
        <v>41662</v>
      </c>
      <c r="F13" s="7">
        <v>44655</v>
      </c>
      <c r="G13" s="13"/>
      <c r="H13" s="8">
        <f t="shared" si="0"/>
        <v>44837</v>
      </c>
      <c r="I13" s="11">
        <f t="shared" ca="1" si="1"/>
        <v>160</v>
      </c>
      <c r="J13" s="9" t="str">
        <f t="shared" ca="1" si="2"/>
        <v>NOT DUE</v>
      </c>
      <c r="K13" s="31"/>
      <c r="L13" s="104"/>
    </row>
    <row r="14" spans="1:12" ht="27.6" x14ac:dyDescent="0.3">
      <c r="A14" s="9" t="s">
        <v>2618</v>
      </c>
      <c r="B14" s="31" t="s">
        <v>1523</v>
      </c>
      <c r="C14" s="31" t="s">
        <v>1831</v>
      </c>
      <c r="D14" s="20" t="s">
        <v>1629</v>
      </c>
      <c r="E14" s="7">
        <v>41662</v>
      </c>
      <c r="F14" s="7">
        <v>44655</v>
      </c>
      <c r="G14" s="13"/>
      <c r="H14" s="8">
        <f t="shared" si="0"/>
        <v>44837</v>
      </c>
      <c r="I14" s="11">
        <f t="shared" ca="1" si="1"/>
        <v>160</v>
      </c>
      <c r="J14" s="9" t="str">
        <f t="shared" ca="1" si="2"/>
        <v>NOT DUE</v>
      </c>
      <c r="K14" s="31"/>
      <c r="L14" s="104"/>
    </row>
    <row r="15" spans="1:12" ht="27.6" x14ac:dyDescent="0.3">
      <c r="A15" s="9" t="s">
        <v>2619</v>
      </c>
      <c r="B15" s="31" t="s">
        <v>1660</v>
      </c>
      <c r="C15" s="31" t="s">
        <v>1835</v>
      </c>
      <c r="D15" s="20" t="s">
        <v>1629</v>
      </c>
      <c r="E15" s="7">
        <v>41662</v>
      </c>
      <c r="F15" s="7">
        <v>44655</v>
      </c>
      <c r="G15" s="13"/>
      <c r="H15" s="8">
        <f t="shared" si="0"/>
        <v>44837</v>
      </c>
      <c r="I15" s="11">
        <f t="shared" ca="1" si="1"/>
        <v>160</v>
      </c>
      <c r="J15" s="9" t="str">
        <f t="shared" ca="1" si="2"/>
        <v>NOT DUE</v>
      </c>
      <c r="K15" s="31"/>
      <c r="L15" s="104"/>
    </row>
    <row r="16" spans="1:12" ht="138" x14ac:dyDescent="0.3">
      <c r="A16" s="9" t="s">
        <v>2620</v>
      </c>
      <c r="B16" s="31" t="s">
        <v>1661</v>
      </c>
      <c r="C16" s="31" t="s">
        <v>1891</v>
      </c>
      <c r="D16" s="20" t="s">
        <v>1629</v>
      </c>
      <c r="E16" s="7">
        <v>41662</v>
      </c>
      <c r="F16" s="7">
        <v>44655</v>
      </c>
      <c r="G16" s="13"/>
      <c r="H16" s="8">
        <f t="shared" si="0"/>
        <v>44837</v>
      </c>
      <c r="I16" s="11">
        <f t="shared" ca="1" si="1"/>
        <v>160</v>
      </c>
      <c r="J16" s="9" t="str">
        <f t="shared" ca="1" si="2"/>
        <v>NOT DUE</v>
      </c>
      <c r="K16" s="31"/>
      <c r="L16" s="104"/>
    </row>
    <row r="17" spans="1:12" ht="18.75" customHeight="1" x14ac:dyDescent="0.3">
      <c r="A17" s="9" t="s">
        <v>2621</v>
      </c>
      <c r="B17" s="31" t="s">
        <v>1832</v>
      </c>
      <c r="C17" s="31" t="s">
        <v>1836</v>
      </c>
      <c r="D17" s="20" t="s">
        <v>1629</v>
      </c>
      <c r="E17" s="7">
        <v>41662</v>
      </c>
      <c r="F17" s="7">
        <v>44655</v>
      </c>
      <c r="G17" s="13"/>
      <c r="H17" s="8">
        <f t="shared" si="0"/>
        <v>44837</v>
      </c>
      <c r="I17" s="11">
        <f t="shared" ca="1" si="1"/>
        <v>160</v>
      </c>
      <c r="J17" s="9" t="str">
        <f t="shared" ca="1" si="2"/>
        <v>NOT DUE</v>
      </c>
      <c r="K17" s="31"/>
      <c r="L17" s="10"/>
    </row>
    <row r="18" spans="1:12" x14ac:dyDescent="0.3">
      <c r="A18" s="111"/>
    </row>
    <row r="19" spans="1:12" x14ac:dyDescent="0.3">
      <c r="A19" s="111"/>
    </row>
    <row r="20" spans="1:12" x14ac:dyDescent="0.3">
      <c r="A20" s="111"/>
    </row>
    <row r="21" spans="1:12" x14ac:dyDescent="0.3">
      <c r="A21" s="111"/>
      <c r="B21" s="112" t="s">
        <v>2808</v>
      </c>
      <c r="C21" s="113"/>
      <c r="D21" s="117" t="s">
        <v>2807</v>
      </c>
      <c r="H21" s="112" t="s">
        <v>2806</v>
      </c>
      <c r="I21" s="114"/>
    </row>
    <row r="22" spans="1:12" x14ac:dyDescent="0.3">
      <c r="A22" s="111"/>
      <c r="E22" s="115"/>
      <c r="F22" s="115"/>
      <c r="I22" s="115"/>
      <c r="J22" s="115"/>
    </row>
    <row r="23" spans="1:12" x14ac:dyDescent="0.3">
      <c r="A23" s="111"/>
      <c r="C23" s="122" t="str">
        <f>'No. 2 Ballast Tank SS'!C23</f>
        <v>ELBERT F. NUFABLE</v>
      </c>
      <c r="E23" s="149" t="str">
        <f>C23</f>
        <v>ELBERT F. NUFABLE</v>
      </c>
      <c r="F23" s="149"/>
      <c r="G23" s="149"/>
      <c r="I23" s="149" t="s">
        <v>3269</v>
      </c>
      <c r="J23" s="149"/>
      <c r="K23" s="149"/>
    </row>
    <row r="24" spans="1:12" x14ac:dyDescent="0.3">
      <c r="A24" s="111"/>
      <c r="C24" s="116" t="s">
        <v>3230</v>
      </c>
      <c r="E24" s="150" t="s">
        <v>2454</v>
      </c>
      <c r="F24" s="150"/>
      <c r="G24" s="150"/>
      <c r="I24" s="151" t="s">
        <v>2805</v>
      </c>
      <c r="J24" s="151"/>
      <c r="K24" s="151"/>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1" priority="1" operator="equal">
      <formula>"overdue"</formula>
    </cfRule>
  </conditionalFormatting>
  <pageMargins left="0.7" right="0.7" top="0.75" bottom="0.75" header="0.3" footer="0.3"/>
  <pageSetup paperSize="9"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00B0F0"/>
  </sheetPr>
  <dimension ref="A1:L24"/>
  <sheetViews>
    <sheetView topLeftCell="A16" workbookViewId="0">
      <selection sqref="A1:B1"/>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1522</v>
      </c>
      <c r="D3" s="148" t="s">
        <v>8</v>
      </c>
      <c r="E3" s="148"/>
      <c r="F3" s="3" t="s">
        <v>2601</v>
      </c>
    </row>
    <row r="4" spans="1:12" ht="18" customHeight="1" x14ac:dyDescent="0.3">
      <c r="A4" s="147" t="s">
        <v>21</v>
      </c>
      <c r="B4" s="147"/>
      <c r="C4" s="17"/>
      <c r="D4" s="148" t="s">
        <v>9</v>
      </c>
      <c r="E4" s="148"/>
      <c r="F4" s="13"/>
    </row>
    <row r="5" spans="1:12" ht="18" customHeight="1" x14ac:dyDescent="0.3">
      <c r="A5" s="147" t="s">
        <v>22</v>
      </c>
      <c r="B5" s="147"/>
      <c r="C5" s="18"/>
      <c r="D5" s="24"/>
      <c r="E5" s="7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2602</v>
      </c>
      <c r="B8" s="31" t="s">
        <v>1654</v>
      </c>
      <c r="C8" s="31" t="s">
        <v>1833</v>
      </c>
      <c r="D8" s="20" t="s">
        <v>1629</v>
      </c>
      <c r="E8" s="7">
        <v>41662</v>
      </c>
      <c r="F8" s="7">
        <v>44557</v>
      </c>
      <c r="G8" s="13"/>
      <c r="H8" s="8">
        <f t="shared" ref="H8:H17" si="0">DATE(YEAR(F8),MONTH(F8)+6,DAY(F8)-1)</f>
        <v>44738</v>
      </c>
      <c r="I8" s="11">
        <f t="shared" ref="I8:I17" ca="1" si="1">IF(ISBLANK(H8),"",H8-DATE(YEAR(NOW()),MONTH(NOW()),DAY(NOW())))</f>
        <v>61</v>
      </c>
      <c r="J8" s="9" t="str">
        <f t="shared" ref="J8:J17" ca="1" si="2">IF(I8="","",IF(I8&lt;0,"OVERDUE","NOT DUE"))</f>
        <v>NOT DUE</v>
      </c>
      <c r="K8" s="31"/>
      <c r="L8" s="109" t="s">
        <v>3279</v>
      </c>
    </row>
    <row r="9" spans="1:12" ht="27.6" x14ac:dyDescent="0.3">
      <c r="A9" s="9" t="s">
        <v>2603</v>
      </c>
      <c r="B9" s="31" t="s">
        <v>1655</v>
      </c>
      <c r="C9" s="31" t="s">
        <v>1834</v>
      </c>
      <c r="D9" s="20" t="s">
        <v>1629</v>
      </c>
      <c r="E9" s="7">
        <v>41662</v>
      </c>
      <c r="F9" s="7">
        <v>44557</v>
      </c>
      <c r="G9" s="13"/>
      <c r="H9" s="8">
        <f t="shared" si="0"/>
        <v>44738</v>
      </c>
      <c r="I9" s="11">
        <f t="shared" ca="1" si="1"/>
        <v>61</v>
      </c>
      <c r="J9" s="9" t="str">
        <f t="shared" ca="1" si="2"/>
        <v>NOT DUE</v>
      </c>
      <c r="K9" s="31"/>
      <c r="L9" s="109" t="s">
        <v>3281</v>
      </c>
    </row>
    <row r="10" spans="1:12" ht="27.6" x14ac:dyDescent="0.3">
      <c r="A10" s="9" t="s">
        <v>2604</v>
      </c>
      <c r="B10" s="31" t="s">
        <v>1656</v>
      </c>
      <c r="C10" s="31" t="s">
        <v>1834</v>
      </c>
      <c r="D10" s="20" t="s">
        <v>1629</v>
      </c>
      <c r="E10" s="7">
        <v>41662</v>
      </c>
      <c r="F10" s="7">
        <v>44557</v>
      </c>
      <c r="G10" s="13"/>
      <c r="H10" s="8">
        <f t="shared" si="0"/>
        <v>44738</v>
      </c>
      <c r="I10" s="11">
        <f t="shared" ca="1" si="1"/>
        <v>61</v>
      </c>
      <c r="J10" s="9" t="str">
        <f t="shared" ca="1" si="2"/>
        <v>NOT DUE</v>
      </c>
      <c r="K10" s="31"/>
      <c r="L10" s="104"/>
    </row>
    <row r="11" spans="1:12" ht="27.6" x14ac:dyDescent="0.3">
      <c r="A11" s="9" t="s">
        <v>2605</v>
      </c>
      <c r="B11" s="31" t="s">
        <v>1657</v>
      </c>
      <c r="C11" s="31" t="s">
        <v>1834</v>
      </c>
      <c r="D11" s="20" t="s">
        <v>1629</v>
      </c>
      <c r="E11" s="7">
        <v>41662</v>
      </c>
      <c r="F11" s="7">
        <v>44557</v>
      </c>
      <c r="G11" s="13"/>
      <c r="H11" s="8">
        <f t="shared" si="0"/>
        <v>44738</v>
      </c>
      <c r="I11" s="11">
        <f t="shared" ca="1" si="1"/>
        <v>61</v>
      </c>
      <c r="J11" s="9" t="str">
        <f t="shared" ca="1" si="2"/>
        <v>NOT DUE</v>
      </c>
      <c r="K11" s="31"/>
      <c r="L11" s="104"/>
    </row>
    <row r="12" spans="1:12" ht="27.6" x14ac:dyDescent="0.3">
      <c r="A12" s="9" t="s">
        <v>2606</v>
      </c>
      <c r="B12" s="31" t="s">
        <v>1658</v>
      </c>
      <c r="C12" s="31" t="s">
        <v>1834</v>
      </c>
      <c r="D12" s="20" t="s">
        <v>1629</v>
      </c>
      <c r="E12" s="7">
        <v>41662</v>
      </c>
      <c r="F12" s="7">
        <v>44557</v>
      </c>
      <c r="G12" s="13"/>
      <c r="H12" s="8">
        <f t="shared" si="0"/>
        <v>44738</v>
      </c>
      <c r="I12" s="11">
        <f t="shared" ca="1" si="1"/>
        <v>61</v>
      </c>
      <c r="J12" s="9" t="str">
        <f t="shared" ca="1" si="2"/>
        <v>NOT DUE</v>
      </c>
      <c r="K12" s="31"/>
      <c r="L12" s="104"/>
    </row>
    <row r="13" spans="1:12" ht="27.6" x14ac:dyDescent="0.3">
      <c r="A13" s="9" t="s">
        <v>2607</v>
      </c>
      <c r="B13" s="31" t="s">
        <v>1659</v>
      </c>
      <c r="C13" s="31" t="s">
        <v>1834</v>
      </c>
      <c r="D13" s="20" t="s">
        <v>1629</v>
      </c>
      <c r="E13" s="7">
        <v>41662</v>
      </c>
      <c r="F13" s="7">
        <v>44557</v>
      </c>
      <c r="G13" s="13"/>
      <c r="H13" s="8">
        <f t="shared" si="0"/>
        <v>44738</v>
      </c>
      <c r="I13" s="11">
        <f t="shared" ca="1" si="1"/>
        <v>61</v>
      </c>
      <c r="J13" s="9" t="str">
        <f t="shared" ca="1" si="2"/>
        <v>NOT DUE</v>
      </c>
      <c r="K13" s="31"/>
      <c r="L13" s="104"/>
    </row>
    <row r="14" spans="1:12" ht="27.6" x14ac:dyDescent="0.3">
      <c r="A14" s="9" t="s">
        <v>2608</v>
      </c>
      <c r="B14" s="31" t="s">
        <v>1523</v>
      </c>
      <c r="C14" s="31" t="s">
        <v>1831</v>
      </c>
      <c r="D14" s="20" t="s">
        <v>1629</v>
      </c>
      <c r="E14" s="7">
        <v>41662</v>
      </c>
      <c r="F14" s="7">
        <v>44557</v>
      </c>
      <c r="G14" s="13"/>
      <c r="H14" s="8">
        <f t="shared" si="0"/>
        <v>44738</v>
      </c>
      <c r="I14" s="11">
        <f t="shared" ca="1" si="1"/>
        <v>61</v>
      </c>
      <c r="J14" s="9" t="str">
        <f t="shared" ca="1" si="2"/>
        <v>NOT DUE</v>
      </c>
      <c r="K14" s="31"/>
      <c r="L14" s="104"/>
    </row>
    <row r="15" spans="1:12" ht="27.6" x14ac:dyDescent="0.3">
      <c r="A15" s="9" t="s">
        <v>2609</v>
      </c>
      <c r="B15" s="31" t="s">
        <v>1660</v>
      </c>
      <c r="C15" s="31" t="s">
        <v>1835</v>
      </c>
      <c r="D15" s="20" t="s">
        <v>1629</v>
      </c>
      <c r="E15" s="7">
        <v>41662</v>
      </c>
      <c r="F15" s="7">
        <v>44557</v>
      </c>
      <c r="G15" s="13"/>
      <c r="H15" s="8">
        <f t="shared" si="0"/>
        <v>44738</v>
      </c>
      <c r="I15" s="11">
        <f t="shared" ca="1" si="1"/>
        <v>61</v>
      </c>
      <c r="J15" s="9" t="str">
        <f t="shared" ca="1" si="2"/>
        <v>NOT DUE</v>
      </c>
      <c r="K15" s="31"/>
      <c r="L15" s="104"/>
    </row>
    <row r="16" spans="1:12" ht="138" x14ac:dyDescent="0.3">
      <c r="A16" s="9" t="s">
        <v>2610</v>
      </c>
      <c r="B16" s="31" t="s">
        <v>1661</v>
      </c>
      <c r="C16" s="31" t="s">
        <v>1891</v>
      </c>
      <c r="D16" s="20" t="s">
        <v>1629</v>
      </c>
      <c r="E16" s="7">
        <v>41662</v>
      </c>
      <c r="F16" s="7">
        <v>44557</v>
      </c>
      <c r="G16" s="13"/>
      <c r="H16" s="8">
        <f t="shared" si="0"/>
        <v>44738</v>
      </c>
      <c r="I16" s="11">
        <f t="shared" ca="1" si="1"/>
        <v>61</v>
      </c>
      <c r="J16" s="9" t="str">
        <f t="shared" ca="1" si="2"/>
        <v>NOT DUE</v>
      </c>
      <c r="K16" s="31"/>
      <c r="L16" s="104"/>
    </row>
    <row r="17" spans="1:12" ht="18.75" customHeight="1" x14ac:dyDescent="0.3">
      <c r="A17" s="9" t="s">
        <v>2611</v>
      </c>
      <c r="B17" s="31" t="s">
        <v>1832</v>
      </c>
      <c r="C17" s="31" t="s">
        <v>1836</v>
      </c>
      <c r="D17" s="20" t="s">
        <v>1629</v>
      </c>
      <c r="E17" s="7">
        <v>41662</v>
      </c>
      <c r="F17" s="7">
        <v>44557</v>
      </c>
      <c r="G17" s="13"/>
      <c r="H17" s="8">
        <f t="shared" si="0"/>
        <v>44738</v>
      </c>
      <c r="I17" s="11">
        <f t="shared" ca="1" si="1"/>
        <v>61</v>
      </c>
      <c r="J17" s="9" t="str">
        <f t="shared" ca="1" si="2"/>
        <v>NOT DUE</v>
      </c>
      <c r="K17" s="31"/>
      <c r="L17" s="10"/>
    </row>
    <row r="18" spans="1:12" x14ac:dyDescent="0.3">
      <c r="A18" s="111"/>
    </row>
    <row r="19" spans="1:12" x14ac:dyDescent="0.3">
      <c r="A19" s="111"/>
    </row>
    <row r="20" spans="1:12" x14ac:dyDescent="0.3">
      <c r="A20" s="111"/>
    </row>
    <row r="21" spans="1:12" x14ac:dyDescent="0.3">
      <c r="A21" s="111"/>
      <c r="B21" s="112" t="s">
        <v>2808</v>
      </c>
      <c r="C21" s="113"/>
      <c r="D21" s="117" t="s">
        <v>2807</v>
      </c>
      <c r="H21" s="112" t="s">
        <v>2806</v>
      </c>
      <c r="I21" s="114"/>
    </row>
    <row r="22" spans="1:12" x14ac:dyDescent="0.3">
      <c r="A22" s="111"/>
      <c r="E22" s="115"/>
      <c r="F22" s="115"/>
      <c r="I22" s="115"/>
      <c r="J22" s="115"/>
    </row>
    <row r="23" spans="1:12" x14ac:dyDescent="0.3">
      <c r="A23" s="111"/>
      <c r="C23" s="122" t="str">
        <f>'No. 3 Ballast Tank PS'!C23</f>
        <v>ELBERT F. NUFABLE</v>
      </c>
      <c r="E23" s="149" t="str">
        <f>C23</f>
        <v>ELBERT F. NUFABLE</v>
      </c>
      <c r="F23" s="149"/>
      <c r="G23" s="149"/>
      <c r="I23" s="149" t="s">
        <v>3269</v>
      </c>
      <c r="J23" s="149"/>
      <c r="K23" s="149"/>
    </row>
    <row r="24" spans="1:12" x14ac:dyDescent="0.3">
      <c r="A24" s="111"/>
      <c r="C24" s="116" t="s">
        <v>3230</v>
      </c>
      <c r="E24" s="150" t="s">
        <v>2454</v>
      </c>
      <c r="F24" s="150"/>
      <c r="G24" s="150"/>
      <c r="I24" s="151" t="s">
        <v>2805</v>
      </c>
      <c r="J24" s="151"/>
      <c r="K24" s="151"/>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0" priority="1" operator="equal">
      <formula>"overdue"</formula>
    </cfRule>
  </conditionalFormatting>
  <pageMargins left="0.7" right="0.7" top="0.75" bottom="0.75" header="0.3" footer="0.3"/>
  <pageSetup paperSize="9"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00B0F0"/>
  </sheetPr>
  <dimension ref="A1:L24"/>
  <sheetViews>
    <sheetView workbookViewId="0">
      <selection activeCell="F17" sqref="F17"/>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1522</v>
      </c>
      <c r="D3" s="148" t="s">
        <v>8</v>
      </c>
      <c r="E3" s="148"/>
      <c r="F3" s="3" t="s">
        <v>2660</v>
      </c>
    </row>
    <row r="4" spans="1:12" ht="18" customHeight="1" x14ac:dyDescent="0.3">
      <c r="A4" s="147" t="s">
        <v>21</v>
      </c>
      <c r="B4" s="147"/>
      <c r="C4" s="17"/>
      <c r="D4" s="148" t="s">
        <v>9</v>
      </c>
      <c r="E4" s="148"/>
      <c r="F4" s="13"/>
    </row>
    <row r="5" spans="1:12" ht="18" customHeight="1" x14ac:dyDescent="0.3">
      <c r="A5" s="147" t="s">
        <v>22</v>
      </c>
      <c r="B5" s="147"/>
      <c r="C5" s="18"/>
      <c r="D5" s="24"/>
      <c r="E5" s="7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2661</v>
      </c>
      <c r="B8" s="31" t="s">
        <v>1654</v>
      </c>
      <c r="C8" s="31" t="s">
        <v>1833</v>
      </c>
      <c r="D8" s="20" t="s">
        <v>1629</v>
      </c>
      <c r="E8" s="7">
        <v>41662</v>
      </c>
      <c r="F8" s="7">
        <v>44672</v>
      </c>
      <c r="G8" s="13"/>
      <c r="H8" s="8">
        <f t="shared" ref="H8:H17" si="0">DATE(YEAR(F8),MONTH(F8)+6,DAY(F8)-1)</f>
        <v>44854</v>
      </c>
      <c r="I8" s="11">
        <f t="shared" ref="I8:I17" ca="1" si="1">IF(ISBLANK(H8),"",H8-DATE(YEAR(NOW()),MONTH(NOW()),DAY(NOW())))</f>
        <v>177</v>
      </c>
      <c r="J8" s="9" t="str">
        <f t="shared" ref="J8:J17" ca="1" si="2">IF(I8="","",IF(I8&lt;0,"OVERDUE","NOT DUE"))</f>
        <v>NOT DUE</v>
      </c>
      <c r="K8" s="31"/>
      <c r="L8" s="104"/>
    </row>
    <row r="9" spans="1:12" ht="27.6" x14ac:dyDescent="0.3">
      <c r="A9" s="9" t="s">
        <v>2662</v>
      </c>
      <c r="B9" s="31" t="s">
        <v>1655</v>
      </c>
      <c r="C9" s="31" t="s">
        <v>1834</v>
      </c>
      <c r="D9" s="20" t="s">
        <v>1629</v>
      </c>
      <c r="E9" s="7">
        <v>41662</v>
      </c>
      <c r="F9" s="7">
        <v>44672</v>
      </c>
      <c r="G9" s="13"/>
      <c r="H9" s="8">
        <f t="shared" si="0"/>
        <v>44854</v>
      </c>
      <c r="I9" s="11">
        <f t="shared" ca="1" si="1"/>
        <v>177</v>
      </c>
      <c r="J9" s="9" t="str">
        <f t="shared" ca="1" si="2"/>
        <v>NOT DUE</v>
      </c>
      <c r="K9" s="31"/>
      <c r="L9" s="104"/>
    </row>
    <row r="10" spans="1:12" ht="27.6" x14ac:dyDescent="0.3">
      <c r="A10" s="9" t="s">
        <v>2663</v>
      </c>
      <c r="B10" s="31" t="s">
        <v>1656</v>
      </c>
      <c r="C10" s="31" t="s">
        <v>1834</v>
      </c>
      <c r="D10" s="20" t="s">
        <v>1629</v>
      </c>
      <c r="E10" s="7">
        <v>41662</v>
      </c>
      <c r="F10" s="7">
        <v>44672</v>
      </c>
      <c r="G10" s="13"/>
      <c r="H10" s="8">
        <f t="shared" si="0"/>
        <v>44854</v>
      </c>
      <c r="I10" s="11">
        <f t="shared" ca="1" si="1"/>
        <v>177</v>
      </c>
      <c r="J10" s="9" t="str">
        <f t="shared" ca="1" si="2"/>
        <v>NOT DUE</v>
      </c>
      <c r="K10" s="31"/>
      <c r="L10" s="104"/>
    </row>
    <row r="11" spans="1:12" ht="27.6" x14ac:dyDescent="0.3">
      <c r="A11" s="9" t="s">
        <v>2664</v>
      </c>
      <c r="B11" s="31" t="s">
        <v>1657</v>
      </c>
      <c r="C11" s="31" t="s">
        <v>1834</v>
      </c>
      <c r="D11" s="20" t="s">
        <v>1629</v>
      </c>
      <c r="E11" s="7">
        <v>41662</v>
      </c>
      <c r="F11" s="7">
        <v>44672</v>
      </c>
      <c r="G11" s="13"/>
      <c r="H11" s="8">
        <f t="shared" si="0"/>
        <v>44854</v>
      </c>
      <c r="I11" s="11">
        <f t="shared" ca="1" si="1"/>
        <v>177</v>
      </c>
      <c r="J11" s="9" t="str">
        <f t="shared" ca="1" si="2"/>
        <v>NOT DUE</v>
      </c>
      <c r="K11" s="31"/>
      <c r="L11" s="104"/>
    </row>
    <row r="12" spans="1:12" ht="27.6" x14ac:dyDescent="0.3">
      <c r="A12" s="9" t="s">
        <v>2665</v>
      </c>
      <c r="B12" s="31" t="s">
        <v>1658</v>
      </c>
      <c r="C12" s="31" t="s">
        <v>1834</v>
      </c>
      <c r="D12" s="20" t="s">
        <v>1629</v>
      </c>
      <c r="E12" s="7">
        <v>41662</v>
      </c>
      <c r="F12" s="7">
        <v>44672</v>
      </c>
      <c r="G12" s="13"/>
      <c r="H12" s="8">
        <f t="shared" si="0"/>
        <v>44854</v>
      </c>
      <c r="I12" s="11">
        <f t="shared" ca="1" si="1"/>
        <v>177</v>
      </c>
      <c r="J12" s="9" t="str">
        <f t="shared" ca="1" si="2"/>
        <v>NOT DUE</v>
      </c>
      <c r="K12" s="31"/>
      <c r="L12" s="104"/>
    </row>
    <row r="13" spans="1:12" ht="27.6" x14ac:dyDescent="0.3">
      <c r="A13" s="9" t="s">
        <v>2666</v>
      </c>
      <c r="B13" s="31" t="s">
        <v>1659</v>
      </c>
      <c r="C13" s="31" t="s">
        <v>1834</v>
      </c>
      <c r="D13" s="20" t="s">
        <v>1629</v>
      </c>
      <c r="E13" s="7">
        <v>41662</v>
      </c>
      <c r="F13" s="7">
        <v>44672</v>
      </c>
      <c r="G13" s="13"/>
      <c r="H13" s="8">
        <f t="shared" si="0"/>
        <v>44854</v>
      </c>
      <c r="I13" s="11">
        <f t="shared" ca="1" si="1"/>
        <v>177</v>
      </c>
      <c r="J13" s="9" t="str">
        <f t="shared" ca="1" si="2"/>
        <v>NOT DUE</v>
      </c>
      <c r="K13" s="31"/>
      <c r="L13" s="104"/>
    </row>
    <row r="14" spans="1:12" ht="27.6" x14ac:dyDescent="0.3">
      <c r="A14" s="9" t="s">
        <v>2667</v>
      </c>
      <c r="B14" s="31" t="s">
        <v>1523</v>
      </c>
      <c r="C14" s="31" t="s">
        <v>1831</v>
      </c>
      <c r="D14" s="20" t="s">
        <v>1629</v>
      </c>
      <c r="E14" s="7">
        <v>41662</v>
      </c>
      <c r="F14" s="7">
        <v>44672</v>
      </c>
      <c r="G14" s="13"/>
      <c r="H14" s="8">
        <f t="shared" si="0"/>
        <v>44854</v>
      </c>
      <c r="I14" s="11">
        <f t="shared" ca="1" si="1"/>
        <v>177</v>
      </c>
      <c r="J14" s="9" t="str">
        <f t="shared" ca="1" si="2"/>
        <v>NOT DUE</v>
      </c>
      <c r="K14" s="31"/>
      <c r="L14" s="104"/>
    </row>
    <row r="15" spans="1:12" ht="27.6" x14ac:dyDescent="0.3">
      <c r="A15" s="9" t="s">
        <v>2668</v>
      </c>
      <c r="B15" s="31" t="s">
        <v>1660</v>
      </c>
      <c r="C15" s="31" t="s">
        <v>1835</v>
      </c>
      <c r="D15" s="20" t="s">
        <v>1629</v>
      </c>
      <c r="E15" s="7">
        <v>41662</v>
      </c>
      <c r="F15" s="7">
        <v>44672</v>
      </c>
      <c r="G15" s="13"/>
      <c r="H15" s="8">
        <f t="shared" si="0"/>
        <v>44854</v>
      </c>
      <c r="I15" s="11">
        <f t="shared" ca="1" si="1"/>
        <v>177</v>
      </c>
      <c r="J15" s="9" t="str">
        <f t="shared" ca="1" si="2"/>
        <v>NOT DUE</v>
      </c>
      <c r="K15" s="31"/>
      <c r="L15" s="104"/>
    </row>
    <row r="16" spans="1:12" ht="138" x14ac:dyDescent="0.3">
      <c r="A16" s="9" t="s">
        <v>2669</v>
      </c>
      <c r="B16" s="31" t="s">
        <v>1661</v>
      </c>
      <c r="C16" s="31" t="s">
        <v>1891</v>
      </c>
      <c r="D16" s="20" t="s">
        <v>1629</v>
      </c>
      <c r="E16" s="7">
        <v>41662</v>
      </c>
      <c r="F16" s="7">
        <v>44672</v>
      </c>
      <c r="G16" s="13"/>
      <c r="H16" s="8">
        <f t="shared" si="0"/>
        <v>44854</v>
      </c>
      <c r="I16" s="11">
        <f t="shared" ca="1" si="1"/>
        <v>177</v>
      </c>
      <c r="J16" s="9" t="str">
        <f t="shared" ca="1" si="2"/>
        <v>NOT DUE</v>
      </c>
      <c r="K16" s="31"/>
      <c r="L16" s="104"/>
    </row>
    <row r="17" spans="1:12" ht="18.75" customHeight="1" x14ac:dyDescent="0.3">
      <c r="A17" s="9" t="s">
        <v>2670</v>
      </c>
      <c r="B17" s="31" t="s">
        <v>1832</v>
      </c>
      <c r="C17" s="31" t="s">
        <v>1836</v>
      </c>
      <c r="D17" s="20" t="s">
        <v>1629</v>
      </c>
      <c r="E17" s="7">
        <v>41662</v>
      </c>
      <c r="F17" s="7">
        <v>44672</v>
      </c>
      <c r="G17" s="13"/>
      <c r="H17" s="8">
        <f t="shared" si="0"/>
        <v>44854</v>
      </c>
      <c r="I17" s="11">
        <f t="shared" ca="1" si="1"/>
        <v>177</v>
      </c>
      <c r="J17" s="9" t="str">
        <f t="shared" ca="1" si="2"/>
        <v>NOT DUE</v>
      </c>
      <c r="K17" s="31"/>
      <c r="L17" s="10"/>
    </row>
    <row r="18" spans="1:12" x14ac:dyDescent="0.3">
      <c r="A18" s="111"/>
    </row>
    <row r="19" spans="1:12" x14ac:dyDescent="0.3">
      <c r="A19" s="111"/>
    </row>
    <row r="20" spans="1:12" x14ac:dyDescent="0.3">
      <c r="A20" s="111"/>
    </row>
    <row r="21" spans="1:12" x14ac:dyDescent="0.3">
      <c r="A21" s="111"/>
      <c r="B21" s="112" t="s">
        <v>2808</v>
      </c>
      <c r="C21" s="113"/>
      <c r="D21" s="117" t="s">
        <v>2807</v>
      </c>
      <c r="H21" s="112" t="s">
        <v>2806</v>
      </c>
      <c r="I21" s="114"/>
    </row>
    <row r="22" spans="1:12" x14ac:dyDescent="0.3">
      <c r="A22" s="111"/>
      <c r="E22" s="115"/>
      <c r="F22" s="115"/>
      <c r="I22" s="115"/>
      <c r="J22" s="115"/>
    </row>
    <row r="23" spans="1:12" x14ac:dyDescent="0.3">
      <c r="A23" s="111"/>
      <c r="C23" s="122" t="str">
        <f>'No. 3 Ballast Tank SS'!C23</f>
        <v>ELBERT F. NUFABLE</v>
      </c>
      <c r="E23" s="149" t="str">
        <f>C23</f>
        <v>ELBERT F. NUFABLE</v>
      </c>
      <c r="F23" s="149"/>
      <c r="G23" s="149"/>
      <c r="I23" s="149" t="s">
        <v>3269</v>
      </c>
      <c r="J23" s="149"/>
      <c r="K23" s="149"/>
    </row>
    <row r="24" spans="1:12" x14ac:dyDescent="0.3">
      <c r="A24" s="111"/>
      <c r="C24" s="116" t="s">
        <v>3230</v>
      </c>
      <c r="E24" s="150" t="s">
        <v>2454</v>
      </c>
      <c r="F24" s="150"/>
      <c r="G24" s="150"/>
      <c r="I24" s="151" t="s">
        <v>2805</v>
      </c>
      <c r="J24" s="151"/>
      <c r="K24" s="151"/>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9" priority="1" operator="equal">
      <formula>"overdue"</formula>
    </cfRule>
  </conditionalFormatting>
  <pageMargins left="0.7" right="0.7" top="0.75" bottom="0.75" header="0.3" footer="0.3"/>
  <pageSetup paperSize="9"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00B0F0"/>
  </sheetPr>
  <dimension ref="A1:L24"/>
  <sheetViews>
    <sheetView topLeftCell="A13" workbookViewId="0">
      <selection activeCell="K11" sqref="K11"/>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1522</v>
      </c>
      <c r="D3" s="148" t="s">
        <v>8</v>
      </c>
      <c r="E3" s="148"/>
      <c r="F3" s="3" t="s">
        <v>2671</v>
      </c>
    </row>
    <row r="4" spans="1:12" ht="18" customHeight="1" x14ac:dyDescent="0.3">
      <c r="A4" s="147" t="s">
        <v>21</v>
      </c>
      <c r="B4" s="147"/>
      <c r="C4" s="17"/>
      <c r="D4" s="148" t="s">
        <v>9</v>
      </c>
      <c r="E4" s="148"/>
      <c r="F4" s="13"/>
    </row>
    <row r="5" spans="1:12" ht="18" customHeight="1" x14ac:dyDescent="0.3">
      <c r="A5" s="147" t="s">
        <v>22</v>
      </c>
      <c r="B5" s="147"/>
      <c r="C5" s="18"/>
      <c r="D5" s="24"/>
      <c r="E5" s="7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2672</v>
      </c>
      <c r="B8" s="31" t="s">
        <v>1654</v>
      </c>
      <c r="C8" s="31" t="s">
        <v>1833</v>
      </c>
      <c r="D8" s="20" t="s">
        <v>1629</v>
      </c>
      <c r="E8" s="7">
        <v>41662</v>
      </c>
      <c r="F8" s="7">
        <v>44672</v>
      </c>
      <c r="G8" s="13"/>
      <c r="H8" s="8">
        <f t="shared" ref="H8:H17" si="0">DATE(YEAR(F8),MONTH(F8)+6,DAY(F8)-1)</f>
        <v>44854</v>
      </c>
      <c r="I8" s="11">
        <f t="shared" ref="I8:I17" ca="1" si="1">IF(ISBLANK(H8),"",H8-DATE(YEAR(NOW()),MONTH(NOW()),DAY(NOW())))</f>
        <v>177</v>
      </c>
      <c r="J8" s="9" t="str">
        <f t="shared" ref="J8:J17" ca="1" si="2">IF(I8="","",IF(I8&lt;0,"OVERDUE","NOT DUE"))</f>
        <v>NOT DUE</v>
      </c>
      <c r="K8" s="31"/>
      <c r="L8" s="104"/>
    </row>
    <row r="9" spans="1:12" ht="27.6" x14ac:dyDescent="0.3">
      <c r="A9" s="9" t="s">
        <v>2673</v>
      </c>
      <c r="B9" s="31" t="s">
        <v>1655</v>
      </c>
      <c r="C9" s="31" t="s">
        <v>1834</v>
      </c>
      <c r="D9" s="20" t="s">
        <v>1629</v>
      </c>
      <c r="E9" s="7">
        <v>41662</v>
      </c>
      <c r="F9" s="7">
        <v>44672</v>
      </c>
      <c r="G9" s="13"/>
      <c r="H9" s="8">
        <f t="shared" si="0"/>
        <v>44854</v>
      </c>
      <c r="I9" s="11">
        <f t="shared" ca="1" si="1"/>
        <v>177</v>
      </c>
      <c r="J9" s="9" t="str">
        <f t="shared" ca="1" si="2"/>
        <v>NOT DUE</v>
      </c>
      <c r="K9" s="31"/>
      <c r="L9" s="104"/>
    </row>
    <row r="10" spans="1:12" ht="27.6" x14ac:dyDescent="0.3">
      <c r="A10" s="9" t="s">
        <v>2674</v>
      </c>
      <c r="B10" s="31" t="s">
        <v>1656</v>
      </c>
      <c r="C10" s="31" t="s">
        <v>1834</v>
      </c>
      <c r="D10" s="20" t="s">
        <v>1629</v>
      </c>
      <c r="E10" s="7">
        <v>41662</v>
      </c>
      <c r="F10" s="7">
        <v>44672</v>
      </c>
      <c r="G10" s="13"/>
      <c r="H10" s="8">
        <f t="shared" si="0"/>
        <v>44854</v>
      </c>
      <c r="I10" s="11">
        <f t="shared" ca="1" si="1"/>
        <v>177</v>
      </c>
      <c r="J10" s="9" t="str">
        <f t="shared" ca="1" si="2"/>
        <v>NOT DUE</v>
      </c>
      <c r="K10" s="31"/>
      <c r="L10" s="104"/>
    </row>
    <row r="11" spans="1:12" ht="27.6" x14ac:dyDescent="0.3">
      <c r="A11" s="9" t="s">
        <v>2675</v>
      </c>
      <c r="B11" s="31" t="s">
        <v>1657</v>
      </c>
      <c r="C11" s="31" t="s">
        <v>1834</v>
      </c>
      <c r="D11" s="20" t="s">
        <v>1629</v>
      </c>
      <c r="E11" s="7">
        <v>41662</v>
      </c>
      <c r="F11" s="7">
        <v>44672</v>
      </c>
      <c r="G11" s="13"/>
      <c r="H11" s="8">
        <f t="shared" si="0"/>
        <v>44854</v>
      </c>
      <c r="I11" s="11">
        <f t="shared" ca="1" si="1"/>
        <v>177</v>
      </c>
      <c r="J11" s="9" t="str">
        <f t="shared" ca="1" si="2"/>
        <v>NOT DUE</v>
      </c>
      <c r="K11" s="31"/>
      <c r="L11" s="104"/>
    </row>
    <row r="12" spans="1:12" ht="27.6" x14ac:dyDescent="0.3">
      <c r="A12" s="9" t="s">
        <v>2676</v>
      </c>
      <c r="B12" s="31" t="s">
        <v>1658</v>
      </c>
      <c r="C12" s="31" t="s">
        <v>1834</v>
      </c>
      <c r="D12" s="20" t="s">
        <v>1629</v>
      </c>
      <c r="E12" s="7">
        <v>41662</v>
      </c>
      <c r="F12" s="7">
        <v>44672</v>
      </c>
      <c r="G12" s="13"/>
      <c r="H12" s="8">
        <f t="shared" si="0"/>
        <v>44854</v>
      </c>
      <c r="I12" s="11">
        <f t="shared" ca="1" si="1"/>
        <v>177</v>
      </c>
      <c r="J12" s="9" t="str">
        <f t="shared" ca="1" si="2"/>
        <v>NOT DUE</v>
      </c>
      <c r="K12" s="31"/>
      <c r="L12" s="104"/>
    </row>
    <row r="13" spans="1:12" ht="27.6" x14ac:dyDescent="0.3">
      <c r="A13" s="9" t="s">
        <v>2677</v>
      </c>
      <c r="B13" s="31" t="s">
        <v>1659</v>
      </c>
      <c r="C13" s="31" t="s">
        <v>1834</v>
      </c>
      <c r="D13" s="20" t="s">
        <v>1629</v>
      </c>
      <c r="E13" s="7">
        <v>41662</v>
      </c>
      <c r="F13" s="7">
        <v>44672</v>
      </c>
      <c r="G13" s="13"/>
      <c r="H13" s="8">
        <f t="shared" si="0"/>
        <v>44854</v>
      </c>
      <c r="I13" s="11">
        <f t="shared" ca="1" si="1"/>
        <v>177</v>
      </c>
      <c r="J13" s="9" t="str">
        <f t="shared" ca="1" si="2"/>
        <v>NOT DUE</v>
      </c>
      <c r="K13" s="31"/>
      <c r="L13" s="104"/>
    </row>
    <row r="14" spans="1:12" ht="27.6" x14ac:dyDescent="0.3">
      <c r="A14" s="9" t="s">
        <v>2678</v>
      </c>
      <c r="B14" s="31" t="s">
        <v>1523</v>
      </c>
      <c r="C14" s="31" t="s">
        <v>1831</v>
      </c>
      <c r="D14" s="20" t="s">
        <v>1629</v>
      </c>
      <c r="E14" s="7">
        <v>41662</v>
      </c>
      <c r="F14" s="7">
        <v>44672</v>
      </c>
      <c r="G14" s="13"/>
      <c r="H14" s="8">
        <f t="shared" si="0"/>
        <v>44854</v>
      </c>
      <c r="I14" s="11">
        <f t="shared" ca="1" si="1"/>
        <v>177</v>
      </c>
      <c r="J14" s="9" t="str">
        <f t="shared" ca="1" si="2"/>
        <v>NOT DUE</v>
      </c>
      <c r="K14" s="31"/>
      <c r="L14" s="104"/>
    </row>
    <row r="15" spans="1:12" ht="27.6" x14ac:dyDescent="0.3">
      <c r="A15" s="9" t="s">
        <v>2679</v>
      </c>
      <c r="B15" s="31" t="s">
        <v>1660</v>
      </c>
      <c r="C15" s="31" t="s">
        <v>1835</v>
      </c>
      <c r="D15" s="20" t="s">
        <v>1629</v>
      </c>
      <c r="E15" s="7">
        <v>41662</v>
      </c>
      <c r="F15" s="7">
        <v>44672</v>
      </c>
      <c r="G15" s="13"/>
      <c r="H15" s="8">
        <f t="shared" si="0"/>
        <v>44854</v>
      </c>
      <c r="I15" s="11">
        <f t="shared" ca="1" si="1"/>
        <v>177</v>
      </c>
      <c r="J15" s="9" t="str">
        <f t="shared" ca="1" si="2"/>
        <v>NOT DUE</v>
      </c>
      <c r="K15" s="31"/>
      <c r="L15" s="104"/>
    </row>
    <row r="16" spans="1:12" ht="138" x14ac:dyDescent="0.3">
      <c r="A16" s="9" t="s">
        <v>2680</v>
      </c>
      <c r="B16" s="31" t="s">
        <v>1661</v>
      </c>
      <c r="C16" s="31" t="s">
        <v>1891</v>
      </c>
      <c r="D16" s="20" t="s">
        <v>1629</v>
      </c>
      <c r="E16" s="7">
        <v>41662</v>
      </c>
      <c r="F16" s="7">
        <v>44672</v>
      </c>
      <c r="G16" s="13"/>
      <c r="H16" s="8">
        <f t="shared" si="0"/>
        <v>44854</v>
      </c>
      <c r="I16" s="11">
        <f t="shared" ca="1" si="1"/>
        <v>177</v>
      </c>
      <c r="J16" s="9" t="str">
        <f t="shared" ca="1" si="2"/>
        <v>NOT DUE</v>
      </c>
      <c r="K16" s="31"/>
      <c r="L16" s="104"/>
    </row>
    <row r="17" spans="1:12" ht="18.75" customHeight="1" x14ac:dyDescent="0.3">
      <c r="A17" s="9" t="s">
        <v>2681</v>
      </c>
      <c r="B17" s="31" t="s">
        <v>1832</v>
      </c>
      <c r="C17" s="31" t="s">
        <v>1836</v>
      </c>
      <c r="D17" s="20" t="s">
        <v>1629</v>
      </c>
      <c r="E17" s="7">
        <v>41662</v>
      </c>
      <c r="F17" s="7">
        <v>44672</v>
      </c>
      <c r="G17" s="13"/>
      <c r="H17" s="8">
        <f t="shared" si="0"/>
        <v>44854</v>
      </c>
      <c r="I17" s="11">
        <f t="shared" ca="1" si="1"/>
        <v>177</v>
      </c>
      <c r="J17" s="9" t="str">
        <f t="shared" ca="1" si="2"/>
        <v>NOT DUE</v>
      </c>
      <c r="K17" s="31"/>
      <c r="L17" s="10"/>
    </row>
    <row r="18" spans="1:12" x14ac:dyDescent="0.3">
      <c r="A18" s="111"/>
    </row>
    <row r="19" spans="1:12" x14ac:dyDescent="0.3">
      <c r="A19" s="111"/>
    </row>
    <row r="20" spans="1:12" x14ac:dyDescent="0.3">
      <c r="A20" s="111"/>
    </row>
    <row r="21" spans="1:12" x14ac:dyDescent="0.3">
      <c r="A21" s="111"/>
      <c r="B21" s="112" t="s">
        <v>2808</v>
      </c>
      <c r="C21" s="113"/>
      <c r="D21" s="117" t="s">
        <v>2807</v>
      </c>
      <c r="H21" s="112" t="s">
        <v>2806</v>
      </c>
      <c r="I21" s="114"/>
    </row>
    <row r="22" spans="1:12" x14ac:dyDescent="0.3">
      <c r="A22" s="111"/>
      <c r="E22" s="115"/>
      <c r="F22" s="115"/>
      <c r="I22" s="115"/>
      <c r="J22" s="115"/>
    </row>
    <row r="23" spans="1:12" x14ac:dyDescent="0.3">
      <c r="A23" s="111"/>
      <c r="C23" s="122" t="str">
        <f>'No. 4 Ballast Tank PS '!C23</f>
        <v>ELBERT F. NUFABLE</v>
      </c>
      <c r="E23" s="149" t="str">
        <f>C23</f>
        <v>ELBERT F. NUFABLE</v>
      </c>
      <c r="F23" s="149"/>
      <c r="G23" s="149"/>
      <c r="I23" s="149" t="s">
        <v>3269</v>
      </c>
      <c r="J23" s="149"/>
      <c r="K23" s="149"/>
    </row>
    <row r="24" spans="1:12" x14ac:dyDescent="0.3">
      <c r="A24" s="111"/>
      <c r="C24" s="116" t="s">
        <v>3230</v>
      </c>
      <c r="E24" s="150" t="s">
        <v>2454</v>
      </c>
      <c r="F24" s="150"/>
      <c r="G24" s="150"/>
      <c r="I24" s="151" t="s">
        <v>2805</v>
      </c>
      <c r="J24" s="151"/>
      <c r="K24" s="151"/>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8" priority="1" operator="equal">
      <formula>"overdue"</formula>
    </cfRule>
  </conditionalFormatting>
  <pageMargins left="0.7" right="0.7" top="0.75" bottom="0.75" header="0.3" footer="0.3"/>
  <pageSetup paperSize="9"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00B0F0"/>
  </sheetPr>
  <dimension ref="A1:L24"/>
  <sheetViews>
    <sheetView topLeftCell="B8" workbookViewId="0">
      <selection activeCell="G16" sqref="G16"/>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1522</v>
      </c>
      <c r="D3" s="148" t="s">
        <v>8</v>
      </c>
      <c r="E3" s="148"/>
      <c r="F3" s="3" t="s">
        <v>2682</v>
      </c>
    </row>
    <row r="4" spans="1:12" ht="18" customHeight="1" x14ac:dyDescent="0.3">
      <c r="A4" s="147" t="s">
        <v>21</v>
      </c>
      <c r="B4" s="147"/>
      <c r="C4" s="17"/>
      <c r="D4" s="148" t="s">
        <v>9</v>
      </c>
      <c r="E4" s="148"/>
      <c r="F4" s="13"/>
    </row>
    <row r="5" spans="1:12" ht="18" customHeight="1" x14ac:dyDescent="0.3">
      <c r="A5" s="147" t="s">
        <v>22</v>
      </c>
      <c r="B5" s="147"/>
      <c r="C5" s="18"/>
      <c r="D5" s="24"/>
      <c r="E5" s="7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2683</v>
      </c>
      <c r="B8" s="31" t="s">
        <v>1654</v>
      </c>
      <c r="C8" s="31" t="s">
        <v>1833</v>
      </c>
      <c r="D8" s="20" t="s">
        <v>1629</v>
      </c>
      <c r="E8" s="7">
        <v>41662</v>
      </c>
      <c r="F8" s="7">
        <v>44673</v>
      </c>
      <c r="G8" s="13"/>
      <c r="H8" s="8">
        <f t="shared" ref="H8:H17" si="0">DATE(YEAR(F8),MONTH(F8)+6,DAY(F8)-1)</f>
        <v>44855</v>
      </c>
      <c r="I8" s="11">
        <f t="shared" ref="I8:I17" ca="1" si="1">IF(ISBLANK(H8),"",H8-DATE(YEAR(NOW()),MONTH(NOW()),DAY(NOW())))</f>
        <v>178</v>
      </c>
      <c r="J8" s="9" t="str">
        <f t="shared" ref="J8:J17" ca="1" si="2">IF(I8="","",IF(I8&lt;0,"OVERDUE","NOT DUE"))</f>
        <v>NOT DUE</v>
      </c>
      <c r="K8" s="31"/>
      <c r="L8" s="109" t="s">
        <v>3279</v>
      </c>
    </row>
    <row r="9" spans="1:12" ht="27.6" x14ac:dyDescent="0.3">
      <c r="A9" s="9" t="s">
        <v>2684</v>
      </c>
      <c r="B9" s="31" t="s">
        <v>1655</v>
      </c>
      <c r="C9" s="31" t="s">
        <v>1834</v>
      </c>
      <c r="D9" s="20" t="s">
        <v>1629</v>
      </c>
      <c r="E9" s="7">
        <v>41662</v>
      </c>
      <c r="F9" s="7">
        <v>44673</v>
      </c>
      <c r="G9" s="13"/>
      <c r="H9" s="8">
        <f t="shared" si="0"/>
        <v>44855</v>
      </c>
      <c r="I9" s="11">
        <f t="shared" ca="1" si="1"/>
        <v>178</v>
      </c>
      <c r="J9" s="9" t="str">
        <f t="shared" ca="1" si="2"/>
        <v>NOT DUE</v>
      </c>
      <c r="K9" s="31"/>
      <c r="L9" s="109" t="s">
        <v>3281</v>
      </c>
    </row>
    <row r="10" spans="1:12" ht="27.6" x14ac:dyDescent="0.3">
      <c r="A10" s="9" t="s">
        <v>2685</v>
      </c>
      <c r="B10" s="31" t="s">
        <v>1656</v>
      </c>
      <c r="C10" s="31" t="s">
        <v>1834</v>
      </c>
      <c r="D10" s="20" t="s">
        <v>1629</v>
      </c>
      <c r="E10" s="7">
        <v>41662</v>
      </c>
      <c r="F10" s="7">
        <v>44673</v>
      </c>
      <c r="G10" s="13"/>
      <c r="H10" s="8">
        <f t="shared" si="0"/>
        <v>44855</v>
      </c>
      <c r="I10" s="11">
        <f t="shared" ca="1" si="1"/>
        <v>178</v>
      </c>
      <c r="J10" s="9" t="str">
        <f t="shared" ca="1" si="2"/>
        <v>NOT DUE</v>
      </c>
      <c r="K10" s="31"/>
      <c r="L10" s="104"/>
    </row>
    <row r="11" spans="1:12" ht="27.6" x14ac:dyDescent="0.3">
      <c r="A11" s="9" t="s">
        <v>2686</v>
      </c>
      <c r="B11" s="31" t="s">
        <v>1657</v>
      </c>
      <c r="C11" s="31" t="s">
        <v>1834</v>
      </c>
      <c r="D11" s="20" t="s">
        <v>1629</v>
      </c>
      <c r="E11" s="7">
        <v>41662</v>
      </c>
      <c r="F11" s="7">
        <v>44673</v>
      </c>
      <c r="G11" s="13"/>
      <c r="H11" s="8">
        <f t="shared" si="0"/>
        <v>44855</v>
      </c>
      <c r="I11" s="11">
        <f t="shared" ca="1" si="1"/>
        <v>178</v>
      </c>
      <c r="J11" s="9" t="str">
        <f t="shared" ca="1" si="2"/>
        <v>NOT DUE</v>
      </c>
      <c r="K11" s="31"/>
      <c r="L11" s="104"/>
    </row>
    <row r="12" spans="1:12" ht="27.6" x14ac:dyDescent="0.3">
      <c r="A12" s="9" t="s">
        <v>2687</v>
      </c>
      <c r="B12" s="31" t="s">
        <v>1658</v>
      </c>
      <c r="C12" s="31" t="s">
        <v>1834</v>
      </c>
      <c r="D12" s="20" t="s">
        <v>1629</v>
      </c>
      <c r="E12" s="7">
        <v>41662</v>
      </c>
      <c r="F12" s="7">
        <v>44673</v>
      </c>
      <c r="G12" s="13"/>
      <c r="H12" s="8">
        <f t="shared" si="0"/>
        <v>44855</v>
      </c>
      <c r="I12" s="11">
        <f t="shared" ca="1" si="1"/>
        <v>178</v>
      </c>
      <c r="J12" s="9" t="str">
        <f t="shared" ca="1" si="2"/>
        <v>NOT DUE</v>
      </c>
      <c r="K12" s="31"/>
      <c r="L12" s="104"/>
    </row>
    <row r="13" spans="1:12" ht="27.6" x14ac:dyDescent="0.3">
      <c r="A13" s="9" t="s">
        <v>2688</v>
      </c>
      <c r="B13" s="31" t="s">
        <v>1659</v>
      </c>
      <c r="C13" s="31" t="s">
        <v>1834</v>
      </c>
      <c r="D13" s="20" t="s">
        <v>1629</v>
      </c>
      <c r="E13" s="7">
        <v>41662</v>
      </c>
      <c r="F13" s="7">
        <v>44673</v>
      </c>
      <c r="G13" s="13"/>
      <c r="H13" s="8">
        <f t="shared" si="0"/>
        <v>44855</v>
      </c>
      <c r="I13" s="11">
        <f t="shared" ca="1" si="1"/>
        <v>178</v>
      </c>
      <c r="J13" s="9" t="str">
        <f t="shared" ca="1" si="2"/>
        <v>NOT DUE</v>
      </c>
      <c r="K13" s="31"/>
      <c r="L13" s="104"/>
    </row>
    <row r="14" spans="1:12" ht="27.6" x14ac:dyDescent="0.3">
      <c r="A14" s="9" t="s">
        <v>2689</v>
      </c>
      <c r="B14" s="31" t="s">
        <v>1523</v>
      </c>
      <c r="C14" s="31" t="s">
        <v>1831</v>
      </c>
      <c r="D14" s="20" t="s">
        <v>1629</v>
      </c>
      <c r="E14" s="7">
        <v>41662</v>
      </c>
      <c r="F14" s="7">
        <v>44673</v>
      </c>
      <c r="G14" s="13"/>
      <c r="H14" s="8">
        <f t="shared" si="0"/>
        <v>44855</v>
      </c>
      <c r="I14" s="11">
        <f t="shared" ca="1" si="1"/>
        <v>178</v>
      </c>
      <c r="J14" s="9" t="str">
        <f t="shared" ca="1" si="2"/>
        <v>NOT DUE</v>
      </c>
      <c r="K14" s="31"/>
      <c r="L14" s="104"/>
    </row>
    <row r="15" spans="1:12" ht="27.6" x14ac:dyDescent="0.3">
      <c r="A15" s="9" t="s">
        <v>2690</v>
      </c>
      <c r="B15" s="31" t="s">
        <v>1660</v>
      </c>
      <c r="C15" s="31" t="s">
        <v>1835</v>
      </c>
      <c r="D15" s="20" t="s">
        <v>1629</v>
      </c>
      <c r="E15" s="7">
        <v>41662</v>
      </c>
      <c r="F15" s="7">
        <v>44673</v>
      </c>
      <c r="G15" s="13"/>
      <c r="H15" s="8">
        <f t="shared" si="0"/>
        <v>44855</v>
      </c>
      <c r="I15" s="11">
        <f t="shared" ca="1" si="1"/>
        <v>178</v>
      </c>
      <c r="J15" s="9" t="str">
        <f t="shared" ca="1" si="2"/>
        <v>NOT DUE</v>
      </c>
      <c r="K15" s="31"/>
      <c r="L15" s="104"/>
    </row>
    <row r="16" spans="1:12" ht="138" x14ac:dyDescent="0.3">
      <c r="A16" s="9" t="s">
        <v>2691</v>
      </c>
      <c r="B16" s="31" t="s">
        <v>1661</v>
      </c>
      <c r="C16" s="31" t="s">
        <v>1891</v>
      </c>
      <c r="D16" s="20" t="s">
        <v>1629</v>
      </c>
      <c r="E16" s="7">
        <v>41662</v>
      </c>
      <c r="F16" s="7">
        <v>44673</v>
      </c>
      <c r="G16" s="13"/>
      <c r="H16" s="8">
        <f t="shared" si="0"/>
        <v>44855</v>
      </c>
      <c r="I16" s="11">
        <f t="shared" ca="1" si="1"/>
        <v>178</v>
      </c>
      <c r="J16" s="9" t="str">
        <f t="shared" ca="1" si="2"/>
        <v>NOT DUE</v>
      </c>
      <c r="K16" s="31"/>
      <c r="L16" s="104"/>
    </row>
    <row r="17" spans="1:12" ht="18.75" customHeight="1" x14ac:dyDescent="0.3">
      <c r="A17" s="9" t="s">
        <v>2692</v>
      </c>
      <c r="B17" s="31" t="s">
        <v>1832</v>
      </c>
      <c r="C17" s="31" t="s">
        <v>1836</v>
      </c>
      <c r="D17" s="20" t="s">
        <v>1629</v>
      </c>
      <c r="E17" s="7">
        <v>41662</v>
      </c>
      <c r="F17" s="7">
        <v>44673</v>
      </c>
      <c r="G17" s="13"/>
      <c r="H17" s="8">
        <f t="shared" si="0"/>
        <v>44855</v>
      </c>
      <c r="I17" s="11">
        <f t="shared" ca="1" si="1"/>
        <v>178</v>
      </c>
      <c r="J17" s="9" t="str">
        <f t="shared" ca="1" si="2"/>
        <v>NOT DUE</v>
      </c>
      <c r="K17" s="31"/>
      <c r="L17" s="104"/>
    </row>
    <row r="18" spans="1:12" x14ac:dyDescent="0.3">
      <c r="A18" s="111"/>
    </row>
    <row r="19" spans="1:12" x14ac:dyDescent="0.3">
      <c r="A19" s="111"/>
    </row>
    <row r="20" spans="1:12" x14ac:dyDescent="0.3">
      <c r="A20" s="111"/>
    </row>
    <row r="21" spans="1:12" x14ac:dyDescent="0.3">
      <c r="A21" s="111"/>
      <c r="B21" s="112" t="s">
        <v>2808</v>
      </c>
      <c r="C21" s="113"/>
      <c r="D21" s="117" t="s">
        <v>2807</v>
      </c>
      <c r="H21" s="112" t="s">
        <v>2806</v>
      </c>
      <c r="I21" s="114"/>
    </row>
    <row r="22" spans="1:12" x14ac:dyDescent="0.3">
      <c r="A22" s="111"/>
      <c r="E22" s="115"/>
      <c r="F22" s="115"/>
      <c r="I22" s="115"/>
      <c r="J22" s="115"/>
    </row>
    <row r="23" spans="1:12" x14ac:dyDescent="0.3">
      <c r="A23" s="111"/>
      <c r="C23" s="122" t="str">
        <f>'No. 4 Ballast Tank SS'!C23</f>
        <v>ELBERT F. NUFABLE</v>
      </c>
      <c r="E23" s="149" t="str">
        <f>C23</f>
        <v>ELBERT F. NUFABLE</v>
      </c>
      <c r="F23" s="149"/>
      <c r="G23" s="149"/>
      <c r="I23" s="149" t="s">
        <v>3269</v>
      </c>
      <c r="J23" s="149"/>
      <c r="K23" s="149"/>
    </row>
    <row r="24" spans="1:12" x14ac:dyDescent="0.3">
      <c r="A24" s="111"/>
      <c r="C24" s="116" t="s">
        <v>3230</v>
      </c>
      <c r="E24" s="150" t="s">
        <v>2454</v>
      </c>
      <c r="F24" s="150"/>
      <c r="G24" s="150"/>
      <c r="I24" s="151" t="s">
        <v>2805</v>
      </c>
      <c r="J24" s="151"/>
      <c r="K24" s="151"/>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7" priority="1" operator="equal">
      <formula>"overdue"</formula>
    </cfRule>
  </conditionalFormatting>
  <pageMargins left="0.7" right="0.7" top="0.75" bottom="0.75" header="0.3" footer="0.3"/>
  <pageSetup paperSize="9"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00B0F0"/>
  </sheetPr>
  <dimension ref="A1:L24"/>
  <sheetViews>
    <sheetView topLeftCell="A8" workbookViewId="0">
      <selection activeCell="G16" sqref="G16"/>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1522</v>
      </c>
      <c r="D3" s="148" t="s">
        <v>8</v>
      </c>
      <c r="E3" s="148"/>
      <c r="F3" s="3" t="s">
        <v>2693</v>
      </c>
    </row>
    <row r="4" spans="1:12" ht="18" customHeight="1" x14ac:dyDescent="0.3">
      <c r="A4" s="147" t="s">
        <v>21</v>
      </c>
      <c r="B4" s="147"/>
      <c r="C4" s="17"/>
      <c r="D4" s="148" t="s">
        <v>9</v>
      </c>
      <c r="E4" s="148"/>
      <c r="F4" s="13"/>
    </row>
    <row r="5" spans="1:12" ht="18" customHeight="1" x14ac:dyDescent="0.3">
      <c r="A5" s="147" t="s">
        <v>22</v>
      </c>
      <c r="B5" s="147"/>
      <c r="C5" s="18"/>
      <c r="D5" s="24"/>
      <c r="E5" s="7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2694</v>
      </c>
      <c r="B8" s="31" t="s">
        <v>1654</v>
      </c>
      <c r="C8" s="31" t="s">
        <v>1833</v>
      </c>
      <c r="D8" s="20" t="s">
        <v>1629</v>
      </c>
      <c r="E8" s="7">
        <v>41662</v>
      </c>
      <c r="F8" s="7">
        <v>44673</v>
      </c>
      <c r="G8" s="13"/>
      <c r="H8" s="8">
        <f t="shared" ref="H8:H17" si="0">DATE(YEAR(F8),MONTH(F8)+6,DAY(F8)-1)</f>
        <v>44855</v>
      </c>
      <c r="I8" s="11">
        <f t="shared" ref="I8:I17" ca="1" si="1">IF(ISBLANK(H8),"",H8-DATE(YEAR(NOW()),MONTH(NOW()),DAY(NOW())))</f>
        <v>178</v>
      </c>
      <c r="J8" s="9" t="str">
        <f t="shared" ref="J8:J17" ca="1" si="2">IF(I8="","",IF(I8&lt;0,"OVERDUE","NOT DUE"))</f>
        <v>NOT DUE</v>
      </c>
      <c r="K8" s="31"/>
      <c r="L8" s="104" t="s">
        <v>3312</v>
      </c>
    </row>
    <row r="9" spans="1:12" ht="27.6" x14ac:dyDescent="0.3">
      <c r="A9" s="9" t="s">
        <v>2695</v>
      </c>
      <c r="B9" s="31" t="s">
        <v>1655</v>
      </c>
      <c r="C9" s="31" t="s">
        <v>1834</v>
      </c>
      <c r="D9" s="20" t="s">
        <v>1629</v>
      </c>
      <c r="E9" s="7">
        <v>41662</v>
      </c>
      <c r="F9" s="7">
        <v>44673</v>
      </c>
      <c r="G9" s="13"/>
      <c r="H9" s="8">
        <f t="shared" si="0"/>
        <v>44855</v>
      </c>
      <c r="I9" s="11">
        <f t="shared" ca="1" si="1"/>
        <v>178</v>
      </c>
      <c r="J9" s="9" t="str">
        <f t="shared" ca="1" si="2"/>
        <v>NOT DUE</v>
      </c>
      <c r="K9" s="31"/>
      <c r="L9" s="104"/>
    </row>
    <row r="10" spans="1:12" ht="27.6" x14ac:dyDescent="0.3">
      <c r="A10" s="9" t="s">
        <v>2696</v>
      </c>
      <c r="B10" s="31" t="s">
        <v>1656</v>
      </c>
      <c r="C10" s="31" t="s">
        <v>1834</v>
      </c>
      <c r="D10" s="20" t="s">
        <v>1629</v>
      </c>
      <c r="E10" s="7">
        <v>41662</v>
      </c>
      <c r="F10" s="7">
        <v>44673</v>
      </c>
      <c r="G10" s="13"/>
      <c r="H10" s="8">
        <f t="shared" si="0"/>
        <v>44855</v>
      </c>
      <c r="I10" s="11">
        <f t="shared" ca="1" si="1"/>
        <v>178</v>
      </c>
      <c r="J10" s="9" t="str">
        <f t="shared" ca="1" si="2"/>
        <v>NOT DUE</v>
      </c>
      <c r="K10" s="31"/>
      <c r="L10" s="104"/>
    </row>
    <row r="11" spans="1:12" ht="27.6" x14ac:dyDescent="0.3">
      <c r="A11" s="9" t="s">
        <v>2697</v>
      </c>
      <c r="B11" s="31" t="s">
        <v>1657</v>
      </c>
      <c r="C11" s="31" t="s">
        <v>1834</v>
      </c>
      <c r="D11" s="20" t="s">
        <v>1629</v>
      </c>
      <c r="E11" s="7">
        <v>41662</v>
      </c>
      <c r="F11" s="7">
        <v>44673</v>
      </c>
      <c r="G11" s="13"/>
      <c r="H11" s="8">
        <f t="shared" si="0"/>
        <v>44855</v>
      </c>
      <c r="I11" s="11">
        <f t="shared" ca="1" si="1"/>
        <v>178</v>
      </c>
      <c r="J11" s="9" t="str">
        <f t="shared" ca="1" si="2"/>
        <v>NOT DUE</v>
      </c>
      <c r="K11" s="31"/>
      <c r="L11" s="104"/>
    </row>
    <row r="12" spans="1:12" ht="27.6" x14ac:dyDescent="0.3">
      <c r="A12" s="9" t="s">
        <v>2698</v>
      </c>
      <c r="B12" s="31" t="s">
        <v>1658</v>
      </c>
      <c r="C12" s="31" t="s">
        <v>1834</v>
      </c>
      <c r="D12" s="20" t="s">
        <v>1629</v>
      </c>
      <c r="E12" s="7">
        <v>41662</v>
      </c>
      <c r="F12" s="7">
        <v>44673</v>
      </c>
      <c r="G12" s="13"/>
      <c r="H12" s="8">
        <f t="shared" si="0"/>
        <v>44855</v>
      </c>
      <c r="I12" s="11">
        <f t="shared" ca="1" si="1"/>
        <v>178</v>
      </c>
      <c r="J12" s="9" t="str">
        <f t="shared" ca="1" si="2"/>
        <v>NOT DUE</v>
      </c>
      <c r="K12" s="31"/>
      <c r="L12" s="104"/>
    </row>
    <row r="13" spans="1:12" ht="27.6" x14ac:dyDescent="0.3">
      <c r="A13" s="9" t="s">
        <v>2699</v>
      </c>
      <c r="B13" s="31" t="s">
        <v>1659</v>
      </c>
      <c r="C13" s="31" t="s">
        <v>1834</v>
      </c>
      <c r="D13" s="20" t="s">
        <v>1629</v>
      </c>
      <c r="E13" s="7">
        <v>41662</v>
      </c>
      <c r="F13" s="7">
        <v>44673</v>
      </c>
      <c r="G13" s="13"/>
      <c r="H13" s="8">
        <f t="shared" si="0"/>
        <v>44855</v>
      </c>
      <c r="I13" s="11">
        <f t="shared" ca="1" si="1"/>
        <v>178</v>
      </c>
      <c r="J13" s="9" t="str">
        <f t="shared" ca="1" si="2"/>
        <v>NOT DUE</v>
      </c>
      <c r="K13" s="31"/>
      <c r="L13" s="104"/>
    </row>
    <row r="14" spans="1:12" ht="27.6" x14ac:dyDescent="0.3">
      <c r="A14" s="9" t="s">
        <v>2700</v>
      </c>
      <c r="B14" s="31" t="s">
        <v>1523</v>
      </c>
      <c r="C14" s="31" t="s">
        <v>1831</v>
      </c>
      <c r="D14" s="20" t="s">
        <v>1629</v>
      </c>
      <c r="E14" s="7">
        <v>41662</v>
      </c>
      <c r="F14" s="7">
        <v>44673</v>
      </c>
      <c r="G14" s="13"/>
      <c r="H14" s="8">
        <f t="shared" si="0"/>
        <v>44855</v>
      </c>
      <c r="I14" s="11">
        <f t="shared" ca="1" si="1"/>
        <v>178</v>
      </c>
      <c r="J14" s="9" t="str">
        <f t="shared" ca="1" si="2"/>
        <v>NOT DUE</v>
      </c>
      <c r="K14" s="31"/>
      <c r="L14" s="104"/>
    </row>
    <row r="15" spans="1:12" ht="27.6" x14ac:dyDescent="0.3">
      <c r="A15" s="9" t="s">
        <v>2701</v>
      </c>
      <c r="B15" s="31" t="s">
        <v>1660</v>
      </c>
      <c r="C15" s="31" t="s">
        <v>1835</v>
      </c>
      <c r="D15" s="20" t="s">
        <v>1629</v>
      </c>
      <c r="E15" s="7">
        <v>41662</v>
      </c>
      <c r="F15" s="7">
        <v>44673</v>
      </c>
      <c r="G15" s="13"/>
      <c r="H15" s="8">
        <f t="shared" si="0"/>
        <v>44855</v>
      </c>
      <c r="I15" s="11">
        <f t="shared" ca="1" si="1"/>
        <v>178</v>
      </c>
      <c r="J15" s="9" t="str">
        <f t="shared" ca="1" si="2"/>
        <v>NOT DUE</v>
      </c>
      <c r="K15" s="31"/>
      <c r="L15" s="104"/>
    </row>
    <row r="16" spans="1:12" ht="138" x14ac:dyDescent="0.3">
      <c r="A16" s="9" t="s">
        <v>2702</v>
      </c>
      <c r="B16" s="31" t="s">
        <v>1661</v>
      </c>
      <c r="C16" s="31" t="s">
        <v>1891</v>
      </c>
      <c r="D16" s="20" t="s">
        <v>1629</v>
      </c>
      <c r="E16" s="7">
        <v>41662</v>
      </c>
      <c r="F16" s="7">
        <v>44673</v>
      </c>
      <c r="G16" s="13"/>
      <c r="H16" s="8">
        <f t="shared" si="0"/>
        <v>44855</v>
      </c>
      <c r="I16" s="11">
        <f t="shared" ca="1" si="1"/>
        <v>178</v>
      </c>
      <c r="J16" s="9" t="str">
        <f t="shared" ca="1" si="2"/>
        <v>NOT DUE</v>
      </c>
      <c r="K16" s="31"/>
      <c r="L16" s="104"/>
    </row>
    <row r="17" spans="1:12" ht="18.75" customHeight="1" x14ac:dyDescent="0.3">
      <c r="A17" s="9" t="s">
        <v>2703</v>
      </c>
      <c r="B17" s="31" t="s">
        <v>1832</v>
      </c>
      <c r="C17" s="31" t="s">
        <v>1836</v>
      </c>
      <c r="D17" s="20" t="s">
        <v>1629</v>
      </c>
      <c r="E17" s="7">
        <v>41662</v>
      </c>
      <c r="F17" s="7">
        <v>44673</v>
      </c>
      <c r="G17" s="13"/>
      <c r="H17" s="8">
        <f t="shared" si="0"/>
        <v>44855</v>
      </c>
      <c r="I17" s="11">
        <f t="shared" ca="1" si="1"/>
        <v>178</v>
      </c>
      <c r="J17" s="9" t="str">
        <f t="shared" ca="1" si="2"/>
        <v>NOT DUE</v>
      </c>
      <c r="K17" s="31"/>
      <c r="L17" s="10"/>
    </row>
    <row r="18" spans="1:12" x14ac:dyDescent="0.3">
      <c r="A18" s="111"/>
    </row>
    <row r="19" spans="1:12" x14ac:dyDescent="0.3">
      <c r="A19" s="111"/>
    </row>
    <row r="20" spans="1:12" x14ac:dyDescent="0.3">
      <c r="A20" s="111"/>
    </row>
    <row r="21" spans="1:12" x14ac:dyDescent="0.3">
      <c r="A21" s="111"/>
      <c r="B21" s="112" t="s">
        <v>2808</v>
      </c>
      <c r="C21" s="113"/>
      <c r="D21" s="117" t="s">
        <v>2807</v>
      </c>
      <c r="H21" s="112" t="s">
        <v>2806</v>
      </c>
      <c r="I21" s="114"/>
    </row>
    <row r="22" spans="1:12" x14ac:dyDescent="0.3">
      <c r="A22" s="111"/>
      <c r="E22" s="115"/>
      <c r="F22" s="115"/>
      <c r="I22" s="115"/>
      <c r="J22" s="115"/>
    </row>
    <row r="23" spans="1:12" x14ac:dyDescent="0.3">
      <c r="A23" s="111"/>
      <c r="C23" s="122" t="str">
        <f>'No. 5 Ballast Tank PS'!C23</f>
        <v>ELBERT F. NUFABLE</v>
      </c>
      <c r="E23" s="149" t="str">
        <f>C23</f>
        <v>ELBERT F. NUFABLE</v>
      </c>
      <c r="F23" s="149"/>
      <c r="G23" s="149"/>
      <c r="I23" s="149" t="s">
        <v>3269</v>
      </c>
      <c r="J23" s="149"/>
      <c r="K23" s="149"/>
    </row>
    <row r="24" spans="1:12" x14ac:dyDescent="0.3">
      <c r="A24" s="111"/>
      <c r="C24" s="116" t="s">
        <v>3230</v>
      </c>
      <c r="E24" s="150" t="s">
        <v>2454</v>
      </c>
      <c r="F24" s="150"/>
      <c r="G24" s="150"/>
      <c r="I24" s="151" t="s">
        <v>2805</v>
      </c>
      <c r="J24" s="151"/>
      <c r="K24" s="151"/>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6" priority="1" operator="equal">
      <formula>"overdue"</formula>
    </cfRule>
  </conditionalFormatting>
  <pageMargins left="0.7" right="0.7" top="0.75" bottom="0.75" header="0.3" footer="0.3"/>
  <pageSetup paperSize="9"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00B0F0"/>
  </sheetPr>
  <dimension ref="A1:L24"/>
  <sheetViews>
    <sheetView topLeftCell="B13" workbookViewId="0">
      <selection activeCell="C4" sqref="C4"/>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1522</v>
      </c>
      <c r="D3" s="148" t="s">
        <v>8</v>
      </c>
      <c r="E3" s="148"/>
      <c r="F3" s="3" t="s">
        <v>2622</v>
      </c>
    </row>
    <row r="4" spans="1:12" ht="18" customHeight="1" x14ac:dyDescent="0.3">
      <c r="A4" s="147" t="s">
        <v>21</v>
      </c>
      <c r="B4" s="147"/>
      <c r="C4" s="17"/>
      <c r="D4" s="148" t="s">
        <v>9</v>
      </c>
      <c r="E4" s="148"/>
      <c r="F4" s="13"/>
    </row>
    <row r="5" spans="1:12" ht="18" customHeight="1" x14ac:dyDescent="0.3">
      <c r="A5" s="147" t="s">
        <v>22</v>
      </c>
      <c r="B5" s="147"/>
      <c r="C5" s="18"/>
      <c r="D5" s="24"/>
      <c r="E5" s="7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2623</v>
      </c>
      <c r="B8" s="31" t="s">
        <v>1654</v>
      </c>
      <c r="C8" s="31" t="s">
        <v>1833</v>
      </c>
      <c r="D8" s="20" t="s">
        <v>1629</v>
      </c>
      <c r="E8" s="7">
        <v>41662</v>
      </c>
      <c r="F8" s="7">
        <v>44557</v>
      </c>
      <c r="G8" s="13"/>
      <c r="H8" s="8">
        <f t="shared" ref="H8:H17" si="0">DATE(YEAR(F8),MONTH(F8)+6,DAY(F8)-1)</f>
        <v>44738</v>
      </c>
      <c r="I8" s="11">
        <f t="shared" ref="I8:I17" ca="1" si="1">IF(ISBLANK(H8),"",H8-DATE(YEAR(NOW()),MONTH(NOW()),DAY(NOW())))</f>
        <v>61</v>
      </c>
      <c r="J8" s="9" t="str">
        <f t="shared" ref="J8:J17" ca="1" si="2">IF(I8="","",IF(I8&lt;0,"OVERDUE","NOT DUE"))</f>
        <v>NOT DUE</v>
      </c>
      <c r="K8" s="31"/>
      <c r="L8" s="109" t="s">
        <v>3279</v>
      </c>
    </row>
    <row r="9" spans="1:12" ht="27.6" x14ac:dyDescent="0.3">
      <c r="A9" s="9" t="s">
        <v>2624</v>
      </c>
      <c r="B9" s="31" t="s">
        <v>1655</v>
      </c>
      <c r="C9" s="31" t="s">
        <v>1834</v>
      </c>
      <c r="D9" s="20" t="s">
        <v>1629</v>
      </c>
      <c r="E9" s="7">
        <v>41662</v>
      </c>
      <c r="F9" s="7">
        <v>44557</v>
      </c>
      <c r="G9" s="13"/>
      <c r="H9" s="8">
        <f t="shared" si="0"/>
        <v>44738</v>
      </c>
      <c r="I9" s="11">
        <f t="shared" ca="1" si="1"/>
        <v>61</v>
      </c>
      <c r="J9" s="9" t="str">
        <f t="shared" ca="1" si="2"/>
        <v>NOT DUE</v>
      </c>
      <c r="K9" s="31"/>
      <c r="L9" s="109" t="s">
        <v>3281</v>
      </c>
    </row>
    <row r="10" spans="1:12" ht="27.6" x14ac:dyDescent="0.3">
      <c r="A10" s="9" t="s">
        <v>2625</v>
      </c>
      <c r="B10" s="31" t="s">
        <v>1656</v>
      </c>
      <c r="C10" s="31" t="s">
        <v>1834</v>
      </c>
      <c r="D10" s="20" t="s">
        <v>1629</v>
      </c>
      <c r="E10" s="7">
        <v>41662</v>
      </c>
      <c r="F10" s="7">
        <v>44557</v>
      </c>
      <c r="G10" s="13"/>
      <c r="H10" s="8">
        <f t="shared" si="0"/>
        <v>44738</v>
      </c>
      <c r="I10" s="11">
        <f t="shared" ca="1" si="1"/>
        <v>61</v>
      </c>
      <c r="J10" s="9" t="str">
        <f t="shared" ca="1" si="2"/>
        <v>NOT DUE</v>
      </c>
      <c r="K10" s="31"/>
      <c r="L10" s="104"/>
    </row>
    <row r="11" spans="1:12" ht="27.6" x14ac:dyDescent="0.3">
      <c r="A11" s="9" t="s">
        <v>2626</v>
      </c>
      <c r="B11" s="31" t="s">
        <v>1657</v>
      </c>
      <c r="C11" s="31" t="s">
        <v>1834</v>
      </c>
      <c r="D11" s="20" t="s">
        <v>1629</v>
      </c>
      <c r="E11" s="7">
        <v>41662</v>
      </c>
      <c r="F11" s="7">
        <v>44557</v>
      </c>
      <c r="G11" s="13"/>
      <c r="H11" s="8">
        <f t="shared" si="0"/>
        <v>44738</v>
      </c>
      <c r="I11" s="11">
        <f t="shared" ca="1" si="1"/>
        <v>61</v>
      </c>
      <c r="J11" s="9" t="str">
        <f t="shared" ca="1" si="2"/>
        <v>NOT DUE</v>
      </c>
      <c r="K11" s="31"/>
      <c r="L11" s="104"/>
    </row>
    <row r="12" spans="1:12" ht="27.6" x14ac:dyDescent="0.3">
      <c r="A12" s="9" t="s">
        <v>2627</v>
      </c>
      <c r="B12" s="31" t="s">
        <v>1658</v>
      </c>
      <c r="C12" s="31" t="s">
        <v>1834</v>
      </c>
      <c r="D12" s="20" t="s">
        <v>1629</v>
      </c>
      <c r="E12" s="7">
        <v>41662</v>
      </c>
      <c r="F12" s="7">
        <v>44557</v>
      </c>
      <c r="G12" s="13"/>
      <c r="H12" s="8">
        <f t="shared" si="0"/>
        <v>44738</v>
      </c>
      <c r="I12" s="11">
        <f t="shared" ca="1" si="1"/>
        <v>61</v>
      </c>
      <c r="J12" s="9" t="str">
        <f t="shared" ca="1" si="2"/>
        <v>NOT DUE</v>
      </c>
      <c r="K12" s="31"/>
      <c r="L12" s="104"/>
    </row>
    <row r="13" spans="1:12" ht="27.6" x14ac:dyDescent="0.3">
      <c r="A13" s="9" t="s">
        <v>2628</v>
      </c>
      <c r="B13" s="31" t="s">
        <v>1659</v>
      </c>
      <c r="C13" s="31" t="s">
        <v>1834</v>
      </c>
      <c r="D13" s="20" t="s">
        <v>1629</v>
      </c>
      <c r="E13" s="7">
        <v>41662</v>
      </c>
      <c r="F13" s="7">
        <v>44557</v>
      </c>
      <c r="G13" s="13"/>
      <c r="H13" s="8">
        <f t="shared" si="0"/>
        <v>44738</v>
      </c>
      <c r="I13" s="11">
        <f t="shared" ca="1" si="1"/>
        <v>61</v>
      </c>
      <c r="J13" s="9" t="str">
        <f t="shared" ca="1" si="2"/>
        <v>NOT DUE</v>
      </c>
      <c r="K13" s="31"/>
      <c r="L13" s="104"/>
    </row>
    <row r="14" spans="1:12" ht="27.6" x14ac:dyDescent="0.3">
      <c r="A14" s="9" t="s">
        <v>2629</v>
      </c>
      <c r="B14" s="31" t="s">
        <v>1523</v>
      </c>
      <c r="C14" s="31" t="s">
        <v>1831</v>
      </c>
      <c r="D14" s="20" t="s">
        <v>1629</v>
      </c>
      <c r="E14" s="7">
        <v>41662</v>
      </c>
      <c r="F14" s="7">
        <v>44557</v>
      </c>
      <c r="G14" s="13"/>
      <c r="H14" s="8">
        <f t="shared" si="0"/>
        <v>44738</v>
      </c>
      <c r="I14" s="11">
        <f t="shared" ca="1" si="1"/>
        <v>61</v>
      </c>
      <c r="J14" s="9" t="str">
        <f t="shared" ca="1" si="2"/>
        <v>NOT DUE</v>
      </c>
      <c r="K14" s="31"/>
      <c r="L14" s="104"/>
    </row>
    <row r="15" spans="1:12" ht="27.6" x14ac:dyDescent="0.3">
      <c r="A15" s="9" t="s">
        <v>2630</v>
      </c>
      <c r="B15" s="31" t="s">
        <v>1660</v>
      </c>
      <c r="C15" s="31" t="s">
        <v>1835</v>
      </c>
      <c r="D15" s="20" t="s">
        <v>1629</v>
      </c>
      <c r="E15" s="7">
        <v>41662</v>
      </c>
      <c r="F15" s="7">
        <v>44557</v>
      </c>
      <c r="G15" s="13"/>
      <c r="H15" s="8">
        <f t="shared" si="0"/>
        <v>44738</v>
      </c>
      <c r="I15" s="11">
        <f t="shared" ca="1" si="1"/>
        <v>61</v>
      </c>
      <c r="J15" s="9" t="str">
        <f t="shared" ca="1" si="2"/>
        <v>NOT DUE</v>
      </c>
      <c r="K15" s="31"/>
      <c r="L15" s="104"/>
    </row>
    <row r="16" spans="1:12" ht="138" x14ac:dyDescent="0.3">
      <c r="A16" s="9" t="s">
        <v>2631</v>
      </c>
      <c r="B16" s="31" t="s">
        <v>1661</v>
      </c>
      <c r="C16" s="31" t="s">
        <v>1891</v>
      </c>
      <c r="D16" s="20" t="s">
        <v>1629</v>
      </c>
      <c r="E16" s="7">
        <v>41662</v>
      </c>
      <c r="F16" s="7">
        <v>44557</v>
      </c>
      <c r="G16" s="13"/>
      <c r="H16" s="8">
        <f t="shared" si="0"/>
        <v>44738</v>
      </c>
      <c r="I16" s="11">
        <f t="shared" ca="1" si="1"/>
        <v>61</v>
      </c>
      <c r="J16" s="9" t="str">
        <f t="shared" ca="1" si="2"/>
        <v>NOT DUE</v>
      </c>
      <c r="K16" s="31"/>
      <c r="L16" s="104"/>
    </row>
    <row r="17" spans="1:12" ht="18.75" customHeight="1" x14ac:dyDescent="0.3">
      <c r="A17" s="9" t="s">
        <v>2632</v>
      </c>
      <c r="B17" s="31" t="s">
        <v>1832</v>
      </c>
      <c r="C17" s="31" t="s">
        <v>1836</v>
      </c>
      <c r="D17" s="20" t="s">
        <v>1629</v>
      </c>
      <c r="E17" s="7">
        <v>41662</v>
      </c>
      <c r="F17" s="7">
        <v>44557</v>
      </c>
      <c r="G17" s="13"/>
      <c r="H17" s="8">
        <f t="shared" si="0"/>
        <v>44738</v>
      </c>
      <c r="I17" s="11">
        <f t="shared" ca="1" si="1"/>
        <v>61</v>
      </c>
      <c r="J17" s="9" t="str">
        <f t="shared" ca="1" si="2"/>
        <v>NOT DUE</v>
      </c>
      <c r="K17" s="31"/>
      <c r="L17" s="10"/>
    </row>
    <row r="18" spans="1:12" x14ac:dyDescent="0.3">
      <c r="A18" s="111"/>
    </row>
    <row r="19" spans="1:12" x14ac:dyDescent="0.3">
      <c r="A19" s="111"/>
    </row>
    <row r="20" spans="1:12" x14ac:dyDescent="0.3">
      <c r="A20" s="111"/>
    </row>
    <row r="21" spans="1:12" x14ac:dyDescent="0.3">
      <c r="A21" s="111"/>
      <c r="B21" s="112" t="s">
        <v>2808</v>
      </c>
      <c r="C21" s="113"/>
      <c r="D21" s="117" t="s">
        <v>2807</v>
      </c>
      <c r="H21" s="112" t="s">
        <v>2806</v>
      </c>
      <c r="I21" s="114"/>
    </row>
    <row r="22" spans="1:12" x14ac:dyDescent="0.3">
      <c r="A22" s="111"/>
      <c r="E22" s="115"/>
      <c r="F22" s="115"/>
      <c r="I22" s="115"/>
      <c r="J22" s="115"/>
    </row>
    <row r="23" spans="1:12" x14ac:dyDescent="0.3">
      <c r="A23" s="111"/>
      <c r="C23" s="122" t="str">
        <f>'No. 5 Ballast Tank SS'!C23</f>
        <v>ELBERT F. NUFABLE</v>
      </c>
      <c r="E23" s="149" t="str">
        <f>C23</f>
        <v>ELBERT F. NUFABLE</v>
      </c>
      <c r="F23" s="149"/>
      <c r="G23" s="149"/>
      <c r="I23" s="149" t="s">
        <v>3269</v>
      </c>
      <c r="J23" s="149"/>
      <c r="K23" s="149"/>
    </row>
    <row r="24" spans="1:12" x14ac:dyDescent="0.3">
      <c r="A24" s="111"/>
      <c r="C24" s="116" t="s">
        <v>3230</v>
      </c>
      <c r="E24" s="150" t="s">
        <v>2454</v>
      </c>
      <c r="F24" s="150"/>
      <c r="G24" s="150"/>
      <c r="I24" s="151" t="s">
        <v>2805</v>
      </c>
      <c r="J24" s="151"/>
      <c r="K24" s="151"/>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5" priority="1" operator="equal">
      <formula>"overdue"</formula>
    </cfRule>
  </conditionalFormatting>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L55"/>
  <sheetViews>
    <sheetView topLeftCell="B1" workbookViewId="0">
      <selection activeCell="L10" sqref="L10"/>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166</v>
      </c>
      <c r="D3" s="148" t="s">
        <v>8</v>
      </c>
      <c r="E3" s="148"/>
      <c r="F3" s="3" t="s">
        <v>167</v>
      </c>
    </row>
    <row r="4" spans="1:12" ht="18" customHeight="1" x14ac:dyDescent="0.3">
      <c r="A4" s="147" t="s">
        <v>21</v>
      </c>
      <c r="B4" s="147"/>
      <c r="C4" s="17" t="s">
        <v>24</v>
      </c>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3.5" customHeight="1" x14ac:dyDescent="0.3">
      <c r="A8" s="9" t="s">
        <v>168</v>
      </c>
      <c r="B8" s="31" t="s">
        <v>29</v>
      </c>
      <c r="C8" s="31" t="s">
        <v>30</v>
      </c>
      <c r="D8" s="20" t="s">
        <v>87</v>
      </c>
      <c r="E8" s="7">
        <v>41662</v>
      </c>
      <c r="F8" s="7">
        <v>43949</v>
      </c>
      <c r="G8" s="13"/>
      <c r="H8" s="8">
        <f>DATE(YEAR(F8)+4,MONTH(F8),DAY(F8)-1)</f>
        <v>45409</v>
      </c>
      <c r="I8" s="11">
        <f t="shared" ref="I8:I47" ca="1" si="0">IF(ISBLANK(H8),"",H8-DATE(YEAR(NOW()),MONTH(NOW()),DAY(NOW())))</f>
        <v>732</v>
      </c>
      <c r="J8" s="9" t="str">
        <f t="shared" ref="J8:J47" ca="1" si="1">IF(I8="","",IF(I8&lt;0,"OVERDUE","NOT DUE"))</f>
        <v>NOT DUE</v>
      </c>
      <c r="K8" s="30" t="s">
        <v>125</v>
      </c>
      <c r="L8" s="10"/>
    </row>
    <row r="9" spans="1:12" x14ac:dyDescent="0.3">
      <c r="A9" s="9" t="s">
        <v>169</v>
      </c>
      <c r="B9" s="31" t="s">
        <v>31</v>
      </c>
      <c r="C9" s="31" t="s">
        <v>32</v>
      </c>
      <c r="D9" s="20" t="s">
        <v>88</v>
      </c>
      <c r="E9" s="7">
        <v>41662</v>
      </c>
      <c r="F9" s="7">
        <f>'No.2 Hatch Cover'!F9</f>
        <v>44674</v>
      </c>
      <c r="G9" s="13"/>
      <c r="H9" s="8">
        <f>DATE(YEAR(F9)+1,MONTH(F9),DAY(F9)-1)</f>
        <v>45038</v>
      </c>
      <c r="I9" s="11">
        <f t="shared" ca="1" si="0"/>
        <v>361</v>
      </c>
      <c r="J9" s="9" t="str">
        <f t="shared" ca="1" si="1"/>
        <v>NOT DUE</v>
      </c>
      <c r="K9" s="14"/>
      <c r="L9" s="10"/>
    </row>
    <row r="10" spans="1:12" ht="27.6" x14ac:dyDescent="0.3">
      <c r="A10" s="9" t="s">
        <v>170</v>
      </c>
      <c r="B10" s="31" t="s">
        <v>33</v>
      </c>
      <c r="C10" s="31" t="s">
        <v>34</v>
      </c>
      <c r="D10" s="20" t="s">
        <v>2</v>
      </c>
      <c r="E10" s="7">
        <v>41662</v>
      </c>
      <c r="F10" s="7">
        <f>'No.2 Hatch Cover'!F10</f>
        <v>44671</v>
      </c>
      <c r="G10" s="13"/>
      <c r="H10" s="8">
        <f>EDATE(F10-1,1)</f>
        <v>44700</v>
      </c>
      <c r="I10" s="11">
        <f t="shared" ca="1" si="0"/>
        <v>23</v>
      </c>
      <c r="J10" s="9" t="str">
        <f t="shared" ca="1" si="1"/>
        <v>NOT DUE</v>
      </c>
      <c r="K10" s="14"/>
      <c r="L10" s="109"/>
    </row>
    <row r="11" spans="1:12" ht="27.6" x14ac:dyDescent="0.3">
      <c r="A11" s="9" t="s">
        <v>171</v>
      </c>
      <c r="B11" s="31" t="s">
        <v>35</v>
      </c>
      <c r="C11" s="31" t="s">
        <v>36</v>
      </c>
      <c r="D11" s="20" t="s">
        <v>88</v>
      </c>
      <c r="E11" s="7">
        <v>41662</v>
      </c>
      <c r="F11" s="7">
        <f>'No.2 Hatch Cover'!F11</f>
        <v>44674</v>
      </c>
      <c r="G11" s="13"/>
      <c r="H11" s="8">
        <f t="shared" ref="H11:H30" si="2">DATE(YEAR(F11)+1,MONTH(F11),DAY(F11)-1)</f>
        <v>45038</v>
      </c>
      <c r="I11" s="11">
        <f t="shared" ca="1" si="0"/>
        <v>361</v>
      </c>
      <c r="J11" s="9" t="str">
        <f t="shared" ca="1" si="1"/>
        <v>NOT DUE</v>
      </c>
      <c r="K11" s="14"/>
      <c r="L11" s="10"/>
    </row>
    <row r="12" spans="1:12" ht="27.6" x14ac:dyDescent="0.3">
      <c r="A12" s="9" t="s">
        <v>172</v>
      </c>
      <c r="B12" s="31" t="s">
        <v>35</v>
      </c>
      <c r="C12" s="31" t="s">
        <v>37</v>
      </c>
      <c r="D12" s="20" t="s">
        <v>88</v>
      </c>
      <c r="E12" s="7">
        <v>41662</v>
      </c>
      <c r="F12" s="7">
        <f>'No.2 Hatch Cover'!F12</f>
        <v>44674</v>
      </c>
      <c r="G12" s="13"/>
      <c r="H12" s="8">
        <f t="shared" si="2"/>
        <v>45038</v>
      </c>
      <c r="I12" s="11">
        <f t="shared" ca="1" si="0"/>
        <v>361</v>
      </c>
      <c r="J12" s="9" t="str">
        <f t="shared" ca="1" si="1"/>
        <v>NOT DUE</v>
      </c>
      <c r="K12" s="14"/>
      <c r="L12" s="10"/>
    </row>
    <row r="13" spans="1:12" ht="27.6" x14ac:dyDescent="0.3">
      <c r="A13" s="9" t="s">
        <v>173</v>
      </c>
      <c r="B13" s="31" t="s">
        <v>38</v>
      </c>
      <c r="C13" s="31" t="s">
        <v>39</v>
      </c>
      <c r="D13" s="20" t="s">
        <v>88</v>
      </c>
      <c r="E13" s="7">
        <v>41662</v>
      </c>
      <c r="F13" s="7">
        <v>44486</v>
      </c>
      <c r="G13" s="13"/>
      <c r="H13" s="8">
        <f t="shared" si="2"/>
        <v>44850</v>
      </c>
      <c r="I13" s="11">
        <f t="shared" ca="1" si="0"/>
        <v>173</v>
      </c>
      <c r="J13" s="9" t="str">
        <f t="shared" ca="1" si="1"/>
        <v>NOT DUE</v>
      </c>
      <c r="K13" s="14"/>
      <c r="L13" s="10"/>
    </row>
    <row r="14" spans="1:12" ht="27.6" x14ac:dyDescent="0.3">
      <c r="A14" s="9" t="s">
        <v>174</v>
      </c>
      <c r="B14" s="31" t="s">
        <v>38</v>
      </c>
      <c r="C14" s="31" t="s">
        <v>40</v>
      </c>
      <c r="D14" s="20" t="s">
        <v>88</v>
      </c>
      <c r="E14" s="7">
        <v>41662</v>
      </c>
      <c r="F14" s="7">
        <v>44486</v>
      </c>
      <c r="G14" s="13"/>
      <c r="H14" s="8">
        <f t="shared" si="2"/>
        <v>44850</v>
      </c>
      <c r="I14" s="11">
        <f t="shared" ca="1" si="0"/>
        <v>173</v>
      </c>
      <c r="J14" s="9" t="str">
        <f t="shared" ca="1" si="1"/>
        <v>NOT DUE</v>
      </c>
      <c r="K14" s="14"/>
      <c r="L14" s="10"/>
    </row>
    <row r="15" spans="1:12" ht="41.4" x14ac:dyDescent="0.3">
      <c r="A15" s="9" t="s">
        <v>175</v>
      </c>
      <c r="B15" s="31" t="s">
        <v>41</v>
      </c>
      <c r="C15" s="31" t="s">
        <v>42</v>
      </c>
      <c r="D15" s="20" t="s">
        <v>88</v>
      </c>
      <c r="E15" s="7">
        <v>41662</v>
      </c>
      <c r="F15" s="7">
        <v>44486</v>
      </c>
      <c r="G15" s="13"/>
      <c r="H15" s="8">
        <f t="shared" si="2"/>
        <v>44850</v>
      </c>
      <c r="I15" s="11">
        <f t="shared" ca="1" si="0"/>
        <v>173</v>
      </c>
      <c r="J15" s="9" t="str">
        <f t="shared" ca="1" si="1"/>
        <v>NOT DUE</v>
      </c>
      <c r="K15" s="14"/>
      <c r="L15" s="10"/>
    </row>
    <row r="16" spans="1:12" ht="41.4" x14ac:dyDescent="0.3">
      <c r="A16" s="9" t="s">
        <v>176</v>
      </c>
      <c r="B16" s="31" t="s">
        <v>41</v>
      </c>
      <c r="C16" s="31" t="s">
        <v>40</v>
      </c>
      <c r="D16" s="20" t="s">
        <v>88</v>
      </c>
      <c r="E16" s="7">
        <v>41662</v>
      </c>
      <c r="F16" s="7">
        <v>44486</v>
      </c>
      <c r="G16" s="13"/>
      <c r="H16" s="8">
        <f t="shared" si="2"/>
        <v>44850</v>
      </c>
      <c r="I16" s="11">
        <f t="shared" ca="1" si="0"/>
        <v>173</v>
      </c>
      <c r="J16" s="9" t="str">
        <f t="shared" ca="1" si="1"/>
        <v>NOT DUE</v>
      </c>
      <c r="K16" s="14"/>
      <c r="L16" s="10"/>
    </row>
    <row r="17" spans="1:12" ht="15" customHeight="1" x14ac:dyDescent="0.3">
      <c r="A17" s="9" t="s">
        <v>177</v>
      </c>
      <c r="B17" s="31" t="s">
        <v>43</v>
      </c>
      <c r="C17" s="31" t="s">
        <v>44</v>
      </c>
      <c r="D17" s="20" t="s">
        <v>88</v>
      </c>
      <c r="E17" s="7">
        <v>41662</v>
      </c>
      <c r="F17" s="7">
        <f>'No.2 Hatch Cover'!F17</f>
        <v>44674</v>
      </c>
      <c r="G17" s="13"/>
      <c r="H17" s="8">
        <f t="shared" si="2"/>
        <v>45038</v>
      </c>
      <c r="I17" s="11">
        <f t="shared" ca="1" si="0"/>
        <v>361</v>
      </c>
      <c r="J17" s="9" t="str">
        <f t="shared" ca="1" si="1"/>
        <v>NOT DUE</v>
      </c>
      <c r="K17" s="14"/>
      <c r="L17" s="10"/>
    </row>
    <row r="18" spans="1:12" ht="27.6" x14ac:dyDescent="0.3">
      <c r="A18" s="9" t="s">
        <v>178</v>
      </c>
      <c r="B18" s="31" t="s">
        <v>45</v>
      </c>
      <c r="C18" s="31" t="s">
        <v>46</v>
      </c>
      <c r="D18" s="20" t="s">
        <v>88</v>
      </c>
      <c r="E18" s="7">
        <v>41662</v>
      </c>
      <c r="F18" s="7">
        <f>'No.2 Hatch Cover'!F18</f>
        <v>44674</v>
      </c>
      <c r="G18" s="13"/>
      <c r="H18" s="8">
        <f t="shared" si="2"/>
        <v>45038</v>
      </c>
      <c r="I18" s="11">
        <f t="shared" ca="1" si="0"/>
        <v>361</v>
      </c>
      <c r="J18" s="9" t="str">
        <f t="shared" ca="1" si="1"/>
        <v>NOT DUE</v>
      </c>
      <c r="K18" s="14"/>
      <c r="L18" s="10"/>
    </row>
    <row r="19" spans="1:12" ht="27.6" x14ac:dyDescent="0.3">
      <c r="A19" s="9" t="s">
        <v>179</v>
      </c>
      <c r="B19" s="31" t="s">
        <v>47</v>
      </c>
      <c r="C19" s="31" t="s">
        <v>48</v>
      </c>
      <c r="D19" s="20" t="s">
        <v>88</v>
      </c>
      <c r="E19" s="7">
        <v>41662</v>
      </c>
      <c r="F19" s="7">
        <f>'No.2 Hatch Cover'!F19</f>
        <v>44674</v>
      </c>
      <c r="G19" s="13"/>
      <c r="H19" s="8">
        <f t="shared" si="2"/>
        <v>45038</v>
      </c>
      <c r="I19" s="11">
        <f t="shared" ca="1" si="0"/>
        <v>361</v>
      </c>
      <c r="J19" s="9" t="str">
        <f t="shared" ca="1" si="1"/>
        <v>NOT DUE</v>
      </c>
      <c r="K19" s="14"/>
      <c r="L19" s="10"/>
    </row>
    <row r="20" spans="1:12" x14ac:dyDescent="0.3">
      <c r="A20" s="9" t="s">
        <v>180</v>
      </c>
      <c r="B20" s="31" t="s">
        <v>49</v>
      </c>
      <c r="C20" s="31" t="s">
        <v>50</v>
      </c>
      <c r="D20" s="20" t="s">
        <v>88</v>
      </c>
      <c r="E20" s="7">
        <v>41662</v>
      </c>
      <c r="F20" s="7">
        <f>'No.2 Hatch Cover'!F20</f>
        <v>44674</v>
      </c>
      <c r="G20" s="13"/>
      <c r="H20" s="8">
        <f t="shared" si="2"/>
        <v>45038</v>
      </c>
      <c r="I20" s="11">
        <f t="shared" ca="1" si="0"/>
        <v>361</v>
      </c>
      <c r="J20" s="9" t="str">
        <f t="shared" ca="1" si="1"/>
        <v>NOT DUE</v>
      </c>
      <c r="K20" s="14"/>
      <c r="L20" s="10"/>
    </row>
    <row r="21" spans="1:12" x14ac:dyDescent="0.3">
      <c r="A21" s="9" t="s">
        <v>181</v>
      </c>
      <c r="B21" s="31" t="s">
        <v>51</v>
      </c>
      <c r="C21" s="31" t="s">
        <v>52</v>
      </c>
      <c r="D21" s="20" t="s">
        <v>88</v>
      </c>
      <c r="E21" s="7">
        <v>41662</v>
      </c>
      <c r="F21" s="7">
        <f>'No.2 Hatch Cover'!F21</f>
        <v>44674</v>
      </c>
      <c r="G21" s="13"/>
      <c r="H21" s="8">
        <f t="shared" si="2"/>
        <v>45038</v>
      </c>
      <c r="I21" s="11">
        <f t="shared" ca="1" si="0"/>
        <v>361</v>
      </c>
      <c r="J21" s="9" t="str">
        <f t="shared" ca="1" si="1"/>
        <v>NOT DUE</v>
      </c>
      <c r="K21" s="14"/>
      <c r="L21" s="10"/>
    </row>
    <row r="22" spans="1:12" ht="27.6" x14ac:dyDescent="0.3">
      <c r="A22" s="9" t="s">
        <v>182</v>
      </c>
      <c r="B22" s="31" t="s">
        <v>53</v>
      </c>
      <c r="C22" s="31" t="s">
        <v>54</v>
      </c>
      <c r="D22" s="20" t="s">
        <v>88</v>
      </c>
      <c r="E22" s="7">
        <v>41662</v>
      </c>
      <c r="F22" s="7">
        <f>'No.2 Hatch Cover'!F22</f>
        <v>44674</v>
      </c>
      <c r="G22" s="13"/>
      <c r="H22" s="8">
        <f t="shared" si="2"/>
        <v>45038</v>
      </c>
      <c r="I22" s="11">
        <f t="shared" ca="1" si="0"/>
        <v>361</v>
      </c>
      <c r="J22" s="9" t="str">
        <f t="shared" ca="1" si="1"/>
        <v>NOT DUE</v>
      </c>
      <c r="K22" s="14"/>
      <c r="L22" s="10"/>
    </row>
    <row r="23" spans="1:12" ht="15" customHeight="1" x14ac:dyDescent="0.3">
      <c r="A23" s="9" t="s">
        <v>183</v>
      </c>
      <c r="B23" s="31" t="s">
        <v>55</v>
      </c>
      <c r="C23" s="31" t="s">
        <v>56</v>
      </c>
      <c r="D23" s="20" t="s">
        <v>88</v>
      </c>
      <c r="E23" s="7">
        <v>41662</v>
      </c>
      <c r="F23" s="7">
        <f>'No.2 Hatch Cover'!F23</f>
        <v>44674</v>
      </c>
      <c r="G23" s="13"/>
      <c r="H23" s="8">
        <f t="shared" si="2"/>
        <v>45038</v>
      </c>
      <c r="I23" s="11">
        <f t="shared" ca="1" si="0"/>
        <v>361</v>
      </c>
      <c r="J23" s="9" t="str">
        <f t="shared" ca="1" si="1"/>
        <v>NOT DUE</v>
      </c>
      <c r="K23" s="14"/>
      <c r="L23" s="10"/>
    </row>
    <row r="24" spans="1:12" x14ac:dyDescent="0.3">
      <c r="A24" s="9" t="s">
        <v>184</v>
      </c>
      <c r="B24" s="31" t="s">
        <v>51</v>
      </c>
      <c r="C24" s="31" t="s">
        <v>57</v>
      </c>
      <c r="D24" s="20" t="s">
        <v>88</v>
      </c>
      <c r="E24" s="7">
        <v>41662</v>
      </c>
      <c r="F24" s="7">
        <f>'No.2 Hatch Cover'!F24</f>
        <v>44674</v>
      </c>
      <c r="G24" s="13"/>
      <c r="H24" s="8">
        <f t="shared" si="2"/>
        <v>45038</v>
      </c>
      <c r="I24" s="11">
        <f t="shared" ca="1" si="0"/>
        <v>361</v>
      </c>
      <c r="J24" s="9" t="str">
        <f t="shared" ca="1" si="1"/>
        <v>NOT DUE</v>
      </c>
      <c r="K24" s="14"/>
      <c r="L24" s="10"/>
    </row>
    <row r="25" spans="1:12" x14ac:dyDescent="0.3">
      <c r="A25" s="9" t="s">
        <v>185</v>
      </c>
      <c r="B25" s="31" t="s">
        <v>58</v>
      </c>
      <c r="C25" s="31" t="s">
        <v>59</v>
      </c>
      <c r="D25" s="20" t="s">
        <v>88</v>
      </c>
      <c r="E25" s="7">
        <v>41662</v>
      </c>
      <c r="F25" s="7">
        <f>'No.2 Hatch Cover'!F25</f>
        <v>44674</v>
      </c>
      <c r="G25" s="13"/>
      <c r="H25" s="8">
        <f t="shared" si="2"/>
        <v>45038</v>
      </c>
      <c r="I25" s="11">
        <f t="shared" ca="1" si="0"/>
        <v>361</v>
      </c>
      <c r="J25" s="9" t="str">
        <f t="shared" ca="1" si="1"/>
        <v>NOT DUE</v>
      </c>
      <c r="K25" s="14"/>
      <c r="L25" s="10"/>
    </row>
    <row r="26" spans="1:12" ht="27.6" x14ac:dyDescent="0.3">
      <c r="A26" s="9" t="s">
        <v>186</v>
      </c>
      <c r="B26" s="31" t="s">
        <v>60</v>
      </c>
      <c r="C26" s="31" t="s">
        <v>61</v>
      </c>
      <c r="D26" s="20" t="s">
        <v>88</v>
      </c>
      <c r="E26" s="7">
        <v>41662</v>
      </c>
      <c r="F26" s="7">
        <f>'No.2 Hatch Cover'!F26</f>
        <v>44674</v>
      </c>
      <c r="G26" s="13"/>
      <c r="H26" s="8">
        <f t="shared" si="2"/>
        <v>45038</v>
      </c>
      <c r="I26" s="11">
        <f t="shared" ca="1" si="0"/>
        <v>361</v>
      </c>
      <c r="J26" s="9" t="str">
        <f t="shared" ca="1" si="1"/>
        <v>NOT DUE</v>
      </c>
      <c r="K26" s="14"/>
      <c r="L26" s="10"/>
    </row>
    <row r="27" spans="1:12" ht="27.6" x14ac:dyDescent="0.3">
      <c r="A27" s="9" t="s">
        <v>187</v>
      </c>
      <c r="B27" s="31" t="s">
        <v>62</v>
      </c>
      <c r="C27" s="31" t="s">
        <v>37</v>
      </c>
      <c r="D27" s="20" t="s">
        <v>88</v>
      </c>
      <c r="E27" s="7">
        <v>41662</v>
      </c>
      <c r="F27" s="7">
        <f>'No.2 Hatch Cover'!F27</f>
        <v>44674</v>
      </c>
      <c r="G27" s="13"/>
      <c r="H27" s="8">
        <f t="shared" si="2"/>
        <v>45038</v>
      </c>
      <c r="I27" s="11">
        <f t="shared" ca="1" si="0"/>
        <v>361</v>
      </c>
      <c r="J27" s="9" t="str">
        <f t="shared" ca="1" si="1"/>
        <v>NOT DUE</v>
      </c>
      <c r="K27" s="14"/>
      <c r="L27" s="10"/>
    </row>
    <row r="28" spans="1:12" ht="27.6" x14ac:dyDescent="0.3">
      <c r="A28" s="9" t="s">
        <v>188</v>
      </c>
      <c r="B28" s="31" t="s">
        <v>62</v>
      </c>
      <c r="C28" s="31" t="s">
        <v>63</v>
      </c>
      <c r="D28" s="20" t="s">
        <v>88</v>
      </c>
      <c r="E28" s="7">
        <v>41662</v>
      </c>
      <c r="F28" s="7">
        <f>'No.2 Hatch Cover'!F28</f>
        <v>44674</v>
      </c>
      <c r="G28" s="13"/>
      <c r="H28" s="8">
        <f t="shared" si="2"/>
        <v>45038</v>
      </c>
      <c r="I28" s="11">
        <f t="shared" ca="1" si="0"/>
        <v>361</v>
      </c>
      <c r="J28" s="9" t="str">
        <f t="shared" ca="1" si="1"/>
        <v>NOT DUE</v>
      </c>
      <c r="K28" s="14"/>
      <c r="L28" s="10"/>
    </row>
    <row r="29" spans="1:12" x14ac:dyDescent="0.3">
      <c r="A29" s="9" t="s">
        <v>189</v>
      </c>
      <c r="B29" s="31" t="s">
        <v>64</v>
      </c>
      <c r="C29" s="31" t="s">
        <v>65</v>
      </c>
      <c r="D29" s="20" t="s">
        <v>88</v>
      </c>
      <c r="E29" s="7">
        <v>41662</v>
      </c>
      <c r="F29" s="7">
        <f>'No.2 Hatch Cover'!F29</f>
        <v>44674</v>
      </c>
      <c r="G29" s="13"/>
      <c r="H29" s="8">
        <f t="shared" si="2"/>
        <v>45038</v>
      </c>
      <c r="I29" s="11">
        <f t="shared" ca="1" si="0"/>
        <v>361</v>
      </c>
      <c r="J29" s="9" t="str">
        <f t="shared" ca="1" si="1"/>
        <v>NOT DUE</v>
      </c>
      <c r="K29" s="14"/>
      <c r="L29" s="10"/>
    </row>
    <row r="30" spans="1:12" ht="27.6" x14ac:dyDescent="0.3">
      <c r="A30" s="9" t="s">
        <v>190</v>
      </c>
      <c r="B30" s="31" t="s">
        <v>64</v>
      </c>
      <c r="C30" s="31" t="s">
        <v>66</v>
      </c>
      <c r="D30" s="20" t="s">
        <v>88</v>
      </c>
      <c r="E30" s="7">
        <v>41662</v>
      </c>
      <c r="F30" s="7">
        <f>'No.2 Hatch Cover'!F30</f>
        <v>44674</v>
      </c>
      <c r="G30" s="13"/>
      <c r="H30" s="8">
        <f t="shared" si="2"/>
        <v>45038</v>
      </c>
      <c r="I30" s="11">
        <f t="shared" ca="1" si="0"/>
        <v>361</v>
      </c>
      <c r="J30" s="9" t="str">
        <f t="shared" ca="1" si="1"/>
        <v>NOT DUE</v>
      </c>
      <c r="K30" s="14"/>
      <c r="L30" s="10"/>
    </row>
    <row r="31" spans="1:12" ht="27.6" x14ac:dyDescent="0.3">
      <c r="A31" s="9" t="s">
        <v>191</v>
      </c>
      <c r="B31" s="31" t="s">
        <v>64</v>
      </c>
      <c r="C31" s="31" t="s">
        <v>3161</v>
      </c>
      <c r="D31" s="20" t="s">
        <v>1</v>
      </c>
      <c r="E31" s="7">
        <v>41565</v>
      </c>
      <c r="F31" s="105">
        <f>'No.2 Hatch Cover'!F31</f>
        <v>44674</v>
      </c>
      <c r="G31" s="13"/>
      <c r="H31" s="8">
        <f>DATE(YEAR(F31),MONTH(F31)+6,DAY(F31)-1)</f>
        <v>44856</v>
      </c>
      <c r="I31" s="11">
        <f t="shared" ca="1" si="0"/>
        <v>179</v>
      </c>
      <c r="J31" s="9" t="str">
        <f t="shared" ca="1" si="1"/>
        <v>NOT DUE</v>
      </c>
      <c r="K31" s="14"/>
      <c r="L31" s="10"/>
    </row>
    <row r="32" spans="1:12" x14ac:dyDescent="0.3">
      <c r="A32" s="9" t="s">
        <v>192</v>
      </c>
      <c r="B32" s="31" t="s">
        <v>31</v>
      </c>
      <c r="C32" s="31" t="s">
        <v>67</v>
      </c>
      <c r="D32" s="20" t="s">
        <v>88</v>
      </c>
      <c r="E32" s="7">
        <v>41662</v>
      </c>
      <c r="F32" s="7">
        <f>'No.2 Hatch Cover'!F32</f>
        <v>44674</v>
      </c>
      <c r="G32" s="13"/>
      <c r="H32" s="8">
        <f t="shared" ref="H32:H44" si="3">DATE(YEAR(F32)+1,MONTH(F32),DAY(F32)-1)</f>
        <v>45038</v>
      </c>
      <c r="I32" s="11">
        <f t="shared" ca="1" si="0"/>
        <v>361</v>
      </c>
      <c r="J32" s="9" t="str">
        <f t="shared" ca="1" si="1"/>
        <v>NOT DUE</v>
      </c>
      <c r="K32" s="14"/>
      <c r="L32" s="10"/>
    </row>
    <row r="33" spans="1:12" x14ac:dyDescent="0.3">
      <c r="A33" s="9" t="s">
        <v>193</v>
      </c>
      <c r="B33" s="31" t="s">
        <v>31</v>
      </c>
      <c r="C33" s="31" t="s">
        <v>68</v>
      </c>
      <c r="D33" s="20" t="s">
        <v>88</v>
      </c>
      <c r="E33" s="7">
        <v>41662</v>
      </c>
      <c r="F33" s="7">
        <f>'No.2 Hatch Cover'!F33</f>
        <v>44674</v>
      </c>
      <c r="G33" s="13"/>
      <c r="H33" s="8">
        <f t="shared" si="3"/>
        <v>45038</v>
      </c>
      <c r="I33" s="11">
        <f t="shared" ca="1" si="0"/>
        <v>361</v>
      </c>
      <c r="J33" s="9" t="str">
        <f t="shared" ca="1" si="1"/>
        <v>NOT DUE</v>
      </c>
      <c r="K33" s="14"/>
      <c r="L33" s="10"/>
    </row>
    <row r="34" spans="1:12" ht="27.6" x14ac:dyDescent="0.3">
      <c r="A34" s="9" t="s">
        <v>194</v>
      </c>
      <c r="B34" s="31" t="s">
        <v>69</v>
      </c>
      <c r="C34" s="31" t="s">
        <v>70</v>
      </c>
      <c r="D34" s="20" t="s">
        <v>88</v>
      </c>
      <c r="E34" s="7">
        <v>41662</v>
      </c>
      <c r="F34" s="7">
        <f>'No.2 Hatch Cover'!F34</f>
        <v>44674</v>
      </c>
      <c r="G34" s="13"/>
      <c r="H34" s="8">
        <f t="shared" si="3"/>
        <v>45038</v>
      </c>
      <c r="I34" s="11">
        <f t="shared" ca="1" si="0"/>
        <v>361</v>
      </c>
      <c r="J34" s="9" t="str">
        <f t="shared" ca="1" si="1"/>
        <v>NOT DUE</v>
      </c>
      <c r="K34" s="14"/>
      <c r="L34" s="10"/>
    </row>
    <row r="35" spans="1:12" x14ac:dyDescent="0.3">
      <c r="A35" s="9" t="s">
        <v>195</v>
      </c>
      <c r="B35" s="31" t="s">
        <v>69</v>
      </c>
      <c r="C35" s="31" t="s">
        <v>71</v>
      </c>
      <c r="D35" s="20" t="s">
        <v>88</v>
      </c>
      <c r="E35" s="7">
        <v>41662</v>
      </c>
      <c r="F35" s="7">
        <f>'No.2 Hatch Cover'!F35</f>
        <v>44674</v>
      </c>
      <c r="G35" s="13"/>
      <c r="H35" s="8">
        <f t="shared" si="3"/>
        <v>45038</v>
      </c>
      <c r="I35" s="11">
        <f t="shared" ca="1" si="0"/>
        <v>361</v>
      </c>
      <c r="J35" s="9" t="str">
        <f t="shared" ca="1" si="1"/>
        <v>NOT DUE</v>
      </c>
      <c r="K35" s="14"/>
      <c r="L35" s="10"/>
    </row>
    <row r="36" spans="1:12" x14ac:dyDescent="0.3">
      <c r="A36" s="9" t="s">
        <v>196</v>
      </c>
      <c r="B36" s="31" t="s">
        <v>72</v>
      </c>
      <c r="C36" s="31" t="s">
        <v>73</v>
      </c>
      <c r="D36" s="20" t="s">
        <v>88</v>
      </c>
      <c r="E36" s="7">
        <v>41662</v>
      </c>
      <c r="F36" s="7">
        <f>'No.2 Hatch Cover'!F36</f>
        <v>44674</v>
      </c>
      <c r="G36" s="13"/>
      <c r="H36" s="8">
        <f t="shared" si="3"/>
        <v>45038</v>
      </c>
      <c r="I36" s="11">
        <f t="shared" ca="1" si="0"/>
        <v>361</v>
      </c>
      <c r="J36" s="9" t="str">
        <f t="shared" ca="1" si="1"/>
        <v>NOT DUE</v>
      </c>
      <c r="K36" s="14"/>
      <c r="L36" s="10"/>
    </row>
    <row r="37" spans="1:12" x14ac:dyDescent="0.3">
      <c r="A37" s="9" t="s">
        <v>197</v>
      </c>
      <c r="B37" s="31" t="s">
        <v>72</v>
      </c>
      <c r="C37" s="31" t="s">
        <v>74</v>
      </c>
      <c r="D37" s="20" t="s">
        <v>88</v>
      </c>
      <c r="E37" s="7">
        <v>41662</v>
      </c>
      <c r="F37" s="7">
        <f>'No.2 Hatch Cover'!F37</f>
        <v>44674</v>
      </c>
      <c r="G37" s="13"/>
      <c r="H37" s="8">
        <f t="shared" si="3"/>
        <v>45038</v>
      </c>
      <c r="I37" s="11">
        <f t="shared" ca="1" si="0"/>
        <v>361</v>
      </c>
      <c r="J37" s="9" t="str">
        <f t="shared" ca="1" si="1"/>
        <v>NOT DUE</v>
      </c>
      <c r="K37" s="14"/>
      <c r="L37" s="10"/>
    </row>
    <row r="38" spans="1:12" ht="41.4" x14ac:dyDescent="0.3">
      <c r="A38" s="9" t="s">
        <v>198</v>
      </c>
      <c r="B38" s="31" t="s">
        <v>75</v>
      </c>
      <c r="C38" s="31" t="s">
        <v>76</v>
      </c>
      <c r="D38" s="20" t="s">
        <v>88</v>
      </c>
      <c r="E38" s="7">
        <v>41662</v>
      </c>
      <c r="F38" s="7">
        <f>'No.2 Hatch Cover'!F38</f>
        <v>44674</v>
      </c>
      <c r="G38" s="13"/>
      <c r="H38" s="8">
        <f t="shared" si="3"/>
        <v>45038</v>
      </c>
      <c r="I38" s="11">
        <f t="shared" ca="1" si="0"/>
        <v>361</v>
      </c>
      <c r="J38" s="9" t="str">
        <f t="shared" ca="1" si="1"/>
        <v>NOT DUE</v>
      </c>
      <c r="K38" s="14"/>
      <c r="L38" s="10"/>
    </row>
    <row r="39" spans="1:12" ht="27.6" x14ac:dyDescent="0.3">
      <c r="A39" s="9" t="s">
        <v>199</v>
      </c>
      <c r="B39" s="31" t="s">
        <v>77</v>
      </c>
      <c r="C39" s="31" t="s">
        <v>78</v>
      </c>
      <c r="D39" s="20" t="s">
        <v>88</v>
      </c>
      <c r="E39" s="7">
        <v>41662</v>
      </c>
      <c r="F39" s="7">
        <f>'No.2 Hatch Cover'!F39</f>
        <v>44674</v>
      </c>
      <c r="G39" s="13"/>
      <c r="H39" s="8">
        <f t="shared" si="3"/>
        <v>45038</v>
      </c>
      <c r="I39" s="11">
        <f t="shared" ca="1" si="0"/>
        <v>361</v>
      </c>
      <c r="J39" s="9" t="str">
        <f t="shared" ca="1" si="1"/>
        <v>NOT DUE</v>
      </c>
      <c r="K39" s="14"/>
      <c r="L39" s="10"/>
    </row>
    <row r="40" spans="1:12" ht="41.4" x14ac:dyDescent="0.3">
      <c r="A40" s="9" t="s">
        <v>200</v>
      </c>
      <c r="B40" s="31" t="s">
        <v>79</v>
      </c>
      <c r="C40" s="31" t="s">
        <v>80</v>
      </c>
      <c r="D40" s="20" t="s">
        <v>88</v>
      </c>
      <c r="E40" s="7">
        <v>41662</v>
      </c>
      <c r="F40" s="7">
        <v>44457</v>
      </c>
      <c r="G40" s="13"/>
      <c r="H40" s="8">
        <f t="shared" si="3"/>
        <v>44821</v>
      </c>
      <c r="I40" s="11">
        <f t="shared" ca="1" si="0"/>
        <v>144</v>
      </c>
      <c r="J40" s="9" t="str">
        <f t="shared" ca="1" si="1"/>
        <v>NOT DUE</v>
      </c>
      <c r="K40" s="14"/>
      <c r="L40" s="10"/>
    </row>
    <row r="41" spans="1:12" ht="41.4" x14ac:dyDescent="0.3">
      <c r="A41" s="9" t="s">
        <v>201</v>
      </c>
      <c r="B41" s="31" t="s">
        <v>79</v>
      </c>
      <c r="C41" s="31" t="s">
        <v>81</v>
      </c>
      <c r="D41" s="20" t="s">
        <v>88</v>
      </c>
      <c r="E41" s="7">
        <v>41662</v>
      </c>
      <c r="F41" s="7">
        <v>44457</v>
      </c>
      <c r="G41" s="13"/>
      <c r="H41" s="8">
        <f t="shared" si="3"/>
        <v>44821</v>
      </c>
      <c r="I41" s="11">
        <f t="shared" ca="1" si="0"/>
        <v>144</v>
      </c>
      <c r="J41" s="9" t="str">
        <f t="shared" ca="1" si="1"/>
        <v>NOT DUE</v>
      </c>
      <c r="K41" s="14"/>
      <c r="L41" s="10"/>
    </row>
    <row r="42" spans="1:12" ht="27.6" x14ac:dyDescent="0.3">
      <c r="A42" s="9" t="s">
        <v>202</v>
      </c>
      <c r="B42" s="31" t="s">
        <v>82</v>
      </c>
      <c r="C42" s="31" t="s">
        <v>80</v>
      </c>
      <c r="D42" s="20" t="s">
        <v>88</v>
      </c>
      <c r="E42" s="7">
        <v>41662</v>
      </c>
      <c r="F42" s="7">
        <v>44457</v>
      </c>
      <c r="G42" s="13"/>
      <c r="H42" s="8">
        <f t="shared" si="3"/>
        <v>44821</v>
      </c>
      <c r="I42" s="11">
        <f t="shared" ca="1" si="0"/>
        <v>144</v>
      </c>
      <c r="J42" s="9" t="str">
        <f t="shared" ca="1" si="1"/>
        <v>NOT DUE</v>
      </c>
      <c r="K42" s="14"/>
      <c r="L42" s="10"/>
    </row>
    <row r="43" spans="1:12" ht="27.6" x14ac:dyDescent="0.3">
      <c r="A43" s="9" t="s">
        <v>203</v>
      </c>
      <c r="B43" s="31" t="s">
        <v>83</v>
      </c>
      <c r="C43" s="31" t="s">
        <v>84</v>
      </c>
      <c r="D43" s="20" t="s">
        <v>88</v>
      </c>
      <c r="E43" s="7">
        <v>41662</v>
      </c>
      <c r="F43" s="7">
        <f>'No.2 Hatch Cover'!F43</f>
        <v>44674</v>
      </c>
      <c r="G43" s="13"/>
      <c r="H43" s="8">
        <f t="shared" si="3"/>
        <v>45038</v>
      </c>
      <c r="I43" s="11">
        <f t="shared" ca="1" si="0"/>
        <v>361</v>
      </c>
      <c r="J43" s="9" t="str">
        <f t="shared" ca="1" si="1"/>
        <v>NOT DUE</v>
      </c>
      <c r="K43" s="14"/>
      <c r="L43" s="10"/>
    </row>
    <row r="44" spans="1:12" ht="27.6" x14ac:dyDescent="0.3">
      <c r="A44" s="9" t="s">
        <v>3167</v>
      </c>
      <c r="B44" s="31" t="s">
        <v>85</v>
      </c>
      <c r="C44" s="31" t="s">
        <v>86</v>
      </c>
      <c r="D44" s="20" t="s">
        <v>88</v>
      </c>
      <c r="E44" s="7">
        <v>41662</v>
      </c>
      <c r="F44" s="7">
        <f>'No.2 Hatch Cover'!F44</f>
        <v>44674</v>
      </c>
      <c r="G44" s="13"/>
      <c r="H44" s="8">
        <f t="shared" si="3"/>
        <v>45038</v>
      </c>
      <c r="I44" s="11">
        <f t="shared" ca="1" si="0"/>
        <v>361</v>
      </c>
      <c r="J44" s="9" t="str">
        <f t="shared" ca="1" si="1"/>
        <v>NOT DUE</v>
      </c>
      <c r="K44" s="14"/>
      <c r="L44" s="10"/>
    </row>
    <row r="45" spans="1:12" x14ac:dyDescent="0.3">
      <c r="A45" s="9" t="s">
        <v>3168</v>
      </c>
      <c r="B45" s="31" t="s">
        <v>2292</v>
      </c>
      <c r="C45" s="59" t="s">
        <v>2293</v>
      </c>
      <c r="D45" s="61" t="s">
        <v>593</v>
      </c>
      <c r="E45" s="7">
        <v>41565</v>
      </c>
      <c r="F45" s="7">
        <f>'No.2 Hatch Cover'!F45</f>
        <v>44674</v>
      </c>
      <c r="G45" s="13"/>
      <c r="H45" s="8">
        <f>DATE(YEAR(F45),MONTH(F45),DAY(F45)+7)</f>
        <v>44681</v>
      </c>
      <c r="I45" s="11">
        <f ca="1">IF(ISBLANK(H45),"",H45-DATE(YEAR(NOW()),MONTH(NOW()),DAY(NOW())))</f>
        <v>4</v>
      </c>
      <c r="J45" s="9" t="str">
        <f t="shared" ca="1" si="1"/>
        <v>NOT DUE</v>
      </c>
      <c r="K45" s="29"/>
      <c r="L45" s="62"/>
    </row>
    <row r="46" spans="1:12" x14ac:dyDescent="0.3">
      <c r="A46" s="9" t="s">
        <v>3169</v>
      </c>
      <c r="B46" s="31" t="s">
        <v>2295</v>
      </c>
      <c r="C46" s="59" t="s">
        <v>2296</v>
      </c>
      <c r="D46" s="61" t="s">
        <v>593</v>
      </c>
      <c r="E46" s="7">
        <v>41565</v>
      </c>
      <c r="F46" s="7">
        <f>F45</f>
        <v>44674</v>
      </c>
      <c r="G46" s="13"/>
      <c r="H46" s="8">
        <f>DATE(YEAR(F46),MONTH(F46),DAY(F46)+7)</f>
        <v>44681</v>
      </c>
      <c r="I46" s="11">
        <f t="shared" ca="1" si="0"/>
        <v>4</v>
      </c>
      <c r="J46" s="9" t="str">
        <f t="shared" ca="1" si="1"/>
        <v>NOT DUE</v>
      </c>
      <c r="K46" s="29"/>
      <c r="L46" s="29"/>
    </row>
    <row r="47" spans="1:12" ht="27.6" x14ac:dyDescent="0.3">
      <c r="A47" s="9" t="s">
        <v>3170</v>
      </c>
      <c r="B47" s="31" t="s">
        <v>2298</v>
      </c>
      <c r="C47" s="59" t="s">
        <v>2296</v>
      </c>
      <c r="D47" s="61" t="s">
        <v>593</v>
      </c>
      <c r="E47" s="7">
        <v>41565</v>
      </c>
      <c r="F47" s="7">
        <f>F46</f>
        <v>44674</v>
      </c>
      <c r="G47" s="13"/>
      <c r="H47" s="8">
        <f>DATE(YEAR(F47),MONTH(F47),DAY(F47)+7)</f>
        <v>44681</v>
      </c>
      <c r="I47" s="11">
        <f t="shared" ca="1" si="0"/>
        <v>4</v>
      </c>
      <c r="J47" s="9" t="str">
        <f t="shared" ca="1" si="1"/>
        <v>NOT DUE</v>
      </c>
      <c r="K47" s="29"/>
      <c r="L47" s="29"/>
    </row>
    <row r="48" spans="1:12" x14ac:dyDescent="0.3">
      <c r="A48" s="111"/>
    </row>
    <row r="49" spans="1:11" x14ac:dyDescent="0.3">
      <c r="A49" s="111"/>
    </row>
    <row r="50" spans="1:11" x14ac:dyDescent="0.3">
      <c r="A50" s="111"/>
    </row>
    <row r="51" spans="1:11" x14ac:dyDescent="0.3">
      <c r="A51" s="111"/>
      <c r="B51" s="112" t="s">
        <v>2808</v>
      </c>
      <c r="C51" s="113"/>
      <c r="D51" s="117" t="s">
        <v>2807</v>
      </c>
      <c r="H51" s="112" t="s">
        <v>2806</v>
      </c>
      <c r="I51" s="114"/>
    </row>
    <row r="52" spans="1:11" x14ac:dyDescent="0.3">
      <c r="A52" s="111"/>
      <c r="E52" s="115"/>
      <c r="F52" s="115"/>
      <c r="I52" s="115"/>
      <c r="J52" s="115"/>
    </row>
    <row r="53" spans="1:11" x14ac:dyDescent="0.3">
      <c r="A53" s="111"/>
      <c r="C53" s="122" t="str">
        <f>'No.2 Hatch Cover'!C53</f>
        <v>ELBERT F. NUFABLE</v>
      </c>
      <c r="E53" s="149" t="str">
        <f>C53</f>
        <v>ELBERT F. NUFABLE</v>
      </c>
      <c r="F53" s="149"/>
      <c r="G53" s="149"/>
      <c r="I53" s="149" t="s">
        <v>3269</v>
      </c>
      <c r="J53" s="149"/>
      <c r="K53" s="149"/>
    </row>
    <row r="54" spans="1:11" x14ac:dyDescent="0.3">
      <c r="A54" s="111"/>
      <c r="C54" s="116" t="s">
        <v>3230</v>
      </c>
      <c r="E54" s="150" t="s">
        <v>2454</v>
      </c>
      <c r="F54" s="150"/>
      <c r="G54" s="150"/>
      <c r="I54" s="151" t="s">
        <v>2805</v>
      </c>
      <c r="J54" s="151"/>
      <c r="K54" s="151"/>
    </row>
    <row r="55" spans="1:11" x14ac:dyDescent="0.3">
      <c r="A55" s="111"/>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46" priority="3" operator="equal">
      <formula>"overdue"</formula>
    </cfRule>
  </conditionalFormatting>
  <conditionalFormatting sqref="J45:J47">
    <cfRule type="cellIs" dxfId="245" priority="2" operator="equal">
      <formula>"overdue"</formula>
    </cfRule>
  </conditionalFormatting>
  <conditionalFormatting sqref="J31">
    <cfRule type="cellIs" dxfId="244"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00B0F0"/>
  </sheetPr>
  <dimension ref="A1:L24"/>
  <sheetViews>
    <sheetView topLeftCell="B16" workbookViewId="0">
      <selection activeCell="K16" sqref="K16"/>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1522</v>
      </c>
      <c r="D3" s="148" t="s">
        <v>8</v>
      </c>
      <c r="E3" s="148"/>
      <c r="F3" s="3" t="s">
        <v>2633</v>
      </c>
    </row>
    <row r="4" spans="1:12" ht="18" customHeight="1" x14ac:dyDescent="0.3">
      <c r="A4" s="147" t="s">
        <v>21</v>
      </c>
      <c r="B4" s="147"/>
      <c r="C4" s="17"/>
      <c r="D4" s="148" t="s">
        <v>9</v>
      </c>
      <c r="E4" s="148"/>
      <c r="F4" s="13"/>
    </row>
    <row r="5" spans="1:12" ht="18" customHeight="1" x14ac:dyDescent="0.3">
      <c r="A5" s="147" t="s">
        <v>22</v>
      </c>
      <c r="B5" s="147"/>
      <c r="C5" s="18"/>
      <c r="D5" s="24"/>
      <c r="E5" s="7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2634</v>
      </c>
      <c r="B8" s="31" t="s">
        <v>1654</v>
      </c>
      <c r="C8" s="31" t="s">
        <v>1833</v>
      </c>
      <c r="D8" s="20" t="s">
        <v>1629</v>
      </c>
      <c r="E8" s="7">
        <v>41662</v>
      </c>
      <c r="F8" s="7">
        <v>44557</v>
      </c>
      <c r="G8" s="13"/>
      <c r="H8" s="8">
        <f t="shared" ref="H8:H17" si="0">DATE(YEAR(F8),MONTH(F8)+6,DAY(F8)-1)</f>
        <v>44738</v>
      </c>
      <c r="I8" s="11">
        <f t="shared" ref="I8:I17" ca="1" si="1">IF(ISBLANK(H8),"",H8-DATE(YEAR(NOW()),MONTH(NOW()),DAY(NOW())))</f>
        <v>61</v>
      </c>
      <c r="J8" s="9" t="str">
        <f t="shared" ref="J8:J17" ca="1" si="2">IF(I8="","",IF(I8&lt;0,"OVERDUE","NOT DUE"))</f>
        <v>NOT DUE</v>
      </c>
      <c r="K8" s="31"/>
      <c r="L8" s="109" t="s">
        <v>3279</v>
      </c>
    </row>
    <row r="9" spans="1:12" ht="27.6" x14ac:dyDescent="0.3">
      <c r="A9" s="9" t="s">
        <v>2635</v>
      </c>
      <c r="B9" s="31" t="s">
        <v>1655</v>
      </c>
      <c r="C9" s="31" t="s">
        <v>1834</v>
      </c>
      <c r="D9" s="20" t="s">
        <v>1629</v>
      </c>
      <c r="E9" s="7">
        <v>41662</v>
      </c>
      <c r="F9" s="7">
        <v>44557</v>
      </c>
      <c r="G9" s="13"/>
      <c r="H9" s="8">
        <f t="shared" si="0"/>
        <v>44738</v>
      </c>
      <c r="I9" s="11">
        <f t="shared" ca="1" si="1"/>
        <v>61</v>
      </c>
      <c r="J9" s="9" t="str">
        <f t="shared" ca="1" si="2"/>
        <v>NOT DUE</v>
      </c>
      <c r="K9" s="31"/>
      <c r="L9" s="109" t="s">
        <v>3281</v>
      </c>
    </row>
    <row r="10" spans="1:12" ht="27.6" x14ac:dyDescent="0.3">
      <c r="A10" s="9" t="s">
        <v>2636</v>
      </c>
      <c r="B10" s="31" t="s">
        <v>1656</v>
      </c>
      <c r="C10" s="31" t="s">
        <v>1834</v>
      </c>
      <c r="D10" s="20" t="s">
        <v>1629</v>
      </c>
      <c r="E10" s="7">
        <v>41662</v>
      </c>
      <c r="F10" s="7">
        <v>44557</v>
      </c>
      <c r="G10" s="13"/>
      <c r="H10" s="8">
        <f t="shared" si="0"/>
        <v>44738</v>
      </c>
      <c r="I10" s="11">
        <f t="shared" ca="1" si="1"/>
        <v>61</v>
      </c>
      <c r="J10" s="9" t="str">
        <f t="shared" ca="1" si="2"/>
        <v>NOT DUE</v>
      </c>
      <c r="K10" s="31"/>
      <c r="L10" s="104"/>
    </row>
    <row r="11" spans="1:12" ht="27.6" x14ac:dyDescent="0.3">
      <c r="A11" s="9" t="s">
        <v>2637</v>
      </c>
      <c r="B11" s="31" t="s">
        <v>1657</v>
      </c>
      <c r="C11" s="31" t="s">
        <v>1834</v>
      </c>
      <c r="D11" s="20" t="s">
        <v>1629</v>
      </c>
      <c r="E11" s="7">
        <v>41662</v>
      </c>
      <c r="F11" s="7">
        <v>44557</v>
      </c>
      <c r="G11" s="13"/>
      <c r="H11" s="8">
        <f t="shared" si="0"/>
        <v>44738</v>
      </c>
      <c r="I11" s="11">
        <f t="shared" ca="1" si="1"/>
        <v>61</v>
      </c>
      <c r="J11" s="9" t="str">
        <f t="shared" ca="1" si="2"/>
        <v>NOT DUE</v>
      </c>
      <c r="K11" s="31"/>
      <c r="L11" s="104"/>
    </row>
    <row r="12" spans="1:12" ht="27.6" x14ac:dyDescent="0.3">
      <c r="A12" s="9" t="s">
        <v>2638</v>
      </c>
      <c r="B12" s="31" t="s">
        <v>1658</v>
      </c>
      <c r="C12" s="31" t="s">
        <v>1834</v>
      </c>
      <c r="D12" s="20" t="s">
        <v>1629</v>
      </c>
      <c r="E12" s="7">
        <v>41662</v>
      </c>
      <c r="F12" s="7">
        <v>44557</v>
      </c>
      <c r="G12" s="13"/>
      <c r="H12" s="8">
        <f t="shared" si="0"/>
        <v>44738</v>
      </c>
      <c r="I12" s="11">
        <f t="shared" ca="1" si="1"/>
        <v>61</v>
      </c>
      <c r="J12" s="9" t="str">
        <f t="shared" ca="1" si="2"/>
        <v>NOT DUE</v>
      </c>
      <c r="K12" s="31"/>
      <c r="L12" s="104"/>
    </row>
    <row r="13" spans="1:12" ht="27.6" x14ac:dyDescent="0.3">
      <c r="A13" s="9" t="s">
        <v>2639</v>
      </c>
      <c r="B13" s="31" t="s">
        <v>1659</v>
      </c>
      <c r="C13" s="31" t="s">
        <v>1834</v>
      </c>
      <c r="D13" s="20" t="s">
        <v>1629</v>
      </c>
      <c r="E13" s="7">
        <v>41662</v>
      </c>
      <c r="F13" s="7">
        <v>44557</v>
      </c>
      <c r="G13" s="13"/>
      <c r="H13" s="8">
        <f t="shared" si="0"/>
        <v>44738</v>
      </c>
      <c r="I13" s="11">
        <f t="shared" ca="1" si="1"/>
        <v>61</v>
      </c>
      <c r="J13" s="9" t="str">
        <f t="shared" ca="1" si="2"/>
        <v>NOT DUE</v>
      </c>
      <c r="K13" s="31"/>
      <c r="L13" s="104"/>
    </row>
    <row r="14" spans="1:12" ht="27.6" x14ac:dyDescent="0.3">
      <c r="A14" s="9" t="s">
        <v>2640</v>
      </c>
      <c r="B14" s="31" t="s">
        <v>1523</v>
      </c>
      <c r="C14" s="31" t="s">
        <v>1831</v>
      </c>
      <c r="D14" s="20" t="s">
        <v>1629</v>
      </c>
      <c r="E14" s="7">
        <v>41662</v>
      </c>
      <c r="F14" s="7">
        <v>44557</v>
      </c>
      <c r="G14" s="13"/>
      <c r="H14" s="8">
        <f t="shared" si="0"/>
        <v>44738</v>
      </c>
      <c r="I14" s="11">
        <f t="shared" ca="1" si="1"/>
        <v>61</v>
      </c>
      <c r="J14" s="9" t="str">
        <f t="shared" ca="1" si="2"/>
        <v>NOT DUE</v>
      </c>
      <c r="K14" s="31"/>
      <c r="L14" s="104"/>
    </row>
    <row r="15" spans="1:12" ht="27.6" x14ac:dyDescent="0.3">
      <c r="A15" s="9" t="s">
        <v>2641</v>
      </c>
      <c r="B15" s="31" t="s">
        <v>1660</v>
      </c>
      <c r="C15" s="31" t="s">
        <v>1835</v>
      </c>
      <c r="D15" s="20" t="s">
        <v>1629</v>
      </c>
      <c r="E15" s="7">
        <v>41662</v>
      </c>
      <c r="F15" s="7">
        <v>44557</v>
      </c>
      <c r="G15" s="13"/>
      <c r="H15" s="8">
        <f t="shared" si="0"/>
        <v>44738</v>
      </c>
      <c r="I15" s="11">
        <f t="shared" ca="1" si="1"/>
        <v>61</v>
      </c>
      <c r="J15" s="9" t="str">
        <f t="shared" ca="1" si="2"/>
        <v>NOT DUE</v>
      </c>
      <c r="K15" s="31"/>
      <c r="L15" s="104"/>
    </row>
    <row r="16" spans="1:12" ht="138" x14ac:dyDescent="0.3">
      <c r="A16" s="9" t="s">
        <v>2642</v>
      </c>
      <c r="B16" s="31" t="s">
        <v>1661</v>
      </c>
      <c r="C16" s="31" t="s">
        <v>1891</v>
      </c>
      <c r="D16" s="20" t="s">
        <v>1629</v>
      </c>
      <c r="E16" s="7">
        <v>41662</v>
      </c>
      <c r="F16" s="7">
        <v>44557</v>
      </c>
      <c r="G16" s="13"/>
      <c r="H16" s="8">
        <f t="shared" si="0"/>
        <v>44738</v>
      </c>
      <c r="I16" s="11">
        <f t="shared" ca="1" si="1"/>
        <v>61</v>
      </c>
      <c r="J16" s="9" t="str">
        <f t="shared" ca="1" si="2"/>
        <v>NOT DUE</v>
      </c>
      <c r="K16" s="31"/>
      <c r="L16" s="104"/>
    </row>
    <row r="17" spans="1:12" ht="18.75" customHeight="1" x14ac:dyDescent="0.3">
      <c r="A17" s="9" t="s">
        <v>2643</v>
      </c>
      <c r="B17" s="31" t="s">
        <v>1832</v>
      </c>
      <c r="C17" s="31" t="s">
        <v>1836</v>
      </c>
      <c r="D17" s="20" t="s">
        <v>1629</v>
      </c>
      <c r="E17" s="7">
        <v>41662</v>
      </c>
      <c r="F17" s="7">
        <v>44557</v>
      </c>
      <c r="G17" s="13"/>
      <c r="H17" s="8">
        <f t="shared" si="0"/>
        <v>44738</v>
      </c>
      <c r="I17" s="11">
        <f t="shared" ca="1" si="1"/>
        <v>61</v>
      </c>
      <c r="J17" s="9" t="str">
        <f t="shared" ca="1" si="2"/>
        <v>NOT DUE</v>
      </c>
      <c r="K17" s="31"/>
      <c r="L17" s="10"/>
    </row>
    <row r="18" spans="1:12" x14ac:dyDescent="0.3">
      <c r="A18" s="111"/>
    </row>
    <row r="19" spans="1:12" x14ac:dyDescent="0.3">
      <c r="A19" s="111"/>
    </row>
    <row r="20" spans="1:12" x14ac:dyDescent="0.3">
      <c r="A20" s="111"/>
    </row>
    <row r="21" spans="1:12" x14ac:dyDescent="0.3">
      <c r="A21" s="111"/>
      <c r="B21" s="112" t="s">
        <v>2808</v>
      </c>
      <c r="C21" s="113"/>
      <c r="D21" s="117" t="s">
        <v>2807</v>
      </c>
      <c r="H21" s="112" t="s">
        <v>2806</v>
      </c>
      <c r="I21" s="114"/>
    </row>
    <row r="22" spans="1:12" x14ac:dyDescent="0.3">
      <c r="A22" s="111"/>
      <c r="E22" s="115"/>
      <c r="F22" s="115"/>
      <c r="I22" s="115"/>
      <c r="J22" s="115"/>
    </row>
    <row r="23" spans="1:12" x14ac:dyDescent="0.3">
      <c r="A23" s="111"/>
      <c r="C23" s="122" t="str">
        <f>'Forepeak Tank'!C23</f>
        <v>ELBERT F. NUFABLE</v>
      </c>
      <c r="E23" s="149" t="str">
        <f>C23</f>
        <v>ELBERT F. NUFABLE</v>
      </c>
      <c r="F23" s="149"/>
      <c r="G23" s="149"/>
      <c r="I23" s="149" t="s">
        <v>3269</v>
      </c>
      <c r="J23" s="149"/>
      <c r="K23" s="149"/>
    </row>
    <row r="24" spans="1:12" x14ac:dyDescent="0.3">
      <c r="A24" s="111"/>
      <c r="C24" s="116" t="s">
        <v>3230</v>
      </c>
      <c r="E24" s="150" t="s">
        <v>2454</v>
      </c>
      <c r="F24" s="150"/>
      <c r="G24" s="150"/>
      <c r="I24" s="151" t="s">
        <v>2805</v>
      </c>
      <c r="J24" s="151"/>
      <c r="K24" s="151"/>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4" priority="1" operator="equal">
      <formula>"overdue"</formula>
    </cfRule>
  </conditionalFormatting>
  <pageMargins left="0.7" right="0.7" top="0.75" bottom="0.75" header="0.3" footer="0.3"/>
  <pageSetup paperSize="9"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D00000"/>
  </sheetPr>
  <dimension ref="A1:L23"/>
  <sheetViews>
    <sheetView topLeftCell="B19" workbookViewId="0">
      <selection activeCell="B34" sqref="B34"/>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2710</v>
      </c>
      <c r="D3" s="148" t="s">
        <v>8</v>
      </c>
      <c r="E3" s="148"/>
      <c r="F3" s="3" t="s">
        <v>2711</v>
      </c>
    </row>
    <row r="4" spans="1:12" ht="18" customHeight="1" x14ac:dyDescent="0.3">
      <c r="A4" s="147" t="s">
        <v>21</v>
      </c>
      <c r="B4" s="147"/>
      <c r="C4" s="17"/>
      <c r="D4" s="148" t="s">
        <v>9</v>
      </c>
      <c r="E4" s="148"/>
      <c r="F4" s="13"/>
    </row>
    <row r="5" spans="1:12" ht="18" customHeight="1" x14ac:dyDescent="0.3">
      <c r="A5" s="147" t="s">
        <v>22</v>
      </c>
      <c r="B5" s="147"/>
      <c r="C5" s="18"/>
      <c r="D5" s="24"/>
      <c r="E5" s="81"/>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2712</v>
      </c>
      <c r="B8" s="31" t="s">
        <v>1654</v>
      </c>
      <c r="C8" s="31" t="s">
        <v>1833</v>
      </c>
      <c r="D8" s="20" t="s">
        <v>3211</v>
      </c>
      <c r="E8" s="7">
        <v>41662</v>
      </c>
      <c r="F8" s="7">
        <v>43472</v>
      </c>
      <c r="G8" s="13"/>
      <c r="H8" s="8">
        <f t="shared" ref="H8:H16" si="0">DATE(YEAR(F8)+2,MONTH(F8)+6,DAY(F8)-1)</f>
        <v>44383</v>
      </c>
      <c r="I8" s="11">
        <f t="shared" ref="I8" ca="1" si="1">IF(ISBLANK(H8),"",H8-DATE(YEAR(NOW()),MONTH(NOW()),DAY(NOW())))</f>
        <v>-294</v>
      </c>
      <c r="J8" s="9" t="str">
        <f t="shared" ref="J8" ca="1" si="2">IF(I8="","",IF(I8&lt;0,"OVERDUE","NOT DUE"))</f>
        <v>OVERDUE</v>
      </c>
      <c r="K8" s="31"/>
      <c r="L8" s="104" t="s">
        <v>3257</v>
      </c>
    </row>
    <row r="9" spans="1:12" ht="27.6" x14ac:dyDescent="0.3">
      <c r="A9" s="9" t="s">
        <v>2713</v>
      </c>
      <c r="B9" s="31" t="s">
        <v>1655</v>
      </c>
      <c r="C9" s="31" t="s">
        <v>1834</v>
      </c>
      <c r="D9" s="20" t="s">
        <v>3211</v>
      </c>
      <c r="E9" s="7">
        <v>41662</v>
      </c>
      <c r="F9" s="7">
        <v>43472</v>
      </c>
      <c r="G9" s="13"/>
      <c r="H9" s="8">
        <f t="shared" si="0"/>
        <v>44383</v>
      </c>
      <c r="I9" s="11">
        <f t="shared" ref="I9:I16" ca="1" si="3">IF(ISBLANK(H9),"",H9-DATE(YEAR(NOW()),MONTH(NOW()),DAY(NOW())))</f>
        <v>-294</v>
      </c>
      <c r="J9" s="9" t="str">
        <f t="shared" ref="J9:J16" ca="1" si="4">IF(I9="","",IF(I9&lt;0,"OVERDUE","NOT DUE"))</f>
        <v>OVERDUE</v>
      </c>
      <c r="K9" s="31"/>
      <c r="L9" s="10"/>
    </row>
    <row r="10" spans="1:12" ht="27.6" x14ac:dyDescent="0.3">
      <c r="A10" s="9" t="s">
        <v>2714</v>
      </c>
      <c r="B10" s="31" t="s">
        <v>1656</v>
      </c>
      <c r="C10" s="31" t="s">
        <v>1834</v>
      </c>
      <c r="D10" s="20" t="s">
        <v>3211</v>
      </c>
      <c r="E10" s="7">
        <v>41662</v>
      </c>
      <c r="F10" s="7">
        <v>43472</v>
      </c>
      <c r="G10" s="13"/>
      <c r="H10" s="8">
        <f t="shared" si="0"/>
        <v>44383</v>
      </c>
      <c r="I10" s="11">
        <f t="shared" ca="1" si="3"/>
        <v>-294</v>
      </c>
      <c r="J10" s="9" t="str">
        <f t="shared" ca="1" si="4"/>
        <v>OVERDUE</v>
      </c>
      <c r="K10" s="31"/>
      <c r="L10" s="34"/>
    </row>
    <row r="11" spans="1:12" ht="27.6" x14ac:dyDescent="0.3">
      <c r="A11" s="9" t="s">
        <v>2715</v>
      </c>
      <c r="B11" s="31" t="s">
        <v>1657</v>
      </c>
      <c r="C11" s="31" t="s">
        <v>1834</v>
      </c>
      <c r="D11" s="20" t="s">
        <v>3211</v>
      </c>
      <c r="E11" s="7">
        <v>41662</v>
      </c>
      <c r="F11" s="7">
        <v>43472</v>
      </c>
      <c r="G11" s="13"/>
      <c r="H11" s="8">
        <f t="shared" si="0"/>
        <v>44383</v>
      </c>
      <c r="I11" s="11">
        <f t="shared" ca="1" si="3"/>
        <v>-294</v>
      </c>
      <c r="J11" s="9" t="str">
        <f t="shared" ca="1" si="4"/>
        <v>OVERDUE</v>
      </c>
      <c r="K11" s="31"/>
      <c r="L11" s="10"/>
    </row>
    <row r="12" spans="1:12" ht="27.6" x14ac:dyDescent="0.3">
      <c r="A12" s="9" t="s">
        <v>2716</v>
      </c>
      <c r="B12" s="31" t="s">
        <v>1658</v>
      </c>
      <c r="C12" s="31" t="s">
        <v>1834</v>
      </c>
      <c r="D12" s="20" t="s">
        <v>3211</v>
      </c>
      <c r="E12" s="7">
        <v>41662</v>
      </c>
      <c r="F12" s="7">
        <v>43472</v>
      </c>
      <c r="G12" s="13"/>
      <c r="H12" s="8">
        <f t="shared" si="0"/>
        <v>44383</v>
      </c>
      <c r="I12" s="11">
        <f t="shared" ca="1" si="3"/>
        <v>-294</v>
      </c>
      <c r="J12" s="9" t="str">
        <f t="shared" ca="1" si="4"/>
        <v>OVERDUE</v>
      </c>
      <c r="K12" s="31"/>
      <c r="L12" s="10"/>
    </row>
    <row r="13" spans="1:12" ht="27.6" x14ac:dyDescent="0.3">
      <c r="A13" s="9" t="s">
        <v>2717</v>
      </c>
      <c r="B13" s="31" t="s">
        <v>1659</v>
      </c>
      <c r="C13" s="31" t="s">
        <v>1834</v>
      </c>
      <c r="D13" s="20" t="s">
        <v>3211</v>
      </c>
      <c r="E13" s="7">
        <v>41662</v>
      </c>
      <c r="F13" s="7">
        <v>43472</v>
      </c>
      <c r="G13" s="13"/>
      <c r="H13" s="8">
        <f t="shared" si="0"/>
        <v>44383</v>
      </c>
      <c r="I13" s="11">
        <f t="shared" ca="1" si="3"/>
        <v>-294</v>
      </c>
      <c r="J13" s="9" t="str">
        <f t="shared" ca="1" si="4"/>
        <v>OVERDUE</v>
      </c>
      <c r="K13" s="31"/>
      <c r="L13" s="10"/>
    </row>
    <row r="14" spans="1:12" ht="27.6" x14ac:dyDescent="0.3">
      <c r="A14" s="9" t="s">
        <v>2718</v>
      </c>
      <c r="B14" s="31" t="s">
        <v>1523</v>
      </c>
      <c r="C14" s="31" t="s">
        <v>1831</v>
      </c>
      <c r="D14" s="20" t="s">
        <v>3211</v>
      </c>
      <c r="E14" s="7">
        <v>41662</v>
      </c>
      <c r="F14" s="7">
        <v>43472</v>
      </c>
      <c r="G14" s="13"/>
      <c r="H14" s="8">
        <f t="shared" si="0"/>
        <v>44383</v>
      </c>
      <c r="I14" s="11">
        <f t="shared" ca="1" si="3"/>
        <v>-294</v>
      </c>
      <c r="J14" s="9" t="str">
        <f t="shared" ca="1" si="4"/>
        <v>OVERDUE</v>
      </c>
      <c r="K14" s="31"/>
      <c r="L14" s="10"/>
    </row>
    <row r="15" spans="1:12" ht="27.6" x14ac:dyDescent="0.3">
      <c r="A15" s="9" t="s">
        <v>2719</v>
      </c>
      <c r="B15" s="31" t="s">
        <v>1660</v>
      </c>
      <c r="C15" s="31" t="s">
        <v>1835</v>
      </c>
      <c r="D15" s="20" t="s">
        <v>3211</v>
      </c>
      <c r="E15" s="7">
        <v>41662</v>
      </c>
      <c r="F15" s="7">
        <v>43472</v>
      </c>
      <c r="G15" s="13"/>
      <c r="H15" s="8">
        <f t="shared" si="0"/>
        <v>44383</v>
      </c>
      <c r="I15" s="11">
        <f t="shared" ca="1" si="3"/>
        <v>-294</v>
      </c>
      <c r="J15" s="9" t="str">
        <f t="shared" ca="1" si="4"/>
        <v>OVERDUE</v>
      </c>
      <c r="K15" s="31"/>
      <c r="L15" s="10"/>
    </row>
    <row r="16" spans="1:12" ht="138" x14ac:dyDescent="0.3">
      <c r="A16" s="9" t="s">
        <v>2720</v>
      </c>
      <c r="B16" s="31" t="s">
        <v>1661</v>
      </c>
      <c r="C16" s="31" t="s">
        <v>2721</v>
      </c>
      <c r="D16" s="20" t="s">
        <v>3211</v>
      </c>
      <c r="E16" s="7">
        <v>41662</v>
      </c>
      <c r="F16" s="7">
        <v>43472</v>
      </c>
      <c r="G16" s="13"/>
      <c r="H16" s="8">
        <f t="shared" si="0"/>
        <v>44383</v>
      </c>
      <c r="I16" s="11">
        <f t="shared" ca="1" si="3"/>
        <v>-294</v>
      </c>
      <c r="J16" s="9" t="str">
        <f t="shared" ca="1" si="4"/>
        <v>OVERDUE</v>
      </c>
      <c r="K16" s="31"/>
      <c r="L16" s="10"/>
    </row>
    <row r="17" spans="1:11" x14ac:dyDescent="0.3">
      <c r="A17" s="111"/>
    </row>
    <row r="18" spans="1:11" x14ac:dyDescent="0.3">
      <c r="A18" s="111"/>
    </row>
    <row r="19" spans="1:11" x14ac:dyDescent="0.3">
      <c r="A19" s="111"/>
    </row>
    <row r="20" spans="1:11" x14ac:dyDescent="0.3">
      <c r="A20" s="111"/>
      <c r="B20" s="112" t="s">
        <v>2808</v>
      </c>
      <c r="C20" s="113"/>
      <c r="D20" s="117" t="s">
        <v>2807</v>
      </c>
      <c r="H20" s="112" t="s">
        <v>2806</v>
      </c>
      <c r="I20" s="114"/>
    </row>
    <row r="21" spans="1:11" x14ac:dyDescent="0.3">
      <c r="A21" s="111"/>
      <c r="E21" s="115"/>
      <c r="F21" s="115"/>
      <c r="I21" s="115"/>
      <c r="J21" s="115"/>
    </row>
    <row r="22" spans="1:11" x14ac:dyDescent="0.3">
      <c r="A22" s="111"/>
      <c r="C22" s="122" t="str">
        <f>'Aft peak Tank'!C23</f>
        <v>ELBERT F. NUFABLE</v>
      </c>
      <c r="E22" s="149" t="str">
        <f>C22</f>
        <v>ELBERT F. NUFABLE</v>
      </c>
      <c r="F22" s="149"/>
      <c r="G22" s="149"/>
      <c r="I22" s="149" t="s">
        <v>3269</v>
      </c>
      <c r="J22" s="149"/>
      <c r="K22" s="149"/>
    </row>
    <row r="23" spans="1:11" x14ac:dyDescent="0.3">
      <c r="A23" s="111"/>
      <c r="C23" s="116" t="s">
        <v>3230</v>
      </c>
      <c r="E23" s="150" t="s">
        <v>2454</v>
      </c>
      <c r="F23" s="150"/>
      <c r="G23" s="150"/>
      <c r="I23" s="151" t="s">
        <v>2805</v>
      </c>
      <c r="J23" s="151"/>
      <c r="K23" s="151"/>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D00000"/>
  </sheetPr>
  <dimension ref="A1:L23"/>
  <sheetViews>
    <sheetView workbookViewId="0">
      <selection activeCell="I22" sqref="I22:K22"/>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2710</v>
      </c>
      <c r="D3" s="148" t="s">
        <v>8</v>
      </c>
      <c r="E3" s="148"/>
      <c r="F3" s="3" t="s">
        <v>2722</v>
      </c>
    </row>
    <row r="4" spans="1:12" ht="18" customHeight="1" x14ac:dyDescent="0.3">
      <c r="A4" s="147" t="s">
        <v>21</v>
      </c>
      <c r="B4" s="147"/>
      <c r="C4" s="17"/>
      <c r="D4" s="148" t="s">
        <v>9</v>
      </c>
      <c r="E4" s="148"/>
      <c r="F4" s="13"/>
    </row>
    <row r="5" spans="1:12" ht="18" customHeight="1" x14ac:dyDescent="0.3">
      <c r="A5" s="147" t="s">
        <v>22</v>
      </c>
      <c r="B5" s="147"/>
      <c r="C5" s="18"/>
      <c r="D5" s="24"/>
      <c r="E5" s="81"/>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2723</v>
      </c>
      <c r="B8" s="31" t="s">
        <v>1654</v>
      </c>
      <c r="C8" s="31" t="s">
        <v>1833</v>
      </c>
      <c r="D8" s="20" t="s">
        <v>3211</v>
      </c>
      <c r="E8" s="7">
        <v>41662</v>
      </c>
      <c r="F8" s="7">
        <v>43472</v>
      </c>
      <c r="G8" s="13"/>
      <c r="H8" s="8">
        <f t="shared" ref="H8:H16" si="0">DATE(YEAR(F8)+2,MONTH(F8)+6,DAY(F8)-1)</f>
        <v>44383</v>
      </c>
      <c r="I8" s="11">
        <f t="shared" ref="I8:I16" ca="1" si="1">IF(ISBLANK(H8),"",H8-DATE(YEAR(NOW()),MONTH(NOW()),DAY(NOW())))</f>
        <v>-294</v>
      </c>
      <c r="J8" s="9" t="str">
        <f t="shared" ref="J8:J16" ca="1" si="2">IF(I8="","",IF(I8&lt;0,"OVERDUE","NOT DUE"))</f>
        <v>OVERDUE</v>
      </c>
      <c r="K8" s="31"/>
      <c r="L8" s="104" t="s">
        <v>3257</v>
      </c>
    </row>
    <row r="9" spans="1:12" ht="27.6" x14ac:dyDescent="0.3">
      <c r="A9" s="9" t="s">
        <v>2724</v>
      </c>
      <c r="B9" s="31" t="s">
        <v>1655</v>
      </c>
      <c r="C9" s="31" t="s">
        <v>1834</v>
      </c>
      <c r="D9" s="20" t="s">
        <v>3211</v>
      </c>
      <c r="E9" s="7">
        <v>41662</v>
      </c>
      <c r="F9" s="7">
        <v>43472</v>
      </c>
      <c r="G9" s="13"/>
      <c r="H9" s="8">
        <f t="shared" si="0"/>
        <v>44383</v>
      </c>
      <c r="I9" s="11">
        <f t="shared" ca="1" si="1"/>
        <v>-294</v>
      </c>
      <c r="J9" s="9" t="str">
        <f t="shared" ca="1" si="2"/>
        <v>OVERDUE</v>
      </c>
      <c r="K9" s="31"/>
      <c r="L9" s="10"/>
    </row>
    <row r="10" spans="1:12" ht="27.6" x14ac:dyDescent="0.3">
      <c r="A10" s="9" t="s">
        <v>2725</v>
      </c>
      <c r="B10" s="31" t="s">
        <v>1656</v>
      </c>
      <c r="C10" s="31" t="s">
        <v>1834</v>
      </c>
      <c r="D10" s="20" t="s">
        <v>3211</v>
      </c>
      <c r="E10" s="7">
        <v>41662</v>
      </c>
      <c r="F10" s="7">
        <v>43472</v>
      </c>
      <c r="G10" s="13"/>
      <c r="H10" s="8">
        <f t="shared" si="0"/>
        <v>44383</v>
      </c>
      <c r="I10" s="11">
        <f t="shared" ca="1" si="1"/>
        <v>-294</v>
      </c>
      <c r="J10" s="9" t="str">
        <f t="shared" ca="1" si="2"/>
        <v>OVERDUE</v>
      </c>
      <c r="K10" s="31"/>
      <c r="L10" s="34"/>
    </row>
    <row r="11" spans="1:12" ht="27.6" x14ac:dyDescent="0.3">
      <c r="A11" s="9" t="s">
        <v>2726</v>
      </c>
      <c r="B11" s="31" t="s">
        <v>1657</v>
      </c>
      <c r="C11" s="31" t="s">
        <v>1834</v>
      </c>
      <c r="D11" s="20" t="s">
        <v>3211</v>
      </c>
      <c r="E11" s="7">
        <v>41662</v>
      </c>
      <c r="F11" s="7">
        <v>43472</v>
      </c>
      <c r="G11" s="13"/>
      <c r="H11" s="8">
        <f t="shared" si="0"/>
        <v>44383</v>
      </c>
      <c r="I11" s="11">
        <f t="shared" ca="1" si="1"/>
        <v>-294</v>
      </c>
      <c r="J11" s="9" t="str">
        <f t="shared" ca="1" si="2"/>
        <v>OVERDUE</v>
      </c>
      <c r="K11" s="31"/>
      <c r="L11" s="10"/>
    </row>
    <row r="12" spans="1:12" ht="27.6" x14ac:dyDescent="0.3">
      <c r="A12" s="9" t="s">
        <v>2727</v>
      </c>
      <c r="B12" s="31" t="s">
        <v>1658</v>
      </c>
      <c r="C12" s="31" t="s">
        <v>1834</v>
      </c>
      <c r="D12" s="20" t="s">
        <v>3211</v>
      </c>
      <c r="E12" s="7">
        <v>41662</v>
      </c>
      <c r="F12" s="7">
        <v>43472</v>
      </c>
      <c r="G12" s="13"/>
      <c r="H12" s="8">
        <f t="shared" si="0"/>
        <v>44383</v>
      </c>
      <c r="I12" s="11">
        <f t="shared" ca="1" si="1"/>
        <v>-294</v>
      </c>
      <c r="J12" s="9" t="str">
        <f t="shared" ca="1" si="2"/>
        <v>OVERDUE</v>
      </c>
      <c r="K12" s="31"/>
      <c r="L12" s="10"/>
    </row>
    <row r="13" spans="1:12" ht="27.6" x14ac:dyDescent="0.3">
      <c r="A13" s="9" t="s">
        <v>2728</v>
      </c>
      <c r="B13" s="31" t="s">
        <v>1659</v>
      </c>
      <c r="C13" s="31" t="s">
        <v>1834</v>
      </c>
      <c r="D13" s="20" t="s">
        <v>3211</v>
      </c>
      <c r="E13" s="7">
        <v>41662</v>
      </c>
      <c r="F13" s="7">
        <v>43472</v>
      </c>
      <c r="G13" s="13"/>
      <c r="H13" s="8">
        <f t="shared" si="0"/>
        <v>44383</v>
      </c>
      <c r="I13" s="11">
        <f t="shared" ca="1" si="1"/>
        <v>-294</v>
      </c>
      <c r="J13" s="9" t="str">
        <f t="shared" ca="1" si="2"/>
        <v>OVERDUE</v>
      </c>
      <c r="K13" s="31"/>
      <c r="L13" s="10"/>
    </row>
    <row r="14" spans="1:12" ht="27.6" x14ac:dyDescent="0.3">
      <c r="A14" s="9" t="s">
        <v>2729</v>
      </c>
      <c r="B14" s="31" t="s">
        <v>1523</v>
      </c>
      <c r="C14" s="31" t="s">
        <v>1831</v>
      </c>
      <c r="D14" s="20" t="s">
        <v>3211</v>
      </c>
      <c r="E14" s="7">
        <v>41662</v>
      </c>
      <c r="F14" s="7">
        <v>43472</v>
      </c>
      <c r="G14" s="13"/>
      <c r="H14" s="8">
        <f t="shared" si="0"/>
        <v>44383</v>
      </c>
      <c r="I14" s="11">
        <f t="shared" ca="1" si="1"/>
        <v>-294</v>
      </c>
      <c r="J14" s="9" t="str">
        <f t="shared" ca="1" si="2"/>
        <v>OVERDUE</v>
      </c>
      <c r="K14" s="31"/>
      <c r="L14" s="10"/>
    </row>
    <row r="15" spans="1:12" ht="27.6" x14ac:dyDescent="0.3">
      <c r="A15" s="9" t="s">
        <v>2730</v>
      </c>
      <c r="B15" s="31" t="s">
        <v>1660</v>
      </c>
      <c r="C15" s="31" t="s">
        <v>1835</v>
      </c>
      <c r="D15" s="20" t="s">
        <v>3211</v>
      </c>
      <c r="E15" s="7">
        <v>41662</v>
      </c>
      <c r="F15" s="7">
        <v>43472</v>
      </c>
      <c r="G15" s="13"/>
      <c r="H15" s="8">
        <f t="shared" si="0"/>
        <v>44383</v>
      </c>
      <c r="I15" s="11">
        <f t="shared" ca="1" si="1"/>
        <v>-294</v>
      </c>
      <c r="J15" s="9" t="str">
        <f t="shared" ca="1" si="2"/>
        <v>OVERDUE</v>
      </c>
      <c r="K15" s="31"/>
      <c r="L15" s="10"/>
    </row>
    <row r="16" spans="1:12" ht="138" x14ac:dyDescent="0.3">
      <c r="A16" s="9" t="s">
        <v>2731</v>
      </c>
      <c r="B16" s="31" t="s">
        <v>1661</v>
      </c>
      <c r="C16" s="31" t="s">
        <v>2721</v>
      </c>
      <c r="D16" s="20" t="s">
        <v>3211</v>
      </c>
      <c r="E16" s="7">
        <v>41662</v>
      </c>
      <c r="F16" s="7">
        <v>43472</v>
      </c>
      <c r="G16" s="13"/>
      <c r="H16" s="8">
        <f t="shared" si="0"/>
        <v>44383</v>
      </c>
      <c r="I16" s="11">
        <f t="shared" ca="1" si="1"/>
        <v>-294</v>
      </c>
      <c r="J16" s="9" t="str">
        <f t="shared" ca="1" si="2"/>
        <v>OVERDUE</v>
      </c>
      <c r="K16" s="31"/>
      <c r="L16" s="10"/>
    </row>
    <row r="17" spans="1:11" x14ac:dyDescent="0.3">
      <c r="A17" s="111"/>
    </row>
    <row r="18" spans="1:11" x14ac:dyDescent="0.3">
      <c r="A18" s="111"/>
    </row>
    <row r="19" spans="1:11" x14ac:dyDescent="0.3">
      <c r="A19" s="111"/>
    </row>
    <row r="20" spans="1:11" x14ac:dyDescent="0.3">
      <c r="A20" s="111"/>
      <c r="B20" s="112" t="s">
        <v>2808</v>
      </c>
      <c r="C20" s="113"/>
      <c r="D20" s="117" t="s">
        <v>2807</v>
      </c>
      <c r="H20" s="112" t="s">
        <v>2806</v>
      </c>
      <c r="I20" s="114"/>
    </row>
    <row r="21" spans="1:11" x14ac:dyDescent="0.3">
      <c r="A21" s="111"/>
      <c r="E21" s="115"/>
      <c r="F21" s="115"/>
      <c r="I21" s="115"/>
      <c r="J21" s="115"/>
    </row>
    <row r="22" spans="1:11" x14ac:dyDescent="0.3">
      <c r="A22" s="111"/>
      <c r="C22" s="122" t="str">
        <f>'No.1 FO Storage Tank PS'!C22</f>
        <v>ELBERT F. NUFABLE</v>
      </c>
      <c r="E22" s="149" t="str">
        <f>'No.1 FO Storage Tank PS'!C22</f>
        <v>ELBERT F. NUFABLE</v>
      </c>
      <c r="F22" s="149"/>
      <c r="G22" s="149"/>
      <c r="I22" s="149" t="s">
        <v>3269</v>
      </c>
      <c r="J22" s="149"/>
      <c r="K22" s="149"/>
    </row>
    <row r="23" spans="1:11" x14ac:dyDescent="0.3">
      <c r="A23" s="111"/>
      <c r="C23" s="116" t="s">
        <v>3230</v>
      </c>
      <c r="E23" s="150" t="s">
        <v>2454</v>
      </c>
      <c r="F23" s="150"/>
      <c r="G23" s="150"/>
      <c r="I23" s="151" t="s">
        <v>2805</v>
      </c>
      <c r="J23" s="151"/>
      <c r="K23" s="151"/>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91" priority="2" operator="equal">
      <formula>"overdue"</formula>
    </cfRule>
  </conditionalFormatting>
  <conditionalFormatting sqref="J9:J16">
    <cfRule type="cellIs" dxfId="90" priority="1" operator="equal">
      <formula>"overdue"</formula>
    </cfRule>
  </conditionalFormatting>
  <pageMargins left="0.7" right="0.7" top="0.75" bottom="0.75" header="0.3" footer="0.3"/>
  <pageSetup paperSize="9"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D00000"/>
  </sheetPr>
  <dimension ref="A1:L23"/>
  <sheetViews>
    <sheetView workbookViewId="0">
      <selection activeCell="I22" sqref="I22:K22"/>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2710</v>
      </c>
      <c r="D3" s="148" t="s">
        <v>8</v>
      </c>
      <c r="E3" s="148"/>
      <c r="F3" s="3" t="s">
        <v>2732</v>
      </c>
    </row>
    <row r="4" spans="1:12" ht="18" customHeight="1" x14ac:dyDescent="0.3">
      <c r="A4" s="147" t="s">
        <v>21</v>
      </c>
      <c r="B4" s="147"/>
      <c r="C4" s="17"/>
      <c r="D4" s="148" t="s">
        <v>9</v>
      </c>
      <c r="E4" s="148"/>
      <c r="F4" s="13"/>
    </row>
    <row r="5" spans="1:12" ht="18" customHeight="1" x14ac:dyDescent="0.3">
      <c r="A5" s="147" t="s">
        <v>22</v>
      </c>
      <c r="B5" s="147"/>
      <c r="C5" s="18"/>
      <c r="D5" s="24"/>
      <c r="E5" s="81"/>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2733</v>
      </c>
      <c r="B8" s="31" t="s">
        <v>1654</v>
      </c>
      <c r="C8" s="31" t="s">
        <v>1833</v>
      </c>
      <c r="D8" s="20" t="s">
        <v>3211</v>
      </c>
      <c r="E8" s="7">
        <v>41662</v>
      </c>
      <c r="F8" s="7">
        <v>43612</v>
      </c>
      <c r="G8" s="13"/>
      <c r="H8" s="8">
        <f t="shared" ref="H8:H16" si="0">DATE(YEAR(F8)+2,MONTH(F8)+6,DAY(F8)-1)</f>
        <v>44526</v>
      </c>
      <c r="I8" s="11">
        <f t="shared" ref="I8:I16" ca="1" si="1">IF(ISBLANK(H8),"",H8-DATE(YEAR(NOW()),MONTH(NOW()),DAY(NOW())))</f>
        <v>-151</v>
      </c>
      <c r="J8" s="9" t="str">
        <f t="shared" ref="J8:J16" ca="1" si="2">IF(I8="","",IF(I8&lt;0,"OVERDUE","NOT DUE"))</f>
        <v>OVERDUE</v>
      </c>
      <c r="K8" s="31"/>
      <c r="L8" s="104" t="s">
        <v>3257</v>
      </c>
    </row>
    <row r="9" spans="1:12" ht="27.6" x14ac:dyDescent="0.3">
      <c r="A9" s="9" t="s">
        <v>2734</v>
      </c>
      <c r="B9" s="31" t="s">
        <v>1655</v>
      </c>
      <c r="C9" s="31" t="s">
        <v>1834</v>
      </c>
      <c r="D9" s="20" t="s">
        <v>3211</v>
      </c>
      <c r="E9" s="7">
        <v>41662</v>
      </c>
      <c r="F9" s="7">
        <v>43612</v>
      </c>
      <c r="G9" s="13"/>
      <c r="H9" s="8">
        <f t="shared" si="0"/>
        <v>44526</v>
      </c>
      <c r="I9" s="11">
        <f t="shared" ca="1" si="1"/>
        <v>-151</v>
      </c>
      <c r="J9" s="9" t="str">
        <f t="shared" ca="1" si="2"/>
        <v>OVERDUE</v>
      </c>
      <c r="K9" s="31"/>
      <c r="L9" s="10"/>
    </row>
    <row r="10" spans="1:12" ht="27.6" x14ac:dyDescent="0.3">
      <c r="A10" s="9" t="s">
        <v>2735</v>
      </c>
      <c r="B10" s="31" t="s">
        <v>1656</v>
      </c>
      <c r="C10" s="31" t="s">
        <v>1834</v>
      </c>
      <c r="D10" s="20" t="s">
        <v>3211</v>
      </c>
      <c r="E10" s="7">
        <v>41662</v>
      </c>
      <c r="F10" s="7">
        <v>43612</v>
      </c>
      <c r="G10" s="13"/>
      <c r="H10" s="8">
        <f t="shared" si="0"/>
        <v>44526</v>
      </c>
      <c r="I10" s="11">
        <f t="shared" ca="1" si="1"/>
        <v>-151</v>
      </c>
      <c r="J10" s="9" t="str">
        <f t="shared" ca="1" si="2"/>
        <v>OVERDUE</v>
      </c>
      <c r="K10" s="31"/>
      <c r="L10" s="34"/>
    </row>
    <row r="11" spans="1:12" ht="27.6" x14ac:dyDescent="0.3">
      <c r="A11" s="9" t="s">
        <v>2736</v>
      </c>
      <c r="B11" s="31" t="s">
        <v>1657</v>
      </c>
      <c r="C11" s="31" t="s">
        <v>1834</v>
      </c>
      <c r="D11" s="20" t="s">
        <v>3211</v>
      </c>
      <c r="E11" s="7">
        <v>41662</v>
      </c>
      <c r="F11" s="7">
        <v>43612</v>
      </c>
      <c r="G11" s="13"/>
      <c r="H11" s="8">
        <f t="shared" si="0"/>
        <v>44526</v>
      </c>
      <c r="I11" s="11">
        <f t="shared" ca="1" si="1"/>
        <v>-151</v>
      </c>
      <c r="J11" s="9" t="str">
        <f t="shared" ca="1" si="2"/>
        <v>OVERDUE</v>
      </c>
      <c r="K11" s="31"/>
      <c r="L11" s="10"/>
    </row>
    <row r="12" spans="1:12" ht="27.6" x14ac:dyDescent="0.3">
      <c r="A12" s="9" t="s">
        <v>2737</v>
      </c>
      <c r="B12" s="31" t="s">
        <v>1658</v>
      </c>
      <c r="C12" s="31" t="s">
        <v>1834</v>
      </c>
      <c r="D12" s="20" t="s">
        <v>3211</v>
      </c>
      <c r="E12" s="7">
        <v>41662</v>
      </c>
      <c r="F12" s="7">
        <v>43612</v>
      </c>
      <c r="G12" s="13"/>
      <c r="H12" s="8">
        <f t="shared" si="0"/>
        <v>44526</v>
      </c>
      <c r="I12" s="11">
        <f t="shared" ca="1" si="1"/>
        <v>-151</v>
      </c>
      <c r="J12" s="9" t="str">
        <f t="shared" ca="1" si="2"/>
        <v>OVERDUE</v>
      </c>
      <c r="K12" s="31"/>
      <c r="L12" s="10"/>
    </row>
    <row r="13" spans="1:12" ht="27.6" x14ac:dyDescent="0.3">
      <c r="A13" s="9" t="s">
        <v>2738</v>
      </c>
      <c r="B13" s="31" t="s">
        <v>1659</v>
      </c>
      <c r="C13" s="31" t="s">
        <v>1834</v>
      </c>
      <c r="D13" s="20" t="s">
        <v>3211</v>
      </c>
      <c r="E13" s="7">
        <v>41662</v>
      </c>
      <c r="F13" s="7">
        <v>43612</v>
      </c>
      <c r="G13" s="13"/>
      <c r="H13" s="8">
        <f t="shared" si="0"/>
        <v>44526</v>
      </c>
      <c r="I13" s="11">
        <f t="shared" ca="1" si="1"/>
        <v>-151</v>
      </c>
      <c r="J13" s="9" t="str">
        <f t="shared" ca="1" si="2"/>
        <v>OVERDUE</v>
      </c>
      <c r="K13" s="31"/>
      <c r="L13" s="10"/>
    </row>
    <row r="14" spans="1:12" ht="27.6" x14ac:dyDescent="0.3">
      <c r="A14" s="9" t="s">
        <v>2739</v>
      </c>
      <c r="B14" s="31" t="s">
        <v>1523</v>
      </c>
      <c r="C14" s="31" t="s">
        <v>1831</v>
      </c>
      <c r="D14" s="20" t="s">
        <v>3211</v>
      </c>
      <c r="E14" s="7">
        <v>41662</v>
      </c>
      <c r="F14" s="7">
        <v>43612</v>
      </c>
      <c r="G14" s="13"/>
      <c r="H14" s="8">
        <f t="shared" si="0"/>
        <v>44526</v>
      </c>
      <c r="I14" s="11">
        <f t="shared" ca="1" si="1"/>
        <v>-151</v>
      </c>
      <c r="J14" s="9" t="str">
        <f t="shared" ca="1" si="2"/>
        <v>OVERDUE</v>
      </c>
      <c r="K14" s="31"/>
      <c r="L14" s="10"/>
    </row>
    <row r="15" spans="1:12" ht="27.6" x14ac:dyDescent="0.3">
      <c r="A15" s="9" t="s">
        <v>2740</v>
      </c>
      <c r="B15" s="31" t="s">
        <v>1660</v>
      </c>
      <c r="C15" s="31" t="s">
        <v>1835</v>
      </c>
      <c r="D15" s="20" t="s">
        <v>3211</v>
      </c>
      <c r="E15" s="7">
        <v>41662</v>
      </c>
      <c r="F15" s="7">
        <v>43612</v>
      </c>
      <c r="G15" s="13"/>
      <c r="H15" s="8">
        <f t="shared" si="0"/>
        <v>44526</v>
      </c>
      <c r="I15" s="11">
        <f t="shared" ca="1" si="1"/>
        <v>-151</v>
      </c>
      <c r="J15" s="9" t="str">
        <f t="shared" ca="1" si="2"/>
        <v>OVERDUE</v>
      </c>
      <c r="K15" s="31"/>
      <c r="L15" s="10"/>
    </row>
    <row r="16" spans="1:12" ht="138" x14ac:dyDescent="0.3">
      <c r="A16" s="9" t="s">
        <v>2741</v>
      </c>
      <c r="B16" s="31" t="s">
        <v>1661</v>
      </c>
      <c r="C16" s="31" t="s">
        <v>2721</v>
      </c>
      <c r="D16" s="20" t="s">
        <v>3211</v>
      </c>
      <c r="E16" s="7">
        <v>41662</v>
      </c>
      <c r="F16" s="7">
        <v>43612</v>
      </c>
      <c r="G16" s="13"/>
      <c r="H16" s="8">
        <f t="shared" si="0"/>
        <v>44526</v>
      </c>
      <c r="I16" s="11">
        <f t="shared" ca="1" si="1"/>
        <v>-151</v>
      </c>
      <c r="J16" s="9" t="str">
        <f t="shared" ca="1" si="2"/>
        <v>OVERDUE</v>
      </c>
      <c r="K16" s="31"/>
      <c r="L16" s="10"/>
    </row>
    <row r="17" spans="1:11" x14ac:dyDescent="0.3">
      <c r="A17" s="111"/>
    </row>
    <row r="18" spans="1:11" x14ac:dyDescent="0.3">
      <c r="A18" s="111"/>
    </row>
    <row r="19" spans="1:11" x14ac:dyDescent="0.3">
      <c r="A19" s="111"/>
    </row>
    <row r="20" spans="1:11" x14ac:dyDescent="0.3">
      <c r="A20" s="111"/>
      <c r="B20" s="112" t="s">
        <v>2808</v>
      </c>
      <c r="C20" s="113"/>
      <c r="D20" s="117" t="s">
        <v>2807</v>
      </c>
      <c r="H20" s="112" t="s">
        <v>2806</v>
      </c>
      <c r="I20" s="114"/>
    </row>
    <row r="21" spans="1:11" x14ac:dyDescent="0.3">
      <c r="A21" s="111"/>
      <c r="E21" s="115"/>
      <c r="F21" s="115"/>
      <c r="I21" s="115"/>
      <c r="J21" s="115"/>
    </row>
    <row r="22" spans="1:11" x14ac:dyDescent="0.3">
      <c r="A22" s="111"/>
      <c r="C22" s="122" t="str">
        <f>'No.1 FO Storage Tank SS'!C22</f>
        <v>ELBERT F. NUFABLE</v>
      </c>
      <c r="E22" s="149" t="str">
        <f>C22</f>
        <v>ELBERT F. NUFABLE</v>
      </c>
      <c r="F22" s="149"/>
      <c r="G22" s="149"/>
      <c r="I22" s="149" t="s">
        <v>3269</v>
      </c>
      <c r="J22" s="149"/>
      <c r="K22" s="149"/>
    </row>
    <row r="23" spans="1:11" x14ac:dyDescent="0.3">
      <c r="A23" s="111"/>
      <c r="C23" s="116" t="s">
        <v>3230</v>
      </c>
      <c r="E23" s="150" t="s">
        <v>2454</v>
      </c>
      <c r="F23" s="150"/>
      <c r="G23" s="150"/>
      <c r="I23" s="151" t="s">
        <v>2805</v>
      </c>
      <c r="J23" s="151"/>
      <c r="K23" s="151"/>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89" priority="2" operator="equal">
      <formula>"overdue"</formula>
    </cfRule>
  </conditionalFormatting>
  <conditionalFormatting sqref="J9:J16">
    <cfRule type="cellIs" dxfId="88" priority="1" operator="equal">
      <formula>"overdue"</formula>
    </cfRule>
  </conditionalFormatting>
  <pageMargins left="0.7" right="0.7" top="0.75" bottom="0.75" header="0.3" footer="0.3"/>
  <pageSetup paperSize="9"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D00000"/>
  </sheetPr>
  <dimension ref="A1:L23"/>
  <sheetViews>
    <sheetView topLeftCell="A7" workbookViewId="0">
      <selection activeCell="I22" sqref="I22:K22"/>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2710</v>
      </c>
      <c r="D3" s="148" t="s">
        <v>8</v>
      </c>
      <c r="E3" s="148"/>
      <c r="F3" s="3" t="s">
        <v>2751</v>
      </c>
    </row>
    <row r="4" spans="1:12" ht="18" customHeight="1" x14ac:dyDescent="0.3">
      <c r="A4" s="147" t="s">
        <v>21</v>
      </c>
      <c r="B4" s="147"/>
      <c r="C4" s="17"/>
      <c r="D4" s="148" t="s">
        <v>9</v>
      </c>
      <c r="E4" s="148"/>
      <c r="F4" s="13"/>
    </row>
    <row r="5" spans="1:12" ht="18" customHeight="1" x14ac:dyDescent="0.3">
      <c r="A5" s="147" t="s">
        <v>22</v>
      </c>
      <c r="B5" s="147"/>
      <c r="C5" s="18"/>
      <c r="D5" s="24"/>
      <c r="E5" s="81"/>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2742</v>
      </c>
      <c r="B8" s="31" t="s">
        <v>1654</v>
      </c>
      <c r="C8" s="31" t="s">
        <v>1833</v>
      </c>
      <c r="D8" s="20" t="s">
        <v>3211</v>
      </c>
      <c r="E8" s="7">
        <v>41662</v>
      </c>
      <c r="F8" s="7">
        <v>43613</v>
      </c>
      <c r="G8" s="13"/>
      <c r="H8" s="8">
        <f t="shared" ref="H8:H16" si="0">DATE(YEAR(F8)+2,MONTH(F8)+6,DAY(F8)-1)</f>
        <v>44527</v>
      </c>
      <c r="I8" s="11">
        <f t="shared" ref="I8:I16" ca="1" si="1">IF(ISBLANK(H8),"",H8-DATE(YEAR(NOW()),MONTH(NOW()),DAY(NOW())))</f>
        <v>-150</v>
      </c>
      <c r="J8" s="9" t="str">
        <f t="shared" ref="J8:J16" ca="1" si="2">IF(I8="","",IF(I8&lt;0,"OVERDUE","NOT DUE"))</f>
        <v>OVERDUE</v>
      </c>
      <c r="K8" s="31"/>
      <c r="L8" s="104" t="s">
        <v>3257</v>
      </c>
    </row>
    <row r="9" spans="1:12" ht="27.6" x14ac:dyDescent="0.3">
      <c r="A9" s="9" t="s">
        <v>2743</v>
      </c>
      <c r="B9" s="31" t="s">
        <v>1655</v>
      </c>
      <c r="C9" s="31" t="s">
        <v>1834</v>
      </c>
      <c r="D9" s="20" t="s">
        <v>3211</v>
      </c>
      <c r="E9" s="7">
        <v>41662</v>
      </c>
      <c r="F9" s="7">
        <v>43613</v>
      </c>
      <c r="G9" s="13"/>
      <c r="H9" s="8">
        <f t="shared" si="0"/>
        <v>44527</v>
      </c>
      <c r="I9" s="11">
        <f t="shared" ca="1" si="1"/>
        <v>-150</v>
      </c>
      <c r="J9" s="9" t="str">
        <f t="shared" ca="1" si="2"/>
        <v>OVERDUE</v>
      </c>
      <c r="K9" s="31"/>
      <c r="L9" s="10"/>
    </row>
    <row r="10" spans="1:12" ht="27.6" x14ac:dyDescent="0.3">
      <c r="A10" s="9" t="s">
        <v>2744</v>
      </c>
      <c r="B10" s="31" t="s">
        <v>1656</v>
      </c>
      <c r="C10" s="31" t="s">
        <v>1834</v>
      </c>
      <c r="D10" s="20" t="s">
        <v>3211</v>
      </c>
      <c r="E10" s="7">
        <v>41662</v>
      </c>
      <c r="F10" s="7">
        <v>43613</v>
      </c>
      <c r="G10" s="13"/>
      <c r="H10" s="8">
        <f t="shared" si="0"/>
        <v>44527</v>
      </c>
      <c r="I10" s="11">
        <f t="shared" ca="1" si="1"/>
        <v>-150</v>
      </c>
      <c r="J10" s="9" t="str">
        <f t="shared" ca="1" si="2"/>
        <v>OVERDUE</v>
      </c>
      <c r="K10" s="31"/>
      <c r="L10" s="34"/>
    </row>
    <row r="11" spans="1:12" ht="27.6" x14ac:dyDescent="0.3">
      <c r="A11" s="9" t="s">
        <v>2745</v>
      </c>
      <c r="B11" s="31" t="s">
        <v>1657</v>
      </c>
      <c r="C11" s="31" t="s">
        <v>1834</v>
      </c>
      <c r="D11" s="20" t="s">
        <v>3211</v>
      </c>
      <c r="E11" s="7">
        <v>41662</v>
      </c>
      <c r="F11" s="7">
        <v>43613</v>
      </c>
      <c r="G11" s="13"/>
      <c r="H11" s="8">
        <f t="shared" si="0"/>
        <v>44527</v>
      </c>
      <c r="I11" s="11">
        <f t="shared" ca="1" si="1"/>
        <v>-150</v>
      </c>
      <c r="J11" s="9" t="str">
        <f t="shared" ca="1" si="2"/>
        <v>OVERDUE</v>
      </c>
      <c r="K11" s="31"/>
      <c r="L11" s="10"/>
    </row>
    <row r="12" spans="1:12" ht="27.6" x14ac:dyDescent="0.3">
      <c r="A12" s="9" t="s">
        <v>2746</v>
      </c>
      <c r="B12" s="31" t="s">
        <v>1658</v>
      </c>
      <c r="C12" s="31" t="s">
        <v>1834</v>
      </c>
      <c r="D12" s="20" t="s">
        <v>3211</v>
      </c>
      <c r="E12" s="7">
        <v>41662</v>
      </c>
      <c r="F12" s="7">
        <v>43613</v>
      </c>
      <c r="G12" s="13"/>
      <c r="H12" s="8">
        <f t="shared" si="0"/>
        <v>44527</v>
      </c>
      <c r="I12" s="11">
        <f t="shared" ca="1" si="1"/>
        <v>-150</v>
      </c>
      <c r="J12" s="9" t="str">
        <f t="shared" ca="1" si="2"/>
        <v>OVERDUE</v>
      </c>
      <c r="K12" s="31"/>
      <c r="L12" s="10"/>
    </row>
    <row r="13" spans="1:12" ht="27.6" x14ac:dyDescent="0.3">
      <c r="A13" s="9" t="s">
        <v>2747</v>
      </c>
      <c r="B13" s="31" t="s">
        <v>1659</v>
      </c>
      <c r="C13" s="31" t="s">
        <v>1834</v>
      </c>
      <c r="D13" s="20" t="s">
        <v>3211</v>
      </c>
      <c r="E13" s="7">
        <v>41662</v>
      </c>
      <c r="F13" s="7">
        <v>43613</v>
      </c>
      <c r="G13" s="13"/>
      <c r="H13" s="8">
        <f t="shared" si="0"/>
        <v>44527</v>
      </c>
      <c r="I13" s="11">
        <f t="shared" ca="1" si="1"/>
        <v>-150</v>
      </c>
      <c r="J13" s="9" t="str">
        <f t="shared" ca="1" si="2"/>
        <v>OVERDUE</v>
      </c>
      <c r="K13" s="31"/>
      <c r="L13" s="10"/>
    </row>
    <row r="14" spans="1:12" ht="27.6" x14ac:dyDescent="0.3">
      <c r="A14" s="9" t="s">
        <v>2748</v>
      </c>
      <c r="B14" s="31" t="s">
        <v>1523</v>
      </c>
      <c r="C14" s="31" t="s">
        <v>1831</v>
      </c>
      <c r="D14" s="20" t="s">
        <v>3211</v>
      </c>
      <c r="E14" s="7">
        <v>41662</v>
      </c>
      <c r="F14" s="7">
        <v>43613</v>
      </c>
      <c r="G14" s="13"/>
      <c r="H14" s="8">
        <f t="shared" si="0"/>
        <v>44527</v>
      </c>
      <c r="I14" s="11">
        <f t="shared" ca="1" si="1"/>
        <v>-150</v>
      </c>
      <c r="J14" s="9" t="str">
        <f t="shared" ca="1" si="2"/>
        <v>OVERDUE</v>
      </c>
      <c r="K14" s="31"/>
      <c r="L14" s="10"/>
    </row>
    <row r="15" spans="1:12" ht="27.6" x14ac:dyDescent="0.3">
      <c r="A15" s="9" t="s">
        <v>2749</v>
      </c>
      <c r="B15" s="31" t="s">
        <v>1660</v>
      </c>
      <c r="C15" s="31" t="s">
        <v>1835</v>
      </c>
      <c r="D15" s="20" t="s">
        <v>3211</v>
      </c>
      <c r="E15" s="7">
        <v>41662</v>
      </c>
      <c r="F15" s="7">
        <v>43613</v>
      </c>
      <c r="G15" s="13"/>
      <c r="H15" s="8">
        <f t="shared" si="0"/>
        <v>44527</v>
      </c>
      <c r="I15" s="11">
        <f t="shared" ca="1" si="1"/>
        <v>-150</v>
      </c>
      <c r="J15" s="9" t="str">
        <f t="shared" ca="1" si="2"/>
        <v>OVERDUE</v>
      </c>
      <c r="K15" s="31"/>
      <c r="L15" s="10"/>
    </row>
    <row r="16" spans="1:12" ht="138" x14ac:dyDescent="0.3">
      <c r="A16" s="9" t="s">
        <v>2750</v>
      </c>
      <c r="B16" s="31" t="s">
        <v>1661</v>
      </c>
      <c r="C16" s="31" t="s">
        <v>2721</v>
      </c>
      <c r="D16" s="20" t="s">
        <v>3211</v>
      </c>
      <c r="E16" s="7">
        <v>41662</v>
      </c>
      <c r="F16" s="7">
        <v>43613</v>
      </c>
      <c r="G16" s="13"/>
      <c r="H16" s="8">
        <f t="shared" si="0"/>
        <v>44527</v>
      </c>
      <c r="I16" s="11">
        <f t="shared" ca="1" si="1"/>
        <v>-150</v>
      </c>
      <c r="J16" s="9" t="str">
        <f t="shared" ca="1" si="2"/>
        <v>OVERDUE</v>
      </c>
      <c r="K16" s="31"/>
      <c r="L16" s="10"/>
    </row>
    <row r="17" spans="1:11" x14ac:dyDescent="0.3">
      <c r="A17" s="111"/>
    </row>
    <row r="18" spans="1:11" x14ac:dyDescent="0.3">
      <c r="A18" s="111"/>
    </row>
    <row r="19" spans="1:11" x14ac:dyDescent="0.3">
      <c r="A19" s="111"/>
    </row>
    <row r="20" spans="1:11" x14ac:dyDescent="0.3">
      <c r="A20" s="111"/>
      <c r="B20" s="112" t="s">
        <v>2808</v>
      </c>
      <c r="C20" s="113"/>
      <c r="D20" s="117" t="s">
        <v>2807</v>
      </c>
      <c r="H20" s="112" t="s">
        <v>2806</v>
      </c>
      <c r="I20" s="114"/>
    </row>
    <row r="21" spans="1:11" x14ac:dyDescent="0.3">
      <c r="A21" s="111"/>
      <c r="E21" s="115"/>
      <c r="F21" s="115"/>
      <c r="I21" s="115"/>
      <c r="J21" s="115"/>
    </row>
    <row r="22" spans="1:11" x14ac:dyDescent="0.3">
      <c r="A22" s="111"/>
      <c r="C22" s="122" t="str">
        <f>'No.2 FO Storage Tank PS'!C22</f>
        <v>ELBERT F. NUFABLE</v>
      </c>
      <c r="E22" s="149" t="str">
        <f>C22</f>
        <v>ELBERT F. NUFABLE</v>
      </c>
      <c r="F22" s="149"/>
      <c r="G22" s="149"/>
      <c r="I22" s="149" t="s">
        <v>3269</v>
      </c>
      <c r="J22" s="149"/>
      <c r="K22" s="149"/>
    </row>
    <row r="23" spans="1:11" x14ac:dyDescent="0.3">
      <c r="A23" s="111"/>
      <c r="C23" s="116" t="s">
        <v>3230</v>
      </c>
      <c r="E23" s="150" t="s">
        <v>2454</v>
      </c>
      <c r="F23" s="150"/>
      <c r="G23" s="150"/>
      <c r="I23" s="151" t="s">
        <v>2805</v>
      </c>
      <c r="J23" s="151"/>
      <c r="K23" s="151"/>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87" priority="2" operator="equal">
      <formula>"overdue"</formula>
    </cfRule>
  </conditionalFormatting>
  <conditionalFormatting sqref="J9:J16">
    <cfRule type="cellIs" dxfId="86" priority="1" operator="equal">
      <formula>"overdue"</formula>
    </cfRule>
  </conditionalFormatting>
  <pageMargins left="0.7" right="0.7" top="0.75" bottom="0.75" header="0.3" footer="0.3"/>
  <pageSetup paperSize="9"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D00000"/>
  </sheetPr>
  <dimension ref="A1:L23"/>
  <sheetViews>
    <sheetView topLeftCell="B10" workbookViewId="0">
      <selection activeCell="I22" sqref="I22:K22"/>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2710</v>
      </c>
      <c r="D3" s="148" t="s">
        <v>8</v>
      </c>
      <c r="E3" s="148"/>
      <c r="F3" s="3" t="s">
        <v>2752</v>
      </c>
    </row>
    <row r="4" spans="1:12" ht="18" customHeight="1" x14ac:dyDescent="0.3">
      <c r="A4" s="147" t="s">
        <v>21</v>
      </c>
      <c r="B4" s="147"/>
      <c r="C4" s="17"/>
      <c r="D4" s="148" t="s">
        <v>9</v>
      </c>
      <c r="E4" s="148"/>
      <c r="F4" s="13"/>
    </row>
    <row r="5" spans="1:12" ht="18" customHeight="1" x14ac:dyDescent="0.3">
      <c r="A5" s="147" t="s">
        <v>22</v>
      </c>
      <c r="B5" s="147"/>
      <c r="C5" s="18"/>
      <c r="D5" s="24"/>
      <c r="E5" s="81"/>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2753</v>
      </c>
      <c r="B8" s="31" t="s">
        <v>1654</v>
      </c>
      <c r="C8" s="31" t="s">
        <v>1833</v>
      </c>
      <c r="D8" s="20" t="s">
        <v>3211</v>
      </c>
      <c r="E8" s="7">
        <v>41662</v>
      </c>
      <c r="F8" s="7">
        <v>43472</v>
      </c>
      <c r="G8" s="13"/>
      <c r="H8" s="8">
        <f t="shared" ref="H8:H16" si="0">DATE(YEAR(F8)+2,MONTH(F8)+6,DAY(F8)-1)</f>
        <v>44383</v>
      </c>
      <c r="I8" s="11">
        <f t="shared" ref="I8:I16" ca="1" si="1">IF(ISBLANK(H8),"",H8-DATE(YEAR(NOW()),MONTH(NOW()),DAY(NOW())))</f>
        <v>-294</v>
      </c>
      <c r="J8" s="9" t="str">
        <f t="shared" ref="J8:J16" ca="1" si="2">IF(I8="","",IF(I8&lt;0,"OVERDUE","NOT DUE"))</f>
        <v>OVERDUE</v>
      </c>
      <c r="K8" s="31"/>
      <c r="L8" s="104" t="s">
        <v>3257</v>
      </c>
    </row>
    <row r="9" spans="1:12" ht="27.6" x14ac:dyDescent="0.3">
      <c r="A9" s="9" t="s">
        <v>2754</v>
      </c>
      <c r="B9" s="31" t="s">
        <v>1655</v>
      </c>
      <c r="C9" s="31" t="s">
        <v>1834</v>
      </c>
      <c r="D9" s="20" t="s">
        <v>3211</v>
      </c>
      <c r="E9" s="7">
        <v>41662</v>
      </c>
      <c r="F9" s="7">
        <v>43472</v>
      </c>
      <c r="G9" s="13"/>
      <c r="H9" s="8">
        <f t="shared" si="0"/>
        <v>44383</v>
      </c>
      <c r="I9" s="11">
        <f t="shared" ca="1" si="1"/>
        <v>-294</v>
      </c>
      <c r="J9" s="9" t="str">
        <f t="shared" ca="1" si="2"/>
        <v>OVERDUE</v>
      </c>
      <c r="K9" s="31"/>
      <c r="L9" s="10"/>
    </row>
    <row r="10" spans="1:12" ht="27.6" x14ac:dyDescent="0.3">
      <c r="A10" s="9" t="s">
        <v>2755</v>
      </c>
      <c r="B10" s="31" t="s">
        <v>1656</v>
      </c>
      <c r="C10" s="31" t="s">
        <v>1834</v>
      </c>
      <c r="D10" s="20" t="s">
        <v>3211</v>
      </c>
      <c r="E10" s="7">
        <v>41662</v>
      </c>
      <c r="F10" s="7">
        <v>43472</v>
      </c>
      <c r="G10" s="13"/>
      <c r="H10" s="8">
        <f t="shared" si="0"/>
        <v>44383</v>
      </c>
      <c r="I10" s="11">
        <f t="shared" ca="1" si="1"/>
        <v>-294</v>
      </c>
      <c r="J10" s="9" t="str">
        <f t="shared" ca="1" si="2"/>
        <v>OVERDUE</v>
      </c>
      <c r="K10" s="31"/>
      <c r="L10" s="34"/>
    </row>
    <row r="11" spans="1:12" ht="27.6" x14ac:dyDescent="0.3">
      <c r="A11" s="9" t="s">
        <v>2756</v>
      </c>
      <c r="B11" s="31" t="s">
        <v>1657</v>
      </c>
      <c r="C11" s="31" t="s">
        <v>1834</v>
      </c>
      <c r="D11" s="20" t="s">
        <v>3211</v>
      </c>
      <c r="E11" s="7">
        <v>41662</v>
      </c>
      <c r="F11" s="7">
        <v>43472</v>
      </c>
      <c r="G11" s="13"/>
      <c r="H11" s="8">
        <f t="shared" si="0"/>
        <v>44383</v>
      </c>
      <c r="I11" s="11">
        <f t="shared" ca="1" si="1"/>
        <v>-294</v>
      </c>
      <c r="J11" s="9" t="str">
        <f t="shared" ca="1" si="2"/>
        <v>OVERDUE</v>
      </c>
      <c r="K11" s="31"/>
      <c r="L11" s="10"/>
    </row>
    <row r="12" spans="1:12" ht="27.6" x14ac:dyDescent="0.3">
      <c r="A12" s="9" t="s">
        <v>2757</v>
      </c>
      <c r="B12" s="31" t="s">
        <v>1658</v>
      </c>
      <c r="C12" s="31" t="s">
        <v>1834</v>
      </c>
      <c r="D12" s="20" t="s">
        <v>3211</v>
      </c>
      <c r="E12" s="7">
        <v>41662</v>
      </c>
      <c r="F12" s="7">
        <v>43472</v>
      </c>
      <c r="G12" s="13"/>
      <c r="H12" s="8">
        <f t="shared" si="0"/>
        <v>44383</v>
      </c>
      <c r="I12" s="11">
        <f t="shared" ca="1" si="1"/>
        <v>-294</v>
      </c>
      <c r="J12" s="9" t="str">
        <f t="shared" ca="1" si="2"/>
        <v>OVERDUE</v>
      </c>
      <c r="K12" s="31"/>
      <c r="L12" s="10"/>
    </row>
    <row r="13" spans="1:12" ht="27.6" x14ac:dyDescent="0.3">
      <c r="A13" s="9" t="s">
        <v>2758</v>
      </c>
      <c r="B13" s="31" t="s">
        <v>1659</v>
      </c>
      <c r="C13" s="31" t="s">
        <v>1834</v>
      </c>
      <c r="D13" s="20" t="s">
        <v>3211</v>
      </c>
      <c r="E13" s="7">
        <v>41662</v>
      </c>
      <c r="F13" s="7">
        <v>43472</v>
      </c>
      <c r="G13" s="13"/>
      <c r="H13" s="8">
        <f t="shared" si="0"/>
        <v>44383</v>
      </c>
      <c r="I13" s="11">
        <f t="shared" ca="1" si="1"/>
        <v>-294</v>
      </c>
      <c r="J13" s="9" t="str">
        <f t="shared" ca="1" si="2"/>
        <v>OVERDUE</v>
      </c>
      <c r="K13" s="31"/>
      <c r="L13" s="10"/>
    </row>
    <row r="14" spans="1:12" ht="27.6" x14ac:dyDescent="0.3">
      <c r="A14" s="9" t="s">
        <v>2759</v>
      </c>
      <c r="B14" s="31" t="s">
        <v>1523</v>
      </c>
      <c r="C14" s="31" t="s">
        <v>1831</v>
      </c>
      <c r="D14" s="20" t="s">
        <v>3211</v>
      </c>
      <c r="E14" s="7">
        <v>41662</v>
      </c>
      <c r="F14" s="7">
        <v>43472</v>
      </c>
      <c r="G14" s="13"/>
      <c r="H14" s="8">
        <f t="shared" si="0"/>
        <v>44383</v>
      </c>
      <c r="I14" s="11">
        <f t="shared" ca="1" si="1"/>
        <v>-294</v>
      </c>
      <c r="J14" s="9" t="str">
        <f t="shared" ca="1" si="2"/>
        <v>OVERDUE</v>
      </c>
      <c r="K14" s="31"/>
      <c r="L14" s="10"/>
    </row>
    <row r="15" spans="1:12" ht="27.6" x14ac:dyDescent="0.3">
      <c r="A15" s="9" t="s">
        <v>2760</v>
      </c>
      <c r="B15" s="31" t="s">
        <v>1660</v>
      </c>
      <c r="C15" s="31" t="s">
        <v>1835</v>
      </c>
      <c r="D15" s="20" t="s">
        <v>3211</v>
      </c>
      <c r="E15" s="7">
        <v>41662</v>
      </c>
      <c r="F15" s="7">
        <v>43472</v>
      </c>
      <c r="G15" s="13"/>
      <c r="H15" s="8">
        <f t="shared" si="0"/>
        <v>44383</v>
      </c>
      <c r="I15" s="11">
        <f t="shared" ca="1" si="1"/>
        <v>-294</v>
      </c>
      <c r="J15" s="9" t="str">
        <f t="shared" ca="1" si="2"/>
        <v>OVERDUE</v>
      </c>
      <c r="K15" s="31"/>
      <c r="L15" s="10"/>
    </row>
    <row r="16" spans="1:12" ht="138" x14ac:dyDescent="0.3">
      <c r="A16" s="9" t="s">
        <v>2761</v>
      </c>
      <c r="B16" s="31" t="s">
        <v>1661</v>
      </c>
      <c r="C16" s="31" t="s">
        <v>2721</v>
      </c>
      <c r="D16" s="20" t="s">
        <v>3211</v>
      </c>
      <c r="E16" s="7">
        <v>41662</v>
      </c>
      <c r="F16" s="7">
        <v>43472</v>
      </c>
      <c r="G16" s="13"/>
      <c r="H16" s="8">
        <f t="shared" si="0"/>
        <v>44383</v>
      </c>
      <c r="I16" s="11">
        <f t="shared" ca="1" si="1"/>
        <v>-294</v>
      </c>
      <c r="J16" s="9" t="str">
        <f t="shared" ca="1" si="2"/>
        <v>OVERDUE</v>
      </c>
      <c r="K16" s="31"/>
      <c r="L16" s="10"/>
    </row>
    <row r="17" spans="1:11" x14ac:dyDescent="0.3">
      <c r="A17" s="111"/>
    </row>
    <row r="18" spans="1:11" x14ac:dyDescent="0.3">
      <c r="A18" s="111"/>
    </row>
    <row r="19" spans="1:11" x14ac:dyDescent="0.3">
      <c r="A19" s="111"/>
    </row>
    <row r="20" spans="1:11" x14ac:dyDescent="0.3">
      <c r="A20" s="111"/>
      <c r="B20" s="112" t="s">
        <v>2808</v>
      </c>
      <c r="C20" s="113"/>
      <c r="D20" s="117" t="s">
        <v>2807</v>
      </c>
      <c r="H20" s="112" t="s">
        <v>2806</v>
      </c>
      <c r="I20" s="114"/>
    </row>
    <row r="21" spans="1:11" x14ac:dyDescent="0.3">
      <c r="A21" s="111"/>
      <c r="E21" s="115"/>
      <c r="F21" s="115"/>
      <c r="I21" s="115"/>
      <c r="J21" s="115"/>
    </row>
    <row r="22" spans="1:11" x14ac:dyDescent="0.3">
      <c r="A22" s="111"/>
      <c r="C22" s="122" t="str">
        <f>'No.2 FO Storage Tank SS'!C22</f>
        <v>ELBERT F. NUFABLE</v>
      </c>
      <c r="E22" s="149" t="str">
        <f>C22</f>
        <v>ELBERT F. NUFABLE</v>
      </c>
      <c r="F22" s="149"/>
      <c r="G22" s="149"/>
      <c r="I22" s="149" t="s">
        <v>3269</v>
      </c>
      <c r="J22" s="149"/>
      <c r="K22" s="149"/>
    </row>
    <row r="23" spans="1:11" x14ac:dyDescent="0.3">
      <c r="A23" s="111"/>
      <c r="C23" s="116" t="s">
        <v>3230</v>
      </c>
      <c r="E23" s="150" t="s">
        <v>2454</v>
      </c>
      <c r="F23" s="150"/>
      <c r="G23" s="150"/>
      <c r="I23" s="151" t="s">
        <v>2805</v>
      </c>
      <c r="J23" s="151"/>
      <c r="K23" s="151"/>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85" priority="2" operator="equal">
      <formula>"overdue"</formula>
    </cfRule>
  </conditionalFormatting>
  <conditionalFormatting sqref="J9:J16">
    <cfRule type="cellIs" dxfId="84" priority="1" operator="equal">
      <formula>"overdue"</formula>
    </cfRule>
  </conditionalFormatting>
  <pageMargins left="0.7" right="0.7" top="0.75" bottom="0.75" header="0.3" footer="0.3"/>
  <pageSetup paperSize="9"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D00000"/>
  </sheetPr>
  <dimension ref="A1:L23"/>
  <sheetViews>
    <sheetView topLeftCell="A7" workbookViewId="0">
      <selection activeCell="I22" sqref="I22:K22"/>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2710</v>
      </c>
      <c r="D3" s="148" t="s">
        <v>8</v>
      </c>
      <c r="E3" s="148"/>
      <c r="F3" s="3" t="s">
        <v>2762</v>
      </c>
    </row>
    <row r="4" spans="1:12" ht="18" customHeight="1" x14ac:dyDescent="0.3">
      <c r="A4" s="147" t="s">
        <v>21</v>
      </c>
      <c r="B4" s="147"/>
      <c r="C4" s="17"/>
      <c r="D4" s="148" t="s">
        <v>9</v>
      </c>
      <c r="E4" s="148"/>
      <c r="F4" s="13"/>
    </row>
    <row r="5" spans="1:12" ht="18" customHeight="1" x14ac:dyDescent="0.3">
      <c r="A5" s="147" t="s">
        <v>22</v>
      </c>
      <c r="B5" s="147"/>
      <c r="C5" s="18"/>
      <c r="D5" s="24"/>
      <c r="E5" s="81"/>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2763</v>
      </c>
      <c r="B8" s="31" t="s">
        <v>1654</v>
      </c>
      <c r="C8" s="31" t="s">
        <v>1833</v>
      </c>
      <c r="D8" s="20" t="s">
        <v>3211</v>
      </c>
      <c r="E8" s="7">
        <v>41662</v>
      </c>
      <c r="F8" s="7">
        <v>43472</v>
      </c>
      <c r="G8" s="13"/>
      <c r="H8" s="8">
        <f t="shared" ref="H8:H16" si="0">DATE(YEAR(F8)+2,MONTH(F8)+6,DAY(F8)-1)</f>
        <v>44383</v>
      </c>
      <c r="I8" s="11">
        <f t="shared" ref="I8:I16" ca="1" si="1">IF(ISBLANK(H8),"",H8-DATE(YEAR(NOW()),MONTH(NOW()),DAY(NOW())))</f>
        <v>-294</v>
      </c>
      <c r="J8" s="9" t="str">
        <f t="shared" ref="J8:J16" ca="1" si="2">IF(I8="","",IF(I8&lt;0,"OVERDUE","NOT DUE"))</f>
        <v>OVERDUE</v>
      </c>
      <c r="K8" s="31"/>
      <c r="L8" s="104" t="s">
        <v>3257</v>
      </c>
    </row>
    <row r="9" spans="1:12" ht="27.6" x14ac:dyDescent="0.3">
      <c r="A9" s="9" t="s">
        <v>2764</v>
      </c>
      <c r="B9" s="31" t="s">
        <v>1655</v>
      </c>
      <c r="C9" s="31" t="s">
        <v>1834</v>
      </c>
      <c r="D9" s="20" t="s">
        <v>3211</v>
      </c>
      <c r="E9" s="7">
        <v>41662</v>
      </c>
      <c r="F9" s="7">
        <v>43472</v>
      </c>
      <c r="G9" s="13"/>
      <c r="H9" s="8">
        <f t="shared" si="0"/>
        <v>44383</v>
      </c>
      <c r="I9" s="11">
        <f t="shared" ca="1" si="1"/>
        <v>-294</v>
      </c>
      <c r="J9" s="9" t="str">
        <f t="shared" ca="1" si="2"/>
        <v>OVERDUE</v>
      </c>
      <c r="K9" s="31"/>
      <c r="L9" s="10"/>
    </row>
    <row r="10" spans="1:12" ht="27.6" x14ac:dyDescent="0.3">
      <c r="A10" s="9" t="s">
        <v>2765</v>
      </c>
      <c r="B10" s="31" t="s">
        <v>1656</v>
      </c>
      <c r="C10" s="31" t="s">
        <v>1834</v>
      </c>
      <c r="D10" s="20" t="s">
        <v>3211</v>
      </c>
      <c r="E10" s="7">
        <v>41662</v>
      </c>
      <c r="F10" s="7">
        <v>43472</v>
      </c>
      <c r="G10" s="13"/>
      <c r="H10" s="8">
        <f t="shared" si="0"/>
        <v>44383</v>
      </c>
      <c r="I10" s="11">
        <f t="shared" ca="1" si="1"/>
        <v>-294</v>
      </c>
      <c r="J10" s="9" t="str">
        <f t="shared" ca="1" si="2"/>
        <v>OVERDUE</v>
      </c>
      <c r="K10" s="31"/>
      <c r="L10" s="34"/>
    </row>
    <row r="11" spans="1:12" ht="27.6" x14ac:dyDescent="0.3">
      <c r="A11" s="9" t="s">
        <v>2766</v>
      </c>
      <c r="B11" s="31" t="s">
        <v>1657</v>
      </c>
      <c r="C11" s="31" t="s">
        <v>1834</v>
      </c>
      <c r="D11" s="20" t="s">
        <v>3211</v>
      </c>
      <c r="E11" s="7">
        <v>41662</v>
      </c>
      <c r="F11" s="7">
        <v>43472</v>
      </c>
      <c r="G11" s="13"/>
      <c r="H11" s="8">
        <f t="shared" si="0"/>
        <v>44383</v>
      </c>
      <c r="I11" s="11">
        <f t="shared" ca="1" si="1"/>
        <v>-294</v>
      </c>
      <c r="J11" s="9" t="str">
        <f t="shared" ca="1" si="2"/>
        <v>OVERDUE</v>
      </c>
      <c r="K11" s="31"/>
      <c r="L11" s="10"/>
    </row>
    <row r="12" spans="1:12" ht="27.6" x14ac:dyDescent="0.3">
      <c r="A12" s="9" t="s">
        <v>2767</v>
      </c>
      <c r="B12" s="31" t="s">
        <v>1658</v>
      </c>
      <c r="C12" s="31" t="s">
        <v>1834</v>
      </c>
      <c r="D12" s="20" t="s">
        <v>3211</v>
      </c>
      <c r="E12" s="7">
        <v>41662</v>
      </c>
      <c r="F12" s="7">
        <v>43472</v>
      </c>
      <c r="G12" s="13"/>
      <c r="H12" s="8">
        <f t="shared" si="0"/>
        <v>44383</v>
      </c>
      <c r="I12" s="11">
        <f t="shared" ca="1" si="1"/>
        <v>-294</v>
      </c>
      <c r="J12" s="9" t="str">
        <f t="shared" ca="1" si="2"/>
        <v>OVERDUE</v>
      </c>
      <c r="K12" s="31"/>
      <c r="L12" s="10"/>
    </row>
    <row r="13" spans="1:12" ht="27.6" x14ac:dyDescent="0.3">
      <c r="A13" s="9" t="s">
        <v>2768</v>
      </c>
      <c r="B13" s="31" t="s">
        <v>1659</v>
      </c>
      <c r="C13" s="31" t="s">
        <v>1834</v>
      </c>
      <c r="D13" s="20" t="s">
        <v>3211</v>
      </c>
      <c r="E13" s="7">
        <v>41662</v>
      </c>
      <c r="F13" s="7">
        <v>43472</v>
      </c>
      <c r="G13" s="13"/>
      <c r="H13" s="8">
        <f t="shared" si="0"/>
        <v>44383</v>
      </c>
      <c r="I13" s="11">
        <f t="shared" ca="1" si="1"/>
        <v>-294</v>
      </c>
      <c r="J13" s="9" t="str">
        <f t="shared" ca="1" si="2"/>
        <v>OVERDUE</v>
      </c>
      <c r="K13" s="31"/>
      <c r="L13" s="10"/>
    </row>
    <row r="14" spans="1:12" ht="27.6" x14ac:dyDescent="0.3">
      <c r="A14" s="9" t="s">
        <v>2769</v>
      </c>
      <c r="B14" s="31" t="s">
        <v>1523</v>
      </c>
      <c r="C14" s="31" t="s">
        <v>1831</v>
      </c>
      <c r="D14" s="20" t="s">
        <v>3211</v>
      </c>
      <c r="E14" s="7">
        <v>41662</v>
      </c>
      <c r="F14" s="7">
        <v>43472</v>
      </c>
      <c r="G14" s="13"/>
      <c r="H14" s="8">
        <f t="shared" si="0"/>
        <v>44383</v>
      </c>
      <c r="I14" s="11">
        <f t="shared" ca="1" si="1"/>
        <v>-294</v>
      </c>
      <c r="J14" s="9" t="str">
        <f t="shared" ca="1" si="2"/>
        <v>OVERDUE</v>
      </c>
      <c r="K14" s="31"/>
      <c r="L14" s="10"/>
    </row>
    <row r="15" spans="1:12" ht="27.6" x14ac:dyDescent="0.3">
      <c r="A15" s="9" t="s">
        <v>2770</v>
      </c>
      <c r="B15" s="31" t="s">
        <v>1660</v>
      </c>
      <c r="C15" s="31" t="s">
        <v>1835</v>
      </c>
      <c r="D15" s="20" t="s">
        <v>3211</v>
      </c>
      <c r="E15" s="7">
        <v>41662</v>
      </c>
      <c r="F15" s="7">
        <v>43472</v>
      </c>
      <c r="G15" s="13"/>
      <c r="H15" s="8">
        <f t="shared" si="0"/>
        <v>44383</v>
      </c>
      <c r="I15" s="11">
        <f t="shared" ca="1" si="1"/>
        <v>-294</v>
      </c>
      <c r="J15" s="9" t="str">
        <f t="shared" ca="1" si="2"/>
        <v>OVERDUE</v>
      </c>
      <c r="K15" s="31"/>
      <c r="L15" s="10"/>
    </row>
    <row r="16" spans="1:12" ht="138" x14ac:dyDescent="0.3">
      <c r="A16" s="9" t="s">
        <v>2771</v>
      </c>
      <c r="B16" s="31" t="s">
        <v>1661</v>
      </c>
      <c r="C16" s="31" t="s">
        <v>2721</v>
      </c>
      <c r="D16" s="20" t="s">
        <v>3211</v>
      </c>
      <c r="E16" s="7">
        <v>41662</v>
      </c>
      <c r="F16" s="7">
        <v>43472</v>
      </c>
      <c r="G16" s="13"/>
      <c r="H16" s="8">
        <f t="shared" si="0"/>
        <v>44383</v>
      </c>
      <c r="I16" s="11">
        <f t="shared" ca="1" si="1"/>
        <v>-294</v>
      </c>
      <c r="J16" s="9" t="str">
        <f t="shared" ca="1" si="2"/>
        <v>OVERDUE</v>
      </c>
      <c r="K16" s="31"/>
      <c r="L16" s="10"/>
    </row>
    <row r="17" spans="1:11" x14ac:dyDescent="0.3">
      <c r="A17" s="111"/>
    </row>
    <row r="18" spans="1:11" x14ac:dyDescent="0.3">
      <c r="A18" s="111"/>
    </row>
    <row r="19" spans="1:11" x14ac:dyDescent="0.3">
      <c r="A19" s="111"/>
    </row>
    <row r="20" spans="1:11" x14ac:dyDescent="0.3">
      <c r="A20" s="111"/>
      <c r="B20" s="112" t="s">
        <v>2808</v>
      </c>
      <c r="C20" s="113"/>
      <c r="D20" s="117" t="s">
        <v>2807</v>
      </c>
      <c r="H20" s="112" t="s">
        <v>2806</v>
      </c>
      <c r="I20" s="114"/>
    </row>
    <row r="21" spans="1:11" x14ac:dyDescent="0.3">
      <c r="A21" s="111"/>
      <c r="E21" s="115"/>
      <c r="F21" s="115"/>
      <c r="I21" s="115"/>
      <c r="J21" s="115"/>
    </row>
    <row r="22" spans="1:11" x14ac:dyDescent="0.3">
      <c r="A22" s="111"/>
      <c r="C22" s="122" t="str">
        <f>'No.3 FO Storage Tank PS'!C22</f>
        <v>ELBERT F. NUFABLE</v>
      </c>
      <c r="E22" s="149" t="str">
        <f>C22</f>
        <v>ELBERT F. NUFABLE</v>
      </c>
      <c r="F22" s="149"/>
      <c r="G22" s="149"/>
      <c r="I22" s="149" t="s">
        <v>3269</v>
      </c>
      <c r="J22" s="149"/>
      <c r="K22" s="149"/>
    </row>
    <row r="23" spans="1:11" x14ac:dyDescent="0.3">
      <c r="A23" s="111"/>
      <c r="C23" s="116" t="s">
        <v>3230</v>
      </c>
      <c r="E23" s="150" t="s">
        <v>2454</v>
      </c>
      <c r="F23" s="150"/>
      <c r="G23" s="150"/>
      <c r="I23" s="151" t="s">
        <v>2805</v>
      </c>
      <c r="J23" s="151"/>
      <c r="K23" s="151"/>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83" priority="2" operator="equal">
      <formula>"overdue"</formula>
    </cfRule>
  </conditionalFormatting>
  <conditionalFormatting sqref="J9:J16">
    <cfRule type="cellIs" dxfId="82" priority="1" operator="equal">
      <formula>"overdue"</formula>
    </cfRule>
  </conditionalFormatting>
  <pageMargins left="0.7" right="0.7" top="0.75" bottom="0.75" header="0.3" footer="0.3"/>
  <pageSetup paperSize="9"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00B0F0"/>
  </sheetPr>
  <dimension ref="A1:L15"/>
  <sheetViews>
    <sheetView topLeftCell="B1"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1525</v>
      </c>
      <c r="D3" s="148" t="s">
        <v>8</v>
      </c>
      <c r="E3" s="148"/>
      <c r="F3" s="3" t="s">
        <v>2419</v>
      </c>
    </row>
    <row r="4" spans="1:12" ht="18" customHeight="1" x14ac:dyDescent="0.3">
      <c r="A4" s="147" t="s">
        <v>21</v>
      </c>
      <c r="B4" s="147"/>
      <c r="C4" s="17"/>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2184</v>
      </c>
      <c r="B8" s="31" t="s">
        <v>1888</v>
      </c>
      <c r="C8" s="31" t="s">
        <v>1889</v>
      </c>
      <c r="D8" s="20" t="s">
        <v>1675</v>
      </c>
      <c r="E8" s="7">
        <v>41662</v>
      </c>
      <c r="F8" s="7">
        <v>44674</v>
      </c>
      <c r="G8" s="13"/>
      <c r="H8" s="8">
        <f>EDATE(F8-1,1)</f>
        <v>44703</v>
      </c>
      <c r="I8" s="11">
        <f t="shared" ref="I8" ca="1" si="0">IF(ISBLANK(H8),"",H8-DATE(YEAR(NOW()),MONTH(NOW()),DAY(NOW())))</f>
        <v>26</v>
      </c>
      <c r="J8" s="9" t="str">
        <f t="shared" ref="J8" ca="1" si="1">IF(I8="","",IF(I8&lt;0,"OVERDUE","NOT DUE"))</f>
        <v>NOT DUE</v>
      </c>
      <c r="K8" s="31"/>
      <c r="L8" s="10"/>
    </row>
    <row r="9" spans="1:12" x14ac:dyDescent="0.3">
      <c r="A9" s="111"/>
    </row>
    <row r="10" spans="1:12" x14ac:dyDescent="0.3">
      <c r="A10" s="111"/>
    </row>
    <row r="11" spans="1:12" x14ac:dyDescent="0.3">
      <c r="A11" s="111"/>
    </row>
    <row r="12" spans="1:12" x14ac:dyDescent="0.3">
      <c r="A12" s="111"/>
      <c r="B12" s="112" t="s">
        <v>2808</v>
      </c>
      <c r="C12" s="113"/>
      <c r="D12" s="117" t="s">
        <v>2807</v>
      </c>
      <c r="H12" s="112" t="s">
        <v>2806</v>
      </c>
      <c r="I12" s="114"/>
    </row>
    <row r="13" spans="1:12" x14ac:dyDescent="0.3">
      <c r="A13" s="111"/>
      <c r="E13" s="115"/>
      <c r="F13" s="115"/>
      <c r="I13" s="115"/>
      <c r="J13" s="115"/>
    </row>
    <row r="14" spans="1:12" x14ac:dyDescent="0.3">
      <c r="A14" s="111"/>
      <c r="C14" s="122" t="str">
        <f>'No.3 FO Storage Tank SS'!C22</f>
        <v>ELBERT F. NUFABLE</v>
      </c>
      <c r="E14" s="149" t="str">
        <f>C14</f>
        <v>ELBERT F. NUFABLE</v>
      </c>
      <c r="F14" s="149"/>
      <c r="G14" s="149"/>
      <c r="I14" s="149" t="s">
        <v>3269</v>
      </c>
      <c r="J14" s="149"/>
      <c r="K14" s="149"/>
    </row>
    <row r="15" spans="1:12" x14ac:dyDescent="0.3">
      <c r="A15" s="111"/>
      <c r="C15" s="116" t="s">
        <v>3230</v>
      </c>
      <c r="E15" s="150" t="s">
        <v>2454</v>
      </c>
      <c r="F15" s="150"/>
      <c r="G15" s="150"/>
      <c r="I15" s="151" t="s">
        <v>2805</v>
      </c>
      <c r="J15" s="151"/>
      <c r="K15" s="151"/>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81" priority="1" operator="equal">
      <formula>"overdue"</formula>
    </cfRule>
  </conditionalFormatting>
  <pageMargins left="0.7" right="0.7" top="0.75" bottom="0.75" header="0.3" footer="0.3"/>
  <pageSetup paperSize="9"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00B0F0"/>
  </sheetPr>
  <dimension ref="A1:L15"/>
  <sheetViews>
    <sheetView topLeftCell="B1" workbookViewId="0">
      <selection activeCell="I14" sqref="I14:K14"/>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1524</v>
      </c>
      <c r="D3" s="148" t="s">
        <v>8</v>
      </c>
      <c r="E3" s="148"/>
      <c r="F3" s="3" t="s">
        <v>2420</v>
      </c>
    </row>
    <row r="4" spans="1:12" ht="18" customHeight="1" x14ac:dyDescent="0.3">
      <c r="A4" s="147" t="s">
        <v>21</v>
      </c>
      <c r="B4" s="147"/>
      <c r="C4" s="17"/>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2186</v>
      </c>
      <c r="B8" s="31" t="s">
        <v>2185</v>
      </c>
      <c r="C8" s="31" t="s">
        <v>1816</v>
      </c>
      <c r="D8" s="20" t="s">
        <v>1675</v>
      </c>
      <c r="E8" s="7">
        <v>41662</v>
      </c>
      <c r="F8" s="7">
        <f>'Air Vents Ballast tanks'!F8</f>
        <v>44674</v>
      </c>
      <c r="G8" s="13"/>
      <c r="H8" s="8">
        <f>EDATE(F8-1,1)</f>
        <v>44703</v>
      </c>
      <c r="I8" s="11">
        <f t="shared" ref="I8" ca="1" si="0">IF(ISBLANK(H8),"",H8-DATE(YEAR(NOW()),MONTH(NOW()),DAY(NOW())))</f>
        <v>26</v>
      </c>
      <c r="J8" s="9" t="str">
        <f t="shared" ref="J8" ca="1" si="1">IF(I8="","",IF(I8&lt;0,"OVERDUE","NOT DUE"))</f>
        <v>NOT DUE</v>
      </c>
      <c r="K8" s="31"/>
      <c r="L8" s="118"/>
    </row>
    <row r="9" spans="1:12" x14ac:dyDescent="0.3">
      <c r="A9" s="111"/>
    </row>
    <row r="10" spans="1:12" x14ac:dyDescent="0.3">
      <c r="A10" s="111"/>
    </row>
    <row r="11" spans="1:12" x14ac:dyDescent="0.3">
      <c r="A11" s="111"/>
    </row>
    <row r="12" spans="1:12" x14ac:dyDescent="0.3">
      <c r="A12" s="111"/>
      <c r="B12" s="112" t="s">
        <v>2808</v>
      </c>
      <c r="C12" s="113"/>
      <c r="D12" s="117" t="s">
        <v>2807</v>
      </c>
      <c r="H12" s="112" t="s">
        <v>2806</v>
      </c>
      <c r="I12" s="114"/>
    </row>
    <row r="13" spans="1:12" x14ac:dyDescent="0.3">
      <c r="A13" s="111"/>
      <c r="E13" s="115"/>
      <c r="F13" s="115"/>
      <c r="I13" s="115"/>
      <c r="J13" s="115"/>
    </row>
    <row r="14" spans="1:12" x14ac:dyDescent="0.3">
      <c r="A14" s="111"/>
      <c r="C14" s="122" t="str">
        <f>'Air Vents Ballast tanks'!C14</f>
        <v>ELBERT F. NUFABLE</v>
      </c>
      <c r="E14" s="149" t="str">
        <f>C14</f>
        <v>ELBERT F. NUFABLE</v>
      </c>
      <c r="F14" s="149"/>
      <c r="G14" s="149"/>
      <c r="I14" s="149" t="s">
        <v>3269</v>
      </c>
      <c r="J14" s="149"/>
      <c r="K14" s="149"/>
    </row>
    <row r="15" spans="1:12" x14ac:dyDescent="0.3">
      <c r="A15" s="111"/>
      <c r="C15" s="116" t="s">
        <v>3230</v>
      </c>
      <c r="E15" s="150" t="s">
        <v>2454</v>
      </c>
      <c r="F15" s="150"/>
      <c r="G15" s="150"/>
      <c r="I15" s="151" t="s">
        <v>2805</v>
      </c>
      <c r="J15" s="151"/>
      <c r="K15" s="151"/>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80" priority="1" operator="equal">
      <formula>"overdue"</formula>
    </cfRule>
  </conditionalFormatting>
  <pageMargins left="0.7" right="0.7" top="0.75" bottom="0.75" header="0.3" footer="0.3"/>
  <pageSetup paperSize="9"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00B0F0"/>
  </sheetPr>
  <dimension ref="A1:L15"/>
  <sheetViews>
    <sheetView workbookViewId="0">
      <selection activeCell="F8" sqref="F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1526</v>
      </c>
      <c r="D3" s="148" t="s">
        <v>8</v>
      </c>
      <c r="E3" s="148"/>
      <c r="F3" s="3" t="s">
        <v>2421</v>
      </c>
    </row>
    <row r="4" spans="1:12" ht="18" customHeight="1" x14ac:dyDescent="0.3">
      <c r="A4" s="147" t="s">
        <v>21</v>
      </c>
      <c r="B4" s="147"/>
      <c r="C4" s="17"/>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2187</v>
      </c>
      <c r="B8" s="31" t="s">
        <v>1888</v>
      </c>
      <c r="C8" s="31" t="s">
        <v>1889</v>
      </c>
      <c r="D8" s="20" t="s">
        <v>1675</v>
      </c>
      <c r="E8" s="7">
        <v>41662</v>
      </c>
      <c r="F8" s="7">
        <f>'Air Vents Fuel tanks'!F8</f>
        <v>44674</v>
      </c>
      <c r="G8" s="13"/>
      <c r="H8" s="8">
        <f>EDATE(F8-1,1)</f>
        <v>44703</v>
      </c>
      <c r="I8" s="11">
        <f t="shared" ref="I8" ca="1" si="0">IF(ISBLANK(H8),"",H8-DATE(YEAR(NOW()),MONTH(NOW()),DAY(NOW())))</f>
        <v>26</v>
      </c>
      <c r="J8" s="9" t="str">
        <f t="shared" ref="J8" ca="1" si="1">IF(I8="","",IF(I8&lt;0,"OVERDUE","NOT DUE"))</f>
        <v>NOT DUE</v>
      </c>
      <c r="K8" s="31"/>
      <c r="L8" s="10"/>
    </row>
    <row r="9" spans="1:12" x14ac:dyDescent="0.3">
      <c r="A9" s="111"/>
    </row>
    <row r="10" spans="1:12" x14ac:dyDescent="0.3">
      <c r="A10" s="111"/>
    </row>
    <row r="11" spans="1:12" x14ac:dyDescent="0.3">
      <c r="A11" s="111"/>
    </row>
    <row r="12" spans="1:12" x14ac:dyDescent="0.3">
      <c r="A12" s="111"/>
      <c r="B12" s="112" t="s">
        <v>2808</v>
      </c>
      <c r="C12" s="113"/>
      <c r="D12" s="117" t="s">
        <v>2807</v>
      </c>
      <c r="H12" s="112" t="s">
        <v>2806</v>
      </c>
      <c r="I12" s="114"/>
    </row>
    <row r="13" spans="1:12" x14ac:dyDescent="0.3">
      <c r="A13" s="111"/>
      <c r="E13" s="115"/>
      <c r="F13" s="115"/>
      <c r="I13" s="115"/>
      <c r="J13" s="115"/>
    </row>
    <row r="14" spans="1:12" x14ac:dyDescent="0.3">
      <c r="A14" s="111"/>
      <c r="C14" s="122" t="str">
        <f>'Air Vents Fuel tanks'!C14</f>
        <v>ELBERT F. NUFABLE</v>
      </c>
      <c r="E14" s="149" t="str">
        <f>C14</f>
        <v>ELBERT F. NUFABLE</v>
      </c>
      <c r="F14" s="149"/>
      <c r="G14" s="149"/>
      <c r="I14" s="149" t="s">
        <v>3269</v>
      </c>
      <c r="J14" s="149"/>
      <c r="K14" s="149"/>
    </row>
    <row r="15" spans="1:12" x14ac:dyDescent="0.3">
      <c r="A15" s="111"/>
      <c r="C15" s="116" t="s">
        <v>3230</v>
      </c>
      <c r="E15" s="150" t="s">
        <v>2454</v>
      </c>
      <c r="F15" s="150"/>
      <c r="G15" s="150"/>
      <c r="I15" s="151" t="s">
        <v>2805</v>
      </c>
      <c r="J15" s="151"/>
      <c r="K15" s="151"/>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9" priority="1" operator="equal">
      <formula>"overdue"</formula>
    </cfRule>
  </conditionalFormatting>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A1:L55"/>
  <sheetViews>
    <sheetView topLeftCell="B43" workbookViewId="0">
      <selection activeCell="L10" sqref="L10"/>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204</v>
      </c>
      <c r="D3" s="148" t="s">
        <v>8</v>
      </c>
      <c r="E3" s="148"/>
      <c r="F3" s="3" t="s">
        <v>205</v>
      </c>
    </row>
    <row r="4" spans="1:12" ht="18" customHeight="1" x14ac:dyDescent="0.3">
      <c r="A4" s="147" t="s">
        <v>21</v>
      </c>
      <c r="B4" s="147"/>
      <c r="C4" s="17" t="s">
        <v>24</v>
      </c>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3.75" customHeight="1" x14ac:dyDescent="0.3">
      <c r="A8" s="9" t="s">
        <v>206</v>
      </c>
      <c r="B8" s="31" t="s">
        <v>29</v>
      </c>
      <c r="C8" s="31" t="s">
        <v>30</v>
      </c>
      <c r="D8" s="20" t="s">
        <v>87</v>
      </c>
      <c r="E8" s="7">
        <v>41662</v>
      </c>
      <c r="F8" s="7">
        <v>43949</v>
      </c>
      <c r="G8" s="13"/>
      <c r="H8" s="8">
        <f>DATE(YEAR(F8)+4,MONTH(F8),DAY(F8)-1)</f>
        <v>45409</v>
      </c>
      <c r="I8" s="11">
        <f t="shared" ref="I8:I47" ca="1" si="0">IF(ISBLANK(H8),"",H8-DATE(YEAR(NOW()),MONTH(NOW()),DAY(NOW())))</f>
        <v>732</v>
      </c>
      <c r="J8" s="9" t="str">
        <f t="shared" ref="J8:J47" ca="1" si="1">IF(I8="","",IF(I8&lt;0,"OVERDUE","NOT DUE"))</f>
        <v>NOT DUE</v>
      </c>
      <c r="K8" s="30" t="s">
        <v>125</v>
      </c>
      <c r="L8" s="10"/>
    </row>
    <row r="9" spans="1:12" x14ac:dyDescent="0.3">
      <c r="A9" s="9" t="s">
        <v>207</v>
      </c>
      <c r="B9" s="31" t="s">
        <v>31</v>
      </c>
      <c r="C9" s="31" t="s">
        <v>32</v>
      </c>
      <c r="D9" s="20" t="s">
        <v>88</v>
      </c>
      <c r="E9" s="7">
        <v>41662</v>
      </c>
      <c r="F9" s="7">
        <f>'No.3 Hatch Cover'!F9</f>
        <v>44674</v>
      </c>
      <c r="G9" s="13"/>
      <c r="H9" s="8">
        <f>DATE(YEAR(F9)+1,MONTH(F9),DAY(F9)-1)</f>
        <v>45038</v>
      </c>
      <c r="I9" s="11">
        <f t="shared" ca="1" si="0"/>
        <v>361</v>
      </c>
      <c r="J9" s="9" t="str">
        <f t="shared" ca="1" si="1"/>
        <v>NOT DUE</v>
      </c>
      <c r="K9" s="14"/>
      <c r="L9" s="10"/>
    </row>
    <row r="10" spans="1:12" ht="27.6" x14ac:dyDescent="0.3">
      <c r="A10" s="9" t="s">
        <v>208</v>
      </c>
      <c r="B10" s="31" t="s">
        <v>33</v>
      </c>
      <c r="C10" s="31" t="s">
        <v>34</v>
      </c>
      <c r="D10" s="20" t="s">
        <v>2</v>
      </c>
      <c r="E10" s="7">
        <v>41662</v>
      </c>
      <c r="F10" s="7">
        <f>'No.3 Hatch Cover'!F10</f>
        <v>44671</v>
      </c>
      <c r="G10" s="13"/>
      <c r="H10" s="8">
        <f>EDATE(F10-1,1)</f>
        <v>44700</v>
      </c>
      <c r="I10" s="11">
        <f t="shared" ca="1" si="0"/>
        <v>23</v>
      </c>
      <c r="J10" s="9" t="str">
        <f t="shared" ca="1" si="1"/>
        <v>NOT DUE</v>
      </c>
      <c r="K10" s="14"/>
      <c r="L10" s="109"/>
    </row>
    <row r="11" spans="1:12" ht="27.6" x14ac:dyDescent="0.3">
      <c r="A11" s="9" t="s">
        <v>209</v>
      </c>
      <c r="B11" s="31" t="s">
        <v>35</v>
      </c>
      <c r="C11" s="31" t="s">
        <v>36</v>
      </c>
      <c r="D11" s="20" t="s">
        <v>88</v>
      </c>
      <c r="E11" s="7">
        <v>41662</v>
      </c>
      <c r="F11" s="7">
        <f>'No.3 Hatch Cover'!F11</f>
        <v>44674</v>
      </c>
      <c r="G11" s="13"/>
      <c r="H11" s="8">
        <f t="shared" ref="H11:H30" si="2">DATE(YEAR(F11)+1,MONTH(F11),DAY(F11)-1)</f>
        <v>45038</v>
      </c>
      <c r="I11" s="11">
        <f t="shared" ca="1" si="0"/>
        <v>361</v>
      </c>
      <c r="J11" s="9" t="str">
        <f t="shared" ca="1" si="1"/>
        <v>NOT DUE</v>
      </c>
      <c r="K11" s="14"/>
      <c r="L11" s="10"/>
    </row>
    <row r="12" spans="1:12" ht="27.6" x14ac:dyDescent="0.3">
      <c r="A12" s="9" t="s">
        <v>210</v>
      </c>
      <c r="B12" s="31" t="s">
        <v>35</v>
      </c>
      <c r="C12" s="31" t="s">
        <v>37</v>
      </c>
      <c r="D12" s="20" t="s">
        <v>88</v>
      </c>
      <c r="E12" s="7">
        <v>41662</v>
      </c>
      <c r="F12" s="7">
        <f>'No.3 Hatch Cover'!F12</f>
        <v>44674</v>
      </c>
      <c r="G12" s="13"/>
      <c r="H12" s="8">
        <f t="shared" si="2"/>
        <v>45038</v>
      </c>
      <c r="I12" s="11">
        <f t="shared" ca="1" si="0"/>
        <v>361</v>
      </c>
      <c r="J12" s="9" t="str">
        <f t="shared" ca="1" si="1"/>
        <v>NOT DUE</v>
      </c>
      <c r="K12" s="14"/>
      <c r="L12" s="10"/>
    </row>
    <row r="13" spans="1:12" ht="27.6" x14ac:dyDescent="0.3">
      <c r="A13" s="9" t="s">
        <v>211</v>
      </c>
      <c r="B13" s="31" t="s">
        <v>38</v>
      </c>
      <c r="C13" s="31" t="s">
        <v>39</v>
      </c>
      <c r="D13" s="20" t="s">
        <v>88</v>
      </c>
      <c r="E13" s="7">
        <v>41662</v>
      </c>
      <c r="F13" s="7">
        <v>44486</v>
      </c>
      <c r="G13" s="13"/>
      <c r="H13" s="8">
        <f t="shared" si="2"/>
        <v>44850</v>
      </c>
      <c r="I13" s="11">
        <f t="shared" ca="1" si="0"/>
        <v>173</v>
      </c>
      <c r="J13" s="9" t="str">
        <f t="shared" ca="1" si="1"/>
        <v>NOT DUE</v>
      </c>
      <c r="K13" s="14"/>
      <c r="L13" s="10"/>
    </row>
    <row r="14" spans="1:12" ht="27.6" x14ac:dyDescent="0.3">
      <c r="A14" s="9" t="s">
        <v>212</v>
      </c>
      <c r="B14" s="31" t="s">
        <v>38</v>
      </c>
      <c r="C14" s="31" t="s">
        <v>40</v>
      </c>
      <c r="D14" s="20" t="s">
        <v>88</v>
      </c>
      <c r="E14" s="7">
        <v>41662</v>
      </c>
      <c r="F14" s="7">
        <v>44486</v>
      </c>
      <c r="G14" s="13"/>
      <c r="H14" s="8">
        <f t="shared" si="2"/>
        <v>44850</v>
      </c>
      <c r="I14" s="11">
        <f t="shared" ca="1" si="0"/>
        <v>173</v>
      </c>
      <c r="J14" s="9" t="str">
        <f t="shared" ca="1" si="1"/>
        <v>NOT DUE</v>
      </c>
      <c r="K14" s="14"/>
      <c r="L14" s="10"/>
    </row>
    <row r="15" spans="1:12" ht="41.4" x14ac:dyDescent="0.3">
      <c r="A15" s="9" t="s">
        <v>213</v>
      </c>
      <c r="B15" s="31" t="s">
        <v>41</v>
      </c>
      <c r="C15" s="31" t="s">
        <v>42</v>
      </c>
      <c r="D15" s="20" t="s">
        <v>88</v>
      </c>
      <c r="E15" s="7">
        <v>41662</v>
      </c>
      <c r="F15" s="7">
        <v>44486</v>
      </c>
      <c r="G15" s="13"/>
      <c r="H15" s="8">
        <f t="shared" si="2"/>
        <v>44850</v>
      </c>
      <c r="I15" s="11">
        <f t="shared" ca="1" si="0"/>
        <v>173</v>
      </c>
      <c r="J15" s="9" t="str">
        <f t="shared" ca="1" si="1"/>
        <v>NOT DUE</v>
      </c>
      <c r="K15" s="14"/>
      <c r="L15" s="10"/>
    </row>
    <row r="16" spans="1:12" ht="41.4" x14ac:dyDescent="0.3">
      <c r="A16" s="9" t="s">
        <v>214</v>
      </c>
      <c r="B16" s="31" t="s">
        <v>41</v>
      </c>
      <c r="C16" s="31" t="s">
        <v>40</v>
      </c>
      <c r="D16" s="20" t="s">
        <v>88</v>
      </c>
      <c r="E16" s="7">
        <v>41662</v>
      </c>
      <c r="F16" s="7">
        <v>44486</v>
      </c>
      <c r="G16" s="13"/>
      <c r="H16" s="8">
        <f t="shared" si="2"/>
        <v>44850</v>
      </c>
      <c r="I16" s="11">
        <f t="shared" ca="1" si="0"/>
        <v>173</v>
      </c>
      <c r="J16" s="9" t="str">
        <f t="shared" ca="1" si="1"/>
        <v>NOT DUE</v>
      </c>
      <c r="K16" s="14"/>
      <c r="L16" s="10"/>
    </row>
    <row r="17" spans="1:12" ht="15" customHeight="1" x14ac:dyDescent="0.3">
      <c r="A17" s="9" t="s">
        <v>215</v>
      </c>
      <c r="B17" s="31" t="s">
        <v>43</v>
      </c>
      <c r="C17" s="31" t="s">
        <v>44</v>
      </c>
      <c r="D17" s="20" t="s">
        <v>88</v>
      </c>
      <c r="E17" s="7">
        <v>41662</v>
      </c>
      <c r="F17" s="7">
        <f>'No.3 Hatch Cover'!F17</f>
        <v>44674</v>
      </c>
      <c r="G17" s="13"/>
      <c r="H17" s="8">
        <f t="shared" si="2"/>
        <v>45038</v>
      </c>
      <c r="I17" s="11">
        <f t="shared" ca="1" si="0"/>
        <v>361</v>
      </c>
      <c r="J17" s="9" t="str">
        <f t="shared" ca="1" si="1"/>
        <v>NOT DUE</v>
      </c>
      <c r="K17" s="14"/>
      <c r="L17" s="10"/>
    </row>
    <row r="18" spans="1:12" ht="27.6" x14ac:dyDescent="0.3">
      <c r="A18" s="9" t="s">
        <v>216</v>
      </c>
      <c r="B18" s="31" t="s">
        <v>45</v>
      </c>
      <c r="C18" s="31" t="s">
        <v>46</v>
      </c>
      <c r="D18" s="20" t="s">
        <v>88</v>
      </c>
      <c r="E18" s="7">
        <v>41662</v>
      </c>
      <c r="F18" s="7">
        <f>'No.3 Hatch Cover'!F18</f>
        <v>44674</v>
      </c>
      <c r="G18" s="13"/>
      <c r="H18" s="8">
        <f t="shared" si="2"/>
        <v>45038</v>
      </c>
      <c r="I18" s="11">
        <f t="shared" ca="1" si="0"/>
        <v>361</v>
      </c>
      <c r="J18" s="9" t="str">
        <f t="shared" ca="1" si="1"/>
        <v>NOT DUE</v>
      </c>
      <c r="K18" s="14"/>
      <c r="L18" s="10"/>
    </row>
    <row r="19" spans="1:12" ht="27.6" x14ac:dyDescent="0.3">
      <c r="A19" s="9" t="s">
        <v>217</v>
      </c>
      <c r="B19" s="31" t="s">
        <v>47</v>
      </c>
      <c r="C19" s="31" t="s">
        <v>48</v>
      </c>
      <c r="D19" s="20" t="s">
        <v>88</v>
      </c>
      <c r="E19" s="7">
        <v>41662</v>
      </c>
      <c r="F19" s="7">
        <f>'No.3 Hatch Cover'!F19</f>
        <v>44674</v>
      </c>
      <c r="G19" s="13"/>
      <c r="H19" s="8">
        <f t="shared" si="2"/>
        <v>45038</v>
      </c>
      <c r="I19" s="11">
        <f t="shared" ca="1" si="0"/>
        <v>361</v>
      </c>
      <c r="J19" s="9" t="str">
        <f t="shared" ca="1" si="1"/>
        <v>NOT DUE</v>
      </c>
      <c r="K19" s="14"/>
      <c r="L19" s="10"/>
    </row>
    <row r="20" spans="1:12" x14ac:dyDescent="0.3">
      <c r="A20" s="9" t="s">
        <v>218</v>
      </c>
      <c r="B20" s="31" t="s">
        <v>49</v>
      </c>
      <c r="C20" s="31" t="s">
        <v>50</v>
      </c>
      <c r="D20" s="20" t="s">
        <v>88</v>
      </c>
      <c r="E20" s="7">
        <v>41662</v>
      </c>
      <c r="F20" s="7">
        <f>'No.3 Hatch Cover'!F20</f>
        <v>44674</v>
      </c>
      <c r="G20" s="13"/>
      <c r="H20" s="8">
        <f t="shared" si="2"/>
        <v>45038</v>
      </c>
      <c r="I20" s="11">
        <f t="shared" ca="1" si="0"/>
        <v>361</v>
      </c>
      <c r="J20" s="9" t="str">
        <f t="shared" ca="1" si="1"/>
        <v>NOT DUE</v>
      </c>
      <c r="K20" s="14"/>
      <c r="L20" s="10"/>
    </row>
    <row r="21" spans="1:12" x14ac:dyDescent="0.3">
      <c r="A21" s="9" t="s">
        <v>219</v>
      </c>
      <c r="B21" s="31" t="s">
        <v>51</v>
      </c>
      <c r="C21" s="31" t="s">
        <v>52</v>
      </c>
      <c r="D21" s="20" t="s">
        <v>88</v>
      </c>
      <c r="E21" s="7">
        <v>41662</v>
      </c>
      <c r="F21" s="7">
        <f>'No.3 Hatch Cover'!F21</f>
        <v>44674</v>
      </c>
      <c r="G21" s="13"/>
      <c r="H21" s="8">
        <f t="shared" si="2"/>
        <v>45038</v>
      </c>
      <c r="I21" s="11">
        <f t="shared" ca="1" si="0"/>
        <v>361</v>
      </c>
      <c r="J21" s="9" t="str">
        <f t="shared" ca="1" si="1"/>
        <v>NOT DUE</v>
      </c>
      <c r="K21" s="14"/>
      <c r="L21" s="10"/>
    </row>
    <row r="22" spans="1:12" ht="27.6" x14ac:dyDescent="0.3">
      <c r="A22" s="9" t="s">
        <v>220</v>
      </c>
      <c r="B22" s="31" t="s">
        <v>53</v>
      </c>
      <c r="C22" s="31" t="s">
        <v>54</v>
      </c>
      <c r="D22" s="20" t="s">
        <v>88</v>
      </c>
      <c r="E22" s="7">
        <v>41662</v>
      </c>
      <c r="F22" s="7">
        <f>'No.3 Hatch Cover'!F22</f>
        <v>44674</v>
      </c>
      <c r="G22" s="13"/>
      <c r="H22" s="8">
        <f t="shared" si="2"/>
        <v>45038</v>
      </c>
      <c r="I22" s="11">
        <f t="shared" ca="1" si="0"/>
        <v>361</v>
      </c>
      <c r="J22" s="9" t="str">
        <f t="shared" ca="1" si="1"/>
        <v>NOT DUE</v>
      </c>
      <c r="K22" s="14"/>
      <c r="L22" s="10"/>
    </row>
    <row r="23" spans="1:12" ht="15" customHeight="1" x14ac:dyDescent="0.3">
      <c r="A23" s="9" t="s">
        <v>221</v>
      </c>
      <c r="B23" s="31" t="s">
        <v>55</v>
      </c>
      <c r="C23" s="31" t="s">
        <v>56</v>
      </c>
      <c r="D23" s="20" t="s">
        <v>88</v>
      </c>
      <c r="E23" s="7">
        <v>41662</v>
      </c>
      <c r="F23" s="7">
        <f>'No.3 Hatch Cover'!F23</f>
        <v>44674</v>
      </c>
      <c r="G23" s="13"/>
      <c r="H23" s="8">
        <f t="shared" si="2"/>
        <v>45038</v>
      </c>
      <c r="I23" s="11">
        <f t="shared" ca="1" si="0"/>
        <v>361</v>
      </c>
      <c r="J23" s="9" t="str">
        <f t="shared" ca="1" si="1"/>
        <v>NOT DUE</v>
      </c>
      <c r="K23" s="14"/>
      <c r="L23" s="10"/>
    </row>
    <row r="24" spans="1:12" x14ac:dyDescent="0.3">
      <c r="A24" s="9" t="s">
        <v>222</v>
      </c>
      <c r="B24" s="31" t="s">
        <v>51</v>
      </c>
      <c r="C24" s="31" t="s">
        <v>57</v>
      </c>
      <c r="D24" s="20" t="s">
        <v>88</v>
      </c>
      <c r="E24" s="7">
        <v>41662</v>
      </c>
      <c r="F24" s="7">
        <f>'No.3 Hatch Cover'!F24</f>
        <v>44674</v>
      </c>
      <c r="G24" s="13"/>
      <c r="H24" s="8">
        <f t="shared" si="2"/>
        <v>45038</v>
      </c>
      <c r="I24" s="11">
        <f t="shared" ca="1" si="0"/>
        <v>361</v>
      </c>
      <c r="J24" s="9" t="str">
        <f t="shared" ca="1" si="1"/>
        <v>NOT DUE</v>
      </c>
      <c r="K24" s="14"/>
      <c r="L24" s="10"/>
    </row>
    <row r="25" spans="1:12" x14ac:dyDescent="0.3">
      <c r="A25" s="9" t="s">
        <v>223</v>
      </c>
      <c r="B25" s="31" t="s">
        <v>58</v>
      </c>
      <c r="C25" s="31" t="s">
        <v>59</v>
      </c>
      <c r="D25" s="20" t="s">
        <v>88</v>
      </c>
      <c r="E25" s="7">
        <v>41662</v>
      </c>
      <c r="F25" s="7">
        <f>'No.3 Hatch Cover'!F25</f>
        <v>44674</v>
      </c>
      <c r="G25" s="13"/>
      <c r="H25" s="8">
        <f t="shared" si="2"/>
        <v>45038</v>
      </c>
      <c r="I25" s="11">
        <f t="shared" ca="1" si="0"/>
        <v>361</v>
      </c>
      <c r="J25" s="9" t="str">
        <f t="shared" ca="1" si="1"/>
        <v>NOT DUE</v>
      </c>
      <c r="K25" s="14"/>
      <c r="L25" s="10"/>
    </row>
    <row r="26" spans="1:12" ht="27.6" x14ac:dyDescent="0.3">
      <c r="A26" s="9" t="s">
        <v>224</v>
      </c>
      <c r="B26" s="31" t="s">
        <v>60</v>
      </c>
      <c r="C26" s="31" t="s">
        <v>61</v>
      </c>
      <c r="D26" s="20" t="s">
        <v>88</v>
      </c>
      <c r="E26" s="7">
        <v>41662</v>
      </c>
      <c r="F26" s="7">
        <f>'No.3 Hatch Cover'!F26</f>
        <v>44674</v>
      </c>
      <c r="G26" s="13"/>
      <c r="H26" s="8">
        <f t="shared" si="2"/>
        <v>45038</v>
      </c>
      <c r="I26" s="11">
        <f t="shared" ca="1" si="0"/>
        <v>361</v>
      </c>
      <c r="J26" s="9" t="str">
        <f t="shared" ca="1" si="1"/>
        <v>NOT DUE</v>
      </c>
      <c r="K26" s="14"/>
      <c r="L26" s="10"/>
    </row>
    <row r="27" spans="1:12" ht="27.6" x14ac:dyDescent="0.3">
      <c r="A27" s="9" t="s">
        <v>225</v>
      </c>
      <c r="B27" s="31" t="s">
        <v>62</v>
      </c>
      <c r="C27" s="31" t="s">
        <v>37</v>
      </c>
      <c r="D27" s="20" t="s">
        <v>88</v>
      </c>
      <c r="E27" s="7">
        <v>41662</v>
      </c>
      <c r="F27" s="7">
        <f>'No.3 Hatch Cover'!F27</f>
        <v>44674</v>
      </c>
      <c r="G27" s="13"/>
      <c r="H27" s="8">
        <f t="shared" si="2"/>
        <v>45038</v>
      </c>
      <c r="I27" s="11">
        <f t="shared" ca="1" si="0"/>
        <v>361</v>
      </c>
      <c r="J27" s="9" t="str">
        <f t="shared" ca="1" si="1"/>
        <v>NOT DUE</v>
      </c>
      <c r="K27" s="14"/>
      <c r="L27" s="10"/>
    </row>
    <row r="28" spans="1:12" ht="27.6" x14ac:dyDescent="0.3">
      <c r="A28" s="9" t="s">
        <v>226</v>
      </c>
      <c r="B28" s="31" t="s">
        <v>62</v>
      </c>
      <c r="C28" s="31" t="s">
        <v>63</v>
      </c>
      <c r="D28" s="20" t="s">
        <v>88</v>
      </c>
      <c r="E28" s="7">
        <v>41662</v>
      </c>
      <c r="F28" s="7">
        <f>'No.3 Hatch Cover'!F28</f>
        <v>44674</v>
      </c>
      <c r="G28" s="13"/>
      <c r="H28" s="8">
        <f t="shared" si="2"/>
        <v>45038</v>
      </c>
      <c r="I28" s="11">
        <f t="shared" ca="1" si="0"/>
        <v>361</v>
      </c>
      <c r="J28" s="9" t="str">
        <f t="shared" ca="1" si="1"/>
        <v>NOT DUE</v>
      </c>
      <c r="K28" s="14"/>
      <c r="L28" s="10"/>
    </row>
    <row r="29" spans="1:12" x14ac:dyDescent="0.3">
      <c r="A29" s="9" t="s">
        <v>227</v>
      </c>
      <c r="B29" s="31" t="s">
        <v>64</v>
      </c>
      <c r="C29" s="31" t="s">
        <v>65</v>
      </c>
      <c r="D29" s="20" t="s">
        <v>88</v>
      </c>
      <c r="E29" s="7">
        <v>41662</v>
      </c>
      <c r="F29" s="7">
        <f>'No.3 Hatch Cover'!F29</f>
        <v>44674</v>
      </c>
      <c r="G29" s="13"/>
      <c r="H29" s="8">
        <f t="shared" si="2"/>
        <v>45038</v>
      </c>
      <c r="I29" s="11">
        <f t="shared" ca="1" si="0"/>
        <v>361</v>
      </c>
      <c r="J29" s="9" t="str">
        <f t="shared" ca="1" si="1"/>
        <v>NOT DUE</v>
      </c>
      <c r="K29" s="14"/>
      <c r="L29" s="10"/>
    </row>
    <row r="30" spans="1:12" ht="27.6" x14ac:dyDescent="0.3">
      <c r="A30" s="9" t="s">
        <v>228</v>
      </c>
      <c r="B30" s="31" t="s">
        <v>64</v>
      </c>
      <c r="C30" s="31" t="s">
        <v>66</v>
      </c>
      <c r="D30" s="20" t="s">
        <v>88</v>
      </c>
      <c r="E30" s="7">
        <v>41662</v>
      </c>
      <c r="F30" s="7">
        <f>'No.3 Hatch Cover'!F30</f>
        <v>44674</v>
      </c>
      <c r="G30" s="13"/>
      <c r="H30" s="8">
        <f t="shared" si="2"/>
        <v>45038</v>
      </c>
      <c r="I30" s="11">
        <f t="shared" ca="1" si="0"/>
        <v>361</v>
      </c>
      <c r="J30" s="9" t="str">
        <f t="shared" ca="1" si="1"/>
        <v>NOT DUE</v>
      </c>
      <c r="K30" s="14"/>
      <c r="L30" s="10"/>
    </row>
    <row r="31" spans="1:12" ht="27.6" x14ac:dyDescent="0.3">
      <c r="A31" s="9" t="s">
        <v>229</v>
      </c>
      <c r="B31" s="31" t="s">
        <v>64</v>
      </c>
      <c r="C31" s="31" t="s">
        <v>3161</v>
      </c>
      <c r="D31" s="20" t="s">
        <v>1</v>
      </c>
      <c r="E31" s="7">
        <v>41565</v>
      </c>
      <c r="F31" s="105">
        <f>'No.3 Hatch Cover'!F31</f>
        <v>44674</v>
      </c>
      <c r="G31" s="13"/>
      <c r="H31" s="8">
        <f>DATE(YEAR(F31),MONTH(F31)+6,DAY(F31)-1)</f>
        <v>44856</v>
      </c>
      <c r="I31" s="11">
        <f t="shared" ca="1" si="0"/>
        <v>179</v>
      </c>
      <c r="J31" s="9" t="str">
        <f t="shared" ca="1" si="1"/>
        <v>NOT DUE</v>
      </c>
      <c r="K31" s="14"/>
      <c r="L31" s="10"/>
    </row>
    <row r="32" spans="1:12" x14ac:dyDescent="0.3">
      <c r="A32" s="9" t="s">
        <v>230</v>
      </c>
      <c r="B32" s="31" t="s">
        <v>31</v>
      </c>
      <c r="C32" s="31" t="s">
        <v>67</v>
      </c>
      <c r="D32" s="20" t="s">
        <v>88</v>
      </c>
      <c r="E32" s="7">
        <v>41662</v>
      </c>
      <c r="F32" s="7">
        <f>'No.3 Hatch Cover'!F32</f>
        <v>44674</v>
      </c>
      <c r="G32" s="13"/>
      <c r="H32" s="8">
        <f t="shared" ref="H32:H44" si="3">DATE(YEAR(F32)+1,MONTH(F32),DAY(F32)-1)</f>
        <v>45038</v>
      </c>
      <c r="I32" s="11">
        <f t="shared" ca="1" si="0"/>
        <v>361</v>
      </c>
      <c r="J32" s="9" t="str">
        <f t="shared" ca="1" si="1"/>
        <v>NOT DUE</v>
      </c>
      <c r="K32" s="14"/>
      <c r="L32" s="10"/>
    </row>
    <row r="33" spans="1:12" x14ac:dyDescent="0.3">
      <c r="A33" s="9" t="s">
        <v>231</v>
      </c>
      <c r="B33" s="31" t="s">
        <v>31</v>
      </c>
      <c r="C33" s="31" t="s">
        <v>68</v>
      </c>
      <c r="D33" s="20" t="s">
        <v>88</v>
      </c>
      <c r="E33" s="7">
        <v>41662</v>
      </c>
      <c r="F33" s="7">
        <f>'No.3 Hatch Cover'!F33</f>
        <v>44674</v>
      </c>
      <c r="G33" s="13"/>
      <c r="H33" s="8">
        <f t="shared" si="3"/>
        <v>45038</v>
      </c>
      <c r="I33" s="11">
        <f t="shared" ca="1" si="0"/>
        <v>361</v>
      </c>
      <c r="J33" s="9" t="str">
        <f t="shared" ca="1" si="1"/>
        <v>NOT DUE</v>
      </c>
      <c r="K33" s="14"/>
      <c r="L33" s="10"/>
    </row>
    <row r="34" spans="1:12" ht="27.6" x14ac:dyDescent="0.3">
      <c r="A34" s="9" t="s">
        <v>232</v>
      </c>
      <c r="B34" s="31" t="s">
        <v>69</v>
      </c>
      <c r="C34" s="31" t="s">
        <v>70</v>
      </c>
      <c r="D34" s="20" t="s">
        <v>88</v>
      </c>
      <c r="E34" s="7">
        <v>41662</v>
      </c>
      <c r="F34" s="7">
        <f>'No.3 Hatch Cover'!F34</f>
        <v>44674</v>
      </c>
      <c r="G34" s="13"/>
      <c r="H34" s="8">
        <f t="shared" si="3"/>
        <v>45038</v>
      </c>
      <c r="I34" s="11">
        <f t="shared" ca="1" si="0"/>
        <v>361</v>
      </c>
      <c r="J34" s="9" t="str">
        <f t="shared" ca="1" si="1"/>
        <v>NOT DUE</v>
      </c>
      <c r="K34" s="14"/>
      <c r="L34" s="10"/>
    </row>
    <row r="35" spans="1:12" x14ac:dyDescent="0.3">
      <c r="A35" s="9" t="s">
        <v>233</v>
      </c>
      <c r="B35" s="31" t="s">
        <v>69</v>
      </c>
      <c r="C35" s="31" t="s">
        <v>71</v>
      </c>
      <c r="D35" s="20" t="s">
        <v>88</v>
      </c>
      <c r="E35" s="7">
        <v>41662</v>
      </c>
      <c r="F35" s="7">
        <f>'No.3 Hatch Cover'!F35</f>
        <v>44674</v>
      </c>
      <c r="G35" s="13"/>
      <c r="H35" s="8">
        <f t="shared" si="3"/>
        <v>45038</v>
      </c>
      <c r="I35" s="11">
        <f t="shared" ca="1" si="0"/>
        <v>361</v>
      </c>
      <c r="J35" s="9" t="str">
        <f t="shared" ca="1" si="1"/>
        <v>NOT DUE</v>
      </c>
      <c r="K35" s="14"/>
      <c r="L35" s="10"/>
    </row>
    <row r="36" spans="1:12" x14ac:dyDescent="0.3">
      <c r="A36" s="9" t="s">
        <v>234</v>
      </c>
      <c r="B36" s="31" t="s">
        <v>72</v>
      </c>
      <c r="C36" s="31" t="s">
        <v>73</v>
      </c>
      <c r="D36" s="20" t="s">
        <v>88</v>
      </c>
      <c r="E36" s="7">
        <v>41662</v>
      </c>
      <c r="F36" s="7">
        <f>'No.3 Hatch Cover'!F36</f>
        <v>44674</v>
      </c>
      <c r="G36" s="13"/>
      <c r="H36" s="8">
        <f t="shared" si="3"/>
        <v>45038</v>
      </c>
      <c r="I36" s="11">
        <f t="shared" ca="1" si="0"/>
        <v>361</v>
      </c>
      <c r="J36" s="9" t="str">
        <f t="shared" ca="1" si="1"/>
        <v>NOT DUE</v>
      </c>
      <c r="K36" s="14"/>
      <c r="L36" s="10"/>
    </row>
    <row r="37" spans="1:12" x14ac:dyDescent="0.3">
      <c r="A37" s="9" t="s">
        <v>235</v>
      </c>
      <c r="B37" s="31" t="s">
        <v>72</v>
      </c>
      <c r="C37" s="31" t="s">
        <v>74</v>
      </c>
      <c r="D37" s="20" t="s">
        <v>88</v>
      </c>
      <c r="E37" s="7">
        <v>41662</v>
      </c>
      <c r="F37" s="7">
        <f>'No.3 Hatch Cover'!F37</f>
        <v>44674</v>
      </c>
      <c r="G37" s="13"/>
      <c r="H37" s="8">
        <f t="shared" si="3"/>
        <v>45038</v>
      </c>
      <c r="I37" s="11">
        <f t="shared" ca="1" si="0"/>
        <v>361</v>
      </c>
      <c r="J37" s="9" t="str">
        <f t="shared" ca="1" si="1"/>
        <v>NOT DUE</v>
      </c>
      <c r="K37" s="14"/>
      <c r="L37" s="10"/>
    </row>
    <row r="38" spans="1:12" ht="41.4" x14ac:dyDescent="0.3">
      <c r="A38" s="9" t="s">
        <v>236</v>
      </c>
      <c r="B38" s="31" t="s">
        <v>75</v>
      </c>
      <c r="C38" s="31" t="s">
        <v>76</v>
      </c>
      <c r="D38" s="20" t="s">
        <v>88</v>
      </c>
      <c r="E38" s="7">
        <v>41662</v>
      </c>
      <c r="F38" s="7">
        <f>'No.3 Hatch Cover'!F38</f>
        <v>44674</v>
      </c>
      <c r="G38" s="13"/>
      <c r="H38" s="8">
        <f t="shared" si="3"/>
        <v>45038</v>
      </c>
      <c r="I38" s="11">
        <f t="shared" ca="1" si="0"/>
        <v>361</v>
      </c>
      <c r="J38" s="9" t="str">
        <f t="shared" ca="1" si="1"/>
        <v>NOT DUE</v>
      </c>
      <c r="K38" s="14"/>
      <c r="L38" s="10"/>
    </row>
    <row r="39" spans="1:12" ht="27.6" x14ac:dyDescent="0.3">
      <c r="A39" s="9" t="s">
        <v>237</v>
      </c>
      <c r="B39" s="31" t="s">
        <v>77</v>
      </c>
      <c r="C39" s="31" t="s">
        <v>78</v>
      </c>
      <c r="D39" s="20" t="s">
        <v>88</v>
      </c>
      <c r="E39" s="7">
        <v>41662</v>
      </c>
      <c r="F39" s="7">
        <f>'No.3 Hatch Cover'!F39</f>
        <v>44674</v>
      </c>
      <c r="G39" s="13"/>
      <c r="H39" s="8">
        <f t="shared" si="3"/>
        <v>45038</v>
      </c>
      <c r="I39" s="11">
        <f t="shared" ca="1" si="0"/>
        <v>361</v>
      </c>
      <c r="J39" s="9" t="str">
        <f t="shared" ca="1" si="1"/>
        <v>NOT DUE</v>
      </c>
      <c r="K39" s="14"/>
      <c r="L39" s="10"/>
    </row>
    <row r="40" spans="1:12" ht="41.4" x14ac:dyDescent="0.3">
      <c r="A40" s="9" t="s">
        <v>238</v>
      </c>
      <c r="B40" s="31" t="s">
        <v>79</v>
      </c>
      <c r="C40" s="31" t="s">
        <v>80</v>
      </c>
      <c r="D40" s="20" t="s">
        <v>88</v>
      </c>
      <c r="E40" s="7">
        <v>41662</v>
      </c>
      <c r="F40" s="7">
        <v>44457</v>
      </c>
      <c r="G40" s="13"/>
      <c r="H40" s="8">
        <f t="shared" si="3"/>
        <v>44821</v>
      </c>
      <c r="I40" s="11">
        <f t="shared" ca="1" si="0"/>
        <v>144</v>
      </c>
      <c r="J40" s="9" t="str">
        <f t="shared" ca="1" si="1"/>
        <v>NOT DUE</v>
      </c>
      <c r="K40" s="14"/>
      <c r="L40" s="10"/>
    </row>
    <row r="41" spans="1:12" ht="41.4" x14ac:dyDescent="0.3">
      <c r="A41" s="9" t="s">
        <v>239</v>
      </c>
      <c r="B41" s="31" t="s">
        <v>79</v>
      </c>
      <c r="C41" s="31" t="s">
        <v>81</v>
      </c>
      <c r="D41" s="20" t="s">
        <v>88</v>
      </c>
      <c r="E41" s="7">
        <v>41662</v>
      </c>
      <c r="F41" s="7">
        <v>44457</v>
      </c>
      <c r="G41" s="13"/>
      <c r="H41" s="8">
        <f t="shared" si="3"/>
        <v>44821</v>
      </c>
      <c r="I41" s="11">
        <f t="shared" ca="1" si="0"/>
        <v>144</v>
      </c>
      <c r="J41" s="9" t="str">
        <f t="shared" ca="1" si="1"/>
        <v>NOT DUE</v>
      </c>
      <c r="K41" s="14"/>
      <c r="L41" s="10"/>
    </row>
    <row r="42" spans="1:12" ht="27.6" x14ac:dyDescent="0.3">
      <c r="A42" s="9" t="s">
        <v>240</v>
      </c>
      <c r="B42" s="31" t="s">
        <v>82</v>
      </c>
      <c r="C42" s="31" t="s">
        <v>80</v>
      </c>
      <c r="D42" s="20" t="s">
        <v>88</v>
      </c>
      <c r="E42" s="7">
        <v>41662</v>
      </c>
      <c r="F42" s="7">
        <v>44457</v>
      </c>
      <c r="G42" s="13"/>
      <c r="H42" s="8">
        <f t="shared" si="3"/>
        <v>44821</v>
      </c>
      <c r="I42" s="11">
        <f t="shared" ca="1" si="0"/>
        <v>144</v>
      </c>
      <c r="J42" s="9" t="str">
        <f t="shared" ca="1" si="1"/>
        <v>NOT DUE</v>
      </c>
      <c r="K42" s="14"/>
      <c r="L42" s="10"/>
    </row>
    <row r="43" spans="1:12" ht="27.6" x14ac:dyDescent="0.3">
      <c r="A43" s="9" t="s">
        <v>241</v>
      </c>
      <c r="B43" s="31" t="s">
        <v>83</v>
      </c>
      <c r="C43" s="31" t="s">
        <v>84</v>
      </c>
      <c r="D43" s="20" t="s">
        <v>88</v>
      </c>
      <c r="E43" s="7">
        <v>41662</v>
      </c>
      <c r="F43" s="7">
        <f>'No.3 Hatch Cover'!F43</f>
        <v>44674</v>
      </c>
      <c r="G43" s="13"/>
      <c r="H43" s="8">
        <f t="shared" si="3"/>
        <v>45038</v>
      </c>
      <c r="I43" s="11">
        <f t="shared" ca="1" si="0"/>
        <v>361</v>
      </c>
      <c r="J43" s="9" t="str">
        <f t="shared" ca="1" si="1"/>
        <v>NOT DUE</v>
      </c>
      <c r="K43" s="14"/>
      <c r="L43" s="10"/>
    </row>
    <row r="44" spans="1:12" ht="27.6" x14ac:dyDescent="0.3">
      <c r="A44" s="9" t="s">
        <v>3171</v>
      </c>
      <c r="B44" s="31" t="s">
        <v>85</v>
      </c>
      <c r="C44" s="31" t="s">
        <v>86</v>
      </c>
      <c r="D44" s="20" t="s">
        <v>88</v>
      </c>
      <c r="E44" s="7">
        <v>41662</v>
      </c>
      <c r="F44" s="7">
        <f>'No.3 Hatch Cover'!F44</f>
        <v>44674</v>
      </c>
      <c r="G44" s="13"/>
      <c r="H44" s="8">
        <f t="shared" si="3"/>
        <v>45038</v>
      </c>
      <c r="I44" s="11">
        <f t="shared" ca="1" si="0"/>
        <v>361</v>
      </c>
      <c r="J44" s="9" t="str">
        <f t="shared" ca="1" si="1"/>
        <v>NOT DUE</v>
      </c>
      <c r="K44" s="14"/>
      <c r="L44" s="10"/>
    </row>
    <row r="45" spans="1:12" x14ac:dyDescent="0.3">
      <c r="A45" s="9" t="s">
        <v>3172</v>
      </c>
      <c r="B45" s="31" t="s">
        <v>2292</v>
      </c>
      <c r="C45" s="59" t="s">
        <v>2293</v>
      </c>
      <c r="D45" s="61" t="s">
        <v>593</v>
      </c>
      <c r="E45" s="7">
        <v>41565</v>
      </c>
      <c r="F45" s="7">
        <f>'No.3 Hatch Cover'!F45</f>
        <v>44674</v>
      </c>
      <c r="G45" s="13"/>
      <c r="H45" s="8">
        <f>DATE(YEAR(F45),MONTH(F45),DAY(F45)+7)</f>
        <v>44681</v>
      </c>
      <c r="I45" s="11">
        <f t="shared" ca="1" si="0"/>
        <v>4</v>
      </c>
      <c r="J45" s="9" t="str">
        <f t="shared" ca="1" si="1"/>
        <v>NOT DUE</v>
      </c>
      <c r="K45" s="29"/>
      <c r="L45" s="62"/>
    </row>
    <row r="46" spans="1:12" x14ac:dyDescent="0.3">
      <c r="A46" s="9" t="s">
        <v>3173</v>
      </c>
      <c r="B46" s="31" t="s">
        <v>2295</v>
      </c>
      <c r="C46" s="59" t="s">
        <v>2296</v>
      </c>
      <c r="D46" s="61" t="s">
        <v>593</v>
      </c>
      <c r="E46" s="7">
        <v>41565</v>
      </c>
      <c r="F46" s="7">
        <f>F45</f>
        <v>44674</v>
      </c>
      <c r="G46" s="13"/>
      <c r="H46" s="8">
        <f>DATE(YEAR(F46),MONTH(F46),DAY(F46)+7)</f>
        <v>44681</v>
      </c>
      <c r="I46" s="11">
        <f t="shared" ca="1" si="0"/>
        <v>4</v>
      </c>
      <c r="J46" s="9" t="str">
        <f t="shared" ca="1" si="1"/>
        <v>NOT DUE</v>
      </c>
      <c r="K46" s="29"/>
      <c r="L46" s="29"/>
    </row>
    <row r="47" spans="1:12" ht="27.6" x14ac:dyDescent="0.3">
      <c r="A47" s="9" t="s">
        <v>3174</v>
      </c>
      <c r="B47" s="31" t="s">
        <v>2298</v>
      </c>
      <c r="C47" s="59" t="s">
        <v>2296</v>
      </c>
      <c r="D47" s="61" t="s">
        <v>593</v>
      </c>
      <c r="E47" s="7">
        <v>41565</v>
      </c>
      <c r="F47" s="7">
        <f>F46</f>
        <v>44674</v>
      </c>
      <c r="G47" s="13"/>
      <c r="H47" s="8">
        <f>DATE(YEAR(F47),MONTH(F47),DAY(F47)+7)</f>
        <v>44681</v>
      </c>
      <c r="I47" s="11">
        <f t="shared" ca="1" si="0"/>
        <v>4</v>
      </c>
      <c r="J47" s="9" t="str">
        <f t="shared" ca="1" si="1"/>
        <v>NOT DUE</v>
      </c>
      <c r="K47" s="29"/>
      <c r="L47" s="29"/>
    </row>
    <row r="48" spans="1:12" x14ac:dyDescent="0.3">
      <c r="A48" s="111"/>
    </row>
    <row r="49" spans="1:11" x14ac:dyDescent="0.3">
      <c r="A49" s="111"/>
    </row>
    <row r="50" spans="1:11" x14ac:dyDescent="0.3">
      <c r="A50" s="111"/>
    </row>
    <row r="51" spans="1:11" x14ac:dyDescent="0.3">
      <c r="A51" s="111"/>
      <c r="B51" s="112" t="s">
        <v>2808</v>
      </c>
      <c r="C51" s="113"/>
      <c r="D51" s="117" t="s">
        <v>2807</v>
      </c>
      <c r="H51" s="112" t="s">
        <v>2806</v>
      </c>
      <c r="I51" s="114"/>
    </row>
    <row r="52" spans="1:11" x14ac:dyDescent="0.3">
      <c r="A52" s="111"/>
      <c r="E52" s="115"/>
      <c r="F52" s="115"/>
      <c r="I52" s="115"/>
      <c r="J52" s="115"/>
    </row>
    <row r="53" spans="1:11" x14ac:dyDescent="0.3">
      <c r="A53" s="111"/>
      <c r="C53" s="122" t="str">
        <f>'No.3 Hatch Cover'!C53</f>
        <v>ELBERT F. NUFABLE</v>
      </c>
      <c r="E53" s="149" t="str">
        <f>C53</f>
        <v>ELBERT F. NUFABLE</v>
      </c>
      <c r="F53" s="149"/>
      <c r="G53" s="149"/>
      <c r="I53" s="149" t="s">
        <v>3269</v>
      </c>
      <c r="J53" s="149"/>
      <c r="K53" s="149"/>
    </row>
    <row r="54" spans="1:11" x14ac:dyDescent="0.3">
      <c r="A54" s="111"/>
      <c r="C54" s="116" t="s">
        <v>3230</v>
      </c>
      <c r="E54" s="150" t="s">
        <v>2454</v>
      </c>
      <c r="F54" s="150"/>
      <c r="G54" s="150"/>
      <c r="I54" s="151" t="s">
        <v>2805</v>
      </c>
      <c r="J54" s="151"/>
      <c r="K54" s="151"/>
    </row>
    <row r="55" spans="1:11" x14ac:dyDescent="0.3">
      <c r="A55" s="111"/>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43" priority="3" operator="equal">
      <formula>"overdue"</formula>
    </cfRule>
  </conditionalFormatting>
  <conditionalFormatting sqref="J45:J47">
    <cfRule type="cellIs" dxfId="242" priority="2" operator="equal">
      <formula>"overdue"</formula>
    </cfRule>
  </conditionalFormatting>
  <conditionalFormatting sqref="J31">
    <cfRule type="cellIs" dxfId="241"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00B0F0"/>
  </sheetPr>
  <dimension ref="A1:L15"/>
  <sheetViews>
    <sheetView topLeftCell="B1" workbookViewId="0">
      <selection activeCell="L8" sqref="L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1846</v>
      </c>
      <c r="D3" s="148" t="s">
        <v>8</v>
      </c>
      <c r="E3" s="148"/>
      <c r="F3" s="3" t="s">
        <v>2422</v>
      </c>
    </row>
    <row r="4" spans="1:12" ht="18" customHeight="1" x14ac:dyDescent="0.3">
      <c r="A4" s="147" t="s">
        <v>21</v>
      </c>
      <c r="B4" s="147"/>
      <c r="C4" s="17"/>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9.25" customHeight="1" x14ac:dyDescent="0.3">
      <c r="A8" s="9" t="s">
        <v>2188</v>
      </c>
      <c r="B8" s="31" t="s">
        <v>1910</v>
      </c>
      <c r="C8" s="31" t="s">
        <v>1911</v>
      </c>
      <c r="D8" s="20" t="s">
        <v>1675</v>
      </c>
      <c r="E8" s="7">
        <v>41662</v>
      </c>
      <c r="F8" s="7">
        <f>'Air Vents FW tanks'!F8</f>
        <v>44674</v>
      </c>
      <c r="G8" s="13"/>
      <c r="H8" s="8">
        <f>EDATE(F8-1,1)</f>
        <v>44703</v>
      </c>
      <c r="I8" s="11">
        <f t="shared" ref="I8" ca="1" si="0">IF(ISBLANK(H8),"",H8-DATE(YEAR(NOW()),MONTH(NOW()),DAY(NOW())))</f>
        <v>26</v>
      </c>
      <c r="J8" s="9" t="str">
        <f t="shared" ref="J8" ca="1" si="1">IF(I8="","",IF(I8&lt;0,"OVERDUE","NOT DUE"))</f>
        <v>NOT DUE</v>
      </c>
      <c r="K8" s="31"/>
      <c r="L8" s="10"/>
    </row>
    <row r="9" spans="1:12" x14ac:dyDescent="0.3">
      <c r="A9" s="111"/>
    </row>
    <row r="10" spans="1:12" x14ac:dyDescent="0.3">
      <c r="A10" s="111"/>
    </row>
    <row r="11" spans="1:12" x14ac:dyDescent="0.3">
      <c r="A11" s="111"/>
    </row>
    <row r="12" spans="1:12" x14ac:dyDescent="0.3">
      <c r="A12" s="111"/>
      <c r="B12" s="112" t="s">
        <v>2808</v>
      </c>
      <c r="C12" s="113"/>
      <c r="D12" s="117" t="s">
        <v>2807</v>
      </c>
      <c r="H12" s="112" t="s">
        <v>2806</v>
      </c>
      <c r="I12" s="114"/>
    </row>
    <row r="13" spans="1:12" x14ac:dyDescent="0.3">
      <c r="A13" s="111"/>
      <c r="E13" s="115"/>
      <c r="F13" s="115"/>
      <c r="I13" s="115"/>
      <c r="J13" s="115"/>
    </row>
    <row r="14" spans="1:12" x14ac:dyDescent="0.3">
      <c r="A14" s="111"/>
      <c r="C14" s="122" t="str">
        <f>'Air Vents FW tanks'!C14</f>
        <v>ELBERT F. NUFABLE</v>
      </c>
      <c r="E14" s="149" t="str">
        <f>C14</f>
        <v>ELBERT F. NUFABLE</v>
      </c>
      <c r="F14" s="149"/>
      <c r="G14" s="149"/>
      <c r="I14" s="149" t="s">
        <v>3269</v>
      </c>
      <c r="J14" s="149"/>
      <c r="K14" s="149"/>
    </row>
    <row r="15" spans="1:12" x14ac:dyDescent="0.3">
      <c r="A15" s="111"/>
      <c r="C15" s="116" t="s">
        <v>3230</v>
      </c>
      <c r="E15" s="150" t="s">
        <v>2454</v>
      </c>
      <c r="F15" s="150"/>
      <c r="G15" s="150"/>
      <c r="I15" s="151" t="s">
        <v>2805</v>
      </c>
      <c r="J15" s="151"/>
      <c r="K15" s="151"/>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8" priority="1" operator="equal">
      <formula>"overdue"</formula>
    </cfRule>
  </conditionalFormatting>
  <pageMargins left="0.7" right="0.7" top="0.75" bottom="0.75" header="0.3" footer="0.3"/>
  <pageSetup paperSize="9" orientation="landscape"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00B0F0"/>
  </sheetPr>
  <dimension ref="A1:L15"/>
  <sheetViews>
    <sheetView workbookViewId="0">
      <selection activeCell="F8" sqref="F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1527</v>
      </c>
      <c r="D3" s="148" t="s">
        <v>8</v>
      </c>
      <c r="E3" s="148"/>
      <c r="F3" s="3" t="s">
        <v>2423</v>
      </c>
    </row>
    <row r="4" spans="1:12" ht="18" customHeight="1" x14ac:dyDescent="0.3">
      <c r="A4" s="147" t="s">
        <v>21</v>
      </c>
      <c r="B4" s="147"/>
      <c r="C4" s="17"/>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2189</v>
      </c>
      <c r="B8" s="31" t="s">
        <v>1875</v>
      </c>
      <c r="C8" s="31" t="s">
        <v>1886</v>
      </c>
      <c r="D8" s="20" t="s">
        <v>1675</v>
      </c>
      <c r="E8" s="7">
        <v>41662</v>
      </c>
      <c r="F8" s="7">
        <f>'Ventilation System Cargo holds'!F8</f>
        <v>44674</v>
      </c>
      <c r="G8" s="13"/>
      <c r="H8" s="8">
        <f>EDATE(F8-1,1)</f>
        <v>44703</v>
      </c>
      <c r="I8" s="11">
        <f t="shared" ref="I8" ca="1" si="0">IF(ISBLANK(H8),"",H8-DATE(YEAR(NOW()),MONTH(NOW()),DAY(NOW())))</f>
        <v>26</v>
      </c>
      <c r="J8" s="9" t="str">
        <f t="shared" ref="J8" ca="1" si="1">IF(I8="","",IF(I8&lt;0,"OVERDUE","NOT DUE"))</f>
        <v>NOT DUE</v>
      </c>
      <c r="K8" s="31"/>
      <c r="L8" s="10"/>
    </row>
    <row r="9" spans="1:12" x14ac:dyDescent="0.3">
      <c r="A9" s="111"/>
    </row>
    <row r="10" spans="1:12" x14ac:dyDescent="0.3">
      <c r="A10" s="111"/>
    </row>
    <row r="11" spans="1:12" x14ac:dyDescent="0.3">
      <c r="A11" s="111"/>
    </row>
    <row r="12" spans="1:12" x14ac:dyDescent="0.3">
      <c r="A12" s="111"/>
      <c r="B12" s="112" t="s">
        <v>2808</v>
      </c>
      <c r="C12" s="113"/>
      <c r="D12" s="117" t="s">
        <v>2807</v>
      </c>
      <c r="H12" s="112" t="s">
        <v>2806</v>
      </c>
      <c r="I12" s="114"/>
    </row>
    <row r="13" spans="1:12" x14ac:dyDescent="0.3">
      <c r="A13" s="111"/>
      <c r="E13" s="115"/>
      <c r="F13" s="115"/>
      <c r="I13" s="115"/>
      <c r="J13" s="115"/>
    </row>
    <row r="14" spans="1:12" x14ac:dyDescent="0.3">
      <c r="A14" s="111"/>
      <c r="C14" s="122" t="str">
        <f>'Ventilation System Cargo holds'!C14</f>
        <v>ELBERT F. NUFABLE</v>
      </c>
      <c r="E14" s="149" t="str">
        <f>C14</f>
        <v>ELBERT F. NUFABLE</v>
      </c>
      <c r="F14" s="149"/>
      <c r="G14" s="149"/>
      <c r="I14" s="149" t="s">
        <v>3269</v>
      </c>
      <c r="J14" s="149"/>
      <c r="K14" s="149"/>
    </row>
    <row r="15" spans="1:12" x14ac:dyDescent="0.3">
      <c r="A15" s="111"/>
      <c r="C15" s="116" t="s">
        <v>3230</v>
      </c>
      <c r="E15" s="150" t="s">
        <v>2454</v>
      </c>
      <c r="F15" s="150"/>
      <c r="G15" s="150"/>
      <c r="I15" s="151" t="s">
        <v>2805</v>
      </c>
      <c r="J15" s="151"/>
      <c r="K15" s="151"/>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7" priority="1" operator="equal">
      <formula>"overdue"</formula>
    </cfRule>
  </conditionalFormatting>
  <pageMargins left="0.7" right="0.7" top="0.75" bottom="0.75" header="0.3" footer="0.3"/>
  <pageSetup paperSize="9"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00B0F0"/>
  </sheetPr>
  <dimension ref="A1:L23"/>
  <sheetViews>
    <sheetView topLeftCell="C1" workbookViewId="0">
      <selection activeCell="L18" sqref="L17:L1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1528</v>
      </c>
      <c r="D3" s="148" t="s">
        <v>8</v>
      </c>
      <c r="E3" s="148"/>
      <c r="F3" s="3" t="s">
        <v>2424</v>
      </c>
    </row>
    <row r="4" spans="1:12" ht="18" customHeight="1" x14ac:dyDescent="0.3">
      <c r="A4" s="147" t="s">
        <v>21</v>
      </c>
      <c r="B4" s="147"/>
      <c r="C4" s="17"/>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2197</v>
      </c>
      <c r="B8" s="31" t="s">
        <v>2194</v>
      </c>
      <c r="C8" s="31" t="s">
        <v>2190</v>
      </c>
      <c r="D8" s="20" t="s">
        <v>1675</v>
      </c>
      <c r="E8" s="7">
        <v>41662</v>
      </c>
      <c r="F8" s="7">
        <f>'Ventilation System Accomodation'!F8</f>
        <v>44674</v>
      </c>
      <c r="G8" s="13"/>
      <c r="H8" s="8">
        <f>EDATE(F8-1,1)</f>
        <v>44703</v>
      </c>
      <c r="I8" s="11">
        <f t="shared" ref="I8" ca="1" si="0">IF(ISBLANK(H8),"",H8-DATE(YEAR(NOW()),MONTH(NOW()),DAY(NOW())))</f>
        <v>26</v>
      </c>
      <c r="J8" s="9" t="str">
        <f t="shared" ref="J8" ca="1" si="1">IF(I8="","",IF(I8&lt;0,"OVERDUE","NOT DUE"))</f>
        <v>NOT DUE</v>
      </c>
      <c r="K8" s="31"/>
      <c r="L8" s="10"/>
    </row>
    <row r="9" spans="1:12" x14ac:dyDescent="0.3">
      <c r="A9" s="9" t="s">
        <v>2198</v>
      </c>
      <c r="B9" s="31" t="s">
        <v>2194</v>
      </c>
      <c r="C9" s="31" t="s">
        <v>2191</v>
      </c>
      <c r="D9" s="20" t="s">
        <v>1675</v>
      </c>
      <c r="E9" s="7">
        <v>41662</v>
      </c>
      <c r="F9" s="7">
        <f>F8</f>
        <v>44674</v>
      </c>
      <c r="G9" s="13"/>
      <c r="H9" s="8">
        <f>EDATE(F9-1,1)</f>
        <v>44703</v>
      </c>
      <c r="I9" s="11">
        <f t="shared" ref="I9:I11" ca="1" si="2">IF(ISBLANK(H9),"",H9-DATE(YEAR(NOW()),MONTH(NOW()),DAY(NOW())))</f>
        <v>26</v>
      </c>
      <c r="J9" s="9" t="str">
        <f t="shared" ref="J9:J11" ca="1" si="3">IF(I9="","",IF(I9&lt;0,"OVERDUE","NOT DUE"))</f>
        <v>NOT DUE</v>
      </c>
      <c r="K9" s="31"/>
      <c r="L9" s="10"/>
    </row>
    <row r="10" spans="1:12" x14ac:dyDescent="0.3">
      <c r="A10" s="9" t="s">
        <v>2199</v>
      </c>
      <c r="B10" s="31" t="s">
        <v>2194</v>
      </c>
      <c r="C10" s="31" t="s">
        <v>2192</v>
      </c>
      <c r="D10" s="20" t="s">
        <v>2193</v>
      </c>
      <c r="E10" s="7">
        <v>41662</v>
      </c>
      <c r="F10" s="7">
        <v>43474</v>
      </c>
      <c r="G10" s="13"/>
      <c r="H10" s="8">
        <f>DATE(YEAR(F10)+5,MONTH(F10),DAY(F10)-1)</f>
        <v>45299</v>
      </c>
      <c r="I10" s="11">
        <f t="shared" ca="1" si="2"/>
        <v>622</v>
      </c>
      <c r="J10" s="9" t="str">
        <f t="shared" ca="1" si="3"/>
        <v>NOT DUE</v>
      </c>
      <c r="K10" s="31"/>
      <c r="L10" s="10"/>
    </row>
    <row r="11" spans="1:12" x14ac:dyDescent="0.3">
      <c r="A11" s="9" t="s">
        <v>2200</v>
      </c>
      <c r="B11" s="31" t="s">
        <v>2195</v>
      </c>
      <c r="C11" s="31" t="s">
        <v>2190</v>
      </c>
      <c r="D11" s="20" t="s">
        <v>1675</v>
      </c>
      <c r="E11" s="7">
        <v>41662</v>
      </c>
      <c r="F11" s="7">
        <f>F9</f>
        <v>44674</v>
      </c>
      <c r="G11" s="13"/>
      <c r="H11" s="8">
        <f>EDATE(F11-1,1)</f>
        <v>44703</v>
      </c>
      <c r="I11" s="11">
        <f t="shared" ca="1" si="2"/>
        <v>26</v>
      </c>
      <c r="J11" s="9" t="str">
        <f t="shared" ca="1" si="3"/>
        <v>NOT DUE</v>
      </c>
      <c r="K11" s="31"/>
      <c r="L11" s="34"/>
    </row>
    <row r="12" spans="1:12" x14ac:dyDescent="0.3">
      <c r="A12" s="9" t="s">
        <v>2201</v>
      </c>
      <c r="B12" s="31" t="s">
        <v>2195</v>
      </c>
      <c r="C12" s="31" t="s">
        <v>2191</v>
      </c>
      <c r="D12" s="20" t="s">
        <v>1675</v>
      </c>
      <c r="E12" s="7">
        <v>41662</v>
      </c>
      <c r="F12" s="7">
        <f>F11</f>
        <v>44674</v>
      </c>
      <c r="G12" s="13"/>
      <c r="H12" s="8">
        <f>EDATE(F12-1,1)</f>
        <v>44703</v>
      </c>
      <c r="I12" s="11">
        <f t="shared" ref="I12:I16" ca="1" si="4">IF(ISBLANK(H12),"",H12-DATE(YEAR(NOW()),MONTH(NOW()),DAY(NOW())))</f>
        <v>26</v>
      </c>
      <c r="J12" s="9" t="str">
        <f t="shared" ref="J12:J16" ca="1" si="5">IF(I12="","",IF(I12&lt;0,"OVERDUE","NOT DUE"))</f>
        <v>NOT DUE</v>
      </c>
      <c r="K12" s="31"/>
      <c r="L12" s="10"/>
    </row>
    <row r="13" spans="1:12" x14ac:dyDescent="0.3">
      <c r="A13" s="9" t="s">
        <v>2202</v>
      </c>
      <c r="B13" s="31" t="s">
        <v>2195</v>
      </c>
      <c r="C13" s="31" t="s">
        <v>2192</v>
      </c>
      <c r="D13" s="20" t="s">
        <v>2193</v>
      </c>
      <c r="E13" s="7">
        <v>41662</v>
      </c>
      <c r="F13" s="7">
        <v>43474</v>
      </c>
      <c r="G13" s="13"/>
      <c r="H13" s="8">
        <f>DATE(YEAR(F13)+5,MONTH(F13),DAY(F13)-1)</f>
        <v>45299</v>
      </c>
      <c r="I13" s="11">
        <f t="shared" ca="1" si="4"/>
        <v>622</v>
      </c>
      <c r="J13" s="9" t="str">
        <f t="shared" ca="1" si="5"/>
        <v>NOT DUE</v>
      </c>
      <c r="K13" s="31"/>
      <c r="L13" s="10"/>
    </row>
    <row r="14" spans="1:12" ht="24" x14ac:dyDescent="0.3">
      <c r="A14" s="9" t="s">
        <v>2203</v>
      </c>
      <c r="B14" s="31" t="s">
        <v>2196</v>
      </c>
      <c r="C14" s="31" t="s">
        <v>2190</v>
      </c>
      <c r="D14" s="20" t="s">
        <v>1675</v>
      </c>
      <c r="E14" s="7">
        <v>41662</v>
      </c>
      <c r="F14" s="7">
        <f>F12</f>
        <v>44674</v>
      </c>
      <c r="G14" s="13"/>
      <c r="H14" s="8">
        <f>EDATE(F14-1,1)</f>
        <v>44703</v>
      </c>
      <c r="I14" s="11">
        <f t="shared" ca="1" si="4"/>
        <v>26</v>
      </c>
      <c r="J14" s="9" t="str">
        <f t="shared" ca="1" si="5"/>
        <v>NOT DUE</v>
      </c>
      <c r="K14" s="31"/>
      <c r="L14" s="10" t="s">
        <v>3316</v>
      </c>
    </row>
    <row r="15" spans="1:12" x14ac:dyDescent="0.3">
      <c r="A15" s="9" t="s">
        <v>2204</v>
      </c>
      <c r="B15" s="31" t="s">
        <v>2196</v>
      </c>
      <c r="C15" s="31" t="s">
        <v>2191</v>
      </c>
      <c r="D15" s="20" t="s">
        <v>1675</v>
      </c>
      <c r="E15" s="7">
        <v>41662</v>
      </c>
      <c r="F15" s="7">
        <f>F14</f>
        <v>44674</v>
      </c>
      <c r="G15" s="13"/>
      <c r="H15" s="8">
        <f>EDATE(F15-1,1)</f>
        <v>44703</v>
      </c>
      <c r="I15" s="11">
        <f t="shared" ca="1" si="4"/>
        <v>26</v>
      </c>
      <c r="J15" s="9" t="str">
        <f t="shared" ca="1" si="5"/>
        <v>NOT DUE</v>
      </c>
      <c r="K15" s="31"/>
      <c r="L15" s="10"/>
    </row>
    <row r="16" spans="1:12" x14ac:dyDescent="0.3">
      <c r="A16" s="9" t="s">
        <v>2205</v>
      </c>
      <c r="B16" s="31" t="s">
        <v>2196</v>
      </c>
      <c r="C16" s="31" t="s">
        <v>2192</v>
      </c>
      <c r="D16" s="20" t="s">
        <v>2193</v>
      </c>
      <c r="E16" s="7">
        <v>41662</v>
      </c>
      <c r="F16" s="7">
        <v>43474</v>
      </c>
      <c r="G16" s="13"/>
      <c r="H16" s="8">
        <f>DATE(YEAR(F16)+5,MONTH(F16),DAY(F16)-1)</f>
        <v>45299</v>
      </c>
      <c r="I16" s="11">
        <f t="shared" ca="1" si="4"/>
        <v>622</v>
      </c>
      <c r="J16" s="9" t="str">
        <f t="shared" ca="1" si="5"/>
        <v>NOT DUE</v>
      </c>
      <c r="K16" s="31"/>
      <c r="L16" s="10"/>
    </row>
    <row r="17" spans="1:11" x14ac:dyDescent="0.3">
      <c r="A17" s="111"/>
    </row>
    <row r="18" spans="1:11" x14ac:dyDescent="0.3">
      <c r="A18" s="111"/>
    </row>
    <row r="19" spans="1:11" x14ac:dyDescent="0.3">
      <c r="A19" s="111"/>
    </row>
    <row r="20" spans="1:11" x14ac:dyDescent="0.3">
      <c r="A20" s="111"/>
      <c r="B20" s="112" t="s">
        <v>2808</v>
      </c>
      <c r="C20" s="113"/>
      <c r="D20" s="117" t="s">
        <v>2807</v>
      </c>
      <c r="H20" s="112" t="s">
        <v>2806</v>
      </c>
      <c r="I20" s="114"/>
    </row>
    <row r="21" spans="1:11" x14ac:dyDescent="0.3">
      <c r="A21" s="111"/>
      <c r="E21" s="115"/>
      <c r="F21" s="115"/>
      <c r="I21" s="115"/>
      <c r="J21" s="115"/>
    </row>
    <row r="22" spans="1:11" x14ac:dyDescent="0.3">
      <c r="A22" s="111"/>
      <c r="C22" s="122" t="str">
        <f>'Ventilation System Accomodation'!C14</f>
        <v>ELBERT F. NUFABLE</v>
      </c>
      <c r="E22" s="149" t="str">
        <f>C22</f>
        <v>ELBERT F. NUFABLE</v>
      </c>
      <c r="F22" s="149"/>
      <c r="G22" s="149"/>
      <c r="I22" s="149" t="s">
        <v>3269</v>
      </c>
      <c r="J22" s="149"/>
      <c r="K22" s="149"/>
    </row>
    <row r="23" spans="1:11" x14ac:dyDescent="0.3">
      <c r="A23" s="111"/>
      <c r="C23" s="116" t="s">
        <v>3230</v>
      </c>
      <c r="E23" s="150" t="s">
        <v>2454</v>
      </c>
      <c r="F23" s="150"/>
      <c r="G23" s="150"/>
      <c r="I23" s="151" t="s">
        <v>2805</v>
      </c>
      <c r="J23" s="151"/>
      <c r="K23" s="151"/>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00B0F0"/>
  </sheetPr>
  <dimension ref="A1:L15"/>
  <sheetViews>
    <sheetView workbookViewId="0">
      <selection activeCell="I14" sqref="I14:K14"/>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1529</v>
      </c>
      <c r="D3" s="148" t="s">
        <v>8</v>
      </c>
      <c r="E3" s="148"/>
      <c r="F3" s="3" t="s">
        <v>2425</v>
      </c>
    </row>
    <row r="4" spans="1:12" ht="18" customHeight="1" x14ac:dyDescent="0.3">
      <c r="A4" s="147" t="s">
        <v>21</v>
      </c>
      <c r="B4" s="147"/>
      <c r="C4" s="17"/>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2206</v>
      </c>
      <c r="B8" s="31" t="s">
        <v>1875</v>
      </c>
      <c r="C8" s="31" t="s">
        <v>1886</v>
      </c>
      <c r="D8" s="20" t="s">
        <v>1675</v>
      </c>
      <c r="E8" s="7">
        <v>41662</v>
      </c>
      <c r="F8" s="7">
        <f>'Ventilation System Engine Room'!F8</f>
        <v>44674</v>
      </c>
      <c r="G8" s="13"/>
      <c r="H8" s="8">
        <f>EDATE(F8-1,1)</f>
        <v>44703</v>
      </c>
      <c r="I8" s="11">
        <f t="shared" ref="I8" ca="1" si="0">IF(ISBLANK(H8),"",H8-DATE(YEAR(NOW()),MONTH(NOW()),DAY(NOW())))</f>
        <v>26</v>
      </c>
      <c r="J8" s="9" t="str">
        <f t="shared" ref="J8" ca="1" si="1">IF(I8="","",IF(I8&lt;0,"OVERDUE","NOT DUE"))</f>
        <v>NOT DUE</v>
      </c>
      <c r="K8" s="31"/>
      <c r="L8" s="10"/>
    </row>
    <row r="9" spans="1:12" x14ac:dyDescent="0.3">
      <c r="A9" s="111"/>
    </row>
    <row r="10" spans="1:12" x14ac:dyDescent="0.3">
      <c r="A10" s="111"/>
    </row>
    <row r="11" spans="1:12" x14ac:dyDescent="0.3">
      <c r="A11" s="111"/>
    </row>
    <row r="12" spans="1:12" x14ac:dyDescent="0.3">
      <c r="A12" s="111"/>
      <c r="B12" s="112" t="s">
        <v>2808</v>
      </c>
      <c r="C12" s="113"/>
      <c r="D12" s="117" t="s">
        <v>2807</v>
      </c>
      <c r="H12" s="112" t="s">
        <v>2806</v>
      </c>
      <c r="I12" s="114"/>
    </row>
    <row r="13" spans="1:12" x14ac:dyDescent="0.3">
      <c r="A13" s="111"/>
      <c r="E13" s="115"/>
      <c r="F13" s="115"/>
      <c r="I13" s="115"/>
      <c r="J13" s="115"/>
    </row>
    <row r="14" spans="1:12" x14ac:dyDescent="0.3">
      <c r="A14" s="111"/>
      <c r="C14" s="122" t="str">
        <f>'Ventilation System Engine Room'!C22</f>
        <v>ELBERT F. NUFABLE</v>
      </c>
      <c r="E14" s="149" t="str">
        <f>C14</f>
        <v>ELBERT F. NUFABLE</v>
      </c>
      <c r="F14" s="149"/>
      <c r="G14" s="149"/>
      <c r="I14" s="149" t="s">
        <v>3269</v>
      </c>
      <c r="J14" s="149"/>
      <c r="K14" s="149"/>
    </row>
    <row r="15" spans="1:12" x14ac:dyDescent="0.3">
      <c r="A15" s="111"/>
      <c r="C15" s="116" t="s">
        <v>3230</v>
      </c>
      <c r="E15" s="150" t="s">
        <v>2454</v>
      </c>
      <c r="F15" s="150"/>
      <c r="G15" s="150"/>
      <c r="I15" s="151" t="s">
        <v>2805</v>
      </c>
      <c r="J15" s="151"/>
      <c r="K15" s="151"/>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3" priority="1" operator="equal">
      <formula>"overdue"</formula>
    </cfRule>
  </conditionalFormatting>
  <pageMargins left="0.7" right="0.7" top="0.75" bottom="0.75" header="0.3" footer="0.3"/>
  <pageSetup paperSize="9"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00B0F0"/>
  </sheetPr>
  <dimension ref="A1:L15"/>
  <sheetViews>
    <sheetView topLeftCell="B1" workbookViewId="0">
      <selection activeCell="H19" sqref="H1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1523</v>
      </c>
      <c r="D3" s="148" t="s">
        <v>8</v>
      </c>
      <c r="E3" s="148"/>
      <c r="F3" s="3" t="s">
        <v>2426</v>
      </c>
    </row>
    <row r="4" spans="1:12" ht="18" customHeight="1" x14ac:dyDescent="0.3">
      <c r="A4" s="147" t="s">
        <v>21</v>
      </c>
      <c r="B4" s="147"/>
      <c r="C4" s="17"/>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2207</v>
      </c>
      <c r="B8" s="31" t="s">
        <v>1523</v>
      </c>
      <c r="C8" s="31" t="s">
        <v>1861</v>
      </c>
      <c r="D8" s="20" t="s">
        <v>1675</v>
      </c>
      <c r="E8" s="7">
        <v>41662</v>
      </c>
      <c r="F8" s="7">
        <v>44646</v>
      </c>
      <c r="G8" s="13"/>
      <c r="H8" s="8">
        <f>EDATE(F8-1,1)</f>
        <v>44676</v>
      </c>
      <c r="I8" s="11">
        <f t="shared" ref="I8" ca="1" si="0">IF(ISBLANK(H8),"",H8-DATE(YEAR(NOW()),MONTH(NOW()),DAY(NOW())))</f>
        <v>-1</v>
      </c>
      <c r="J8" s="9" t="str">
        <f t="shared" ref="J8" ca="1" si="1">IF(I8="","",IF(I8&lt;0,"OVERDUE","NOT DUE"))</f>
        <v>OVERDUE</v>
      </c>
      <c r="K8" s="31"/>
      <c r="L8" s="10"/>
    </row>
    <row r="9" spans="1:12" x14ac:dyDescent="0.3">
      <c r="A9" s="111"/>
    </row>
    <row r="10" spans="1:12" x14ac:dyDescent="0.3">
      <c r="A10" s="111"/>
    </row>
    <row r="11" spans="1:12" x14ac:dyDescent="0.3">
      <c r="A11" s="111"/>
    </row>
    <row r="12" spans="1:12" x14ac:dyDescent="0.3">
      <c r="A12" s="111"/>
      <c r="B12" s="112" t="s">
        <v>2808</v>
      </c>
      <c r="C12" s="113"/>
      <c r="D12" s="117" t="s">
        <v>2807</v>
      </c>
      <c r="H12" s="112" t="s">
        <v>2806</v>
      </c>
      <c r="I12" s="114"/>
    </row>
    <row r="13" spans="1:12" x14ac:dyDescent="0.3">
      <c r="A13" s="111"/>
      <c r="E13" s="115"/>
      <c r="F13" s="115"/>
      <c r="I13" s="115"/>
      <c r="J13" s="115"/>
    </row>
    <row r="14" spans="1:12" x14ac:dyDescent="0.3">
      <c r="A14" s="111"/>
      <c r="C14" s="122" t="str">
        <f>'Ventilation System Storerooms'!C14</f>
        <v>ELBERT F. NUFABLE</v>
      </c>
      <c r="E14" s="149" t="str">
        <f>C14</f>
        <v>ELBERT F. NUFABLE</v>
      </c>
      <c r="F14" s="149"/>
      <c r="G14" s="149"/>
      <c r="I14" s="149" t="s">
        <v>3269</v>
      </c>
      <c r="J14" s="149"/>
      <c r="K14" s="149"/>
    </row>
    <row r="15" spans="1:12" x14ac:dyDescent="0.3">
      <c r="A15" s="111"/>
      <c r="C15" s="116" t="s">
        <v>3230</v>
      </c>
      <c r="E15" s="150" t="s">
        <v>2454</v>
      </c>
      <c r="F15" s="150"/>
      <c r="G15" s="150"/>
      <c r="I15" s="151" t="s">
        <v>2805</v>
      </c>
      <c r="J15" s="151"/>
      <c r="K15" s="151"/>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2" priority="1" operator="equal">
      <formula>"overdue"</formula>
    </cfRule>
  </conditionalFormatting>
  <pageMargins left="0.7" right="0.7" top="0.75" bottom="0.75" header="0.3" footer="0.3"/>
  <pageSetup paperSize="9"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00B0F0"/>
  </sheetPr>
  <dimension ref="A1:L28"/>
  <sheetViews>
    <sheetView workbookViewId="0">
      <selection activeCell="F21" sqref="F21"/>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3113</v>
      </c>
      <c r="D3" s="148" t="s">
        <v>8</v>
      </c>
      <c r="E3" s="148"/>
      <c r="F3" s="3" t="s">
        <v>3134</v>
      </c>
    </row>
    <row r="4" spans="1:12" ht="18" customHeight="1" x14ac:dyDescent="0.3">
      <c r="A4" s="147" t="s">
        <v>21</v>
      </c>
      <c r="B4" s="147"/>
      <c r="C4" s="17"/>
      <c r="D4" s="148" t="s">
        <v>9</v>
      </c>
      <c r="E4" s="148"/>
      <c r="F4" s="13"/>
    </row>
    <row r="5" spans="1:12" ht="18" customHeight="1" x14ac:dyDescent="0.3">
      <c r="A5" s="147" t="s">
        <v>22</v>
      </c>
      <c r="B5" s="147"/>
      <c r="C5" s="18"/>
      <c r="D5" s="24"/>
      <c r="E5" s="8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3135</v>
      </c>
      <c r="B8" s="31" t="s">
        <v>1576</v>
      </c>
      <c r="C8" s="31" t="s">
        <v>1842</v>
      </c>
      <c r="D8" s="20" t="s">
        <v>1564</v>
      </c>
      <c r="E8" s="7">
        <v>41662</v>
      </c>
      <c r="F8" s="7">
        <v>44674</v>
      </c>
      <c r="G8" s="13"/>
      <c r="H8" s="8">
        <f t="shared" ref="H8:H19" si="0">EDATE(F8-1,1)</f>
        <v>44703</v>
      </c>
      <c r="I8" s="11">
        <f t="shared" ref="I8:I21" ca="1" si="1">IF(ISBLANK(H8),"",H8-DATE(YEAR(NOW()),MONTH(NOW()),DAY(NOW())))</f>
        <v>26</v>
      </c>
      <c r="J8" s="9" t="str">
        <f t="shared" ref="J8:J21" ca="1" si="2">IF(I8="","",IF(I8&lt;0,"OVERDUE","NOT DUE"))</f>
        <v>NOT DUE</v>
      </c>
      <c r="K8" s="31"/>
      <c r="L8" s="10"/>
    </row>
    <row r="9" spans="1:12" x14ac:dyDescent="0.3">
      <c r="A9" s="9" t="s">
        <v>3136</v>
      </c>
      <c r="B9" s="31" t="s">
        <v>1577</v>
      </c>
      <c r="C9" s="31" t="s">
        <v>1805</v>
      </c>
      <c r="D9" s="20" t="s">
        <v>1564</v>
      </c>
      <c r="E9" s="7">
        <v>41662</v>
      </c>
      <c r="F9" s="7">
        <f t="shared" ref="F9:F19" si="3">F8</f>
        <v>44674</v>
      </c>
      <c r="G9" s="13"/>
      <c r="H9" s="8">
        <f t="shared" si="0"/>
        <v>44703</v>
      </c>
      <c r="I9" s="11">
        <f t="shared" ca="1" si="1"/>
        <v>26</v>
      </c>
      <c r="J9" s="9" t="str">
        <f t="shared" ca="1" si="2"/>
        <v>NOT DUE</v>
      </c>
      <c r="K9" s="31"/>
      <c r="L9" s="10"/>
    </row>
    <row r="10" spans="1:12" ht="36" x14ac:dyDescent="0.3">
      <c r="A10" s="9" t="s">
        <v>3137</v>
      </c>
      <c r="B10" s="31" t="s">
        <v>1578</v>
      </c>
      <c r="C10" s="31" t="s">
        <v>1842</v>
      </c>
      <c r="D10" s="20" t="s">
        <v>1564</v>
      </c>
      <c r="E10" s="7">
        <v>41662</v>
      </c>
      <c r="F10" s="7">
        <f t="shared" si="3"/>
        <v>44674</v>
      </c>
      <c r="G10" s="13"/>
      <c r="H10" s="8">
        <f t="shared" si="0"/>
        <v>44703</v>
      </c>
      <c r="I10" s="11">
        <f t="shared" ca="1" si="1"/>
        <v>26</v>
      </c>
      <c r="J10" s="9" t="str">
        <f t="shared" ca="1" si="2"/>
        <v>NOT DUE</v>
      </c>
      <c r="K10" s="31"/>
      <c r="L10" s="10" t="s">
        <v>3216</v>
      </c>
    </row>
    <row r="11" spans="1:12" ht="27.6" x14ac:dyDescent="0.3">
      <c r="A11" s="9" t="s">
        <v>3138</v>
      </c>
      <c r="B11" s="31" t="s">
        <v>1579</v>
      </c>
      <c r="C11" s="31" t="s">
        <v>1887</v>
      </c>
      <c r="D11" s="20" t="s">
        <v>1564</v>
      </c>
      <c r="E11" s="7">
        <v>41662</v>
      </c>
      <c r="F11" s="7">
        <f t="shared" si="3"/>
        <v>44674</v>
      </c>
      <c r="G11" s="13"/>
      <c r="H11" s="8">
        <f t="shared" si="0"/>
        <v>44703</v>
      </c>
      <c r="I11" s="11">
        <f t="shared" ca="1" si="1"/>
        <v>26</v>
      </c>
      <c r="J11" s="9" t="str">
        <f t="shared" ca="1" si="2"/>
        <v>NOT DUE</v>
      </c>
      <c r="K11" s="31"/>
      <c r="L11" s="34"/>
    </row>
    <row r="12" spans="1:12" ht="27.6" x14ac:dyDescent="0.3">
      <c r="A12" s="9" t="s">
        <v>3139</v>
      </c>
      <c r="B12" s="31" t="s">
        <v>1580</v>
      </c>
      <c r="C12" s="31" t="s">
        <v>1843</v>
      </c>
      <c r="D12" s="20" t="s">
        <v>1564</v>
      </c>
      <c r="E12" s="7">
        <v>41662</v>
      </c>
      <c r="F12" s="7">
        <f t="shared" si="3"/>
        <v>44674</v>
      </c>
      <c r="G12" s="13"/>
      <c r="H12" s="8">
        <f t="shared" si="0"/>
        <v>44703</v>
      </c>
      <c r="I12" s="11">
        <f t="shared" ca="1" si="1"/>
        <v>26</v>
      </c>
      <c r="J12" s="9" t="str">
        <f t="shared" ca="1" si="2"/>
        <v>NOT DUE</v>
      </c>
      <c r="K12" s="31"/>
      <c r="L12" s="10"/>
    </row>
    <row r="13" spans="1:12" ht="27.6" x14ac:dyDescent="0.3">
      <c r="A13" s="9" t="s">
        <v>3140</v>
      </c>
      <c r="B13" s="31" t="s">
        <v>1581</v>
      </c>
      <c r="C13" s="31" t="s">
        <v>1844</v>
      </c>
      <c r="D13" s="20" t="s">
        <v>1564</v>
      </c>
      <c r="E13" s="7">
        <v>41662</v>
      </c>
      <c r="F13" s="7">
        <f t="shared" si="3"/>
        <v>44674</v>
      </c>
      <c r="G13" s="13"/>
      <c r="H13" s="8">
        <f t="shared" si="0"/>
        <v>44703</v>
      </c>
      <c r="I13" s="11">
        <f t="shared" ca="1" si="1"/>
        <v>26</v>
      </c>
      <c r="J13" s="9" t="str">
        <f t="shared" ca="1" si="2"/>
        <v>NOT DUE</v>
      </c>
      <c r="K13" s="31"/>
      <c r="L13" s="10"/>
    </row>
    <row r="14" spans="1:12" ht="27.6" x14ac:dyDescent="0.3">
      <c r="A14" s="9" t="s">
        <v>3141</v>
      </c>
      <c r="B14" s="31" t="s">
        <v>1582</v>
      </c>
      <c r="C14" s="31" t="s">
        <v>1845</v>
      </c>
      <c r="D14" s="20" t="s">
        <v>1564</v>
      </c>
      <c r="E14" s="7">
        <v>41662</v>
      </c>
      <c r="F14" s="7">
        <f t="shared" si="3"/>
        <v>44674</v>
      </c>
      <c r="G14" s="13"/>
      <c r="H14" s="8">
        <f t="shared" si="0"/>
        <v>44703</v>
      </c>
      <c r="I14" s="11">
        <f t="shared" ca="1" si="1"/>
        <v>26</v>
      </c>
      <c r="J14" s="9" t="str">
        <f t="shared" ca="1" si="2"/>
        <v>NOT DUE</v>
      </c>
      <c r="K14" s="31"/>
      <c r="L14" s="10"/>
    </row>
    <row r="15" spans="1:12" ht="27.6" x14ac:dyDescent="0.3">
      <c r="A15" s="9" t="s">
        <v>3142</v>
      </c>
      <c r="B15" s="31" t="s">
        <v>1583</v>
      </c>
      <c r="C15" s="31" t="s">
        <v>1845</v>
      </c>
      <c r="D15" s="20" t="s">
        <v>1564</v>
      </c>
      <c r="E15" s="7">
        <v>41662</v>
      </c>
      <c r="F15" s="7">
        <f t="shared" si="3"/>
        <v>44674</v>
      </c>
      <c r="G15" s="13"/>
      <c r="H15" s="8">
        <f t="shared" si="0"/>
        <v>44703</v>
      </c>
      <c r="I15" s="11">
        <f t="shared" ca="1" si="1"/>
        <v>26</v>
      </c>
      <c r="J15" s="9" t="str">
        <f t="shared" ca="1" si="2"/>
        <v>NOT DUE</v>
      </c>
      <c r="K15" s="31"/>
      <c r="L15" s="10"/>
    </row>
    <row r="16" spans="1:12" x14ac:dyDescent="0.3">
      <c r="A16" s="9" t="s">
        <v>3143</v>
      </c>
      <c r="B16" s="31" t="s">
        <v>1584</v>
      </c>
      <c r="C16" s="31" t="s">
        <v>1806</v>
      </c>
      <c r="D16" s="20" t="s">
        <v>1564</v>
      </c>
      <c r="E16" s="7">
        <v>41662</v>
      </c>
      <c r="F16" s="7">
        <f t="shared" si="3"/>
        <v>44674</v>
      </c>
      <c r="G16" s="13"/>
      <c r="H16" s="8">
        <f t="shared" si="0"/>
        <v>44703</v>
      </c>
      <c r="I16" s="11">
        <f t="shared" ca="1" si="1"/>
        <v>26</v>
      </c>
      <c r="J16" s="9" t="str">
        <f t="shared" ca="1" si="2"/>
        <v>NOT DUE</v>
      </c>
      <c r="K16" s="31"/>
      <c r="L16" s="10"/>
    </row>
    <row r="17" spans="1:12" ht="27.6" x14ac:dyDescent="0.3">
      <c r="A17" s="9" t="s">
        <v>3144</v>
      </c>
      <c r="B17" s="31" t="s">
        <v>1585</v>
      </c>
      <c r="C17" s="31" t="s">
        <v>1845</v>
      </c>
      <c r="D17" s="20" t="s">
        <v>1564</v>
      </c>
      <c r="E17" s="7">
        <v>41662</v>
      </c>
      <c r="F17" s="7">
        <f t="shared" si="3"/>
        <v>44674</v>
      </c>
      <c r="G17" s="13"/>
      <c r="H17" s="8">
        <f t="shared" si="0"/>
        <v>44703</v>
      </c>
      <c r="I17" s="11">
        <f t="shared" ca="1" si="1"/>
        <v>26</v>
      </c>
      <c r="J17" s="9" t="str">
        <f t="shared" ca="1" si="2"/>
        <v>NOT DUE</v>
      </c>
      <c r="K17" s="31"/>
      <c r="L17" s="10"/>
    </row>
    <row r="18" spans="1:12" ht="27.6" x14ac:dyDescent="0.3">
      <c r="A18" s="9" t="s">
        <v>3145</v>
      </c>
      <c r="B18" s="31" t="s">
        <v>1586</v>
      </c>
      <c r="C18" s="31" t="s">
        <v>1845</v>
      </c>
      <c r="D18" s="20" t="s">
        <v>1564</v>
      </c>
      <c r="E18" s="7">
        <v>41662</v>
      </c>
      <c r="F18" s="7">
        <f t="shared" si="3"/>
        <v>44674</v>
      </c>
      <c r="G18" s="13"/>
      <c r="H18" s="8">
        <f t="shared" si="0"/>
        <v>44703</v>
      </c>
      <c r="I18" s="11">
        <f t="shared" ca="1" si="1"/>
        <v>26</v>
      </c>
      <c r="J18" s="9" t="str">
        <f t="shared" ca="1" si="2"/>
        <v>NOT DUE</v>
      </c>
      <c r="K18" s="31"/>
      <c r="L18" s="10"/>
    </row>
    <row r="19" spans="1:12" ht="27.6" x14ac:dyDescent="0.3">
      <c r="A19" s="9" t="s">
        <v>3146</v>
      </c>
      <c r="B19" s="31" t="s">
        <v>1587</v>
      </c>
      <c r="C19" s="31" t="s">
        <v>1807</v>
      </c>
      <c r="D19" s="20" t="s">
        <v>1564</v>
      </c>
      <c r="E19" s="7">
        <v>41662</v>
      </c>
      <c r="F19" s="7">
        <f t="shared" si="3"/>
        <v>44674</v>
      </c>
      <c r="G19" s="13"/>
      <c r="H19" s="8">
        <f t="shared" si="0"/>
        <v>44703</v>
      </c>
      <c r="I19" s="11">
        <f t="shared" ca="1" si="1"/>
        <v>26</v>
      </c>
      <c r="J19" s="9" t="str">
        <f t="shared" ca="1" si="2"/>
        <v>NOT DUE</v>
      </c>
      <c r="K19" s="31"/>
      <c r="L19" s="10"/>
    </row>
    <row r="20" spans="1:12" ht="24" x14ac:dyDescent="0.3">
      <c r="A20" s="9" t="s">
        <v>3147</v>
      </c>
      <c r="B20" s="96" t="s">
        <v>3112</v>
      </c>
      <c r="C20" s="96" t="s">
        <v>3111</v>
      </c>
      <c r="D20" s="97" t="s">
        <v>593</v>
      </c>
      <c r="E20" s="7">
        <v>41662</v>
      </c>
      <c r="F20" s="7">
        <v>44675</v>
      </c>
      <c r="G20" s="13"/>
      <c r="H20" s="98">
        <f>DATE(YEAR(F20),MONTH(F20),DAY(F20)+7)</f>
        <v>44682</v>
      </c>
      <c r="I20" s="99">
        <f t="shared" ca="1" si="1"/>
        <v>5</v>
      </c>
      <c r="J20" s="9" t="str">
        <f t="shared" ca="1" si="2"/>
        <v>NOT DUE</v>
      </c>
      <c r="K20" s="31"/>
      <c r="L20" s="10" t="s">
        <v>3274</v>
      </c>
    </row>
    <row r="21" spans="1:12" x14ac:dyDescent="0.3">
      <c r="A21" s="9" t="s">
        <v>3148</v>
      </c>
      <c r="B21" s="96" t="s">
        <v>3098</v>
      </c>
      <c r="C21" s="96" t="s">
        <v>3110</v>
      </c>
      <c r="D21" s="97" t="s">
        <v>1564</v>
      </c>
      <c r="E21" s="7">
        <v>41662</v>
      </c>
      <c r="F21" s="7">
        <f>F19</f>
        <v>44674</v>
      </c>
      <c r="G21" s="13"/>
      <c r="H21" s="98">
        <f>EDATE(F21-1,1)</f>
        <v>44703</v>
      </c>
      <c r="I21" s="99">
        <f t="shared" ca="1" si="1"/>
        <v>26</v>
      </c>
      <c r="J21" s="9" t="str">
        <f t="shared" ca="1" si="2"/>
        <v>NOT DUE</v>
      </c>
      <c r="K21" s="31"/>
      <c r="L21" s="10"/>
    </row>
    <row r="22" spans="1:12" x14ac:dyDescent="0.3">
      <c r="A22" s="111"/>
    </row>
    <row r="23" spans="1:12" x14ac:dyDescent="0.3">
      <c r="A23" s="111"/>
    </row>
    <row r="24" spans="1:12" x14ac:dyDescent="0.3">
      <c r="A24" s="111"/>
    </row>
    <row r="25" spans="1:12" x14ac:dyDescent="0.3">
      <c r="A25" s="111"/>
      <c r="B25" s="112" t="s">
        <v>2808</v>
      </c>
      <c r="C25" s="113"/>
      <c r="D25" s="117" t="s">
        <v>2807</v>
      </c>
      <c r="H25" s="112" t="s">
        <v>2806</v>
      </c>
      <c r="I25" s="114"/>
    </row>
    <row r="26" spans="1:12" x14ac:dyDescent="0.3">
      <c r="A26" s="111"/>
      <c r="E26" s="115"/>
      <c r="F26" s="115"/>
      <c r="I26" s="115"/>
      <c r="J26" s="115"/>
    </row>
    <row r="27" spans="1:12" x14ac:dyDescent="0.3">
      <c r="A27" s="111"/>
      <c r="C27" s="122" t="str">
        <f>'Sounding Pipes'!C14</f>
        <v>ELBERT F. NUFABLE</v>
      </c>
      <c r="E27" s="149" t="str">
        <f>C27</f>
        <v>ELBERT F. NUFABLE</v>
      </c>
      <c r="F27" s="149"/>
      <c r="G27" s="149"/>
      <c r="I27" s="149" t="s">
        <v>3269</v>
      </c>
      <c r="J27" s="149"/>
      <c r="K27" s="149"/>
    </row>
    <row r="28" spans="1:12" x14ac:dyDescent="0.3">
      <c r="A28" s="111"/>
      <c r="C28" s="116" t="s">
        <v>3230</v>
      </c>
      <c r="E28" s="150" t="s">
        <v>2454</v>
      </c>
      <c r="F28" s="150"/>
      <c r="G28" s="150"/>
      <c r="I28" s="151" t="s">
        <v>2805</v>
      </c>
      <c r="J28" s="151"/>
      <c r="K28" s="151"/>
    </row>
  </sheetData>
  <mergeCells count="13">
    <mergeCell ref="E27:G27"/>
    <mergeCell ref="I27:K27"/>
    <mergeCell ref="E28:G28"/>
    <mergeCell ref="I28:K28"/>
    <mergeCell ref="A1:B1"/>
    <mergeCell ref="D1:E1"/>
    <mergeCell ref="A2:B2"/>
    <mergeCell ref="D2:E2"/>
    <mergeCell ref="A3:B3"/>
    <mergeCell ref="D3:E3"/>
    <mergeCell ref="A4:B4"/>
    <mergeCell ref="D4:E4"/>
    <mergeCell ref="A5:B5"/>
  </mergeCells>
  <phoneticPr fontId="11"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00B0F0"/>
  </sheetPr>
  <dimension ref="A1:L24"/>
  <sheetViews>
    <sheetView topLeftCell="C4" workbookViewId="0">
      <selection activeCell="K20" sqref="K20"/>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1588</v>
      </c>
      <c r="D3" s="148" t="s">
        <v>8</v>
      </c>
      <c r="E3" s="148"/>
      <c r="F3" s="3" t="s">
        <v>2427</v>
      </c>
    </row>
    <row r="4" spans="1:12" ht="18" customHeight="1" x14ac:dyDescent="0.3">
      <c r="A4" s="147" t="s">
        <v>21</v>
      </c>
      <c r="B4" s="147"/>
      <c r="C4" s="17"/>
      <c r="D4" s="148" t="s">
        <v>9</v>
      </c>
      <c r="E4" s="148"/>
      <c r="F4" s="3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4" x14ac:dyDescent="0.3">
      <c r="A8" s="9" t="s">
        <v>2208</v>
      </c>
      <c r="B8" s="31" t="s">
        <v>1589</v>
      </c>
      <c r="C8" s="31" t="s">
        <v>1861</v>
      </c>
      <c r="D8" s="20" t="s">
        <v>1564</v>
      </c>
      <c r="E8" s="7">
        <v>41662</v>
      </c>
      <c r="F8" s="7">
        <v>44667</v>
      </c>
      <c r="G8" s="33"/>
      <c r="H8" s="8">
        <f t="shared" ref="H8:H17" si="0">EDATE(F8-1,1)</f>
        <v>44696</v>
      </c>
      <c r="I8" s="11">
        <f t="shared" ref="I8:I17" ca="1" si="1">IF(ISBLANK(H8),"",H8-DATE(YEAR(NOW()),MONTH(NOW()),DAY(NOW())))</f>
        <v>19</v>
      </c>
      <c r="J8" s="9" t="str">
        <f t="shared" ref="J8:J17" ca="1" si="2">IF(I8="","",IF(I8&lt;0,"OVERDUE","NOT DUE"))</f>
        <v>NOT DUE</v>
      </c>
      <c r="K8" s="31"/>
      <c r="L8" s="10" t="s">
        <v>3289</v>
      </c>
    </row>
    <row r="9" spans="1:12" x14ac:dyDescent="0.3">
      <c r="A9" s="9" t="s">
        <v>2209</v>
      </c>
      <c r="B9" s="31" t="s">
        <v>1590</v>
      </c>
      <c r="C9" s="31" t="s">
        <v>1861</v>
      </c>
      <c r="D9" s="20" t="s">
        <v>1564</v>
      </c>
      <c r="E9" s="7">
        <v>41662</v>
      </c>
      <c r="F9" s="7">
        <f t="shared" ref="F9:F17" si="3">F8</f>
        <v>44667</v>
      </c>
      <c r="G9" s="33"/>
      <c r="H9" s="8">
        <f t="shared" si="0"/>
        <v>44696</v>
      </c>
      <c r="I9" s="11">
        <f t="shared" ca="1" si="1"/>
        <v>19</v>
      </c>
      <c r="J9" s="9" t="str">
        <f t="shared" ca="1" si="2"/>
        <v>NOT DUE</v>
      </c>
      <c r="K9" s="31"/>
      <c r="L9" s="10"/>
    </row>
    <row r="10" spans="1:12" ht="27.6" x14ac:dyDescent="0.3">
      <c r="A10" s="9" t="s">
        <v>2210</v>
      </c>
      <c r="B10" s="31" t="s">
        <v>1591</v>
      </c>
      <c r="C10" s="31" t="s">
        <v>1861</v>
      </c>
      <c r="D10" s="20" t="s">
        <v>1564</v>
      </c>
      <c r="E10" s="7">
        <v>41662</v>
      </c>
      <c r="F10" s="7">
        <f t="shared" si="3"/>
        <v>44667</v>
      </c>
      <c r="G10" s="33"/>
      <c r="H10" s="8">
        <f t="shared" si="0"/>
        <v>44696</v>
      </c>
      <c r="I10" s="11">
        <f t="shared" ca="1" si="1"/>
        <v>19</v>
      </c>
      <c r="J10" s="9" t="str">
        <f t="shared" ca="1" si="2"/>
        <v>NOT DUE</v>
      </c>
      <c r="K10" s="31"/>
      <c r="L10" s="10"/>
    </row>
    <row r="11" spans="1:12" ht="27.6" x14ac:dyDescent="0.3">
      <c r="A11" s="9" t="s">
        <v>2211</v>
      </c>
      <c r="B11" s="31" t="s">
        <v>1592</v>
      </c>
      <c r="C11" s="31" t="s">
        <v>1861</v>
      </c>
      <c r="D11" s="20" t="s">
        <v>1564</v>
      </c>
      <c r="E11" s="7">
        <v>41662</v>
      </c>
      <c r="F11" s="7">
        <f t="shared" si="3"/>
        <v>44667</v>
      </c>
      <c r="G11" s="33"/>
      <c r="H11" s="8">
        <f t="shared" si="0"/>
        <v>44696</v>
      </c>
      <c r="I11" s="11">
        <f t="shared" ca="1" si="1"/>
        <v>19</v>
      </c>
      <c r="J11" s="9" t="str">
        <f t="shared" ca="1" si="2"/>
        <v>NOT DUE</v>
      </c>
      <c r="K11" s="31"/>
      <c r="L11" s="34"/>
    </row>
    <row r="12" spans="1:12" x14ac:dyDescent="0.3">
      <c r="A12" s="9" t="s">
        <v>2212</v>
      </c>
      <c r="B12" s="31" t="s">
        <v>1593</v>
      </c>
      <c r="C12" s="31" t="s">
        <v>1861</v>
      </c>
      <c r="D12" s="20" t="s">
        <v>1564</v>
      </c>
      <c r="E12" s="7">
        <v>41662</v>
      </c>
      <c r="F12" s="7">
        <f t="shared" si="3"/>
        <v>44667</v>
      </c>
      <c r="G12" s="33"/>
      <c r="H12" s="8">
        <f t="shared" si="0"/>
        <v>44696</v>
      </c>
      <c r="I12" s="11">
        <f t="shared" ca="1" si="1"/>
        <v>19</v>
      </c>
      <c r="J12" s="9" t="str">
        <f t="shared" ca="1" si="2"/>
        <v>NOT DUE</v>
      </c>
      <c r="K12" s="31"/>
      <c r="L12" s="10"/>
    </row>
    <row r="13" spans="1:12" ht="27.6" x14ac:dyDescent="0.3">
      <c r="A13" s="9" t="s">
        <v>2213</v>
      </c>
      <c r="B13" s="31" t="s">
        <v>1594</v>
      </c>
      <c r="C13" s="31" t="s">
        <v>1861</v>
      </c>
      <c r="D13" s="20" t="s">
        <v>1564</v>
      </c>
      <c r="E13" s="7">
        <v>41662</v>
      </c>
      <c r="F13" s="7">
        <f t="shared" si="3"/>
        <v>44667</v>
      </c>
      <c r="G13" s="33"/>
      <c r="H13" s="8">
        <f t="shared" si="0"/>
        <v>44696</v>
      </c>
      <c r="I13" s="11">
        <f t="shared" ca="1" si="1"/>
        <v>19</v>
      </c>
      <c r="J13" s="9" t="str">
        <f t="shared" ca="1" si="2"/>
        <v>NOT DUE</v>
      </c>
      <c r="K13" s="31"/>
      <c r="L13" s="10"/>
    </row>
    <row r="14" spans="1:12" x14ac:dyDescent="0.3">
      <c r="A14" s="9" t="s">
        <v>2214</v>
      </c>
      <c r="B14" s="31" t="s">
        <v>1595</v>
      </c>
      <c r="C14" s="31" t="s">
        <v>1861</v>
      </c>
      <c r="D14" s="20" t="s">
        <v>1564</v>
      </c>
      <c r="E14" s="7">
        <v>41662</v>
      </c>
      <c r="F14" s="7">
        <f t="shared" si="3"/>
        <v>44667</v>
      </c>
      <c r="G14" s="33"/>
      <c r="H14" s="8">
        <f t="shared" si="0"/>
        <v>44696</v>
      </c>
      <c r="I14" s="11">
        <f t="shared" ca="1" si="1"/>
        <v>19</v>
      </c>
      <c r="J14" s="9" t="str">
        <f t="shared" ca="1" si="2"/>
        <v>NOT DUE</v>
      </c>
      <c r="K14" s="31"/>
      <c r="L14" s="10"/>
    </row>
    <row r="15" spans="1:12" x14ac:dyDescent="0.3">
      <c r="A15" s="9" t="s">
        <v>2215</v>
      </c>
      <c r="B15" s="31" t="s">
        <v>1619</v>
      </c>
      <c r="C15" s="31" t="s">
        <v>1861</v>
      </c>
      <c r="D15" s="20" t="s">
        <v>1564</v>
      </c>
      <c r="E15" s="7">
        <v>41662</v>
      </c>
      <c r="F15" s="7">
        <f t="shared" si="3"/>
        <v>44667</v>
      </c>
      <c r="G15" s="33"/>
      <c r="H15" s="8">
        <f t="shared" si="0"/>
        <v>44696</v>
      </c>
      <c r="I15" s="11">
        <f t="shared" ca="1" si="1"/>
        <v>19</v>
      </c>
      <c r="J15" s="9" t="str">
        <f t="shared" ca="1" si="2"/>
        <v>NOT DUE</v>
      </c>
      <c r="K15" s="31"/>
      <c r="L15" s="10"/>
    </row>
    <row r="16" spans="1:12" x14ac:dyDescent="0.3">
      <c r="A16" s="9" t="s">
        <v>2216</v>
      </c>
      <c r="B16" s="31" t="s">
        <v>1620</v>
      </c>
      <c r="C16" s="31" t="s">
        <v>1861</v>
      </c>
      <c r="D16" s="20" t="s">
        <v>1564</v>
      </c>
      <c r="E16" s="7">
        <v>41662</v>
      </c>
      <c r="F16" s="7">
        <f t="shared" si="3"/>
        <v>44667</v>
      </c>
      <c r="G16" s="33"/>
      <c r="H16" s="8">
        <f t="shared" si="0"/>
        <v>44696</v>
      </c>
      <c r="I16" s="11">
        <f t="shared" ca="1" si="1"/>
        <v>19</v>
      </c>
      <c r="J16" s="9" t="str">
        <f t="shared" ca="1" si="2"/>
        <v>NOT DUE</v>
      </c>
      <c r="K16" s="31"/>
      <c r="L16" s="10"/>
    </row>
    <row r="17" spans="1:12" x14ac:dyDescent="0.3">
      <c r="A17" s="9" t="s">
        <v>2217</v>
      </c>
      <c r="B17" s="31" t="s">
        <v>1621</v>
      </c>
      <c r="C17" s="31" t="s">
        <v>1861</v>
      </c>
      <c r="D17" s="20" t="s">
        <v>1564</v>
      </c>
      <c r="E17" s="7">
        <v>41662</v>
      </c>
      <c r="F17" s="7">
        <f t="shared" si="3"/>
        <v>44667</v>
      </c>
      <c r="G17" s="33"/>
      <c r="H17" s="8">
        <f t="shared" si="0"/>
        <v>44696</v>
      </c>
      <c r="I17" s="11">
        <f t="shared" ca="1" si="1"/>
        <v>19</v>
      </c>
      <c r="J17" s="9" t="str">
        <f t="shared" ca="1" si="2"/>
        <v>NOT DUE</v>
      </c>
      <c r="K17" s="31"/>
      <c r="L17" s="10"/>
    </row>
    <row r="18" spans="1:12" x14ac:dyDescent="0.3">
      <c r="A18" s="111"/>
    </row>
    <row r="19" spans="1:12" x14ac:dyDescent="0.3">
      <c r="A19" s="111"/>
    </row>
    <row r="20" spans="1:12" x14ac:dyDescent="0.3">
      <c r="A20" s="111"/>
    </row>
    <row r="21" spans="1:12" x14ac:dyDescent="0.3">
      <c r="A21" s="111"/>
      <c r="B21" s="112" t="s">
        <v>2808</v>
      </c>
      <c r="C21" s="113"/>
      <c r="D21" s="117" t="s">
        <v>2807</v>
      </c>
      <c r="H21" s="112" t="s">
        <v>2806</v>
      </c>
      <c r="I21" s="114"/>
    </row>
    <row r="22" spans="1:12" x14ac:dyDescent="0.3">
      <c r="A22" s="111"/>
      <c r="E22" s="115"/>
      <c r="F22" s="115"/>
      <c r="I22" s="115"/>
      <c r="J22" s="115"/>
    </row>
    <row r="23" spans="1:12" x14ac:dyDescent="0.3">
      <c r="A23" s="111"/>
      <c r="C23" s="122" t="str">
        <f>'Forecastle '!C27</f>
        <v>ELBERT F. NUFABLE</v>
      </c>
      <c r="E23" s="149" t="str">
        <f>C23</f>
        <v>ELBERT F. NUFABLE</v>
      </c>
      <c r="F23" s="149"/>
      <c r="G23" s="149"/>
      <c r="I23" s="149" t="s">
        <v>3269</v>
      </c>
      <c r="J23" s="149"/>
      <c r="K23" s="149"/>
    </row>
    <row r="24" spans="1:12" x14ac:dyDescent="0.3">
      <c r="A24" s="111"/>
      <c r="C24" s="116" t="s">
        <v>3230</v>
      </c>
      <c r="E24" s="150" t="s">
        <v>2454</v>
      </c>
      <c r="F24" s="150"/>
      <c r="G24" s="150"/>
      <c r="I24" s="151" t="s">
        <v>2805</v>
      </c>
      <c r="J24" s="151"/>
      <c r="K24" s="151"/>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70" priority="1" operator="equal">
      <formula>"overdue"</formula>
    </cfRule>
  </conditionalFormatting>
  <pageMargins left="0.7" right="0.7" top="0.75" bottom="0.75" header="0.3" footer="0.3"/>
  <pageSetup paperSize="9"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00B0F0"/>
  </sheetPr>
  <dimension ref="A1:L18"/>
  <sheetViews>
    <sheetView workbookViewId="0">
      <selection activeCell="L8" sqref="L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3">
      <c r="A2" s="147" t="s">
        <v>5</v>
      </c>
      <c r="B2" s="147"/>
      <c r="C2" s="16" t="str">
        <f>IF(C1="GL COLMENA",'[2]List of Vessels'!D2,IF(C1="GL IGUAZU",'[2]List of Vessels'!D3,IF(C1="GL LA PAZ",'[2]List of Vessels'!D4,IF(C1="GL PIRAPO",'[2]List of Vessels'!D5,IF(C1="VALIANT SPRING",'[2]List of Vessels'!D6,IF(C1="VALIANT SUMMER",'[2]List of Vessels'!D7,""))))))</f>
        <v>PANAMA</v>
      </c>
      <c r="D2" s="148" t="s">
        <v>6</v>
      </c>
      <c r="E2" s="148"/>
      <c r="F2" s="2">
        <f>IF(C1="GL COLMENA",'[2]List of Vessels'!C2,IF(C1="GL IGUAZU",'[2]List of Vessels'!C3,IF(C1="GL LA PAZ",'[2]List of Vessels'!C4,IF(C1="GL PIRAPO",'[2]List of Vessels'!C5,IF(C1="VALIANT SPRING",'[2]List of Vessels'!C6,IF(C1="VALIANT SUMMER",'[2]List of Vessels'!C7,""))))))</f>
        <v>9599200</v>
      </c>
    </row>
    <row r="3" spans="1:12" ht="19.5" customHeight="1" x14ac:dyDescent="0.3">
      <c r="A3" s="147" t="s">
        <v>7</v>
      </c>
      <c r="B3" s="147"/>
      <c r="C3" s="17" t="s">
        <v>2328</v>
      </c>
      <c r="D3" s="148" t="s">
        <v>8</v>
      </c>
      <c r="E3" s="148"/>
      <c r="F3" s="3" t="s">
        <v>2428</v>
      </c>
    </row>
    <row r="4" spans="1:12" ht="18" customHeight="1" x14ac:dyDescent="0.3">
      <c r="A4" s="147" t="s">
        <v>21</v>
      </c>
      <c r="B4" s="147"/>
      <c r="C4" s="17"/>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2329</v>
      </c>
      <c r="B8" s="31" t="s">
        <v>1581</v>
      </c>
      <c r="C8" s="31" t="s">
        <v>1844</v>
      </c>
      <c r="D8" s="20" t="s">
        <v>1564</v>
      </c>
      <c r="E8" s="7">
        <v>41565</v>
      </c>
      <c r="F8" s="7">
        <v>44667</v>
      </c>
      <c r="G8" s="13"/>
      <c r="H8" s="8">
        <f>EDATE(F8-1,1)</f>
        <v>44696</v>
      </c>
      <c r="I8" s="11">
        <f t="shared" ref="I8:I11" ca="1" si="0">IF(ISBLANK(H8),"",H8-DATE(YEAR(NOW()),MONTH(NOW()),DAY(NOW())))</f>
        <v>19</v>
      </c>
      <c r="J8" s="9" t="str">
        <f t="shared" ref="J8:J11" ca="1" si="1">IF(I8="","",IF(I8&lt;0,"OVERDUE","NOT DUE"))</f>
        <v>NOT DUE</v>
      </c>
      <c r="K8" s="31"/>
      <c r="L8" s="10"/>
    </row>
    <row r="9" spans="1:12" ht="27.6" x14ac:dyDescent="0.3">
      <c r="A9" s="9" t="s">
        <v>2330</v>
      </c>
      <c r="B9" s="31" t="s">
        <v>1582</v>
      </c>
      <c r="C9" s="31" t="s">
        <v>1845</v>
      </c>
      <c r="D9" s="20" t="s">
        <v>1564</v>
      </c>
      <c r="E9" s="7">
        <v>41565</v>
      </c>
      <c r="F9" s="7">
        <f>F8</f>
        <v>44667</v>
      </c>
      <c r="G9" s="13"/>
      <c r="H9" s="8">
        <f>EDATE(F9-1,1)</f>
        <v>44696</v>
      </c>
      <c r="I9" s="11">
        <f t="shared" ca="1" si="0"/>
        <v>19</v>
      </c>
      <c r="J9" s="9" t="str">
        <f t="shared" ca="1" si="1"/>
        <v>NOT DUE</v>
      </c>
      <c r="K9" s="31"/>
      <c r="L9" s="10"/>
    </row>
    <row r="10" spans="1:12" x14ac:dyDescent="0.3">
      <c r="A10" s="9" t="s">
        <v>2331</v>
      </c>
      <c r="B10" s="65" t="s">
        <v>2332</v>
      </c>
      <c r="C10" s="31" t="s">
        <v>1806</v>
      </c>
      <c r="D10" s="20" t="s">
        <v>1564</v>
      </c>
      <c r="E10" s="7">
        <v>41565</v>
      </c>
      <c r="F10" s="7">
        <f>F9</f>
        <v>44667</v>
      </c>
      <c r="G10" s="13"/>
      <c r="H10" s="8">
        <f>EDATE(F10-1,1)</f>
        <v>44696</v>
      </c>
      <c r="I10" s="11">
        <f t="shared" ca="1" si="0"/>
        <v>19</v>
      </c>
      <c r="J10" s="9" t="str">
        <f t="shared" ca="1" si="1"/>
        <v>NOT DUE</v>
      </c>
      <c r="K10" s="65"/>
      <c r="L10" s="65"/>
    </row>
    <row r="11" spans="1:12" x14ac:dyDescent="0.3">
      <c r="A11" s="9" t="s">
        <v>2333</v>
      </c>
      <c r="B11" s="65" t="s">
        <v>2334</v>
      </c>
      <c r="C11" s="31" t="s">
        <v>1806</v>
      </c>
      <c r="D11" s="20" t="s">
        <v>1564</v>
      </c>
      <c r="E11" s="7">
        <v>41565</v>
      </c>
      <c r="F11" s="7">
        <f>F10</f>
        <v>44667</v>
      </c>
      <c r="G11" s="13"/>
      <c r="H11" s="8">
        <f>EDATE(F11-1,1)</f>
        <v>44696</v>
      </c>
      <c r="I11" s="11">
        <f t="shared" ca="1" si="0"/>
        <v>19</v>
      </c>
      <c r="J11" s="9" t="str">
        <f t="shared" ca="1" si="1"/>
        <v>NOT DUE</v>
      </c>
      <c r="K11" s="65"/>
      <c r="L11" s="65"/>
    </row>
    <row r="12" spans="1:12" x14ac:dyDescent="0.3">
      <c r="A12" s="111"/>
    </row>
    <row r="13" spans="1:12" x14ac:dyDescent="0.3">
      <c r="A13" s="111"/>
    </row>
    <row r="14" spans="1:12" x14ac:dyDescent="0.3">
      <c r="A14" s="111"/>
    </row>
    <row r="15" spans="1:12" x14ac:dyDescent="0.3">
      <c r="A15" s="111"/>
      <c r="B15" s="112" t="s">
        <v>2808</v>
      </c>
      <c r="C15" s="113"/>
      <c r="D15" s="117" t="s">
        <v>2807</v>
      </c>
      <c r="H15" s="112" t="s">
        <v>2806</v>
      </c>
      <c r="I15" s="114"/>
    </row>
    <row r="16" spans="1:12" x14ac:dyDescent="0.3">
      <c r="A16" s="111"/>
      <c r="E16" s="115"/>
      <c r="F16" s="115"/>
      <c r="I16" s="115"/>
      <c r="J16" s="115"/>
    </row>
    <row r="17" spans="1:11" x14ac:dyDescent="0.3">
      <c r="A17" s="111"/>
      <c r="C17" s="122" t="str">
        <f>Anchor!C23</f>
        <v>ELBERT F. NUFABLE</v>
      </c>
      <c r="E17" s="149" t="str">
        <f>C17</f>
        <v>ELBERT F. NUFABLE</v>
      </c>
      <c r="F17" s="149"/>
      <c r="G17" s="149"/>
      <c r="I17" s="149" t="s">
        <v>3269</v>
      </c>
      <c r="J17" s="149"/>
      <c r="K17" s="149"/>
    </row>
    <row r="18" spans="1:11" x14ac:dyDescent="0.3">
      <c r="A18" s="111"/>
      <c r="C18" s="116" t="s">
        <v>3230</v>
      </c>
      <c r="E18" s="150" t="s">
        <v>2454</v>
      </c>
      <c r="F18" s="150"/>
      <c r="G18" s="150"/>
      <c r="I18" s="151" t="s">
        <v>2805</v>
      </c>
      <c r="J18" s="151"/>
      <c r="K18" s="151"/>
    </row>
  </sheetData>
  <sheetProtection selectLockedCells="1"/>
  <mergeCells count="13">
    <mergeCell ref="E17:G17"/>
    <mergeCell ref="I17:K17"/>
    <mergeCell ref="E18:G18"/>
    <mergeCell ref="I18:K18"/>
    <mergeCell ref="A4:B4"/>
    <mergeCell ref="D4:E4"/>
    <mergeCell ref="A5:B5"/>
    <mergeCell ref="A1:B1"/>
    <mergeCell ref="D1:E1"/>
    <mergeCell ref="A2:B2"/>
    <mergeCell ref="D2:E2"/>
    <mergeCell ref="A3:B3"/>
    <mergeCell ref="D3:E3"/>
  </mergeCells>
  <conditionalFormatting sqref="J8:J11">
    <cfRule type="cellIs" dxfId="69" priority="1" operator="equal">
      <formula>"overdue"</formula>
    </cfRule>
  </conditionalFormatting>
  <pageMargins left="0.7" right="0.7" top="0.75" bottom="0.75" header="0.3" footer="0.3"/>
  <pageSetup paperSize="9"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00B0F0"/>
  </sheetPr>
  <dimension ref="A1:L18"/>
  <sheetViews>
    <sheetView topLeftCell="B4" workbookViewId="0">
      <selection activeCell="L13" sqref="L13"/>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3">
      <c r="A2" s="147" t="s">
        <v>5</v>
      </c>
      <c r="B2" s="147"/>
      <c r="C2" s="16" t="str">
        <f>IF(C1="GL COLMENA",'[2]List of Vessels'!D2,IF(C1="GL IGUAZU",'[2]List of Vessels'!D3,IF(C1="GL LA PAZ",'[2]List of Vessels'!D4,IF(C1="GL PIRAPO",'[2]List of Vessels'!D5,IF(C1="VALIANT SPRING",'[2]List of Vessels'!D6,IF(C1="VALIANT SUMMER",'[2]List of Vessels'!D7,""))))))</f>
        <v>PANAMA</v>
      </c>
      <c r="D2" s="148" t="s">
        <v>6</v>
      </c>
      <c r="E2" s="148"/>
      <c r="F2" s="2">
        <f>IF(C1="GL COLMENA",'[2]List of Vessels'!C2,IF(C1="GL IGUAZU",'[2]List of Vessels'!C3,IF(C1="GL LA PAZ",'[2]List of Vessels'!C4,IF(C1="GL PIRAPO",'[2]List of Vessels'!C5,IF(C1="VALIANT SPRING",'[2]List of Vessels'!C6,IF(C1="VALIANT SUMMER",'[2]List of Vessels'!C7,""))))))</f>
        <v>9599200</v>
      </c>
    </row>
    <row r="3" spans="1:12" ht="19.5" customHeight="1" x14ac:dyDescent="0.3">
      <c r="A3" s="147" t="s">
        <v>7</v>
      </c>
      <c r="B3" s="147"/>
      <c r="C3" s="17" t="s">
        <v>2335</v>
      </c>
      <c r="D3" s="148" t="s">
        <v>8</v>
      </c>
      <c r="E3" s="148"/>
      <c r="F3" s="3" t="s">
        <v>2429</v>
      </c>
    </row>
    <row r="4" spans="1:12" ht="18" customHeight="1" x14ac:dyDescent="0.3">
      <c r="A4" s="147" t="s">
        <v>21</v>
      </c>
      <c r="B4" s="147"/>
      <c r="C4" s="17"/>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6" x14ac:dyDescent="0.3">
      <c r="A8" s="9" t="s">
        <v>2336</v>
      </c>
      <c r="B8" s="31" t="s">
        <v>1584</v>
      </c>
      <c r="C8" s="31" t="s">
        <v>3191</v>
      </c>
      <c r="D8" s="20" t="s">
        <v>1564</v>
      </c>
      <c r="E8" s="7">
        <v>41565</v>
      </c>
      <c r="F8" s="7">
        <v>44667</v>
      </c>
      <c r="G8" s="13"/>
      <c r="H8" s="8">
        <f>EDATE(F8-1,1)</f>
        <v>44696</v>
      </c>
      <c r="I8" s="11">
        <f ca="1">IF(ISBLANK(H8),"",H8-DATE(YEAR(NOW()),MONTH(NOW()),DAY(NOW())))</f>
        <v>19</v>
      </c>
      <c r="J8" s="9" t="str">
        <f ca="1">IF(I8="","",IF(I8&lt;0,"OVERDUE","NOT DUE"))</f>
        <v>NOT DUE</v>
      </c>
      <c r="K8" s="31"/>
      <c r="L8" s="10" t="s">
        <v>3304</v>
      </c>
    </row>
    <row r="9" spans="1:12" ht="27.6" x14ac:dyDescent="0.3">
      <c r="A9" s="9" t="s">
        <v>2337</v>
      </c>
      <c r="B9" s="59" t="s">
        <v>1584</v>
      </c>
      <c r="C9" s="31" t="s">
        <v>2338</v>
      </c>
      <c r="D9" s="67" t="s">
        <v>1564</v>
      </c>
      <c r="E9" s="7">
        <v>41565</v>
      </c>
      <c r="F9" s="7">
        <f>F8</f>
        <v>44667</v>
      </c>
      <c r="G9" s="13"/>
      <c r="H9" s="8">
        <f>EDATE(F9-1,1)</f>
        <v>44696</v>
      </c>
      <c r="I9" s="11">
        <f ca="1">IF(ISBLANK(H9),"",H9-DATE(YEAR(NOW()),MONTH(NOW()),DAY(NOW())))</f>
        <v>19</v>
      </c>
      <c r="J9" s="9" t="str">
        <f ca="1">IF(I9="","",IF(I9&lt;0,"OVERDUE","NOT DUE"))</f>
        <v>NOT DUE</v>
      </c>
      <c r="K9" s="29"/>
      <c r="L9" s="10"/>
    </row>
    <row r="10" spans="1:12" ht="33" customHeight="1" x14ac:dyDescent="0.3">
      <c r="A10" s="9" t="s">
        <v>3188</v>
      </c>
      <c r="B10" s="59" t="s">
        <v>1584</v>
      </c>
      <c r="C10" s="31" t="s">
        <v>3187</v>
      </c>
      <c r="D10" s="67" t="s">
        <v>1564</v>
      </c>
      <c r="E10" s="7">
        <v>41565</v>
      </c>
      <c r="F10" s="7">
        <f>F9</f>
        <v>44667</v>
      </c>
      <c r="G10" s="13"/>
      <c r="H10" s="8">
        <f>EDATE(F10-1,1)</f>
        <v>44696</v>
      </c>
      <c r="I10" s="11">
        <f ca="1">IF(ISBLANK(H10),"",H10-DATE(YEAR(NOW()),MONTH(NOW()),DAY(NOW())))</f>
        <v>19</v>
      </c>
      <c r="J10" s="9" t="str">
        <f ca="1">IF(I10="","",IF(I10&lt;0,"OVERDUE","NOT DUE"))</f>
        <v>NOT DUE</v>
      </c>
      <c r="K10" s="29"/>
      <c r="L10" s="10"/>
    </row>
    <row r="11" spans="1:12" ht="31.5" customHeight="1" x14ac:dyDescent="0.3">
      <c r="A11" s="9" t="s">
        <v>3189</v>
      </c>
      <c r="B11" s="59" t="s">
        <v>1584</v>
      </c>
      <c r="C11" s="31" t="s">
        <v>3190</v>
      </c>
      <c r="D11" s="67" t="s">
        <v>1564</v>
      </c>
      <c r="E11" s="7">
        <v>41565</v>
      </c>
      <c r="F11" s="7">
        <f>F10</f>
        <v>44667</v>
      </c>
      <c r="G11" s="13"/>
      <c r="H11" s="8">
        <f>EDATE(F11-1,1)</f>
        <v>44696</v>
      </c>
      <c r="I11" s="11">
        <f ca="1">IF(ISBLANK(H11),"",H11-DATE(YEAR(NOW()),MONTH(NOW()),DAY(NOW())))</f>
        <v>19</v>
      </c>
      <c r="J11" s="9" t="str">
        <f ca="1">IF(I11="","",IF(I11&lt;0,"OVERDUE","NOT DUE"))</f>
        <v>NOT DUE</v>
      </c>
      <c r="K11" s="29"/>
      <c r="L11" s="10"/>
    </row>
    <row r="12" spans="1:12" x14ac:dyDescent="0.3">
      <c r="A12" s="111"/>
    </row>
    <row r="13" spans="1:12" x14ac:dyDescent="0.3">
      <c r="A13" s="111"/>
    </row>
    <row r="14" spans="1:12" x14ac:dyDescent="0.3">
      <c r="A14" s="111"/>
    </row>
    <row r="15" spans="1:12" x14ac:dyDescent="0.3">
      <c r="A15" s="111"/>
      <c r="B15" s="112" t="s">
        <v>2808</v>
      </c>
      <c r="C15" s="113"/>
      <c r="D15" s="117" t="s">
        <v>2807</v>
      </c>
      <c r="H15" s="112" t="s">
        <v>2806</v>
      </c>
      <c r="I15" s="114"/>
    </row>
    <row r="16" spans="1:12" x14ac:dyDescent="0.3">
      <c r="A16" s="111"/>
      <c r="E16" s="115"/>
      <c r="F16" s="115"/>
      <c r="I16" s="115"/>
      <c r="J16" s="115"/>
    </row>
    <row r="17" spans="1:11" x14ac:dyDescent="0.3">
      <c r="A17" s="111"/>
      <c r="C17" s="122" t="str">
        <f>'Fairleads &amp; Rollers'!C17</f>
        <v>ELBERT F. NUFABLE</v>
      </c>
      <c r="E17" s="149" t="str">
        <f>C17</f>
        <v>ELBERT F. NUFABLE</v>
      </c>
      <c r="F17" s="149"/>
      <c r="G17" s="149"/>
      <c r="I17" s="149" t="s">
        <v>3269</v>
      </c>
      <c r="J17" s="149"/>
      <c r="K17" s="149"/>
    </row>
    <row r="18" spans="1:11" x14ac:dyDescent="0.3">
      <c r="A18" s="111"/>
      <c r="C18" s="116" t="s">
        <v>3230</v>
      </c>
      <c r="E18" s="150" t="s">
        <v>2454</v>
      </c>
      <c r="F18" s="150"/>
      <c r="G18" s="150"/>
      <c r="I18" s="151" t="s">
        <v>2805</v>
      </c>
      <c r="J18" s="151"/>
      <c r="K18" s="151"/>
    </row>
  </sheetData>
  <sheetProtection selectLockedCells="1"/>
  <mergeCells count="13">
    <mergeCell ref="E17:G17"/>
    <mergeCell ref="I17:K17"/>
    <mergeCell ref="E18:G18"/>
    <mergeCell ref="I18:K18"/>
    <mergeCell ref="A4:B4"/>
    <mergeCell ref="D4:E4"/>
    <mergeCell ref="A5:B5"/>
    <mergeCell ref="A1:B1"/>
    <mergeCell ref="D1:E1"/>
    <mergeCell ref="A2:B2"/>
    <mergeCell ref="D2:E2"/>
    <mergeCell ref="A3:B3"/>
    <mergeCell ref="D3:E3"/>
  </mergeCells>
  <phoneticPr fontId="11" type="noConversion"/>
  <conditionalFormatting sqref="J8:J9">
    <cfRule type="cellIs" dxfId="68" priority="3" operator="equal">
      <formula>"overdue"</formula>
    </cfRule>
  </conditionalFormatting>
  <conditionalFormatting sqref="J10">
    <cfRule type="cellIs" dxfId="67" priority="2" operator="equal">
      <formula>"overdue"</formula>
    </cfRule>
  </conditionalFormatting>
  <conditionalFormatting sqref="J11">
    <cfRule type="cellIs" dxfId="66" priority="1" operator="equal">
      <formula>"overdue"</formula>
    </cfRule>
  </conditionalFormatting>
  <pageMargins left="0.7" right="0.7" top="0.75" bottom="0.75" header="0.3" footer="0.3"/>
  <pageSetup paperSize="9"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08820B"/>
  </sheetPr>
  <dimension ref="A1:L22"/>
  <sheetViews>
    <sheetView zoomScale="90" zoomScaleNormal="90" workbookViewId="0">
      <selection activeCell="C18" sqref="C1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1618</v>
      </c>
      <c r="D3" s="148" t="s">
        <v>8</v>
      </c>
      <c r="E3" s="148"/>
      <c r="F3" s="3" t="s">
        <v>2430</v>
      </c>
    </row>
    <row r="4" spans="1:12" ht="18" customHeight="1" x14ac:dyDescent="0.3">
      <c r="A4" s="147" t="s">
        <v>21</v>
      </c>
      <c r="B4" s="147"/>
      <c r="C4" s="17"/>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2256</v>
      </c>
      <c r="B8" s="31" t="s">
        <v>1596</v>
      </c>
      <c r="C8" s="31" t="s">
        <v>1847</v>
      </c>
      <c r="D8" s="20" t="s">
        <v>1564</v>
      </c>
      <c r="E8" s="7">
        <v>41662</v>
      </c>
      <c r="F8" s="7">
        <v>44664</v>
      </c>
      <c r="G8" s="13"/>
      <c r="H8" s="8">
        <f t="shared" ref="H8:H14" si="0">EDATE(F8-1,1)</f>
        <v>44693</v>
      </c>
      <c r="I8" s="11">
        <f t="shared" ref="I8" ca="1" si="1">IF(ISBLANK(H8),"",H8-DATE(YEAR(NOW()),MONTH(NOW()),DAY(NOW())))</f>
        <v>16</v>
      </c>
      <c r="J8" s="9" t="str">
        <f t="shared" ref="J8" ca="1" si="2">IF(I8="","",IF(I8&lt;0,"OVERDUE","NOT DUE"))</f>
        <v>NOT DUE</v>
      </c>
      <c r="K8" s="31"/>
      <c r="L8" s="10" t="s">
        <v>3288</v>
      </c>
    </row>
    <row r="9" spans="1:12" ht="41.4" x14ac:dyDescent="0.3">
      <c r="A9" s="9" t="s">
        <v>2257</v>
      </c>
      <c r="B9" s="31" t="s">
        <v>1597</v>
      </c>
      <c r="C9" s="31" t="s">
        <v>1847</v>
      </c>
      <c r="D9" s="20" t="s">
        <v>1564</v>
      </c>
      <c r="E9" s="7">
        <v>41662</v>
      </c>
      <c r="F9" s="7">
        <f>F8</f>
        <v>44664</v>
      </c>
      <c r="G9" s="13"/>
      <c r="H9" s="8">
        <f t="shared" si="0"/>
        <v>44693</v>
      </c>
      <c r="I9" s="11">
        <f t="shared" ref="I9:I15" ca="1" si="3">IF(ISBLANK(H9),"",H9-DATE(YEAR(NOW()),MONTH(NOW()),DAY(NOW())))</f>
        <v>16</v>
      </c>
      <c r="J9" s="9" t="str">
        <f t="shared" ref="J9:J15" ca="1" si="4">IF(I9="","",IF(I9&lt;0,"OVERDUE","NOT DUE"))</f>
        <v>NOT DUE</v>
      </c>
      <c r="K9" s="31"/>
      <c r="L9" s="10"/>
    </row>
    <row r="10" spans="1:12" x14ac:dyDescent="0.3">
      <c r="A10" s="9" t="s">
        <v>2258</v>
      </c>
      <c r="B10" s="31" t="s">
        <v>1598</v>
      </c>
      <c r="C10" s="31" t="s">
        <v>1808</v>
      </c>
      <c r="D10" s="20" t="s">
        <v>1564</v>
      </c>
      <c r="E10" s="7">
        <v>41662</v>
      </c>
      <c r="F10" s="7">
        <f>F8</f>
        <v>44664</v>
      </c>
      <c r="G10" s="13"/>
      <c r="H10" s="8">
        <f t="shared" si="0"/>
        <v>44693</v>
      </c>
      <c r="I10" s="11">
        <f t="shared" ca="1" si="3"/>
        <v>16</v>
      </c>
      <c r="J10" s="9" t="str">
        <f t="shared" ca="1" si="4"/>
        <v>NOT DUE</v>
      </c>
      <c r="K10" s="31"/>
      <c r="L10" s="10"/>
    </row>
    <row r="11" spans="1:12" ht="27.6" x14ac:dyDescent="0.3">
      <c r="A11" s="9" t="s">
        <v>2259</v>
      </c>
      <c r="B11" s="31" t="s">
        <v>1599</v>
      </c>
      <c r="C11" s="31" t="s">
        <v>1809</v>
      </c>
      <c r="D11" s="20" t="s">
        <v>1564</v>
      </c>
      <c r="E11" s="7">
        <v>41662</v>
      </c>
      <c r="F11" s="7">
        <f>F8</f>
        <v>44664</v>
      </c>
      <c r="G11" s="13"/>
      <c r="H11" s="8">
        <f t="shared" si="0"/>
        <v>44693</v>
      </c>
      <c r="I11" s="11">
        <f t="shared" ca="1" si="3"/>
        <v>16</v>
      </c>
      <c r="J11" s="9" t="str">
        <f t="shared" ca="1" si="4"/>
        <v>NOT DUE</v>
      </c>
      <c r="K11" s="31"/>
      <c r="L11" s="34"/>
    </row>
    <row r="12" spans="1:12" x14ac:dyDescent="0.3">
      <c r="A12" s="9" t="s">
        <v>2260</v>
      </c>
      <c r="B12" s="31" t="s">
        <v>1600</v>
      </c>
      <c r="C12" s="31" t="s">
        <v>393</v>
      </c>
      <c r="D12" s="20" t="s">
        <v>1564</v>
      </c>
      <c r="E12" s="7">
        <v>41662</v>
      </c>
      <c r="F12" s="105">
        <v>44674</v>
      </c>
      <c r="G12" s="13"/>
      <c r="H12" s="8">
        <f t="shared" si="0"/>
        <v>44703</v>
      </c>
      <c r="I12" s="94">
        <f t="shared" ca="1" si="3"/>
        <v>26</v>
      </c>
      <c r="J12" s="9" t="str">
        <f t="shared" ca="1" si="4"/>
        <v>NOT DUE</v>
      </c>
      <c r="K12" s="31"/>
      <c r="L12" s="10"/>
    </row>
    <row r="13" spans="1:12" ht="27.6" x14ac:dyDescent="0.3">
      <c r="A13" s="9" t="s">
        <v>2261</v>
      </c>
      <c r="B13" s="31" t="s">
        <v>1601</v>
      </c>
      <c r="C13" s="31" t="s">
        <v>1809</v>
      </c>
      <c r="D13" s="20" t="s">
        <v>1564</v>
      </c>
      <c r="E13" s="7">
        <v>41662</v>
      </c>
      <c r="F13" s="7">
        <f>F8</f>
        <v>44664</v>
      </c>
      <c r="G13" s="13"/>
      <c r="H13" s="8">
        <f t="shared" si="0"/>
        <v>44693</v>
      </c>
      <c r="I13" s="11">
        <f t="shared" ca="1" si="3"/>
        <v>16</v>
      </c>
      <c r="J13" s="9" t="str">
        <f t="shared" ca="1" si="4"/>
        <v>NOT DUE</v>
      </c>
      <c r="K13" s="31"/>
      <c r="L13" s="60" t="s">
        <v>2284</v>
      </c>
    </row>
    <row r="14" spans="1:12" x14ac:dyDescent="0.3">
      <c r="A14" s="9" t="s">
        <v>2262</v>
      </c>
      <c r="B14" s="31" t="s">
        <v>1602</v>
      </c>
      <c r="C14" s="31" t="s">
        <v>1808</v>
      </c>
      <c r="D14" s="20" t="s">
        <v>1564</v>
      </c>
      <c r="E14" s="7">
        <v>41662</v>
      </c>
      <c r="F14" s="7">
        <f>F8</f>
        <v>44664</v>
      </c>
      <c r="G14" s="13"/>
      <c r="H14" s="8">
        <f t="shared" si="0"/>
        <v>44693</v>
      </c>
      <c r="I14" s="11">
        <f t="shared" ca="1" si="3"/>
        <v>16</v>
      </c>
      <c r="J14" s="9" t="str">
        <f t="shared" ca="1" si="4"/>
        <v>NOT DUE</v>
      </c>
      <c r="K14" s="31"/>
      <c r="L14" s="10"/>
    </row>
    <row r="15" spans="1:12" ht="27.6" x14ac:dyDescent="0.3">
      <c r="A15" s="68" t="s">
        <v>2339</v>
      </c>
      <c r="B15" s="31" t="s">
        <v>1601</v>
      </c>
      <c r="C15" s="31" t="s">
        <v>2304</v>
      </c>
      <c r="D15" s="67" t="s">
        <v>431</v>
      </c>
      <c r="E15" s="7">
        <v>41565</v>
      </c>
      <c r="F15" s="7">
        <v>43452</v>
      </c>
      <c r="G15" s="13"/>
      <c r="H15" s="8">
        <f>DATE(YEAR(F15)+5,MONTH(F15),DAY(F15)-1)</f>
        <v>45277</v>
      </c>
      <c r="I15" s="11">
        <f t="shared" ca="1" si="3"/>
        <v>600</v>
      </c>
      <c r="J15" s="9" t="str">
        <f t="shared" ca="1" si="4"/>
        <v>NOT DUE</v>
      </c>
      <c r="K15" s="29"/>
      <c r="L15" s="73" t="s">
        <v>2284</v>
      </c>
    </row>
    <row r="16" spans="1:12" x14ac:dyDescent="0.3">
      <c r="A16" s="111"/>
    </row>
    <row r="17" spans="1:11" x14ac:dyDescent="0.3">
      <c r="A17" s="111"/>
    </row>
    <row r="18" spans="1:11" x14ac:dyDescent="0.3">
      <c r="A18" s="111"/>
    </row>
    <row r="19" spans="1:11" x14ac:dyDescent="0.3">
      <c r="A19" s="111"/>
      <c r="B19" s="112" t="s">
        <v>2808</v>
      </c>
      <c r="C19" s="113"/>
      <c r="D19" s="117" t="s">
        <v>2807</v>
      </c>
      <c r="H19" s="112" t="s">
        <v>2806</v>
      </c>
      <c r="I19" s="114"/>
    </row>
    <row r="20" spans="1:11" x14ac:dyDescent="0.3">
      <c r="A20" s="111"/>
      <c r="E20" s="115"/>
      <c r="F20" s="115"/>
      <c r="I20" s="115"/>
      <c r="J20" s="115"/>
    </row>
    <row r="21" spans="1:11" x14ac:dyDescent="0.3">
      <c r="A21" s="111"/>
      <c r="C21" s="122" t="s">
        <v>3292</v>
      </c>
      <c r="E21" s="149" t="s">
        <v>3290</v>
      </c>
      <c r="F21" s="149"/>
      <c r="G21" s="149"/>
      <c r="I21" s="149" t="s">
        <v>3269</v>
      </c>
      <c r="J21" s="149"/>
      <c r="K21" s="149"/>
    </row>
    <row r="22" spans="1:11" x14ac:dyDescent="0.3">
      <c r="A22" s="111"/>
      <c r="C22" s="116" t="s">
        <v>3230</v>
      </c>
      <c r="E22" s="150" t="s">
        <v>2454</v>
      </c>
      <c r="F22" s="150"/>
      <c r="G22" s="150"/>
      <c r="I22" s="151" t="s">
        <v>2805</v>
      </c>
      <c r="J22" s="151"/>
      <c r="K22" s="151"/>
    </row>
  </sheetData>
  <sheetProtection selectLockedCells="1"/>
  <mergeCells count="13">
    <mergeCell ref="E21:G21"/>
    <mergeCell ref="I21:K21"/>
    <mergeCell ref="E22:G22"/>
    <mergeCell ref="I22:K22"/>
    <mergeCell ref="A4:B4"/>
    <mergeCell ref="D4:E4"/>
    <mergeCell ref="A5:B5"/>
    <mergeCell ref="A1:B1"/>
    <mergeCell ref="D1:E1"/>
    <mergeCell ref="A2:B2"/>
    <mergeCell ref="D2:E2"/>
    <mergeCell ref="A3:B3"/>
    <mergeCell ref="D3:E3"/>
  </mergeCells>
  <conditionalFormatting sqref="J8">
    <cfRule type="cellIs" dxfId="65" priority="3" operator="equal">
      <formula>"overdue"</formula>
    </cfRule>
  </conditionalFormatting>
  <conditionalFormatting sqref="J9:J14">
    <cfRule type="cellIs" dxfId="64" priority="2" operator="equal">
      <formula>"overdue"</formula>
    </cfRule>
  </conditionalFormatting>
  <conditionalFormatting sqref="J15">
    <cfRule type="cellIs" dxfId="63" priority="1" operator="equal">
      <formula>"overdue"</formula>
    </cfRule>
  </conditionalFormatting>
  <pageMargins left="0.7" right="0.7" top="0.75" bottom="0.75" header="0.3" footer="0.3"/>
  <pageSetup paperSize="9" orientation="landscape" r:id="rId1"/>
  <ignoredErrors>
    <ignoredError sqref="F9:F10 F11 F13:F14" unlocked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A1:L55"/>
  <sheetViews>
    <sheetView topLeftCell="E43" workbookViewId="0">
      <selection activeCell="L10" sqref="L10"/>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242</v>
      </c>
      <c r="D3" s="148" t="s">
        <v>8</v>
      </c>
      <c r="E3" s="148"/>
      <c r="F3" s="3" t="s">
        <v>243</v>
      </c>
    </row>
    <row r="4" spans="1:12" ht="18" customHeight="1" x14ac:dyDescent="0.3">
      <c r="A4" s="147" t="s">
        <v>21</v>
      </c>
      <c r="B4" s="147"/>
      <c r="C4" s="17" t="s">
        <v>24</v>
      </c>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3.75" customHeight="1" x14ac:dyDescent="0.3">
      <c r="A8" s="9" t="s">
        <v>244</v>
      </c>
      <c r="B8" s="31" t="s">
        <v>29</v>
      </c>
      <c r="C8" s="31" t="s">
        <v>30</v>
      </c>
      <c r="D8" s="20" t="s">
        <v>87</v>
      </c>
      <c r="E8" s="7">
        <v>41662</v>
      </c>
      <c r="F8" s="7">
        <v>43949</v>
      </c>
      <c r="G8" s="13"/>
      <c r="H8" s="8">
        <f>DATE(YEAR(F8)+4,MONTH(F8),DAY(F8)-1)</f>
        <v>45409</v>
      </c>
      <c r="I8" s="11">
        <f t="shared" ref="I8:I47" ca="1" si="0">IF(ISBLANK(H8),"",H8-DATE(YEAR(NOW()),MONTH(NOW()),DAY(NOW())))</f>
        <v>732</v>
      </c>
      <c r="J8" s="9" t="str">
        <f t="shared" ref="J8:J47" ca="1" si="1">IF(I8="","",IF(I8&lt;0,"OVERDUE","NOT DUE"))</f>
        <v>NOT DUE</v>
      </c>
      <c r="K8" s="30" t="s">
        <v>125</v>
      </c>
      <c r="L8" s="10"/>
    </row>
    <row r="9" spans="1:12" x14ac:dyDescent="0.3">
      <c r="A9" s="9" t="s">
        <v>245</v>
      </c>
      <c r="B9" s="31" t="s">
        <v>31</v>
      </c>
      <c r="C9" s="31" t="s">
        <v>32</v>
      </c>
      <c r="D9" s="20" t="s">
        <v>88</v>
      </c>
      <c r="E9" s="7">
        <v>41662</v>
      </c>
      <c r="F9" s="7">
        <f>'No.4 Hatch Cover'!F9</f>
        <v>44674</v>
      </c>
      <c r="G9" s="13"/>
      <c r="H9" s="8">
        <f>DATE(YEAR(F9)+1,MONTH(F9),DAY(F9)-1)</f>
        <v>45038</v>
      </c>
      <c r="I9" s="11">
        <f t="shared" ca="1" si="0"/>
        <v>361</v>
      </c>
      <c r="J9" s="9" t="str">
        <f t="shared" ca="1" si="1"/>
        <v>NOT DUE</v>
      </c>
      <c r="K9" s="14"/>
      <c r="L9" s="10"/>
    </row>
    <row r="10" spans="1:12" ht="27.6" x14ac:dyDescent="0.3">
      <c r="A10" s="9" t="s">
        <v>246</v>
      </c>
      <c r="B10" s="31" t="s">
        <v>33</v>
      </c>
      <c r="C10" s="31" t="s">
        <v>34</v>
      </c>
      <c r="D10" s="20" t="s">
        <v>2</v>
      </c>
      <c r="E10" s="7">
        <v>41662</v>
      </c>
      <c r="F10" s="7">
        <f>'No.4 Hatch Cover'!F10</f>
        <v>44671</v>
      </c>
      <c r="G10" s="13"/>
      <c r="H10" s="8">
        <f>EDATE(F10-1,1)</f>
        <v>44700</v>
      </c>
      <c r="I10" s="11">
        <f t="shared" ca="1" si="0"/>
        <v>23</v>
      </c>
      <c r="J10" s="9" t="str">
        <f t="shared" ca="1" si="1"/>
        <v>NOT DUE</v>
      </c>
      <c r="K10" s="14"/>
      <c r="L10" s="109"/>
    </row>
    <row r="11" spans="1:12" ht="27.6" x14ac:dyDescent="0.3">
      <c r="A11" s="9" t="s">
        <v>247</v>
      </c>
      <c r="B11" s="31" t="s">
        <v>35</v>
      </c>
      <c r="C11" s="31" t="s">
        <v>36</v>
      </c>
      <c r="D11" s="20" t="s">
        <v>88</v>
      </c>
      <c r="E11" s="7">
        <v>41662</v>
      </c>
      <c r="F11" s="7">
        <f>'No.4 Hatch Cover'!F11</f>
        <v>44674</v>
      </c>
      <c r="G11" s="13"/>
      <c r="H11" s="8">
        <f t="shared" ref="H11:H30" si="2">DATE(YEAR(F11)+1,MONTH(F11),DAY(F11)-1)</f>
        <v>45038</v>
      </c>
      <c r="I11" s="11">
        <f t="shared" ca="1" si="0"/>
        <v>361</v>
      </c>
      <c r="J11" s="9" t="str">
        <f t="shared" ca="1" si="1"/>
        <v>NOT DUE</v>
      </c>
      <c r="K11" s="14"/>
      <c r="L11" s="10"/>
    </row>
    <row r="12" spans="1:12" ht="27.6" x14ac:dyDescent="0.3">
      <c r="A12" s="9" t="s">
        <v>248</v>
      </c>
      <c r="B12" s="31" t="s">
        <v>35</v>
      </c>
      <c r="C12" s="31" t="s">
        <v>37</v>
      </c>
      <c r="D12" s="20" t="s">
        <v>88</v>
      </c>
      <c r="E12" s="7">
        <v>41662</v>
      </c>
      <c r="F12" s="7">
        <f>'No.4 Hatch Cover'!F12</f>
        <v>44674</v>
      </c>
      <c r="G12" s="13"/>
      <c r="H12" s="8">
        <f t="shared" si="2"/>
        <v>45038</v>
      </c>
      <c r="I12" s="11">
        <f t="shared" ca="1" si="0"/>
        <v>361</v>
      </c>
      <c r="J12" s="9" t="str">
        <f t="shared" ca="1" si="1"/>
        <v>NOT DUE</v>
      </c>
      <c r="K12" s="14"/>
      <c r="L12" s="10"/>
    </row>
    <row r="13" spans="1:12" ht="27.6" x14ac:dyDescent="0.3">
      <c r="A13" s="9" t="s">
        <v>249</v>
      </c>
      <c r="B13" s="31" t="s">
        <v>38</v>
      </c>
      <c r="C13" s="31" t="s">
        <v>39</v>
      </c>
      <c r="D13" s="20" t="s">
        <v>88</v>
      </c>
      <c r="E13" s="7">
        <v>41662</v>
      </c>
      <c r="F13" s="7">
        <v>44486</v>
      </c>
      <c r="G13" s="13"/>
      <c r="H13" s="8">
        <f t="shared" si="2"/>
        <v>44850</v>
      </c>
      <c r="I13" s="11">
        <f t="shared" ca="1" si="0"/>
        <v>173</v>
      </c>
      <c r="J13" s="9" t="str">
        <f t="shared" ca="1" si="1"/>
        <v>NOT DUE</v>
      </c>
      <c r="K13" s="14"/>
      <c r="L13" s="10"/>
    </row>
    <row r="14" spans="1:12" ht="27.6" x14ac:dyDescent="0.3">
      <c r="A14" s="9" t="s">
        <v>250</v>
      </c>
      <c r="B14" s="31" t="s">
        <v>38</v>
      </c>
      <c r="C14" s="31" t="s">
        <v>40</v>
      </c>
      <c r="D14" s="20" t="s">
        <v>88</v>
      </c>
      <c r="E14" s="7">
        <v>41662</v>
      </c>
      <c r="F14" s="7">
        <v>44486</v>
      </c>
      <c r="G14" s="13"/>
      <c r="H14" s="8">
        <f t="shared" si="2"/>
        <v>44850</v>
      </c>
      <c r="I14" s="11">
        <f t="shared" ca="1" si="0"/>
        <v>173</v>
      </c>
      <c r="J14" s="9" t="str">
        <f t="shared" ca="1" si="1"/>
        <v>NOT DUE</v>
      </c>
      <c r="K14" s="14"/>
      <c r="L14" s="10"/>
    </row>
    <row r="15" spans="1:12" ht="41.4" x14ac:dyDescent="0.3">
      <c r="A15" s="9" t="s">
        <v>251</v>
      </c>
      <c r="B15" s="31" t="s">
        <v>41</v>
      </c>
      <c r="C15" s="31" t="s">
        <v>42</v>
      </c>
      <c r="D15" s="20" t="s">
        <v>88</v>
      </c>
      <c r="E15" s="7">
        <v>41662</v>
      </c>
      <c r="F15" s="7">
        <v>44486</v>
      </c>
      <c r="G15" s="13"/>
      <c r="H15" s="8">
        <f t="shared" si="2"/>
        <v>44850</v>
      </c>
      <c r="I15" s="11">
        <f t="shared" ca="1" si="0"/>
        <v>173</v>
      </c>
      <c r="J15" s="9" t="str">
        <f t="shared" ca="1" si="1"/>
        <v>NOT DUE</v>
      </c>
      <c r="K15" s="14"/>
      <c r="L15" s="10"/>
    </row>
    <row r="16" spans="1:12" ht="41.4" x14ac:dyDescent="0.3">
      <c r="A16" s="9" t="s">
        <v>252</v>
      </c>
      <c r="B16" s="31" t="s">
        <v>41</v>
      </c>
      <c r="C16" s="31" t="s">
        <v>40</v>
      </c>
      <c r="D16" s="20" t="s">
        <v>88</v>
      </c>
      <c r="E16" s="7">
        <v>41662</v>
      </c>
      <c r="F16" s="7">
        <v>44486</v>
      </c>
      <c r="G16" s="13"/>
      <c r="H16" s="8">
        <f t="shared" si="2"/>
        <v>44850</v>
      </c>
      <c r="I16" s="11">
        <f t="shared" ca="1" si="0"/>
        <v>173</v>
      </c>
      <c r="J16" s="9" t="str">
        <f t="shared" ca="1" si="1"/>
        <v>NOT DUE</v>
      </c>
      <c r="K16" s="14"/>
      <c r="L16" s="10"/>
    </row>
    <row r="17" spans="1:12" ht="15" customHeight="1" x14ac:dyDescent="0.3">
      <c r="A17" s="9" t="s">
        <v>253</v>
      </c>
      <c r="B17" s="31" t="s">
        <v>43</v>
      </c>
      <c r="C17" s="31" t="s">
        <v>44</v>
      </c>
      <c r="D17" s="20" t="s">
        <v>88</v>
      </c>
      <c r="E17" s="7">
        <v>41662</v>
      </c>
      <c r="F17" s="7">
        <f>'No.4 Hatch Cover'!F17</f>
        <v>44674</v>
      </c>
      <c r="G17" s="13"/>
      <c r="H17" s="8">
        <f t="shared" si="2"/>
        <v>45038</v>
      </c>
      <c r="I17" s="11">
        <f t="shared" ca="1" si="0"/>
        <v>361</v>
      </c>
      <c r="J17" s="9" t="str">
        <f t="shared" ca="1" si="1"/>
        <v>NOT DUE</v>
      </c>
      <c r="K17" s="14"/>
      <c r="L17" s="10"/>
    </row>
    <row r="18" spans="1:12" ht="27.6" x14ac:dyDescent="0.3">
      <c r="A18" s="9" t="s">
        <v>254</v>
      </c>
      <c r="B18" s="31" t="s">
        <v>45</v>
      </c>
      <c r="C18" s="31" t="s">
        <v>46</v>
      </c>
      <c r="D18" s="20" t="s">
        <v>88</v>
      </c>
      <c r="E18" s="7">
        <v>41662</v>
      </c>
      <c r="F18" s="7">
        <f>'No.4 Hatch Cover'!F18</f>
        <v>44674</v>
      </c>
      <c r="G18" s="13"/>
      <c r="H18" s="8">
        <f t="shared" si="2"/>
        <v>45038</v>
      </c>
      <c r="I18" s="11">
        <f t="shared" ca="1" si="0"/>
        <v>361</v>
      </c>
      <c r="J18" s="9" t="str">
        <f t="shared" ca="1" si="1"/>
        <v>NOT DUE</v>
      </c>
      <c r="K18" s="14"/>
      <c r="L18" s="10"/>
    </row>
    <row r="19" spans="1:12" ht="27.6" x14ac:dyDescent="0.3">
      <c r="A19" s="9" t="s">
        <v>255</v>
      </c>
      <c r="B19" s="31" t="s">
        <v>47</v>
      </c>
      <c r="C19" s="31" t="s">
        <v>48</v>
      </c>
      <c r="D19" s="20" t="s">
        <v>88</v>
      </c>
      <c r="E19" s="7">
        <v>41662</v>
      </c>
      <c r="F19" s="7">
        <f>'No.4 Hatch Cover'!F19</f>
        <v>44674</v>
      </c>
      <c r="G19" s="13"/>
      <c r="H19" s="8">
        <f t="shared" si="2"/>
        <v>45038</v>
      </c>
      <c r="I19" s="11">
        <f t="shared" ca="1" si="0"/>
        <v>361</v>
      </c>
      <c r="J19" s="9" t="str">
        <f t="shared" ca="1" si="1"/>
        <v>NOT DUE</v>
      </c>
      <c r="K19" s="14"/>
      <c r="L19" s="10"/>
    </row>
    <row r="20" spans="1:12" x14ac:dyDescent="0.3">
      <c r="A20" s="9" t="s">
        <v>256</v>
      </c>
      <c r="B20" s="31" t="s">
        <v>49</v>
      </c>
      <c r="C20" s="31" t="s">
        <v>50</v>
      </c>
      <c r="D20" s="20" t="s">
        <v>88</v>
      </c>
      <c r="E20" s="7">
        <v>41662</v>
      </c>
      <c r="F20" s="7">
        <f>'No.4 Hatch Cover'!F20</f>
        <v>44674</v>
      </c>
      <c r="G20" s="13"/>
      <c r="H20" s="8">
        <f t="shared" si="2"/>
        <v>45038</v>
      </c>
      <c r="I20" s="11">
        <f t="shared" ca="1" si="0"/>
        <v>361</v>
      </c>
      <c r="J20" s="9" t="str">
        <f t="shared" ca="1" si="1"/>
        <v>NOT DUE</v>
      </c>
      <c r="K20" s="14"/>
      <c r="L20" s="10"/>
    </row>
    <row r="21" spans="1:12" x14ac:dyDescent="0.3">
      <c r="A21" s="9" t="s">
        <v>257</v>
      </c>
      <c r="B21" s="31" t="s">
        <v>51</v>
      </c>
      <c r="C21" s="31" t="s">
        <v>52</v>
      </c>
      <c r="D21" s="20" t="s">
        <v>88</v>
      </c>
      <c r="E21" s="7">
        <v>41662</v>
      </c>
      <c r="F21" s="7">
        <f>'No.4 Hatch Cover'!F21</f>
        <v>44674</v>
      </c>
      <c r="G21" s="13"/>
      <c r="H21" s="8">
        <f t="shared" si="2"/>
        <v>45038</v>
      </c>
      <c r="I21" s="11">
        <f t="shared" ca="1" si="0"/>
        <v>361</v>
      </c>
      <c r="J21" s="9" t="str">
        <f t="shared" ca="1" si="1"/>
        <v>NOT DUE</v>
      </c>
      <c r="K21" s="14"/>
      <c r="L21" s="10"/>
    </row>
    <row r="22" spans="1:12" ht="27.6" x14ac:dyDescent="0.3">
      <c r="A22" s="9" t="s">
        <v>258</v>
      </c>
      <c r="B22" s="31" t="s">
        <v>53</v>
      </c>
      <c r="C22" s="31" t="s">
        <v>54</v>
      </c>
      <c r="D22" s="20" t="s">
        <v>88</v>
      </c>
      <c r="E22" s="7">
        <v>41662</v>
      </c>
      <c r="F22" s="7">
        <f>'No.4 Hatch Cover'!F22</f>
        <v>44674</v>
      </c>
      <c r="G22" s="13"/>
      <c r="H22" s="8">
        <f t="shared" si="2"/>
        <v>45038</v>
      </c>
      <c r="I22" s="11">
        <f t="shared" ca="1" si="0"/>
        <v>361</v>
      </c>
      <c r="J22" s="9" t="str">
        <f t="shared" ca="1" si="1"/>
        <v>NOT DUE</v>
      </c>
      <c r="K22" s="14"/>
      <c r="L22" s="10"/>
    </row>
    <row r="23" spans="1:12" ht="15" customHeight="1" x14ac:dyDescent="0.3">
      <c r="A23" s="9" t="s">
        <v>259</v>
      </c>
      <c r="B23" s="31" t="s">
        <v>55</v>
      </c>
      <c r="C23" s="31" t="s">
        <v>56</v>
      </c>
      <c r="D23" s="20" t="s">
        <v>88</v>
      </c>
      <c r="E23" s="7">
        <v>41662</v>
      </c>
      <c r="F23" s="7">
        <f>'No.4 Hatch Cover'!F23</f>
        <v>44674</v>
      </c>
      <c r="G23" s="13"/>
      <c r="H23" s="8">
        <f t="shared" si="2"/>
        <v>45038</v>
      </c>
      <c r="I23" s="11">
        <f t="shared" ca="1" si="0"/>
        <v>361</v>
      </c>
      <c r="J23" s="9" t="str">
        <f t="shared" ca="1" si="1"/>
        <v>NOT DUE</v>
      </c>
      <c r="K23" s="14"/>
      <c r="L23" s="10"/>
    </row>
    <row r="24" spans="1:12" x14ac:dyDescent="0.3">
      <c r="A24" s="9" t="s">
        <v>260</v>
      </c>
      <c r="B24" s="31" t="s">
        <v>51</v>
      </c>
      <c r="C24" s="31" t="s">
        <v>57</v>
      </c>
      <c r="D24" s="20" t="s">
        <v>88</v>
      </c>
      <c r="E24" s="7">
        <v>41662</v>
      </c>
      <c r="F24" s="7">
        <f>'No.4 Hatch Cover'!F24</f>
        <v>44674</v>
      </c>
      <c r="G24" s="13"/>
      <c r="H24" s="8">
        <f t="shared" si="2"/>
        <v>45038</v>
      </c>
      <c r="I24" s="11">
        <f t="shared" ca="1" si="0"/>
        <v>361</v>
      </c>
      <c r="J24" s="9" t="str">
        <f t="shared" ca="1" si="1"/>
        <v>NOT DUE</v>
      </c>
      <c r="K24" s="14"/>
      <c r="L24" s="10"/>
    </row>
    <row r="25" spans="1:12" x14ac:dyDescent="0.3">
      <c r="A25" s="9" t="s">
        <v>261</v>
      </c>
      <c r="B25" s="31" t="s">
        <v>58</v>
      </c>
      <c r="C25" s="31" t="s">
        <v>59</v>
      </c>
      <c r="D25" s="20" t="s">
        <v>88</v>
      </c>
      <c r="E25" s="7">
        <v>41662</v>
      </c>
      <c r="F25" s="7">
        <f>'No.4 Hatch Cover'!F25</f>
        <v>44674</v>
      </c>
      <c r="G25" s="13"/>
      <c r="H25" s="8">
        <f t="shared" si="2"/>
        <v>45038</v>
      </c>
      <c r="I25" s="11">
        <f t="shared" ca="1" si="0"/>
        <v>361</v>
      </c>
      <c r="J25" s="9" t="str">
        <f t="shared" ca="1" si="1"/>
        <v>NOT DUE</v>
      </c>
      <c r="K25" s="14"/>
      <c r="L25" s="10"/>
    </row>
    <row r="26" spans="1:12" ht="27.6" x14ac:dyDescent="0.3">
      <c r="A26" s="9" t="s">
        <v>262</v>
      </c>
      <c r="B26" s="31" t="s">
        <v>60</v>
      </c>
      <c r="C26" s="31" t="s">
        <v>61</v>
      </c>
      <c r="D26" s="20" t="s">
        <v>88</v>
      </c>
      <c r="E26" s="7">
        <v>41662</v>
      </c>
      <c r="F26" s="7">
        <f>'No.4 Hatch Cover'!F26</f>
        <v>44674</v>
      </c>
      <c r="G26" s="13"/>
      <c r="H26" s="8">
        <f t="shared" si="2"/>
        <v>45038</v>
      </c>
      <c r="I26" s="11">
        <f t="shared" ca="1" si="0"/>
        <v>361</v>
      </c>
      <c r="J26" s="9" t="str">
        <f t="shared" ca="1" si="1"/>
        <v>NOT DUE</v>
      </c>
      <c r="K26" s="14"/>
      <c r="L26" s="10"/>
    </row>
    <row r="27" spans="1:12" ht="27.6" x14ac:dyDescent="0.3">
      <c r="A27" s="9" t="s">
        <v>263</v>
      </c>
      <c r="B27" s="31" t="s">
        <v>62</v>
      </c>
      <c r="C27" s="31" t="s">
        <v>37</v>
      </c>
      <c r="D27" s="20" t="s">
        <v>88</v>
      </c>
      <c r="E27" s="7">
        <v>41662</v>
      </c>
      <c r="F27" s="7">
        <f>'No.4 Hatch Cover'!F27</f>
        <v>44674</v>
      </c>
      <c r="G27" s="13"/>
      <c r="H27" s="8">
        <f t="shared" si="2"/>
        <v>45038</v>
      </c>
      <c r="I27" s="11">
        <f t="shared" ca="1" si="0"/>
        <v>361</v>
      </c>
      <c r="J27" s="9" t="str">
        <f t="shared" ca="1" si="1"/>
        <v>NOT DUE</v>
      </c>
      <c r="K27" s="14"/>
      <c r="L27" s="10"/>
    </row>
    <row r="28" spans="1:12" ht="27.6" x14ac:dyDescent="0.3">
      <c r="A28" s="9" t="s">
        <v>264</v>
      </c>
      <c r="B28" s="31" t="s">
        <v>62</v>
      </c>
      <c r="C28" s="31" t="s">
        <v>63</v>
      </c>
      <c r="D28" s="20" t="s">
        <v>88</v>
      </c>
      <c r="E28" s="7">
        <v>41662</v>
      </c>
      <c r="F28" s="7">
        <f>'No.4 Hatch Cover'!F28</f>
        <v>44674</v>
      </c>
      <c r="G28" s="13"/>
      <c r="H28" s="8">
        <f t="shared" si="2"/>
        <v>45038</v>
      </c>
      <c r="I28" s="11">
        <f t="shared" ca="1" si="0"/>
        <v>361</v>
      </c>
      <c r="J28" s="9" t="str">
        <f t="shared" ca="1" si="1"/>
        <v>NOT DUE</v>
      </c>
      <c r="K28" s="14"/>
      <c r="L28" s="10"/>
    </row>
    <row r="29" spans="1:12" x14ac:dyDescent="0.3">
      <c r="A29" s="9" t="s">
        <v>265</v>
      </c>
      <c r="B29" s="31" t="s">
        <v>64</v>
      </c>
      <c r="C29" s="31" t="s">
        <v>65</v>
      </c>
      <c r="D29" s="20" t="s">
        <v>88</v>
      </c>
      <c r="E29" s="7">
        <v>41662</v>
      </c>
      <c r="F29" s="7">
        <f>'No.4 Hatch Cover'!F29</f>
        <v>44674</v>
      </c>
      <c r="G29" s="13"/>
      <c r="H29" s="8">
        <f t="shared" si="2"/>
        <v>45038</v>
      </c>
      <c r="I29" s="11">
        <f t="shared" ca="1" si="0"/>
        <v>361</v>
      </c>
      <c r="J29" s="9" t="str">
        <f t="shared" ca="1" si="1"/>
        <v>NOT DUE</v>
      </c>
      <c r="K29" s="14"/>
      <c r="L29" s="10"/>
    </row>
    <row r="30" spans="1:12" ht="27.6" x14ac:dyDescent="0.3">
      <c r="A30" s="9" t="s">
        <v>266</v>
      </c>
      <c r="B30" s="31" t="s">
        <v>64</v>
      </c>
      <c r="C30" s="31" t="s">
        <v>66</v>
      </c>
      <c r="D30" s="20" t="s">
        <v>88</v>
      </c>
      <c r="E30" s="7">
        <v>41662</v>
      </c>
      <c r="F30" s="7">
        <f>'No.4 Hatch Cover'!F30</f>
        <v>44674</v>
      </c>
      <c r="G30" s="13"/>
      <c r="H30" s="8">
        <f t="shared" si="2"/>
        <v>45038</v>
      </c>
      <c r="I30" s="11">
        <f t="shared" ca="1" si="0"/>
        <v>361</v>
      </c>
      <c r="J30" s="9" t="str">
        <f t="shared" ca="1" si="1"/>
        <v>NOT DUE</v>
      </c>
      <c r="K30" s="14"/>
      <c r="L30" s="10"/>
    </row>
    <row r="31" spans="1:12" ht="27.6" x14ac:dyDescent="0.3">
      <c r="A31" s="9" t="s">
        <v>267</v>
      </c>
      <c r="B31" s="31" t="s">
        <v>64</v>
      </c>
      <c r="C31" s="31" t="s">
        <v>3161</v>
      </c>
      <c r="D31" s="20" t="s">
        <v>1</v>
      </c>
      <c r="E31" s="7">
        <v>41565</v>
      </c>
      <c r="F31" s="7">
        <f>'No.4 Hatch Cover'!F31</f>
        <v>44674</v>
      </c>
      <c r="G31" s="13"/>
      <c r="H31" s="8">
        <f>DATE(YEAR(F31),MONTH(F31)+6,DAY(F31)-1)</f>
        <v>44856</v>
      </c>
      <c r="I31" s="11">
        <f t="shared" ca="1" si="0"/>
        <v>179</v>
      </c>
      <c r="J31" s="9" t="str">
        <f t="shared" ca="1" si="1"/>
        <v>NOT DUE</v>
      </c>
      <c r="K31" s="14"/>
      <c r="L31" s="10"/>
    </row>
    <row r="32" spans="1:12" x14ac:dyDescent="0.3">
      <c r="A32" s="9" t="s">
        <v>268</v>
      </c>
      <c r="B32" s="31" t="s">
        <v>31</v>
      </c>
      <c r="C32" s="31" t="s">
        <v>67</v>
      </c>
      <c r="D32" s="20" t="s">
        <v>88</v>
      </c>
      <c r="E32" s="7">
        <v>41662</v>
      </c>
      <c r="F32" s="7">
        <f>'No.4 Hatch Cover'!F32</f>
        <v>44674</v>
      </c>
      <c r="G32" s="13"/>
      <c r="H32" s="8">
        <f t="shared" ref="H32:H44" si="3">DATE(YEAR(F32)+1,MONTH(F32),DAY(F32)-1)</f>
        <v>45038</v>
      </c>
      <c r="I32" s="11">
        <f t="shared" ca="1" si="0"/>
        <v>361</v>
      </c>
      <c r="J32" s="9" t="str">
        <f t="shared" ca="1" si="1"/>
        <v>NOT DUE</v>
      </c>
      <c r="K32" s="14"/>
      <c r="L32" s="10"/>
    </row>
    <row r="33" spans="1:12" x14ac:dyDescent="0.3">
      <c r="A33" s="9" t="s">
        <v>269</v>
      </c>
      <c r="B33" s="31" t="s">
        <v>31</v>
      </c>
      <c r="C33" s="31" t="s">
        <v>68</v>
      </c>
      <c r="D33" s="20" t="s">
        <v>88</v>
      </c>
      <c r="E33" s="7">
        <v>41662</v>
      </c>
      <c r="F33" s="7">
        <f>'No.4 Hatch Cover'!F33</f>
        <v>44674</v>
      </c>
      <c r="G33" s="13"/>
      <c r="H33" s="8">
        <f t="shared" si="3"/>
        <v>45038</v>
      </c>
      <c r="I33" s="11">
        <f t="shared" ca="1" si="0"/>
        <v>361</v>
      </c>
      <c r="J33" s="9" t="str">
        <f t="shared" ca="1" si="1"/>
        <v>NOT DUE</v>
      </c>
      <c r="K33" s="14"/>
      <c r="L33" s="10"/>
    </row>
    <row r="34" spans="1:12" ht="27.6" x14ac:dyDescent="0.3">
      <c r="A34" s="9" t="s">
        <v>270</v>
      </c>
      <c r="B34" s="31" t="s">
        <v>69</v>
      </c>
      <c r="C34" s="31" t="s">
        <v>70</v>
      </c>
      <c r="D34" s="20" t="s">
        <v>88</v>
      </c>
      <c r="E34" s="7">
        <v>41662</v>
      </c>
      <c r="F34" s="7">
        <f>'No.4 Hatch Cover'!F34</f>
        <v>44674</v>
      </c>
      <c r="G34" s="13"/>
      <c r="H34" s="8">
        <f t="shared" si="3"/>
        <v>45038</v>
      </c>
      <c r="I34" s="11">
        <f t="shared" ca="1" si="0"/>
        <v>361</v>
      </c>
      <c r="J34" s="9" t="str">
        <f t="shared" ca="1" si="1"/>
        <v>NOT DUE</v>
      </c>
      <c r="K34" s="14"/>
      <c r="L34" s="10"/>
    </row>
    <row r="35" spans="1:12" x14ac:dyDescent="0.3">
      <c r="A35" s="9" t="s">
        <v>271</v>
      </c>
      <c r="B35" s="31" t="s">
        <v>69</v>
      </c>
      <c r="C35" s="31" t="s">
        <v>71</v>
      </c>
      <c r="D35" s="20" t="s">
        <v>88</v>
      </c>
      <c r="E35" s="7">
        <v>41662</v>
      </c>
      <c r="F35" s="7">
        <f>'No.4 Hatch Cover'!F35</f>
        <v>44674</v>
      </c>
      <c r="G35" s="13"/>
      <c r="H35" s="8">
        <f t="shared" si="3"/>
        <v>45038</v>
      </c>
      <c r="I35" s="11">
        <f t="shared" ca="1" si="0"/>
        <v>361</v>
      </c>
      <c r="J35" s="9" t="str">
        <f t="shared" ca="1" si="1"/>
        <v>NOT DUE</v>
      </c>
      <c r="K35" s="14"/>
      <c r="L35" s="10"/>
    </row>
    <row r="36" spans="1:12" x14ac:dyDescent="0.3">
      <c r="A36" s="9" t="s">
        <v>272</v>
      </c>
      <c r="B36" s="31" t="s">
        <v>72</v>
      </c>
      <c r="C36" s="31" t="s">
        <v>73</v>
      </c>
      <c r="D36" s="20" t="s">
        <v>88</v>
      </c>
      <c r="E36" s="7">
        <v>41662</v>
      </c>
      <c r="F36" s="7">
        <f>'No.4 Hatch Cover'!F36</f>
        <v>44674</v>
      </c>
      <c r="G36" s="13"/>
      <c r="H36" s="8">
        <f t="shared" si="3"/>
        <v>45038</v>
      </c>
      <c r="I36" s="11">
        <f t="shared" ca="1" si="0"/>
        <v>361</v>
      </c>
      <c r="J36" s="9" t="str">
        <f t="shared" ca="1" si="1"/>
        <v>NOT DUE</v>
      </c>
      <c r="K36" s="14"/>
      <c r="L36" s="10"/>
    </row>
    <row r="37" spans="1:12" x14ac:dyDescent="0.3">
      <c r="A37" s="9" t="s">
        <v>273</v>
      </c>
      <c r="B37" s="31" t="s">
        <v>72</v>
      </c>
      <c r="C37" s="31" t="s">
        <v>74</v>
      </c>
      <c r="D37" s="20" t="s">
        <v>88</v>
      </c>
      <c r="E37" s="7">
        <v>41662</v>
      </c>
      <c r="F37" s="7">
        <f>'No.4 Hatch Cover'!F37</f>
        <v>44674</v>
      </c>
      <c r="G37" s="13"/>
      <c r="H37" s="8">
        <f t="shared" si="3"/>
        <v>45038</v>
      </c>
      <c r="I37" s="11">
        <f t="shared" ca="1" si="0"/>
        <v>361</v>
      </c>
      <c r="J37" s="9" t="str">
        <f t="shared" ca="1" si="1"/>
        <v>NOT DUE</v>
      </c>
      <c r="K37" s="14"/>
      <c r="L37" s="10"/>
    </row>
    <row r="38" spans="1:12" ht="41.4" x14ac:dyDescent="0.3">
      <c r="A38" s="9" t="s">
        <v>274</v>
      </c>
      <c r="B38" s="31" t="s">
        <v>75</v>
      </c>
      <c r="C38" s="31" t="s">
        <v>76</v>
      </c>
      <c r="D38" s="20" t="s">
        <v>88</v>
      </c>
      <c r="E38" s="7">
        <v>41662</v>
      </c>
      <c r="F38" s="7">
        <f>'No.4 Hatch Cover'!F38</f>
        <v>44674</v>
      </c>
      <c r="G38" s="13"/>
      <c r="H38" s="8">
        <f t="shared" si="3"/>
        <v>45038</v>
      </c>
      <c r="I38" s="11">
        <f t="shared" ca="1" si="0"/>
        <v>361</v>
      </c>
      <c r="J38" s="9" t="str">
        <f t="shared" ca="1" si="1"/>
        <v>NOT DUE</v>
      </c>
      <c r="K38" s="14"/>
      <c r="L38" s="10"/>
    </row>
    <row r="39" spans="1:12" ht="27.6" x14ac:dyDescent="0.3">
      <c r="A39" s="9" t="s">
        <v>275</v>
      </c>
      <c r="B39" s="31" t="s">
        <v>77</v>
      </c>
      <c r="C39" s="31" t="s">
        <v>78</v>
      </c>
      <c r="D39" s="20" t="s">
        <v>88</v>
      </c>
      <c r="E39" s="7">
        <v>41662</v>
      </c>
      <c r="F39" s="7">
        <f>'No.4 Hatch Cover'!F39</f>
        <v>44674</v>
      </c>
      <c r="G39" s="13"/>
      <c r="H39" s="8">
        <f t="shared" si="3"/>
        <v>45038</v>
      </c>
      <c r="I39" s="11">
        <f t="shared" ca="1" si="0"/>
        <v>361</v>
      </c>
      <c r="J39" s="9" t="str">
        <f t="shared" ca="1" si="1"/>
        <v>NOT DUE</v>
      </c>
      <c r="K39" s="14"/>
      <c r="L39" s="10"/>
    </row>
    <row r="40" spans="1:12" ht="41.4" x14ac:dyDescent="0.3">
      <c r="A40" s="9" t="s">
        <v>276</v>
      </c>
      <c r="B40" s="31" t="s">
        <v>79</v>
      </c>
      <c r="C40" s="31" t="s">
        <v>80</v>
      </c>
      <c r="D40" s="20" t="s">
        <v>88</v>
      </c>
      <c r="E40" s="7">
        <v>41662</v>
      </c>
      <c r="F40" s="7">
        <v>44457</v>
      </c>
      <c r="G40" s="13"/>
      <c r="H40" s="8">
        <f t="shared" si="3"/>
        <v>44821</v>
      </c>
      <c r="I40" s="11">
        <f t="shared" ca="1" si="0"/>
        <v>144</v>
      </c>
      <c r="J40" s="9" t="str">
        <f t="shared" ca="1" si="1"/>
        <v>NOT DUE</v>
      </c>
      <c r="K40" s="14"/>
      <c r="L40" s="10"/>
    </row>
    <row r="41" spans="1:12" ht="41.4" x14ac:dyDescent="0.3">
      <c r="A41" s="9" t="s">
        <v>277</v>
      </c>
      <c r="B41" s="31" t="s">
        <v>79</v>
      </c>
      <c r="C41" s="31" t="s">
        <v>81</v>
      </c>
      <c r="D41" s="20" t="s">
        <v>88</v>
      </c>
      <c r="E41" s="7">
        <v>41662</v>
      </c>
      <c r="F41" s="7">
        <v>44457</v>
      </c>
      <c r="G41" s="13"/>
      <c r="H41" s="8">
        <f t="shared" si="3"/>
        <v>44821</v>
      </c>
      <c r="I41" s="11">
        <f t="shared" ca="1" si="0"/>
        <v>144</v>
      </c>
      <c r="J41" s="9" t="str">
        <f t="shared" ca="1" si="1"/>
        <v>NOT DUE</v>
      </c>
      <c r="K41" s="14"/>
      <c r="L41" s="10"/>
    </row>
    <row r="42" spans="1:12" ht="27.6" x14ac:dyDescent="0.3">
      <c r="A42" s="9" t="s">
        <v>278</v>
      </c>
      <c r="B42" s="31" t="s">
        <v>82</v>
      </c>
      <c r="C42" s="31" t="s">
        <v>80</v>
      </c>
      <c r="D42" s="20" t="s">
        <v>88</v>
      </c>
      <c r="E42" s="7">
        <v>41662</v>
      </c>
      <c r="F42" s="7">
        <v>44457</v>
      </c>
      <c r="G42" s="13"/>
      <c r="H42" s="8">
        <f t="shared" si="3"/>
        <v>44821</v>
      </c>
      <c r="I42" s="11">
        <f t="shared" ca="1" si="0"/>
        <v>144</v>
      </c>
      <c r="J42" s="9" t="str">
        <f t="shared" ca="1" si="1"/>
        <v>NOT DUE</v>
      </c>
      <c r="K42" s="14"/>
      <c r="L42" s="10"/>
    </row>
    <row r="43" spans="1:12" ht="27.6" x14ac:dyDescent="0.3">
      <c r="A43" s="9" t="s">
        <v>279</v>
      </c>
      <c r="B43" s="31" t="s">
        <v>83</v>
      </c>
      <c r="C43" s="31" t="s">
        <v>84</v>
      </c>
      <c r="D43" s="20" t="s">
        <v>88</v>
      </c>
      <c r="E43" s="7">
        <v>41662</v>
      </c>
      <c r="F43" s="7">
        <f>'No.4 Hatch Cover'!F43</f>
        <v>44674</v>
      </c>
      <c r="G43" s="13"/>
      <c r="H43" s="8">
        <f t="shared" si="3"/>
        <v>45038</v>
      </c>
      <c r="I43" s="11">
        <f t="shared" ca="1" si="0"/>
        <v>361</v>
      </c>
      <c r="J43" s="9" t="str">
        <f t="shared" ca="1" si="1"/>
        <v>NOT DUE</v>
      </c>
      <c r="K43" s="14"/>
      <c r="L43" s="10"/>
    </row>
    <row r="44" spans="1:12" ht="24.9" customHeight="1" x14ac:dyDescent="0.3">
      <c r="A44" s="9" t="s">
        <v>3175</v>
      </c>
      <c r="B44" s="31" t="s">
        <v>85</v>
      </c>
      <c r="C44" s="31" t="s">
        <v>86</v>
      </c>
      <c r="D44" s="20" t="s">
        <v>88</v>
      </c>
      <c r="E44" s="7">
        <v>41662</v>
      </c>
      <c r="F44" s="7">
        <f>'No.4 Hatch Cover'!F44</f>
        <v>44674</v>
      </c>
      <c r="G44" s="13"/>
      <c r="H44" s="8">
        <f t="shared" si="3"/>
        <v>45038</v>
      </c>
      <c r="I44" s="11">
        <f t="shared" ca="1" si="0"/>
        <v>361</v>
      </c>
      <c r="J44" s="9" t="str">
        <f t="shared" ca="1" si="1"/>
        <v>NOT DUE</v>
      </c>
      <c r="K44" s="14"/>
      <c r="L44" s="10"/>
    </row>
    <row r="45" spans="1:12" ht="24.9" customHeight="1" x14ac:dyDescent="0.3">
      <c r="A45" s="9" t="s">
        <v>3176</v>
      </c>
      <c r="B45" s="31" t="s">
        <v>2292</v>
      </c>
      <c r="C45" s="59" t="s">
        <v>2293</v>
      </c>
      <c r="D45" s="61" t="s">
        <v>593</v>
      </c>
      <c r="E45" s="7">
        <v>41565</v>
      </c>
      <c r="F45" s="7">
        <f>'No.4 Hatch Cover'!F45</f>
        <v>44674</v>
      </c>
      <c r="G45" s="13"/>
      <c r="H45" s="8">
        <f>DATE(YEAR(F45),MONTH(F45),DAY(F45)+7)</f>
        <v>44681</v>
      </c>
      <c r="I45" s="11">
        <f t="shared" ca="1" si="0"/>
        <v>4</v>
      </c>
      <c r="J45" s="9" t="str">
        <f t="shared" ca="1" si="1"/>
        <v>NOT DUE</v>
      </c>
      <c r="K45" s="29"/>
      <c r="L45" s="62"/>
    </row>
    <row r="46" spans="1:12" ht="24.9" customHeight="1" x14ac:dyDescent="0.3">
      <c r="A46" s="9" t="s">
        <v>3177</v>
      </c>
      <c r="B46" s="31" t="s">
        <v>2295</v>
      </c>
      <c r="C46" s="59" t="s">
        <v>2296</v>
      </c>
      <c r="D46" s="61" t="s">
        <v>593</v>
      </c>
      <c r="E46" s="7">
        <v>41565</v>
      </c>
      <c r="F46" s="7">
        <f>F45</f>
        <v>44674</v>
      </c>
      <c r="G46" s="13"/>
      <c r="H46" s="8">
        <f>DATE(YEAR(F46),MONTH(F46),DAY(F46)+7)</f>
        <v>44681</v>
      </c>
      <c r="I46" s="11">
        <f t="shared" ca="1" si="0"/>
        <v>4</v>
      </c>
      <c r="J46" s="9" t="str">
        <f t="shared" ca="1" si="1"/>
        <v>NOT DUE</v>
      </c>
      <c r="K46" s="29"/>
      <c r="L46" s="29"/>
    </row>
    <row r="47" spans="1:12" ht="27.6" x14ac:dyDescent="0.3">
      <c r="A47" s="9" t="s">
        <v>3178</v>
      </c>
      <c r="B47" s="31" t="s">
        <v>2298</v>
      </c>
      <c r="C47" s="59" t="s">
        <v>2296</v>
      </c>
      <c r="D47" s="61" t="s">
        <v>593</v>
      </c>
      <c r="E47" s="7">
        <v>41565</v>
      </c>
      <c r="F47" s="7">
        <f>F46</f>
        <v>44674</v>
      </c>
      <c r="G47" s="13"/>
      <c r="H47" s="8">
        <f>DATE(YEAR(F47),MONTH(F47),DAY(F47)+7)</f>
        <v>44681</v>
      </c>
      <c r="I47" s="11">
        <f t="shared" ca="1" si="0"/>
        <v>4</v>
      </c>
      <c r="J47" s="9" t="str">
        <f t="shared" ca="1" si="1"/>
        <v>NOT DUE</v>
      </c>
      <c r="K47" s="29"/>
      <c r="L47" s="29"/>
    </row>
    <row r="48" spans="1:12" x14ac:dyDescent="0.3">
      <c r="A48" s="111"/>
    </row>
    <row r="49" spans="1:11" x14ac:dyDescent="0.3">
      <c r="A49" s="111"/>
    </row>
    <row r="50" spans="1:11" x14ac:dyDescent="0.3">
      <c r="A50" s="111"/>
    </row>
    <row r="51" spans="1:11" x14ac:dyDescent="0.3">
      <c r="A51" s="111"/>
      <c r="B51" s="112" t="s">
        <v>2808</v>
      </c>
      <c r="C51" s="113"/>
      <c r="D51" s="117" t="s">
        <v>2807</v>
      </c>
      <c r="H51" s="112" t="s">
        <v>2806</v>
      </c>
      <c r="I51" s="114"/>
    </row>
    <row r="52" spans="1:11" x14ac:dyDescent="0.3">
      <c r="A52" s="111"/>
      <c r="E52" s="115"/>
      <c r="F52" s="115"/>
      <c r="I52" s="115"/>
      <c r="J52" s="115"/>
    </row>
    <row r="53" spans="1:11" x14ac:dyDescent="0.3">
      <c r="A53" s="111"/>
      <c r="C53" s="122" t="str">
        <f>'No.4 Hatch Cover'!C53</f>
        <v>ELBERT F. NUFABLE</v>
      </c>
      <c r="E53" s="149" t="str">
        <f>C53</f>
        <v>ELBERT F. NUFABLE</v>
      </c>
      <c r="F53" s="149"/>
      <c r="G53" s="149"/>
      <c r="I53" s="149" t="s">
        <v>3269</v>
      </c>
      <c r="J53" s="149"/>
      <c r="K53" s="149"/>
    </row>
    <row r="54" spans="1:11" x14ac:dyDescent="0.3">
      <c r="A54" s="111"/>
      <c r="C54" s="116" t="s">
        <v>3230</v>
      </c>
      <c r="E54" s="150" t="s">
        <v>2454</v>
      </c>
      <c r="F54" s="150"/>
      <c r="G54" s="150"/>
      <c r="I54" s="151" t="s">
        <v>2805</v>
      </c>
      <c r="J54" s="151"/>
      <c r="K54" s="151"/>
    </row>
    <row r="55" spans="1:11" x14ac:dyDescent="0.3">
      <c r="A55" s="111"/>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40" priority="3" operator="equal">
      <formula>"overdue"</formula>
    </cfRule>
  </conditionalFormatting>
  <conditionalFormatting sqref="J45:J47">
    <cfRule type="cellIs" dxfId="239" priority="2" operator="equal">
      <formula>"overdue"</formula>
    </cfRule>
  </conditionalFormatting>
  <conditionalFormatting sqref="J31">
    <cfRule type="cellIs" dxfId="238"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00B0F0"/>
  </sheetPr>
  <dimension ref="A1:L30"/>
  <sheetViews>
    <sheetView zoomScale="90" zoomScaleNormal="90"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1617</v>
      </c>
      <c r="D3" s="148" t="s">
        <v>8</v>
      </c>
      <c r="E3" s="148"/>
      <c r="F3" s="3" t="s">
        <v>2431</v>
      </c>
    </row>
    <row r="4" spans="1:12" ht="18" customHeight="1" x14ac:dyDescent="0.3">
      <c r="A4" s="147" t="s">
        <v>21</v>
      </c>
      <c r="B4" s="147"/>
      <c r="C4" s="17"/>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2225</v>
      </c>
      <c r="B8" s="31" t="s">
        <v>1603</v>
      </c>
      <c r="C8" s="31" t="s">
        <v>1892</v>
      </c>
      <c r="D8" s="20" t="s">
        <v>1564</v>
      </c>
      <c r="E8" s="7">
        <v>41662</v>
      </c>
      <c r="F8" s="7">
        <v>44668</v>
      </c>
      <c r="G8" s="13"/>
      <c r="H8" s="8">
        <f t="shared" ref="H8:H23" si="0">EDATE(F8-1,1)</f>
        <v>44697</v>
      </c>
      <c r="I8" s="11">
        <f t="shared" ref="I8:I22" ca="1" si="1">IF(ISBLANK(H8),"",H8-DATE(YEAR(NOW()),MONTH(NOW()),DAY(NOW())))</f>
        <v>20</v>
      </c>
      <c r="J8" s="9" t="str">
        <f t="shared" ref="J8:J22" ca="1" si="2">IF(I8="","",IF(I8&lt;0,"OVERDUE","NOT DUE"))</f>
        <v>NOT DUE</v>
      </c>
      <c r="K8" s="31"/>
      <c r="L8" s="10" t="s">
        <v>3265</v>
      </c>
    </row>
    <row r="9" spans="1:12" ht="27.6" x14ac:dyDescent="0.3">
      <c r="A9" s="9" t="s">
        <v>2227</v>
      </c>
      <c r="B9" s="31" t="s">
        <v>1885</v>
      </c>
      <c r="C9" s="31" t="s">
        <v>1882</v>
      </c>
      <c r="D9" s="20" t="s">
        <v>1564</v>
      </c>
      <c r="E9" s="7">
        <v>41662</v>
      </c>
      <c r="F9" s="7">
        <f t="shared" ref="F9:F15" si="3">F8</f>
        <v>44668</v>
      </c>
      <c r="G9" s="13"/>
      <c r="H9" s="8">
        <f t="shared" si="0"/>
        <v>44697</v>
      </c>
      <c r="I9" s="11">
        <f t="shared" ca="1" si="1"/>
        <v>20</v>
      </c>
      <c r="J9" s="9" t="str">
        <f t="shared" ca="1" si="2"/>
        <v>NOT DUE</v>
      </c>
      <c r="K9" s="31"/>
      <c r="L9" s="10" t="s">
        <v>3266</v>
      </c>
    </row>
    <row r="10" spans="1:12" ht="27.6" x14ac:dyDescent="0.3">
      <c r="A10" s="9" t="s">
        <v>2228</v>
      </c>
      <c r="B10" s="31" t="s">
        <v>1604</v>
      </c>
      <c r="C10" s="31" t="s">
        <v>1892</v>
      </c>
      <c r="D10" s="20" t="s">
        <v>1564</v>
      </c>
      <c r="E10" s="7">
        <v>41662</v>
      </c>
      <c r="F10" s="7">
        <f t="shared" si="3"/>
        <v>44668</v>
      </c>
      <c r="G10" s="13"/>
      <c r="H10" s="8">
        <f t="shared" si="0"/>
        <v>44697</v>
      </c>
      <c r="I10" s="11">
        <f t="shared" ca="1" si="1"/>
        <v>20</v>
      </c>
      <c r="J10" s="9" t="str">
        <f t="shared" ca="1" si="2"/>
        <v>NOT DUE</v>
      </c>
      <c r="K10" s="31"/>
      <c r="L10" s="34" t="s">
        <v>3267</v>
      </c>
    </row>
    <row r="11" spans="1:12" ht="27.6" x14ac:dyDescent="0.3">
      <c r="A11" s="9" t="s">
        <v>2229</v>
      </c>
      <c r="B11" s="31" t="s">
        <v>1605</v>
      </c>
      <c r="C11" s="31" t="s">
        <v>1892</v>
      </c>
      <c r="D11" s="20" t="s">
        <v>1564</v>
      </c>
      <c r="E11" s="7">
        <v>41662</v>
      </c>
      <c r="F11" s="7">
        <f t="shared" si="3"/>
        <v>44668</v>
      </c>
      <c r="G11" s="13"/>
      <c r="H11" s="8">
        <f t="shared" si="0"/>
        <v>44697</v>
      </c>
      <c r="I11" s="11">
        <f t="shared" ca="1" si="1"/>
        <v>20</v>
      </c>
      <c r="J11" s="9" t="str">
        <f t="shared" ca="1" si="2"/>
        <v>NOT DUE</v>
      </c>
      <c r="K11" s="31"/>
      <c r="L11" s="109"/>
    </row>
    <row r="12" spans="1:12" ht="27.6" x14ac:dyDescent="0.3">
      <c r="A12" s="9" t="s">
        <v>2230</v>
      </c>
      <c r="B12" s="31" t="s">
        <v>1606</v>
      </c>
      <c r="C12" s="31" t="s">
        <v>1892</v>
      </c>
      <c r="D12" s="20" t="s">
        <v>1564</v>
      </c>
      <c r="E12" s="7">
        <v>41662</v>
      </c>
      <c r="F12" s="7">
        <f t="shared" si="3"/>
        <v>44668</v>
      </c>
      <c r="G12" s="13"/>
      <c r="H12" s="8">
        <f t="shared" si="0"/>
        <v>44697</v>
      </c>
      <c r="I12" s="11">
        <f t="shared" ca="1" si="1"/>
        <v>20</v>
      </c>
      <c r="J12" s="9" t="str">
        <f t="shared" ca="1" si="2"/>
        <v>NOT DUE</v>
      </c>
      <c r="K12" s="31"/>
      <c r="L12" s="109"/>
    </row>
    <row r="13" spans="1:12" ht="27.6" x14ac:dyDescent="0.3">
      <c r="A13" s="9" t="s">
        <v>2231</v>
      </c>
      <c r="B13" s="31" t="s">
        <v>1607</v>
      </c>
      <c r="C13" s="31" t="s">
        <v>1892</v>
      </c>
      <c r="D13" s="20" t="s">
        <v>1564</v>
      </c>
      <c r="E13" s="7">
        <v>41662</v>
      </c>
      <c r="F13" s="7">
        <f t="shared" si="3"/>
        <v>44668</v>
      </c>
      <c r="G13" s="13"/>
      <c r="H13" s="8">
        <f t="shared" si="0"/>
        <v>44697</v>
      </c>
      <c r="I13" s="11">
        <f t="shared" ca="1" si="1"/>
        <v>20</v>
      </c>
      <c r="J13" s="9" t="str">
        <f t="shared" ca="1" si="2"/>
        <v>NOT DUE</v>
      </c>
      <c r="K13" s="31"/>
      <c r="L13" s="10"/>
    </row>
    <row r="14" spans="1:12" x14ac:dyDescent="0.3">
      <c r="A14" s="9" t="s">
        <v>2232</v>
      </c>
      <c r="B14" s="31" t="s">
        <v>1608</v>
      </c>
      <c r="C14" s="31" t="s">
        <v>1810</v>
      </c>
      <c r="D14" s="20" t="s">
        <v>1564</v>
      </c>
      <c r="E14" s="7">
        <v>41662</v>
      </c>
      <c r="F14" s="7">
        <f t="shared" si="3"/>
        <v>44668</v>
      </c>
      <c r="G14" s="13"/>
      <c r="H14" s="8">
        <f t="shared" si="0"/>
        <v>44697</v>
      </c>
      <c r="I14" s="11">
        <f t="shared" ca="1" si="1"/>
        <v>20</v>
      </c>
      <c r="J14" s="9" t="str">
        <f t="shared" ca="1" si="2"/>
        <v>NOT DUE</v>
      </c>
      <c r="K14" s="31"/>
      <c r="L14" s="10"/>
    </row>
    <row r="15" spans="1:12" ht="27.6" x14ac:dyDescent="0.3">
      <c r="A15" s="9" t="s">
        <v>2233</v>
      </c>
      <c r="B15" s="31" t="s">
        <v>1609</v>
      </c>
      <c r="C15" s="31" t="s">
        <v>1892</v>
      </c>
      <c r="D15" s="20" t="s">
        <v>1564</v>
      </c>
      <c r="E15" s="7">
        <v>41662</v>
      </c>
      <c r="F15" s="7">
        <f t="shared" si="3"/>
        <v>44668</v>
      </c>
      <c r="G15" s="13"/>
      <c r="H15" s="8">
        <f t="shared" si="0"/>
        <v>44697</v>
      </c>
      <c r="I15" s="11">
        <f t="shared" ca="1" si="1"/>
        <v>20</v>
      </c>
      <c r="J15" s="9" t="str">
        <f t="shared" ca="1" si="2"/>
        <v>NOT DUE</v>
      </c>
      <c r="K15" s="31"/>
      <c r="L15" s="10"/>
    </row>
    <row r="16" spans="1:12" ht="27.6" x14ac:dyDescent="0.3">
      <c r="A16" s="9" t="s">
        <v>2234</v>
      </c>
      <c r="B16" s="31" t="s">
        <v>1610</v>
      </c>
      <c r="C16" s="31" t="s">
        <v>1883</v>
      </c>
      <c r="D16" s="20" t="s">
        <v>1564</v>
      </c>
      <c r="E16" s="7"/>
      <c r="F16" s="7"/>
      <c r="G16" s="13"/>
      <c r="H16" s="8" t="e">
        <f t="shared" si="0"/>
        <v>#NUM!</v>
      </c>
      <c r="I16" s="11" t="e">
        <f t="shared" ca="1" si="1"/>
        <v>#NUM!</v>
      </c>
      <c r="J16" s="9" t="e">
        <f t="shared" ca="1" si="2"/>
        <v>#NUM!</v>
      </c>
      <c r="K16" s="31" t="s">
        <v>3261</v>
      </c>
      <c r="L16" s="10" t="s">
        <v>2226</v>
      </c>
    </row>
    <row r="17" spans="1:12" ht="27.6" x14ac:dyDescent="0.3">
      <c r="A17" s="9" t="s">
        <v>2235</v>
      </c>
      <c r="B17" s="31" t="s">
        <v>1611</v>
      </c>
      <c r="C17" s="31" t="s">
        <v>1892</v>
      </c>
      <c r="D17" s="20" t="s">
        <v>1564</v>
      </c>
      <c r="E17" s="7">
        <v>41662</v>
      </c>
      <c r="F17" s="7">
        <f>F15</f>
        <v>44668</v>
      </c>
      <c r="G17" s="13"/>
      <c r="H17" s="8">
        <f t="shared" si="0"/>
        <v>44697</v>
      </c>
      <c r="I17" s="11">
        <f t="shared" ca="1" si="1"/>
        <v>20</v>
      </c>
      <c r="J17" s="9" t="str">
        <f t="shared" ca="1" si="2"/>
        <v>NOT DUE</v>
      </c>
      <c r="K17" s="31"/>
      <c r="L17" s="10"/>
    </row>
    <row r="18" spans="1:12" ht="27.6" x14ac:dyDescent="0.3">
      <c r="A18" s="9" t="s">
        <v>2236</v>
      </c>
      <c r="B18" s="31" t="s">
        <v>1612</v>
      </c>
      <c r="C18" s="31" t="s">
        <v>1884</v>
      </c>
      <c r="D18" s="20" t="s">
        <v>1564</v>
      </c>
      <c r="E18" s="7">
        <v>41662</v>
      </c>
      <c r="F18" s="7">
        <f t="shared" ref="F18:F23" si="4">F17</f>
        <v>44668</v>
      </c>
      <c r="G18" s="13"/>
      <c r="H18" s="8">
        <f t="shared" si="0"/>
        <v>44697</v>
      </c>
      <c r="I18" s="11">
        <f t="shared" ca="1" si="1"/>
        <v>20</v>
      </c>
      <c r="J18" s="9" t="str">
        <f t="shared" ca="1" si="2"/>
        <v>NOT DUE</v>
      </c>
      <c r="K18" s="31"/>
      <c r="L18" s="10"/>
    </row>
    <row r="19" spans="1:12" ht="27.6" x14ac:dyDescent="0.3">
      <c r="A19" s="9" t="s">
        <v>2237</v>
      </c>
      <c r="B19" s="31" t="s">
        <v>1613</v>
      </c>
      <c r="C19" s="31" t="s">
        <v>1892</v>
      </c>
      <c r="D19" s="20" t="s">
        <v>1564</v>
      </c>
      <c r="E19" s="7">
        <v>41662</v>
      </c>
      <c r="F19" s="7">
        <f t="shared" si="4"/>
        <v>44668</v>
      </c>
      <c r="G19" s="13"/>
      <c r="H19" s="8">
        <f t="shared" si="0"/>
        <v>44697</v>
      </c>
      <c r="I19" s="11">
        <f t="shared" ca="1" si="1"/>
        <v>20</v>
      </c>
      <c r="J19" s="9" t="str">
        <f t="shared" ca="1" si="2"/>
        <v>NOT DUE</v>
      </c>
      <c r="K19" s="31"/>
      <c r="L19" s="10"/>
    </row>
    <row r="20" spans="1:12" ht="27.6" x14ac:dyDescent="0.3">
      <c r="A20" s="9" t="s">
        <v>2238</v>
      </c>
      <c r="B20" s="31" t="s">
        <v>1614</v>
      </c>
      <c r="C20" s="31" t="s">
        <v>1892</v>
      </c>
      <c r="D20" s="20" t="s">
        <v>1564</v>
      </c>
      <c r="E20" s="7">
        <v>41662</v>
      </c>
      <c r="F20" s="7">
        <f t="shared" si="4"/>
        <v>44668</v>
      </c>
      <c r="G20" s="13"/>
      <c r="H20" s="8">
        <f t="shared" si="0"/>
        <v>44697</v>
      </c>
      <c r="I20" s="11">
        <f t="shared" ca="1" si="1"/>
        <v>20</v>
      </c>
      <c r="J20" s="9" t="str">
        <f t="shared" ca="1" si="2"/>
        <v>NOT DUE</v>
      </c>
      <c r="K20" s="31"/>
      <c r="L20" s="10"/>
    </row>
    <row r="21" spans="1:12" ht="27.6" x14ac:dyDescent="0.3">
      <c r="A21" s="9" t="s">
        <v>2239</v>
      </c>
      <c r="B21" s="31" t="s">
        <v>1615</v>
      </c>
      <c r="C21" s="31" t="s">
        <v>1892</v>
      </c>
      <c r="D21" s="20" t="s">
        <v>1564</v>
      </c>
      <c r="E21" s="7">
        <v>41662</v>
      </c>
      <c r="F21" s="7">
        <f t="shared" si="4"/>
        <v>44668</v>
      </c>
      <c r="G21" s="13"/>
      <c r="H21" s="8">
        <f t="shared" si="0"/>
        <v>44697</v>
      </c>
      <c r="I21" s="11">
        <f t="shared" ca="1" si="1"/>
        <v>20</v>
      </c>
      <c r="J21" s="9" t="str">
        <f t="shared" ca="1" si="2"/>
        <v>NOT DUE</v>
      </c>
      <c r="K21" s="31"/>
      <c r="L21" s="10"/>
    </row>
    <row r="22" spans="1:12" ht="27.6" x14ac:dyDescent="0.3">
      <c r="A22" s="9" t="s">
        <v>2240</v>
      </c>
      <c r="B22" s="31" t="s">
        <v>1616</v>
      </c>
      <c r="C22" s="31" t="s">
        <v>1892</v>
      </c>
      <c r="D22" s="20" t="s">
        <v>1564</v>
      </c>
      <c r="E22" s="7">
        <v>41662</v>
      </c>
      <c r="F22" s="7">
        <f t="shared" si="4"/>
        <v>44668</v>
      </c>
      <c r="G22" s="13"/>
      <c r="H22" s="8">
        <f t="shared" si="0"/>
        <v>44697</v>
      </c>
      <c r="I22" s="11">
        <f t="shared" ca="1" si="1"/>
        <v>20</v>
      </c>
      <c r="J22" s="9" t="str">
        <f t="shared" ca="1" si="2"/>
        <v>NOT DUE</v>
      </c>
      <c r="K22" s="31"/>
      <c r="L22" s="34"/>
    </row>
    <row r="23" spans="1:12" ht="27.6" x14ac:dyDescent="0.3">
      <c r="A23" s="9" t="s">
        <v>2241</v>
      </c>
      <c r="B23" s="31" t="s">
        <v>1880</v>
      </c>
      <c r="C23" s="31" t="s">
        <v>1881</v>
      </c>
      <c r="D23" s="20" t="s">
        <v>1564</v>
      </c>
      <c r="E23" s="7">
        <v>41662</v>
      </c>
      <c r="F23" s="7">
        <f t="shared" si="4"/>
        <v>44668</v>
      </c>
      <c r="G23" s="13"/>
      <c r="H23" s="8">
        <f t="shared" si="0"/>
        <v>44697</v>
      </c>
      <c r="I23" s="11">
        <f t="shared" ref="I23" ca="1" si="5">IF(ISBLANK(H23),"",H23-DATE(YEAR(NOW()),MONTH(NOW()),DAY(NOW())))</f>
        <v>20</v>
      </c>
      <c r="J23" s="9" t="str">
        <f t="shared" ref="J23" ca="1" si="6">IF(I23="","",IF(I23&lt;0,"OVERDUE","NOT DUE"))</f>
        <v>NOT DUE</v>
      </c>
      <c r="K23" s="31"/>
      <c r="L23" s="34"/>
    </row>
    <row r="24" spans="1:12" x14ac:dyDescent="0.3">
      <c r="A24" s="111"/>
    </row>
    <row r="25" spans="1:12" x14ac:dyDescent="0.3">
      <c r="A25" s="111"/>
    </row>
    <row r="26" spans="1:12" x14ac:dyDescent="0.3">
      <c r="A26" s="111"/>
    </row>
    <row r="27" spans="1:12" x14ac:dyDescent="0.3">
      <c r="A27" s="111"/>
      <c r="B27" s="112" t="s">
        <v>2808</v>
      </c>
      <c r="C27" s="113"/>
      <c r="D27" s="117" t="s">
        <v>2807</v>
      </c>
      <c r="H27" s="112" t="s">
        <v>2806</v>
      </c>
      <c r="I27" s="114"/>
    </row>
    <row r="28" spans="1:12" x14ac:dyDescent="0.3">
      <c r="A28" s="111"/>
      <c r="E28" s="115"/>
      <c r="F28" s="115"/>
      <c r="I28" s="115"/>
      <c r="J28" s="115"/>
    </row>
    <row r="29" spans="1:12" x14ac:dyDescent="0.3">
      <c r="A29" s="111"/>
      <c r="C29" s="122" t="str">
        <f>'Fairleads &amp; Rollers'!C17</f>
        <v>ELBERT F. NUFABLE</v>
      </c>
      <c r="E29" s="149" t="str">
        <f>C29</f>
        <v>ELBERT F. NUFABLE</v>
      </c>
      <c r="F29" s="149"/>
      <c r="G29" s="149"/>
      <c r="I29" s="149" t="s">
        <v>3269</v>
      </c>
      <c r="J29" s="149"/>
      <c r="K29" s="149"/>
    </row>
    <row r="30" spans="1:12" x14ac:dyDescent="0.3">
      <c r="A30" s="111"/>
      <c r="C30" s="116" t="s">
        <v>3230</v>
      </c>
      <c r="E30" s="150" t="s">
        <v>2454</v>
      </c>
      <c r="F30" s="150"/>
      <c r="G30" s="150"/>
      <c r="I30" s="151" t="s">
        <v>2805</v>
      </c>
      <c r="J30" s="151"/>
      <c r="K30" s="151"/>
    </row>
  </sheetData>
  <sheetProtection selectLockedCells="1"/>
  <mergeCells count="13">
    <mergeCell ref="E29:G29"/>
    <mergeCell ref="I29:K29"/>
    <mergeCell ref="E30:G30"/>
    <mergeCell ref="I30:K30"/>
    <mergeCell ref="A4:B4"/>
    <mergeCell ref="D4:E4"/>
    <mergeCell ref="A5:B5"/>
    <mergeCell ref="A1:B1"/>
    <mergeCell ref="D1:E1"/>
    <mergeCell ref="A2:B2"/>
    <mergeCell ref="D2:E2"/>
    <mergeCell ref="A3:B3"/>
    <mergeCell ref="D3:E3"/>
  </mergeCells>
  <conditionalFormatting sqref="J8:J22">
    <cfRule type="cellIs" dxfId="62" priority="2" operator="equal">
      <formula>"overdue"</formula>
    </cfRule>
  </conditionalFormatting>
  <conditionalFormatting sqref="J23">
    <cfRule type="cellIs" dxfId="61" priority="1" operator="equal">
      <formula>"overdue"</formula>
    </cfRule>
  </conditionalFormatting>
  <pageMargins left="0.7" right="0.7" top="0.75" bottom="0.75" header="0.3" footer="0.3"/>
  <pageSetup paperSize="9"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00B0F0"/>
  </sheetPr>
  <dimension ref="A1:L19"/>
  <sheetViews>
    <sheetView workbookViewId="0">
      <selection activeCell="F8" sqref="F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1622</v>
      </c>
      <c r="D3" s="148" t="s">
        <v>8</v>
      </c>
      <c r="E3" s="148"/>
      <c r="F3" s="3" t="s">
        <v>2432</v>
      </c>
    </row>
    <row r="4" spans="1:12" ht="18" customHeight="1" x14ac:dyDescent="0.3">
      <c r="A4" s="147" t="s">
        <v>21</v>
      </c>
      <c r="B4" s="147"/>
      <c r="C4" s="17"/>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2242</v>
      </c>
      <c r="B8" s="31" t="s">
        <v>1623</v>
      </c>
      <c r="C8" s="31" t="s">
        <v>1876</v>
      </c>
      <c r="D8" s="20" t="s">
        <v>1628</v>
      </c>
      <c r="E8" s="7">
        <v>41662</v>
      </c>
      <c r="F8" s="7">
        <v>44639</v>
      </c>
      <c r="G8" s="13"/>
      <c r="H8" s="8">
        <f>DATE(YEAR(F8),MONTH(F8)+3,DAY(F8)-1)</f>
        <v>44730</v>
      </c>
      <c r="I8" s="11">
        <f t="shared" ref="I8" ca="1" si="0">IF(ISBLANK(H8),"",H8-DATE(YEAR(NOW()),MONTH(NOW()),DAY(NOW())))</f>
        <v>53</v>
      </c>
      <c r="J8" s="9" t="str">
        <f t="shared" ref="J8" ca="1" si="1">IF(I8="","",IF(I8&lt;0,"OVERDUE","NOT DUE"))</f>
        <v>NOT DUE</v>
      </c>
      <c r="K8" s="31"/>
      <c r="L8" s="10"/>
    </row>
    <row r="9" spans="1:12" ht="27.6" x14ac:dyDescent="0.3">
      <c r="A9" s="9" t="s">
        <v>2243</v>
      </c>
      <c r="B9" s="31" t="s">
        <v>1624</v>
      </c>
      <c r="C9" s="31" t="s">
        <v>1876</v>
      </c>
      <c r="D9" s="20" t="s">
        <v>1628</v>
      </c>
      <c r="E9" s="7">
        <v>41662</v>
      </c>
      <c r="F9" s="7">
        <f>F8</f>
        <v>44639</v>
      </c>
      <c r="G9" s="13"/>
      <c r="H9" s="8">
        <f>DATE(YEAR(F9),MONTH(F9)+3,DAY(F9)-1)</f>
        <v>44730</v>
      </c>
      <c r="I9" s="11">
        <f t="shared" ref="I9:I12" ca="1" si="2">IF(ISBLANK(H9),"",H9-DATE(YEAR(NOW()),MONTH(NOW()),DAY(NOW())))</f>
        <v>53</v>
      </c>
      <c r="J9" s="9" t="str">
        <f t="shared" ref="J9:J12" ca="1" si="3">IF(I9="","",IF(I9&lt;0,"OVERDUE","NOT DUE"))</f>
        <v>NOT DUE</v>
      </c>
      <c r="K9" s="31"/>
      <c r="L9" s="10"/>
    </row>
    <row r="10" spans="1:12" ht="27.6" x14ac:dyDescent="0.3">
      <c r="A10" s="9" t="s">
        <v>2244</v>
      </c>
      <c r="B10" s="31" t="s">
        <v>1625</v>
      </c>
      <c r="C10" s="31" t="s">
        <v>1876</v>
      </c>
      <c r="D10" s="20" t="s">
        <v>1628</v>
      </c>
      <c r="E10" s="7">
        <v>41662</v>
      </c>
      <c r="F10" s="7">
        <f>F9</f>
        <v>44639</v>
      </c>
      <c r="G10" s="13"/>
      <c r="H10" s="8">
        <f>DATE(YEAR(F10),MONTH(F10)+3,DAY(F10)-1)</f>
        <v>44730</v>
      </c>
      <c r="I10" s="11">
        <f t="shared" ca="1" si="2"/>
        <v>53</v>
      </c>
      <c r="J10" s="9" t="str">
        <f t="shared" ca="1" si="3"/>
        <v>NOT DUE</v>
      </c>
      <c r="K10" s="31"/>
      <c r="L10" s="10"/>
    </row>
    <row r="11" spans="1:12" ht="36" x14ac:dyDescent="0.3">
      <c r="A11" s="9" t="s">
        <v>2245</v>
      </c>
      <c r="B11" s="31" t="s">
        <v>1626</v>
      </c>
      <c r="C11" s="31" t="s">
        <v>1876</v>
      </c>
      <c r="D11" s="20" t="s">
        <v>1628</v>
      </c>
      <c r="E11" s="7">
        <v>41662</v>
      </c>
      <c r="F11" s="7">
        <f>F10</f>
        <v>44639</v>
      </c>
      <c r="G11" s="13"/>
      <c r="H11" s="8">
        <f>DATE(YEAR(F11),MONTH(F11)+3,DAY(F11)-1)</f>
        <v>44730</v>
      </c>
      <c r="I11" s="11">
        <f t="shared" ca="1" si="2"/>
        <v>53</v>
      </c>
      <c r="J11" s="9" t="str">
        <f t="shared" ca="1" si="3"/>
        <v>NOT DUE</v>
      </c>
      <c r="K11" s="31"/>
      <c r="L11" s="34" t="s">
        <v>3217</v>
      </c>
    </row>
    <row r="12" spans="1:12" ht="27.6" x14ac:dyDescent="0.3">
      <c r="A12" s="9" t="s">
        <v>2246</v>
      </c>
      <c r="B12" s="31" t="s">
        <v>1627</v>
      </c>
      <c r="C12" s="31" t="s">
        <v>1876</v>
      </c>
      <c r="D12" s="20" t="s">
        <v>1628</v>
      </c>
      <c r="E12" s="7">
        <v>41662</v>
      </c>
      <c r="F12" s="7">
        <f>F11</f>
        <v>44639</v>
      </c>
      <c r="G12" s="13"/>
      <c r="H12" s="8">
        <f>DATE(YEAR(F12),MONTH(F12)+3,DAY(F12)-1)</f>
        <v>44730</v>
      </c>
      <c r="I12" s="11">
        <f t="shared" ca="1" si="2"/>
        <v>53</v>
      </c>
      <c r="J12" s="9" t="str">
        <f t="shared" ca="1" si="3"/>
        <v>NOT DUE</v>
      </c>
      <c r="K12" s="31"/>
      <c r="L12" s="10"/>
    </row>
    <row r="13" spans="1:12" x14ac:dyDescent="0.3">
      <c r="A13" s="111"/>
    </row>
    <row r="14" spans="1:12" x14ac:dyDescent="0.3">
      <c r="A14" s="111"/>
    </row>
    <row r="15" spans="1:12" x14ac:dyDescent="0.3">
      <c r="A15" s="111"/>
    </row>
    <row r="16" spans="1:12" x14ac:dyDescent="0.3">
      <c r="A16" s="111"/>
      <c r="B16" s="112" t="s">
        <v>2808</v>
      </c>
      <c r="C16" s="113"/>
      <c r="D16" s="117" t="s">
        <v>2807</v>
      </c>
      <c r="H16" s="112" t="s">
        <v>2806</v>
      </c>
      <c r="I16" s="114"/>
    </row>
    <row r="17" spans="1:11" x14ac:dyDescent="0.3">
      <c r="A17" s="111"/>
      <c r="E17" s="115"/>
      <c r="F17" s="115"/>
      <c r="I17" s="115"/>
      <c r="J17" s="115"/>
    </row>
    <row r="18" spans="1:11" x14ac:dyDescent="0.3">
      <c r="A18" s="111"/>
      <c r="C18" s="122" t="str">
        <f>Accommodation!C29</f>
        <v>ELBERT F. NUFABLE</v>
      </c>
      <c r="E18" s="149" t="str">
        <f>C18</f>
        <v>ELBERT F. NUFABLE</v>
      </c>
      <c r="F18" s="149"/>
      <c r="G18" s="149"/>
      <c r="I18" s="149" t="s">
        <v>3269</v>
      </c>
      <c r="J18" s="149"/>
      <c r="K18" s="149"/>
    </row>
    <row r="19" spans="1:11" x14ac:dyDescent="0.3">
      <c r="A19" s="111"/>
      <c r="C19" s="116" t="s">
        <v>3230</v>
      </c>
      <c r="E19" s="150" t="s">
        <v>2454</v>
      </c>
      <c r="F19" s="150"/>
      <c r="G19" s="150"/>
      <c r="I19" s="151" t="s">
        <v>2805</v>
      </c>
      <c r="J19" s="151"/>
      <c r="K19" s="151"/>
    </row>
  </sheetData>
  <sheetProtection selectLockedCells="1"/>
  <mergeCells count="13">
    <mergeCell ref="E18:G18"/>
    <mergeCell ref="I18:K18"/>
    <mergeCell ref="E19:G19"/>
    <mergeCell ref="I19:K19"/>
    <mergeCell ref="A4:B4"/>
    <mergeCell ref="D4:E4"/>
    <mergeCell ref="A5:B5"/>
    <mergeCell ref="A1:B1"/>
    <mergeCell ref="D1:E1"/>
    <mergeCell ref="A2:B2"/>
    <mergeCell ref="D2:E2"/>
    <mergeCell ref="A3:B3"/>
    <mergeCell ref="D3:E3"/>
  </mergeCells>
  <conditionalFormatting sqref="J8:J12">
    <cfRule type="cellIs" dxfId="60" priority="1" operator="equal">
      <formula>"overdue"</formula>
    </cfRule>
  </conditionalFormatting>
  <pageMargins left="0.7" right="0.7" top="0.75" bottom="0.75" header="0.3" footer="0.3"/>
  <pageSetup paperSize="9"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00B0F0"/>
  </sheetPr>
  <dimension ref="A1:L16"/>
  <sheetViews>
    <sheetView topLeftCell="D1" workbookViewId="0">
      <selection activeCell="O14" sqref="O14"/>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1630</v>
      </c>
      <c r="D3" s="148" t="s">
        <v>8</v>
      </c>
      <c r="E3" s="148"/>
      <c r="F3" s="3" t="s">
        <v>2433</v>
      </c>
    </row>
    <row r="4" spans="1:12" ht="18" customHeight="1" x14ac:dyDescent="0.3">
      <c r="A4" s="147" t="s">
        <v>21</v>
      </c>
      <c r="B4" s="147"/>
      <c r="C4" s="17"/>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4" x14ac:dyDescent="0.3">
      <c r="A8" s="9" t="s">
        <v>2247</v>
      </c>
      <c r="B8" s="31" t="s">
        <v>2248</v>
      </c>
      <c r="C8" s="31" t="s">
        <v>2250</v>
      </c>
      <c r="D8" s="20" t="s">
        <v>1629</v>
      </c>
      <c r="E8" s="7">
        <v>41662</v>
      </c>
      <c r="F8" s="7">
        <v>44242</v>
      </c>
      <c r="G8" s="13"/>
      <c r="H8" s="8">
        <f>DATE(YEAR(F8),MONTH(F8)+6,DAY(F8)-1)</f>
        <v>44422</v>
      </c>
      <c r="I8" s="11">
        <f t="shared" ref="I8" ca="1" si="0">IF(ISBLANK(H8),"",H8-DATE(YEAR(NOW()),MONTH(NOW()),DAY(NOW())))</f>
        <v>-255</v>
      </c>
      <c r="J8" s="9" t="str">
        <f t="shared" ref="J8" ca="1" si="1">IF(I8="","",IF(I8&lt;0,"OVERDUE","NOT DUE"))</f>
        <v>OVERDUE</v>
      </c>
      <c r="K8" s="31"/>
      <c r="L8" s="10" t="s">
        <v>3268</v>
      </c>
    </row>
    <row r="9" spans="1:12" x14ac:dyDescent="0.3">
      <c r="A9" s="9" t="s">
        <v>2249</v>
      </c>
      <c r="B9" s="31" t="s">
        <v>1631</v>
      </c>
      <c r="C9" s="31" t="s">
        <v>1873</v>
      </c>
      <c r="D9" s="20" t="s">
        <v>1629</v>
      </c>
      <c r="E9" s="7">
        <v>41662</v>
      </c>
      <c r="F9" s="7">
        <v>44242</v>
      </c>
      <c r="G9" s="13"/>
      <c r="H9" s="8">
        <f>DATE(YEAR(F9),MONTH(F9)+6,DAY(F9)-1)</f>
        <v>44422</v>
      </c>
      <c r="I9" s="11">
        <f t="shared" ref="I9" ca="1" si="2">IF(ISBLANK(H9),"",H9-DATE(YEAR(NOW()),MONTH(NOW()),DAY(NOW())))</f>
        <v>-255</v>
      </c>
      <c r="J9" s="9" t="str">
        <f t="shared" ref="J9" ca="1" si="3">IF(I9="","",IF(I9&lt;0,"OVERDUE","NOT DUE"))</f>
        <v>OVERDUE</v>
      </c>
      <c r="K9" s="31"/>
      <c r="L9" s="104"/>
    </row>
    <row r="10" spans="1:12" x14ac:dyDescent="0.3">
      <c r="A10" s="111"/>
    </row>
    <row r="11" spans="1:12" x14ac:dyDescent="0.3">
      <c r="A11" s="111"/>
    </row>
    <row r="12" spans="1:12" x14ac:dyDescent="0.3">
      <c r="A12" s="111"/>
    </row>
    <row r="13" spans="1:12" x14ac:dyDescent="0.3">
      <c r="A13" s="111"/>
      <c r="B13" s="112" t="s">
        <v>2808</v>
      </c>
      <c r="C13" s="113"/>
      <c r="D13" s="117" t="s">
        <v>2807</v>
      </c>
      <c r="H13" s="112" t="s">
        <v>2806</v>
      </c>
      <c r="I13" s="114"/>
    </row>
    <row r="14" spans="1:12" x14ac:dyDescent="0.3">
      <c r="A14" s="111"/>
      <c r="E14" s="115"/>
      <c r="F14" s="115"/>
      <c r="I14" s="115"/>
      <c r="J14" s="115"/>
    </row>
    <row r="15" spans="1:12" x14ac:dyDescent="0.3">
      <c r="A15" s="111"/>
      <c r="C15" s="122" t="str">
        <f>Superstructure!C18</f>
        <v>ELBERT F. NUFABLE</v>
      </c>
      <c r="E15" s="149" t="str">
        <f>C15</f>
        <v>ELBERT F. NUFABLE</v>
      </c>
      <c r="F15" s="149"/>
      <c r="G15" s="149"/>
      <c r="I15" s="149" t="s">
        <v>3269</v>
      </c>
      <c r="J15" s="149"/>
      <c r="K15" s="149"/>
    </row>
    <row r="16" spans="1:12" x14ac:dyDescent="0.3">
      <c r="A16" s="111"/>
      <c r="C16" s="116" t="s">
        <v>3230</v>
      </c>
      <c r="E16" s="150" t="s">
        <v>2454</v>
      </c>
      <c r="F16" s="150"/>
      <c r="G16" s="150"/>
      <c r="I16" s="151" t="s">
        <v>2805</v>
      </c>
      <c r="J16" s="151"/>
      <c r="K16" s="151"/>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conditionalFormatting sqref="J8">
    <cfRule type="cellIs" dxfId="59" priority="2" operator="equal">
      <formula>"overdue"</formula>
    </cfRule>
  </conditionalFormatting>
  <conditionalFormatting sqref="J9">
    <cfRule type="cellIs" dxfId="58" priority="1" operator="equal">
      <formula>"overdue"</formula>
    </cfRule>
  </conditionalFormatting>
  <pageMargins left="0.7" right="0.7" top="0.75" bottom="0.75" header="0.3" footer="0.3"/>
  <pageSetup paperSize="9"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00B0F0"/>
  </sheetPr>
  <dimension ref="A1:L17"/>
  <sheetViews>
    <sheetView topLeftCell="B1" workbookViewId="0">
      <selection activeCell="F8" sqref="F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2253</v>
      </c>
      <c r="D3" s="148" t="s">
        <v>8</v>
      </c>
      <c r="E3" s="148"/>
      <c r="F3" s="3" t="s">
        <v>2434</v>
      </c>
    </row>
    <row r="4" spans="1:12" ht="18" customHeight="1" x14ac:dyDescent="0.3">
      <c r="A4" s="147" t="s">
        <v>21</v>
      </c>
      <c r="B4" s="147"/>
      <c r="C4" s="17"/>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4" x14ac:dyDescent="0.3">
      <c r="A8" s="9" t="s">
        <v>2251</v>
      </c>
      <c r="B8" s="31" t="s">
        <v>2248</v>
      </c>
      <c r="C8" s="31" t="s">
        <v>2250</v>
      </c>
      <c r="D8" s="20" t="s">
        <v>1629</v>
      </c>
      <c r="E8" s="7">
        <v>41662</v>
      </c>
      <c r="F8" s="7">
        <v>44312</v>
      </c>
      <c r="G8" s="13"/>
      <c r="H8" s="8">
        <f>DATE(YEAR(F8),MONTH(F8)+6,DAY(F8)-1)</f>
        <v>44494</v>
      </c>
      <c r="I8" s="11">
        <f t="shared" ref="I8:I9" ca="1" si="0">IF(ISBLANK(H8),"",H8-DATE(YEAR(NOW()),MONTH(NOW()),DAY(NOW())))</f>
        <v>-183</v>
      </c>
      <c r="J8" s="9" t="str">
        <f t="shared" ref="J8:J9" ca="1" si="1">IF(I8="","",IF(I8&lt;0,"OVERDUE","NOT DUE"))</f>
        <v>OVERDUE</v>
      </c>
      <c r="K8" s="31"/>
      <c r="L8" s="10" t="s">
        <v>3268</v>
      </c>
    </row>
    <row r="9" spans="1:12" x14ac:dyDescent="0.3">
      <c r="A9" s="9" t="s">
        <v>2252</v>
      </c>
      <c r="B9" s="31" t="s">
        <v>1631</v>
      </c>
      <c r="C9" s="31" t="s">
        <v>1873</v>
      </c>
      <c r="D9" s="20" t="s">
        <v>1629</v>
      </c>
      <c r="E9" s="7">
        <v>41662</v>
      </c>
      <c r="F9" s="7">
        <v>44312</v>
      </c>
      <c r="G9" s="13"/>
      <c r="H9" s="8">
        <f>DATE(YEAR(F9),MONTH(F9)+6,DAY(F9)-1)</f>
        <v>44494</v>
      </c>
      <c r="I9" s="11">
        <f t="shared" ca="1" si="0"/>
        <v>-183</v>
      </c>
      <c r="J9" s="9" t="str">
        <f t="shared" ca="1" si="1"/>
        <v>OVERDUE</v>
      </c>
      <c r="K9" s="31"/>
      <c r="L9" s="104"/>
    </row>
    <row r="10" spans="1:12" x14ac:dyDescent="0.3">
      <c r="A10" s="9" t="s">
        <v>2254</v>
      </c>
      <c r="B10" s="31" t="s">
        <v>1631</v>
      </c>
      <c r="C10" s="31" t="s">
        <v>2255</v>
      </c>
      <c r="D10" s="20" t="s">
        <v>88</v>
      </c>
      <c r="E10" s="7">
        <v>41662</v>
      </c>
      <c r="F10" s="7">
        <v>44565</v>
      </c>
      <c r="G10" s="13"/>
      <c r="H10" s="8">
        <f>DATE(YEAR(F10)+1,MONTH(F10),DAY(F10)-1)</f>
        <v>44929</v>
      </c>
      <c r="I10" s="11">
        <f t="shared" ref="I10" ca="1" si="2">IF(ISBLANK(H10),"",H10-DATE(YEAR(NOW()),MONTH(NOW()),DAY(NOW())))</f>
        <v>252</v>
      </c>
      <c r="J10" s="9" t="str">
        <f t="shared" ref="J10" ca="1" si="3">IF(I10="","",IF(I10&lt;0,"OVERDUE","NOT DUE"))</f>
        <v>NOT DUE</v>
      </c>
      <c r="K10" s="31"/>
      <c r="L10" s="104"/>
    </row>
    <row r="11" spans="1:12" x14ac:dyDescent="0.3">
      <c r="A11" s="111"/>
    </row>
    <row r="12" spans="1:12" x14ac:dyDescent="0.3">
      <c r="A12" s="111"/>
    </row>
    <row r="13" spans="1:12" x14ac:dyDescent="0.3">
      <c r="A13" s="111"/>
    </row>
    <row r="14" spans="1:12" x14ac:dyDescent="0.3">
      <c r="A14" s="111"/>
      <c r="B14" s="112" t="s">
        <v>2808</v>
      </c>
      <c r="C14" s="113"/>
      <c r="D14" s="117" t="s">
        <v>2807</v>
      </c>
      <c r="H14" s="112" t="s">
        <v>2806</v>
      </c>
      <c r="I14" s="114"/>
    </row>
    <row r="15" spans="1:12" x14ac:dyDescent="0.3">
      <c r="A15" s="111"/>
      <c r="E15" s="115"/>
      <c r="F15" s="115"/>
      <c r="I15" s="115"/>
      <c r="J15" s="115"/>
    </row>
    <row r="16" spans="1:12" x14ac:dyDescent="0.3">
      <c r="A16" s="111"/>
      <c r="C16" s="122" t="str">
        <f>'Fresh Water Tank'!C15</f>
        <v>ELBERT F. NUFABLE</v>
      </c>
      <c r="E16" s="149" t="str">
        <f>C16</f>
        <v>ELBERT F. NUFABLE</v>
      </c>
      <c r="F16" s="149"/>
      <c r="G16" s="149"/>
      <c r="I16" s="149" t="s">
        <v>3269</v>
      </c>
      <c r="J16" s="149"/>
      <c r="K16" s="149"/>
    </row>
    <row r="17" spans="1:11" x14ac:dyDescent="0.3">
      <c r="A17" s="111"/>
      <c r="C17" s="116" t="s">
        <v>3230</v>
      </c>
      <c r="E17" s="150" t="s">
        <v>2454</v>
      </c>
      <c r="F17" s="150"/>
      <c r="G17" s="150"/>
      <c r="I17" s="151" t="s">
        <v>2805</v>
      </c>
      <c r="J17" s="151"/>
      <c r="K17" s="151"/>
    </row>
  </sheetData>
  <sheetProtection selectLockedCells="1"/>
  <mergeCells count="13">
    <mergeCell ref="E16:G16"/>
    <mergeCell ref="I16:K16"/>
    <mergeCell ref="E17:G17"/>
    <mergeCell ref="I17:K17"/>
    <mergeCell ref="A4:B4"/>
    <mergeCell ref="D4:E4"/>
    <mergeCell ref="A5:B5"/>
    <mergeCell ref="A1:B1"/>
    <mergeCell ref="D1:E1"/>
    <mergeCell ref="A2:B2"/>
    <mergeCell ref="D2:E2"/>
    <mergeCell ref="A3:B3"/>
    <mergeCell ref="D3:E3"/>
  </mergeCells>
  <conditionalFormatting sqref="J8">
    <cfRule type="cellIs" dxfId="57" priority="2" operator="equal">
      <formula>"overdue"</formula>
    </cfRule>
  </conditionalFormatting>
  <conditionalFormatting sqref="J9:J10">
    <cfRule type="cellIs" dxfId="56" priority="1" operator="equal">
      <formula>"overdue"</formula>
    </cfRule>
  </conditionalFormatting>
  <pageMargins left="0.7" right="0.7" top="0.75" bottom="0.75" header="0.3" footer="0.3"/>
  <pageSetup paperSize="9"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08820B"/>
  </sheetPr>
  <dimension ref="A1:L24"/>
  <sheetViews>
    <sheetView zoomScale="90" zoomScaleNormal="90" workbookViewId="0">
      <selection activeCell="F11" sqref="F11"/>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3">
      <c r="A2" s="147" t="s">
        <v>5</v>
      </c>
      <c r="B2" s="147"/>
      <c r="C2" s="16" t="str">
        <f>IF(C1="GL COLMENA",'[2]List of Vessels'!D2,IF(C1="GL IGUAZU",'[2]List of Vessels'!D3,IF(C1="GL LA PAZ",'[2]List of Vessels'!D4,IF(C1="GL PIRAPO",'[2]List of Vessels'!D5,IF(C1="VALIANT SPRING",'[2]List of Vessels'!D6,IF(C1="VALIANT SUMMER",'[2]List of Vessels'!D7,""))))))</f>
        <v>PANAMA</v>
      </c>
      <c r="D2" s="148" t="s">
        <v>6</v>
      </c>
      <c r="E2" s="148"/>
      <c r="F2" s="2">
        <f>IF(C1="GL COLMENA",'[2]List of Vessels'!C2,IF(C1="GL IGUAZU",'[2]List of Vessels'!C3,IF(C1="GL LA PAZ",'[2]List of Vessels'!C4,IF(C1="GL PIRAPO",'[2]List of Vessels'!C5,IF(C1="VALIANT SPRING",'[2]List of Vessels'!C6,IF(C1="VALIANT SUMMER",'[2]List of Vessels'!C7,""))))))</f>
        <v>9599200</v>
      </c>
    </row>
    <row r="3" spans="1:12" ht="19.5" customHeight="1" x14ac:dyDescent="0.3">
      <c r="A3" s="147" t="s">
        <v>7</v>
      </c>
      <c r="B3" s="147"/>
      <c r="C3" s="17" t="s">
        <v>2340</v>
      </c>
      <c r="D3" s="148" t="s">
        <v>8</v>
      </c>
      <c r="E3" s="148"/>
      <c r="F3" s="3" t="s">
        <v>2435</v>
      </c>
    </row>
    <row r="4" spans="1:12" ht="18" customHeight="1" x14ac:dyDescent="0.3">
      <c r="A4" s="147" t="s">
        <v>21</v>
      </c>
      <c r="B4" s="147"/>
      <c r="C4" s="17" t="s">
        <v>2441</v>
      </c>
      <c r="D4" s="148" t="s">
        <v>9</v>
      </c>
      <c r="E4" s="148"/>
      <c r="F4" s="13"/>
    </row>
    <row r="5" spans="1:12" ht="18" customHeight="1" x14ac:dyDescent="0.3">
      <c r="A5" s="147" t="s">
        <v>22</v>
      </c>
      <c r="B5" s="147"/>
      <c r="C5" s="18" t="s">
        <v>2442</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2341</v>
      </c>
      <c r="B8" s="31" t="s">
        <v>2342</v>
      </c>
      <c r="C8" s="31" t="s">
        <v>2343</v>
      </c>
      <c r="D8" s="20" t="s">
        <v>1675</v>
      </c>
      <c r="E8" s="7">
        <v>41565</v>
      </c>
      <c r="F8" s="7">
        <v>44664</v>
      </c>
      <c r="G8" s="13"/>
      <c r="H8" s="8">
        <f>EDATE(F8-1,1)</f>
        <v>44693</v>
      </c>
      <c r="I8" s="11">
        <f t="shared" ref="I8:I16" ca="1" si="0">IF(ISBLANK(H8),"",H8-DATE(YEAR(NOW()),MONTH(NOW()),DAY(NOW())))</f>
        <v>16</v>
      </c>
      <c r="J8" s="9" t="str">
        <f t="shared" ref="J8:J15" ca="1" si="1">IF(I8="","",IF(I8&lt;0,"OVERDUE","NOT DUE"))</f>
        <v>NOT DUE</v>
      </c>
      <c r="K8" s="31"/>
      <c r="L8" s="10" t="s">
        <v>2452</v>
      </c>
    </row>
    <row r="9" spans="1:12" x14ac:dyDescent="0.3">
      <c r="A9" s="9" t="s">
        <v>2344</v>
      </c>
      <c r="B9" s="31" t="s">
        <v>1676</v>
      </c>
      <c r="C9" s="31" t="s">
        <v>2345</v>
      </c>
      <c r="D9" s="20" t="s">
        <v>1675</v>
      </c>
      <c r="E9" s="7">
        <v>41565</v>
      </c>
      <c r="F9" s="7">
        <f>F8</f>
        <v>44664</v>
      </c>
      <c r="G9" s="13"/>
      <c r="H9" s="8">
        <f>EDATE(F9-1,1)</f>
        <v>44693</v>
      </c>
      <c r="I9" s="11">
        <f t="shared" ca="1" si="0"/>
        <v>16</v>
      </c>
      <c r="J9" s="9" t="str">
        <f t="shared" ca="1" si="1"/>
        <v>NOT DUE</v>
      </c>
      <c r="K9" s="31"/>
      <c r="L9" s="10"/>
    </row>
    <row r="10" spans="1:12" ht="27.6" x14ac:dyDescent="0.3">
      <c r="A10" s="9" t="s">
        <v>2346</v>
      </c>
      <c r="B10" s="31" t="s">
        <v>1667</v>
      </c>
      <c r="C10" s="31" t="s">
        <v>2347</v>
      </c>
      <c r="D10" s="20" t="s">
        <v>1675</v>
      </c>
      <c r="E10" s="7">
        <v>41565</v>
      </c>
      <c r="F10" s="7">
        <f>F8</f>
        <v>44664</v>
      </c>
      <c r="G10" s="13"/>
      <c r="H10" s="8">
        <f>EDATE(F10-1,1)</f>
        <v>44693</v>
      </c>
      <c r="I10" s="11">
        <f t="shared" ca="1" si="0"/>
        <v>16</v>
      </c>
      <c r="J10" s="9" t="str">
        <f t="shared" ca="1" si="1"/>
        <v>NOT DUE</v>
      </c>
      <c r="K10" s="31"/>
      <c r="L10" s="10"/>
    </row>
    <row r="11" spans="1:12" x14ac:dyDescent="0.3">
      <c r="A11" s="9" t="s">
        <v>2348</v>
      </c>
      <c r="B11" s="31" t="s">
        <v>2349</v>
      </c>
      <c r="C11" s="59" t="s">
        <v>2350</v>
      </c>
      <c r="D11" s="20" t="s">
        <v>593</v>
      </c>
      <c r="E11" s="7">
        <v>41565</v>
      </c>
      <c r="F11" s="135">
        <v>44674</v>
      </c>
      <c r="G11" s="13"/>
      <c r="H11" s="8">
        <f>DATE(YEAR(F11),MONTH(F11),DAY(F11)+7)</f>
        <v>44681</v>
      </c>
      <c r="I11" s="11">
        <f t="shared" ca="1" si="0"/>
        <v>4</v>
      </c>
      <c r="J11" s="9" t="str">
        <f t="shared" ca="1" si="1"/>
        <v>NOT DUE</v>
      </c>
      <c r="K11" s="31"/>
      <c r="L11" s="10"/>
    </row>
    <row r="12" spans="1:12" ht="27.6" x14ac:dyDescent="0.3">
      <c r="A12" s="9" t="s">
        <v>2351</v>
      </c>
      <c r="B12" s="31" t="s">
        <v>2352</v>
      </c>
      <c r="C12" s="31" t="s">
        <v>2353</v>
      </c>
      <c r="D12" s="20" t="s">
        <v>1675</v>
      </c>
      <c r="E12" s="7">
        <v>41565</v>
      </c>
      <c r="F12" s="7">
        <f>F8</f>
        <v>44664</v>
      </c>
      <c r="G12" s="13"/>
      <c r="H12" s="8">
        <f>EDATE(F12-1,1)</f>
        <v>44693</v>
      </c>
      <c r="I12" s="11">
        <f t="shared" ca="1" si="0"/>
        <v>16</v>
      </c>
      <c r="J12" s="9" t="str">
        <f t="shared" ca="1" si="1"/>
        <v>NOT DUE</v>
      </c>
      <c r="K12" s="31"/>
      <c r="L12" s="10"/>
    </row>
    <row r="13" spans="1:12" ht="27.6" x14ac:dyDescent="0.3">
      <c r="A13" s="9" t="s">
        <v>2354</v>
      </c>
      <c r="B13" s="31" t="s">
        <v>2355</v>
      </c>
      <c r="C13" s="31" t="s">
        <v>2353</v>
      </c>
      <c r="D13" s="20" t="s">
        <v>1675</v>
      </c>
      <c r="E13" s="7">
        <v>41565</v>
      </c>
      <c r="F13" s="7">
        <f>F8</f>
        <v>44664</v>
      </c>
      <c r="G13" s="13"/>
      <c r="H13" s="8">
        <f>EDATE(F13-1,1)</f>
        <v>44693</v>
      </c>
      <c r="I13" s="11">
        <f t="shared" ca="1" si="0"/>
        <v>16</v>
      </c>
      <c r="J13" s="9" t="str">
        <f t="shared" ca="1" si="1"/>
        <v>NOT DUE</v>
      </c>
      <c r="K13" s="31"/>
      <c r="L13" s="10"/>
    </row>
    <row r="14" spans="1:12" x14ac:dyDescent="0.3">
      <c r="A14" s="9" t="s">
        <v>2356</v>
      </c>
      <c r="B14" s="31" t="s">
        <v>2357</v>
      </c>
      <c r="C14" s="31" t="s">
        <v>2358</v>
      </c>
      <c r="D14" s="20" t="s">
        <v>1675</v>
      </c>
      <c r="E14" s="7">
        <v>41565</v>
      </c>
      <c r="F14" s="7">
        <f>F8</f>
        <v>44664</v>
      </c>
      <c r="G14" s="13"/>
      <c r="H14" s="8">
        <f>EDATE(F14-1,1)</f>
        <v>44693</v>
      </c>
      <c r="I14" s="11">
        <f t="shared" ca="1" si="0"/>
        <v>16</v>
      </c>
      <c r="J14" s="9" t="str">
        <f t="shared" ca="1" si="1"/>
        <v>NOT DUE</v>
      </c>
      <c r="K14" s="31"/>
      <c r="L14" s="10"/>
    </row>
    <row r="15" spans="1:12" ht="27.6" x14ac:dyDescent="0.3">
      <c r="A15" s="9" t="s">
        <v>2359</v>
      </c>
      <c r="B15" s="31" t="s">
        <v>2360</v>
      </c>
      <c r="C15" s="31" t="s">
        <v>2361</v>
      </c>
      <c r="D15" s="20" t="s">
        <v>593</v>
      </c>
      <c r="E15" s="7">
        <v>41565</v>
      </c>
      <c r="F15" s="7">
        <f>F11</f>
        <v>44674</v>
      </c>
      <c r="G15" s="13"/>
      <c r="H15" s="8">
        <f>DATE(YEAR(F15),MONTH(F15),DAY(F15)+7)</f>
        <v>44681</v>
      </c>
      <c r="I15" s="11">
        <f t="shared" ca="1" si="0"/>
        <v>4</v>
      </c>
      <c r="J15" s="9" t="str">
        <f t="shared" ca="1" si="1"/>
        <v>NOT DUE</v>
      </c>
      <c r="K15" s="31"/>
      <c r="L15" s="10"/>
    </row>
    <row r="16" spans="1:12" ht="34.5" customHeight="1" x14ac:dyDescent="0.3">
      <c r="A16" s="9" t="s">
        <v>2362</v>
      </c>
      <c r="B16" s="31" t="s">
        <v>2248</v>
      </c>
      <c r="C16" s="31" t="s">
        <v>1783</v>
      </c>
      <c r="D16" s="20" t="s">
        <v>88</v>
      </c>
      <c r="E16" s="7">
        <v>41565</v>
      </c>
      <c r="F16" s="7">
        <v>44556</v>
      </c>
      <c r="G16" s="13"/>
      <c r="H16" s="8">
        <f>DATE(YEAR(F16)+1,MONTH(F16),DAY(F16)-1)</f>
        <v>44920</v>
      </c>
      <c r="I16" s="11">
        <f t="shared" ca="1" si="0"/>
        <v>243</v>
      </c>
      <c r="J16" s="9" t="str">
        <f ca="1">IF(I16="","",IF(I16&lt;0,"OVERDUE","NOT DUE"))</f>
        <v>NOT DUE</v>
      </c>
      <c r="K16" s="31"/>
      <c r="L16" s="34" t="s">
        <v>3277</v>
      </c>
    </row>
    <row r="17" spans="1:11" x14ac:dyDescent="0.3">
      <c r="A17" s="111"/>
    </row>
    <row r="18" spans="1:11" x14ac:dyDescent="0.3">
      <c r="A18" s="111"/>
    </row>
    <row r="19" spans="1:11" x14ac:dyDescent="0.3">
      <c r="A19" s="111"/>
    </row>
    <row r="20" spans="1:11" x14ac:dyDescent="0.3">
      <c r="A20" s="111"/>
      <c r="B20" s="112" t="s">
        <v>2808</v>
      </c>
      <c r="C20" s="113"/>
      <c r="D20" s="117" t="s">
        <v>2807</v>
      </c>
      <c r="H20" s="112" t="s">
        <v>2806</v>
      </c>
      <c r="I20" s="114"/>
    </row>
    <row r="21" spans="1:11" x14ac:dyDescent="0.3">
      <c r="A21" s="111"/>
      <c r="E21" s="115"/>
      <c r="F21" s="115"/>
      <c r="I21" s="115"/>
      <c r="J21" s="115"/>
    </row>
    <row r="22" spans="1:11" x14ac:dyDescent="0.3">
      <c r="A22" s="111"/>
      <c r="C22" s="122" t="str">
        <f>'Boat Davits'!C21</f>
        <v>MARK ANTHONY INDIANO</v>
      </c>
      <c r="E22" s="149" t="str">
        <f>'Drinking Water Tank'!E16:G16</f>
        <v>ELBERT F. NUFABLE</v>
      </c>
      <c r="F22" s="149"/>
      <c r="G22" s="149"/>
      <c r="I22" s="149" t="s">
        <v>3269</v>
      </c>
      <c r="J22" s="149"/>
      <c r="K22" s="149"/>
    </row>
    <row r="23" spans="1:11" x14ac:dyDescent="0.3">
      <c r="A23" s="111"/>
      <c r="C23" s="116" t="s">
        <v>3230</v>
      </c>
      <c r="E23" s="150" t="s">
        <v>2454</v>
      </c>
      <c r="F23" s="150"/>
      <c r="G23" s="150"/>
      <c r="I23" s="151" t="s">
        <v>2805</v>
      </c>
      <c r="J23" s="151"/>
      <c r="K23" s="151"/>
    </row>
    <row r="24" spans="1:11" x14ac:dyDescent="0.3">
      <c r="A24" s="111"/>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conditionalFormatting sqref="J8:J16">
    <cfRule type="cellIs" dxfId="55" priority="1" operator="equal">
      <formula>"overdue"</formula>
    </cfRule>
  </conditionalFormatting>
  <pageMargins left="0.7" right="0.7" top="0.75" bottom="0.75" header="0.3" footer="0.3"/>
  <pageSetup paperSize="9" orientation="landscape" r:id="rId1"/>
  <ignoredErrors>
    <ignoredError sqref="F9:F10 F12:F15" unlockedFormula="1"/>
  </ignoredErrors>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08820B"/>
  </sheetPr>
  <dimension ref="A1:L31"/>
  <sheetViews>
    <sheetView topLeftCell="A10" zoomScale="90" zoomScaleNormal="90" workbookViewId="0">
      <selection activeCell="C26" sqref="C26"/>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1662</v>
      </c>
      <c r="D3" s="148" t="s">
        <v>8</v>
      </c>
      <c r="E3" s="148"/>
      <c r="F3" s="3" t="s">
        <v>2436</v>
      </c>
    </row>
    <row r="4" spans="1:12" ht="18" customHeight="1" x14ac:dyDescent="0.3">
      <c r="A4" s="147" t="s">
        <v>21</v>
      </c>
      <c r="B4" s="147"/>
      <c r="C4" s="17" t="s">
        <v>2281</v>
      </c>
      <c r="D4" s="148" t="s">
        <v>9</v>
      </c>
      <c r="E4" s="148"/>
      <c r="F4" s="13"/>
    </row>
    <row r="5" spans="1:12" ht="18" customHeight="1" x14ac:dyDescent="0.3">
      <c r="A5" s="147" t="s">
        <v>22</v>
      </c>
      <c r="B5" s="147"/>
      <c r="C5" s="18" t="s">
        <v>2282</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2218</v>
      </c>
      <c r="B8" s="31" t="s">
        <v>1663</v>
      </c>
      <c r="C8" s="31" t="s">
        <v>1819</v>
      </c>
      <c r="D8" s="20" t="s">
        <v>1675</v>
      </c>
      <c r="E8" s="7">
        <v>41662</v>
      </c>
      <c r="F8" s="7">
        <v>44664</v>
      </c>
      <c r="G8" s="13"/>
      <c r="H8" s="8">
        <f t="shared" ref="H8:H22" si="0">EDATE(F8-1,1)</f>
        <v>44693</v>
      </c>
      <c r="I8" s="11">
        <f t="shared" ref="I8" ca="1" si="1">IF(ISBLANK(H8),"",H8-DATE(YEAR(NOW()),MONTH(NOW()),DAY(NOW())))</f>
        <v>16</v>
      </c>
      <c r="J8" s="9" t="str">
        <f t="shared" ref="J8" ca="1" si="2">IF(I8="","",IF(I8&lt;0,"OVERDUE","NOT DUE"))</f>
        <v>NOT DUE</v>
      </c>
      <c r="K8" s="31"/>
      <c r="L8" s="70" t="s">
        <v>3214</v>
      </c>
    </row>
    <row r="9" spans="1:12" x14ac:dyDescent="0.3">
      <c r="A9" s="9" t="s">
        <v>2219</v>
      </c>
      <c r="B9" s="31" t="s">
        <v>1664</v>
      </c>
      <c r="C9" s="31" t="s">
        <v>1811</v>
      </c>
      <c r="D9" s="20" t="s">
        <v>1675</v>
      </c>
      <c r="E9" s="7">
        <v>41662</v>
      </c>
      <c r="F9" s="7">
        <f>F8</f>
        <v>44664</v>
      </c>
      <c r="G9" s="13"/>
      <c r="H9" s="8">
        <f t="shared" si="0"/>
        <v>44693</v>
      </c>
      <c r="I9" s="11">
        <f t="shared" ref="I9:I22" ca="1" si="3">IF(ISBLANK(H9),"",H9-DATE(YEAR(NOW()),MONTH(NOW()),DAY(NOW())))</f>
        <v>16</v>
      </c>
      <c r="J9" s="9" t="str">
        <f t="shared" ref="J9:J22" ca="1" si="4">IF(I9="","",IF(I9&lt;0,"OVERDUE","NOT DUE"))</f>
        <v>NOT DUE</v>
      </c>
      <c r="K9" s="31"/>
      <c r="L9" s="70" t="s">
        <v>3248</v>
      </c>
    </row>
    <row r="10" spans="1:12" x14ac:dyDescent="0.3">
      <c r="A10" s="9" t="s">
        <v>2220</v>
      </c>
      <c r="B10" s="31" t="s">
        <v>1665</v>
      </c>
      <c r="C10" s="31" t="s">
        <v>1811</v>
      </c>
      <c r="D10" s="20" t="s">
        <v>1675</v>
      </c>
      <c r="E10" s="7">
        <v>41662</v>
      </c>
      <c r="F10" s="7">
        <f>F8</f>
        <v>44664</v>
      </c>
      <c r="G10" s="13"/>
      <c r="H10" s="8">
        <f t="shared" si="0"/>
        <v>44693</v>
      </c>
      <c r="I10" s="11">
        <f t="shared" ca="1" si="3"/>
        <v>16</v>
      </c>
      <c r="J10" s="9" t="str">
        <f t="shared" ca="1" si="4"/>
        <v>NOT DUE</v>
      </c>
      <c r="K10" s="31"/>
      <c r="L10" s="70" t="s">
        <v>3221</v>
      </c>
    </row>
    <row r="11" spans="1:12" x14ac:dyDescent="0.3">
      <c r="A11" s="9" t="s">
        <v>2221</v>
      </c>
      <c r="B11" s="31" t="s">
        <v>1676</v>
      </c>
      <c r="C11" s="31" t="s">
        <v>1816</v>
      </c>
      <c r="D11" s="20" t="s">
        <v>1675</v>
      </c>
      <c r="E11" s="7">
        <v>41662</v>
      </c>
      <c r="F11" s="7">
        <f>F8</f>
        <v>44664</v>
      </c>
      <c r="G11" s="13"/>
      <c r="H11" s="8">
        <f t="shared" si="0"/>
        <v>44693</v>
      </c>
      <c r="I11" s="11">
        <f t="shared" ca="1" si="3"/>
        <v>16</v>
      </c>
      <c r="J11" s="9" t="str">
        <f t="shared" ca="1" si="4"/>
        <v>NOT DUE</v>
      </c>
      <c r="K11" s="31"/>
      <c r="L11" s="70"/>
    </row>
    <row r="12" spans="1:12" x14ac:dyDescent="0.3">
      <c r="A12" s="9" t="s">
        <v>2222</v>
      </c>
      <c r="B12" s="31" t="s">
        <v>1636</v>
      </c>
      <c r="C12" s="31" t="s">
        <v>1811</v>
      </c>
      <c r="D12" s="20" t="s">
        <v>1675</v>
      </c>
      <c r="E12" s="7">
        <v>41662</v>
      </c>
      <c r="F12" s="7">
        <f>F8</f>
        <v>44664</v>
      </c>
      <c r="G12" s="13"/>
      <c r="H12" s="8">
        <f t="shared" si="0"/>
        <v>44693</v>
      </c>
      <c r="I12" s="11">
        <f t="shared" ca="1" si="3"/>
        <v>16</v>
      </c>
      <c r="J12" s="9" t="str">
        <f t="shared" ca="1" si="4"/>
        <v>NOT DUE</v>
      </c>
      <c r="K12" s="31"/>
      <c r="L12" s="70" t="s">
        <v>3222</v>
      </c>
    </row>
    <row r="13" spans="1:12" x14ac:dyDescent="0.3">
      <c r="A13" s="9" t="s">
        <v>2223</v>
      </c>
      <c r="B13" s="31" t="s">
        <v>1666</v>
      </c>
      <c r="C13" s="31" t="s">
        <v>1816</v>
      </c>
      <c r="D13" s="20" t="s">
        <v>1675</v>
      </c>
      <c r="E13" s="7">
        <v>41662</v>
      </c>
      <c r="F13" s="7">
        <f>F8</f>
        <v>44664</v>
      </c>
      <c r="G13" s="13"/>
      <c r="H13" s="8">
        <f t="shared" si="0"/>
        <v>44693</v>
      </c>
      <c r="I13" s="11">
        <f t="shared" ca="1" si="3"/>
        <v>16</v>
      </c>
      <c r="J13" s="9" t="str">
        <f t="shared" ca="1" si="4"/>
        <v>NOT DUE</v>
      </c>
      <c r="K13" s="31"/>
      <c r="L13" s="70"/>
    </row>
    <row r="14" spans="1:12" ht="27.6" x14ac:dyDescent="0.3">
      <c r="A14" s="9" t="s">
        <v>2224</v>
      </c>
      <c r="B14" s="31" t="s">
        <v>1667</v>
      </c>
      <c r="C14" s="31" t="s">
        <v>1815</v>
      </c>
      <c r="D14" s="20" t="s">
        <v>1675</v>
      </c>
      <c r="E14" s="7">
        <v>41662</v>
      </c>
      <c r="F14" s="7">
        <f>F8</f>
        <v>44664</v>
      </c>
      <c r="G14" s="13"/>
      <c r="H14" s="8">
        <f t="shared" si="0"/>
        <v>44693</v>
      </c>
      <c r="I14" s="11">
        <f t="shared" ca="1" si="3"/>
        <v>16</v>
      </c>
      <c r="J14" s="9" t="str">
        <f t="shared" ca="1" si="4"/>
        <v>NOT DUE</v>
      </c>
      <c r="K14" s="31"/>
      <c r="L14" s="70"/>
    </row>
    <row r="15" spans="1:12" ht="44.25" customHeight="1" x14ac:dyDescent="0.3">
      <c r="A15" s="9" t="s">
        <v>2263</v>
      </c>
      <c r="B15" s="31" t="s">
        <v>1668</v>
      </c>
      <c r="C15" s="31" t="s">
        <v>1814</v>
      </c>
      <c r="D15" s="20" t="s">
        <v>1675</v>
      </c>
      <c r="E15" s="7">
        <v>41662</v>
      </c>
      <c r="F15" s="7">
        <f>F8</f>
        <v>44664</v>
      </c>
      <c r="G15" s="13"/>
      <c r="H15" s="8">
        <f t="shared" si="0"/>
        <v>44693</v>
      </c>
      <c r="I15" s="11">
        <f t="shared" ca="1" si="3"/>
        <v>16</v>
      </c>
      <c r="J15" s="9" t="str">
        <f t="shared" ca="1" si="4"/>
        <v>NOT DUE</v>
      </c>
      <c r="K15" s="31"/>
      <c r="L15" s="70"/>
    </row>
    <row r="16" spans="1:12" ht="27.6" x14ac:dyDescent="0.3">
      <c r="A16" s="9" t="s">
        <v>2264</v>
      </c>
      <c r="B16" s="31" t="s">
        <v>1669</v>
      </c>
      <c r="C16" s="31" t="s">
        <v>1813</v>
      </c>
      <c r="D16" s="20" t="s">
        <v>1675</v>
      </c>
      <c r="E16" s="7">
        <v>41662</v>
      </c>
      <c r="F16" s="7">
        <f>F8</f>
        <v>44664</v>
      </c>
      <c r="G16" s="13"/>
      <c r="H16" s="8">
        <f t="shared" si="0"/>
        <v>44693</v>
      </c>
      <c r="I16" s="11">
        <f t="shared" ca="1" si="3"/>
        <v>16</v>
      </c>
      <c r="J16" s="9" t="str">
        <f t="shared" ca="1" si="4"/>
        <v>NOT DUE</v>
      </c>
      <c r="K16" s="31"/>
      <c r="L16" s="70"/>
    </row>
    <row r="17" spans="1:12" ht="27.6" x14ac:dyDescent="0.3">
      <c r="A17" s="9" t="s">
        <v>2265</v>
      </c>
      <c r="B17" s="31" t="s">
        <v>1670</v>
      </c>
      <c r="C17" s="31" t="s">
        <v>1813</v>
      </c>
      <c r="D17" s="20" t="s">
        <v>1675</v>
      </c>
      <c r="E17" s="7">
        <v>41662</v>
      </c>
      <c r="F17" s="7">
        <f>F8</f>
        <v>44664</v>
      </c>
      <c r="G17" s="13"/>
      <c r="H17" s="8">
        <f t="shared" si="0"/>
        <v>44693</v>
      </c>
      <c r="I17" s="11">
        <f t="shared" ca="1" si="3"/>
        <v>16</v>
      </c>
      <c r="J17" s="9" t="str">
        <f t="shared" ca="1" si="4"/>
        <v>NOT DUE</v>
      </c>
      <c r="K17" s="31"/>
      <c r="L17" s="70"/>
    </row>
    <row r="18" spans="1:12" ht="27.6" x14ac:dyDescent="0.3">
      <c r="A18" s="9" t="s">
        <v>2266</v>
      </c>
      <c r="B18" s="31" t="s">
        <v>1671</v>
      </c>
      <c r="C18" s="31" t="s">
        <v>1817</v>
      </c>
      <c r="D18" s="20" t="s">
        <v>1675</v>
      </c>
      <c r="E18" s="7">
        <v>41662</v>
      </c>
      <c r="F18" s="7">
        <f>F8</f>
        <v>44664</v>
      </c>
      <c r="G18" s="13"/>
      <c r="H18" s="8">
        <f t="shared" si="0"/>
        <v>44693</v>
      </c>
      <c r="I18" s="11">
        <f t="shared" ca="1" si="3"/>
        <v>16</v>
      </c>
      <c r="J18" s="9" t="str">
        <f t="shared" ca="1" si="4"/>
        <v>NOT DUE</v>
      </c>
      <c r="K18" s="31"/>
      <c r="L18" s="70"/>
    </row>
    <row r="19" spans="1:12" x14ac:dyDescent="0.3">
      <c r="A19" s="9" t="s">
        <v>2267</v>
      </c>
      <c r="B19" s="31" t="s">
        <v>1672</v>
      </c>
      <c r="C19" s="31" t="s">
        <v>1816</v>
      </c>
      <c r="D19" s="20" t="s">
        <v>1675</v>
      </c>
      <c r="E19" s="7">
        <v>41662</v>
      </c>
      <c r="F19" s="7">
        <f>F8</f>
        <v>44664</v>
      </c>
      <c r="G19" s="13"/>
      <c r="H19" s="8">
        <f t="shared" si="0"/>
        <v>44693</v>
      </c>
      <c r="I19" s="11">
        <f t="shared" ca="1" si="3"/>
        <v>16</v>
      </c>
      <c r="J19" s="9" t="str">
        <f t="shared" ca="1" si="4"/>
        <v>NOT DUE</v>
      </c>
      <c r="K19" s="31"/>
      <c r="L19" s="70"/>
    </row>
    <row r="20" spans="1:12" ht="27.6" x14ac:dyDescent="0.3">
      <c r="A20" s="9" t="s">
        <v>2268</v>
      </c>
      <c r="B20" s="31" t="s">
        <v>1673</v>
      </c>
      <c r="C20" s="31" t="s">
        <v>1812</v>
      </c>
      <c r="D20" s="20" t="s">
        <v>1675</v>
      </c>
      <c r="E20" s="7">
        <v>41662</v>
      </c>
      <c r="F20" s="7">
        <f>F8</f>
        <v>44664</v>
      </c>
      <c r="G20" s="13"/>
      <c r="H20" s="8">
        <f t="shared" si="0"/>
        <v>44693</v>
      </c>
      <c r="I20" s="11">
        <f t="shared" ca="1" si="3"/>
        <v>16</v>
      </c>
      <c r="J20" s="9" t="str">
        <f t="shared" ca="1" si="4"/>
        <v>NOT DUE</v>
      </c>
      <c r="K20" s="31"/>
      <c r="L20" s="70"/>
    </row>
    <row r="21" spans="1:12" ht="27.6" x14ac:dyDescent="0.3">
      <c r="A21" s="9" t="s">
        <v>2269</v>
      </c>
      <c r="B21" s="31" t="s">
        <v>1674</v>
      </c>
      <c r="C21" s="31" t="s">
        <v>1818</v>
      </c>
      <c r="D21" s="20" t="s">
        <v>1675</v>
      </c>
      <c r="E21" s="7">
        <v>41662</v>
      </c>
      <c r="F21" s="7">
        <f>F8</f>
        <v>44664</v>
      </c>
      <c r="G21" s="13"/>
      <c r="H21" s="8">
        <f t="shared" si="0"/>
        <v>44693</v>
      </c>
      <c r="I21" s="11">
        <f t="shared" ca="1" si="3"/>
        <v>16</v>
      </c>
      <c r="J21" s="9" t="str">
        <f t="shared" ca="1" si="4"/>
        <v>NOT DUE</v>
      </c>
      <c r="K21" s="31"/>
      <c r="L21" s="70"/>
    </row>
    <row r="22" spans="1:12" ht="27" customHeight="1" x14ac:dyDescent="0.3">
      <c r="A22" s="9" t="s">
        <v>2270</v>
      </c>
      <c r="B22" s="31" t="s">
        <v>1602</v>
      </c>
      <c r="C22" s="31" t="s">
        <v>1808</v>
      </c>
      <c r="D22" s="20" t="s">
        <v>1675</v>
      </c>
      <c r="E22" s="7">
        <v>41662</v>
      </c>
      <c r="F22" s="7">
        <f>F8</f>
        <v>44664</v>
      </c>
      <c r="G22" s="13"/>
      <c r="H22" s="8">
        <f t="shared" si="0"/>
        <v>44693</v>
      </c>
      <c r="I22" s="11">
        <f t="shared" ca="1" si="3"/>
        <v>16</v>
      </c>
      <c r="J22" s="9" t="str">
        <f t="shared" ca="1" si="4"/>
        <v>NOT DUE</v>
      </c>
      <c r="K22" s="31"/>
      <c r="L22" s="70"/>
    </row>
    <row r="23" spans="1:12" ht="24" x14ac:dyDescent="0.3">
      <c r="A23" s="9" t="s">
        <v>2271</v>
      </c>
      <c r="B23" s="31" t="s">
        <v>2248</v>
      </c>
      <c r="C23" s="31" t="s">
        <v>1783</v>
      </c>
      <c r="D23" s="20" t="s">
        <v>88</v>
      </c>
      <c r="E23" s="7">
        <v>41662</v>
      </c>
      <c r="F23" s="7">
        <v>44556</v>
      </c>
      <c r="G23" s="13"/>
      <c r="H23" s="8">
        <f>DATE(YEAR(F23)+1,MONTH(F23),DAY(F23)-1)</f>
        <v>44920</v>
      </c>
      <c r="I23" s="11">
        <f t="shared" ref="I23" ca="1" si="5">IF(ISBLANK(H23),"",H23-DATE(YEAR(NOW()),MONTH(NOW()),DAY(NOW())))</f>
        <v>243</v>
      </c>
      <c r="J23" s="9" t="str">
        <f t="shared" ref="J23" ca="1" si="6">IF(I23="","",IF(I23&lt;0,"OVERDUE","NOT DUE"))</f>
        <v>NOT DUE</v>
      </c>
      <c r="K23" s="31"/>
      <c r="L23" s="70" t="s">
        <v>3283</v>
      </c>
    </row>
    <row r="24" spans="1:12" x14ac:dyDescent="0.3">
      <c r="A24" s="111"/>
    </row>
    <row r="25" spans="1:12" x14ac:dyDescent="0.3">
      <c r="A25" s="111"/>
    </row>
    <row r="26" spans="1:12" x14ac:dyDescent="0.3">
      <c r="A26" s="111"/>
    </row>
    <row r="27" spans="1:12" x14ac:dyDescent="0.3">
      <c r="A27" s="111"/>
      <c r="B27" s="112" t="s">
        <v>2808</v>
      </c>
      <c r="C27" s="113"/>
      <c r="D27" s="117" t="s">
        <v>2807</v>
      </c>
      <c r="H27" s="112" t="s">
        <v>2806</v>
      </c>
      <c r="I27" s="114"/>
    </row>
    <row r="28" spans="1:12" x14ac:dyDescent="0.3">
      <c r="A28" s="111"/>
      <c r="E28" s="115"/>
      <c r="F28" s="115"/>
      <c r="I28" s="115"/>
      <c r="J28" s="115"/>
    </row>
    <row r="29" spans="1:12" x14ac:dyDescent="0.3">
      <c r="A29" s="111"/>
      <c r="C29" s="122" t="str">
        <f>Rescueboat!C22</f>
        <v>MARK ANTHONY INDIANO</v>
      </c>
      <c r="E29" s="149" t="str">
        <f>Rescueboat!E22</f>
        <v>ELBERT F. NUFABLE</v>
      </c>
      <c r="F29" s="149"/>
      <c r="G29" s="149"/>
      <c r="I29" s="149" t="s">
        <v>3269</v>
      </c>
      <c r="J29" s="149"/>
      <c r="K29" s="149"/>
    </row>
    <row r="30" spans="1:12" x14ac:dyDescent="0.3">
      <c r="A30" s="111"/>
      <c r="C30" s="116" t="s">
        <v>3230</v>
      </c>
      <c r="E30" s="150" t="s">
        <v>2454</v>
      </c>
      <c r="F30" s="150"/>
      <c r="G30" s="150"/>
      <c r="I30" s="151" t="s">
        <v>2805</v>
      </c>
      <c r="J30" s="151"/>
      <c r="K30" s="151"/>
    </row>
    <row r="31" spans="1:12" x14ac:dyDescent="0.3">
      <c r="A31" s="111"/>
    </row>
  </sheetData>
  <sheetProtection selectLockedCells="1"/>
  <mergeCells count="13">
    <mergeCell ref="E29:G29"/>
    <mergeCell ref="I29:K29"/>
    <mergeCell ref="E30:G30"/>
    <mergeCell ref="I30:K30"/>
    <mergeCell ref="A4:B4"/>
    <mergeCell ref="D4:E4"/>
    <mergeCell ref="A5:B5"/>
    <mergeCell ref="A1:B1"/>
    <mergeCell ref="D1:E1"/>
    <mergeCell ref="A2:B2"/>
    <mergeCell ref="D2:E2"/>
    <mergeCell ref="A3:B3"/>
    <mergeCell ref="D3:E3"/>
  </mergeCells>
  <conditionalFormatting sqref="J8:J23">
    <cfRule type="cellIs" dxfId="54" priority="1" operator="equal">
      <formula>"overdue"</formula>
    </cfRule>
  </conditionalFormatting>
  <pageMargins left="0.7" right="0.7" top="0.75" bottom="0.75" header="0.3" footer="0.3"/>
  <pageSetup paperSize="9" orientation="landscape" r:id="rId1"/>
  <ignoredErrors>
    <ignoredError sqref="F9:F22" unlockedFormula="1"/>
  </ignoredErrors>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FFFF00"/>
  </sheetPr>
  <dimension ref="A1:L17"/>
  <sheetViews>
    <sheetView workbookViewId="0">
      <selection activeCell="F18" sqref="F1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1874</v>
      </c>
      <c r="D3" s="148" t="s">
        <v>8</v>
      </c>
      <c r="E3" s="148"/>
      <c r="F3" s="3" t="s">
        <v>2437</v>
      </c>
    </row>
    <row r="4" spans="1:12" ht="18" customHeight="1" x14ac:dyDescent="0.3">
      <c r="A4" s="147" t="s">
        <v>21</v>
      </c>
      <c r="B4" s="147"/>
      <c r="C4" s="17"/>
      <c r="D4" s="148" t="s">
        <v>9</v>
      </c>
      <c r="E4" s="148"/>
      <c r="F4" s="13"/>
    </row>
    <row r="5" spans="1:12" ht="18" customHeight="1" x14ac:dyDescent="0.3">
      <c r="A5" s="147" t="s">
        <v>22</v>
      </c>
      <c r="B5" s="147"/>
      <c r="C5" s="18"/>
      <c r="D5" s="24"/>
      <c r="E5" s="28"/>
      <c r="F5" s="69"/>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2272</v>
      </c>
      <c r="B8" s="31" t="s">
        <v>1828</v>
      </c>
      <c r="C8" s="31" t="s">
        <v>2273</v>
      </c>
      <c r="D8" s="20" t="s">
        <v>1675</v>
      </c>
      <c r="E8" s="7">
        <v>41662</v>
      </c>
      <c r="F8" s="7">
        <v>44647</v>
      </c>
      <c r="G8" s="7"/>
      <c r="H8" s="8">
        <f>EDATE(F8-1,1)</f>
        <v>44677</v>
      </c>
      <c r="I8" s="11">
        <f t="shared" ref="I8" ca="1" si="0">IF(ISBLANK(H8),"",H8-DATE(YEAR(NOW()),MONTH(NOW()),DAY(NOW())))</f>
        <v>0</v>
      </c>
      <c r="J8" s="9" t="str">
        <f t="shared" ref="J8" ca="1" si="1">IF(I8="","",IF(I8&lt;0,"OVERDUE","NOT DUE"))</f>
        <v>NOT DUE</v>
      </c>
      <c r="K8" s="31"/>
      <c r="L8" s="70"/>
    </row>
    <row r="9" spans="1:12" x14ac:dyDescent="0.3">
      <c r="A9" s="9" t="s">
        <v>2274</v>
      </c>
      <c r="B9" s="31" t="s">
        <v>2275</v>
      </c>
      <c r="C9" s="31" t="s">
        <v>2276</v>
      </c>
      <c r="D9" s="20" t="s">
        <v>1675</v>
      </c>
      <c r="E9" s="7">
        <v>41662</v>
      </c>
      <c r="F9" s="7">
        <v>44647</v>
      </c>
      <c r="G9" s="7"/>
      <c r="H9" s="8">
        <f>EDATE(F9-1,1)</f>
        <v>44677</v>
      </c>
      <c r="I9" s="11">
        <f t="shared" ref="I9" ca="1" si="2">IF(ISBLANK(H9),"",H9-DATE(YEAR(NOW()),MONTH(NOW()),DAY(NOW())))</f>
        <v>0</v>
      </c>
      <c r="J9" s="9" t="str">
        <f t="shared" ref="J9" ca="1" si="3">IF(I9="","",IF(I9&lt;0,"OVERDUE","NOT DUE"))</f>
        <v>NOT DUE</v>
      </c>
      <c r="K9" s="31"/>
      <c r="L9" s="70"/>
    </row>
    <row r="10" spans="1:12" x14ac:dyDescent="0.3">
      <c r="A10" s="111"/>
    </row>
    <row r="11" spans="1:12" x14ac:dyDescent="0.3">
      <c r="A11" s="111"/>
    </row>
    <row r="12" spans="1:12" x14ac:dyDescent="0.3">
      <c r="A12" s="111"/>
    </row>
    <row r="13" spans="1:12" x14ac:dyDescent="0.3">
      <c r="A13" s="111"/>
      <c r="B13" s="112" t="s">
        <v>2808</v>
      </c>
      <c r="C13" s="113"/>
      <c r="D13" s="117" t="s">
        <v>2807</v>
      </c>
      <c r="H13" s="112" t="s">
        <v>2806</v>
      </c>
      <c r="I13" s="114"/>
    </row>
    <row r="14" spans="1:12" x14ac:dyDescent="0.3">
      <c r="A14" s="111"/>
      <c r="E14" s="115"/>
      <c r="F14" s="115"/>
      <c r="I14" s="115"/>
      <c r="J14" s="115"/>
    </row>
    <row r="15" spans="1:12" x14ac:dyDescent="0.3">
      <c r="A15" s="111"/>
      <c r="C15" s="122" t="s">
        <v>3259</v>
      </c>
      <c r="E15" s="149" t="s">
        <v>3290</v>
      </c>
      <c r="F15" s="149"/>
      <c r="G15" s="149"/>
      <c r="I15" s="149" t="s">
        <v>3269</v>
      </c>
      <c r="J15" s="149"/>
      <c r="K15" s="149"/>
    </row>
    <row r="16" spans="1:12" x14ac:dyDescent="0.3">
      <c r="A16" s="111"/>
      <c r="C16" s="116" t="s">
        <v>3230</v>
      </c>
      <c r="E16" s="150" t="s">
        <v>2454</v>
      </c>
      <c r="F16" s="150"/>
      <c r="G16" s="150"/>
      <c r="I16" s="151" t="s">
        <v>2805</v>
      </c>
      <c r="J16" s="151"/>
      <c r="K16" s="151"/>
    </row>
    <row r="17" spans="1:1" x14ac:dyDescent="0.3">
      <c r="A17" s="111"/>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conditionalFormatting sqref="J8:J9">
    <cfRule type="cellIs" dxfId="53" priority="1" operator="equal">
      <formula>"overdue"</formula>
    </cfRule>
  </conditionalFormatting>
  <pageMargins left="0.7" right="0.7" top="0.75" bottom="0.75" header="0.3" footer="0.3"/>
  <pageSetup paperSize="9" orientation="landscape"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FFFF00"/>
  </sheetPr>
  <dimension ref="A1:L32"/>
  <sheetViews>
    <sheetView topLeftCell="A4" workbookViewId="0">
      <selection activeCell="F35" sqref="F35"/>
    </sheetView>
  </sheetViews>
  <sheetFormatPr defaultRowHeight="14.4" x14ac:dyDescent="0.3"/>
  <cols>
    <col min="1" max="1" width="10.6640625" style="23" customWidth="1"/>
    <col min="2" max="2" width="23.109375" customWidth="1"/>
    <col min="3" max="3" width="41.33203125" style="19" customWidth="1"/>
    <col min="4" max="4" width="12.6640625" style="27" customWidth="1"/>
    <col min="5" max="5" width="12.88671875" customWidth="1"/>
    <col min="6" max="6" width="11.44140625" customWidth="1"/>
    <col min="7" max="7" width="10.10937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2363</v>
      </c>
      <c r="D3" s="148" t="s">
        <v>8</v>
      </c>
      <c r="E3" s="148"/>
      <c r="F3" s="3" t="s">
        <v>2438</v>
      </c>
    </row>
    <row r="4" spans="1:12" ht="18" customHeight="1" x14ac:dyDescent="0.3">
      <c r="A4" s="147" t="s">
        <v>21</v>
      </c>
      <c r="B4" s="147"/>
      <c r="C4" s="17"/>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41.4" x14ac:dyDescent="0.3">
      <c r="A7" s="6" t="s">
        <v>10</v>
      </c>
      <c r="B7" s="6" t="s">
        <v>19</v>
      </c>
      <c r="C7" s="6" t="s">
        <v>11</v>
      </c>
      <c r="D7" s="26" t="s">
        <v>12</v>
      </c>
      <c r="E7" s="6" t="s">
        <v>13</v>
      </c>
      <c r="F7" s="6" t="s">
        <v>2393</v>
      </c>
      <c r="G7" s="6" t="s">
        <v>14</v>
      </c>
      <c r="H7" s="6" t="s">
        <v>0</v>
      </c>
      <c r="I7" s="6" t="s">
        <v>15</v>
      </c>
      <c r="J7" s="6" t="s">
        <v>16</v>
      </c>
      <c r="K7" s="6" t="s">
        <v>17</v>
      </c>
      <c r="L7" s="6" t="s">
        <v>18</v>
      </c>
    </row>
    <row r="8" spans="1:12" x14ac:dyDescent="0.3">
      <c r="A8" s="9" t="s">
        <v>2366</v>
      </c>
      <c r="B8" s="31" t="s">
        <v>2364</v>
      </c>
      <c r="C8" s="31" t="s">
        <v>2412</v>
      </c>
      <c r="D8" s="20" t="s">
        <v>2395</v>
      </c>
      <c r="E8" s="7">
        <v>41285</v>
      </c>
      <c r="F8" s="7">
        <v>43941</v>
      </c>
      <c r="G8" s="7"/>
      <c r="H8" s="8">
        <f>DATE(YEAR(F8)+7,MONTH(F8),DAY(F8)-1)</f>
        <v>46496</v>
      </c>
      <c r="I8" s="11">
        <f t="shared" ref="I8" ca="1" si="0">IF(ISBLANK(H8),"",H8-DATE(YEAR(NOW()),MONTH(NOW()),DAY(NOW())))</f>
        <v>1819</v>
      </c>
      <c r="J8" s="9" t="str">
        <f t="shared" ref="J8" ca="1" si="1">IF(I8="","",IF(I8&lt;0,"OVERDUE","NOT DUE"))</f>
        <v>NOT DUE</v>
      </c>
      <c r="K8" s="31"/>
      <c r="L8" s="70" t="s">
        <v>3226</v>
      </c>
    </row>
    <row r="9" spans="1:12" x14ac:dyDescent="0.3">
      <c r="A9" s="9" t="s">
        <v>2367</v>
      </c>
      <c r="B9" s="31" t="s">
        <v>2365</v>
      </c>
      <c r="C9" s="31" t="s">
        <v>2412</v>
      </c>
      <c r="D9" s="20" t="s">
        <v>2395</v>
      </c>
      <c r="E9" s="7">
        <v>41285</v>
      </c>
      <c r="F9" s="7">
        <v>43941</v>
      </c>
      <c r="G9" s="13"/>
      <c r="H9" s="8">
        <f>DATE(YEAR(F9)+7,MONTH(F9),DAY(F9)-1)</f>
        <v>46496</v>
      </c>
      <c r="I9" s="11">
        <f t="shared" ref="I9" ca="1" si="2">IF(ISBLANK(H9),"",H9-DATE(YEAR(NOW()),MONTH(NOW()),DAY(NOW())))</f>
        <v>1819</v>
      </c>
      <c r="J9" s="9" t="str">
        <f t="shared" ref="J9" ca="1" si="3">IF(I9="","",IF(I9&lt;0,"OVERDUE","NOT DUE"))</f>
        <v>NOT DUE</v>
      </c>
      <c r="K9" s="31"/>
      <c r="L9" s="70" t="s">
        <v>3225</v>
      </c>
    </row>
    <row r="10" spans="1:12" ht="27.6" x14ac:dyDescent="0.3">
      <c r="A10" s="9" t="s">
        <v>2368</v>
      </c>
      <c r="B10" s="31" t="s">
        <v>2394</v>
      </c>
      <c r="C10" s="31" t="s">
        <v>2412</v>
      </c>
      <c r="D10" s="20" t="s">
        <v>2309</v>
      </c>
      <c r="E10" s="7">
        <v>41662</v>
      </c>
      <c r="F10" s="7">
        <v>43089</v>
      </c>
      <c r="G10" s="13"/>
      <c r="H10" s="8">
        <f>DATE(YEAR(F10)+5,MONTH(F10),DAY(F10)-1)</f>
        <v>44914</v>
      </c>
      <c r="I10" s="11">
        <f t="shared" ref="I10:I24" ca="1" si="4">IF(ISBLANK(H10),"",H10-DATE(YEAR(NOW()),MONTH(NOW()),DAY(NOW())))</f>
        <v>237</v>
      </c>
      <c r="J10" s="9" t="str">
        <f t="shared" ref="J10:J24" ca="1" si="5">IF(I10="","",IF(I10&lt;0,"OVERDUE","NOT DUE"))</f>
        <v>NOT DUE</v>
      </c>
      <c r="K10" s="31"/>
      <c r="L10" s="70"/>
    </row>
    <row r="11" spans="1:12" ht="27.6" x14ac:dyDescent="0.3">
      <c r="A11" s="9" t="s">
        <v>2368</v>
      </c>
      <c r="B11" s="31" t="s">
        <v>2369</v>
      </c>
      <c r="C11" s="31" t="s">
        <v>2412</v>
      </c>
      <c r="D11" s="20" t="s">
        <v>2309</v>
      </c>
      <c r="E11" s="7">
        <v>41662</v>
      </c>
      <c r="F11" s="7">
        <v>44508</v>
      </c>
      <c r="G11" s="13"/>
      <c r="H11" s="8">
        <f>DATE(YEAR(F11)+5,MONTH(F11),DAY(F11)-1)</f>
        <v>46333</v>
      </c>
      <c r="I11" s="11">
        <f t="shared" ca="1" si="4"/>
        <v>1656</v>
      </c>
      <c r="J11" s="9" t="str">
        <f t="shared" ca="1" si="5"/>
        <v>NOT DUE</v>
      </c>
      <c r="K11" s="31"/>
      <c r="L11" s="70" t="s">
        <v>3241</v>
      </c>
    </row>
    <row r="12" spans="1:12" x14ac:dyDescent="0.3">
      <c r="A12" s="9" t="s">
        <v>2370</v>
      </c>
      <c r="B12" s="31" t="s">
        <v>2371</v>
      </c>
      <c r="C12" s="31" t="s">
        <v>2412</v>
      </c>
      <c r="D12" s="20" t="s">
        <v>2309</v>
      </c>
      <c r="E12" s="7">
        <v>41662</v>
      </c>
      <c r="F12" s="7">
        <v>43455</v>
      </c>
      <c r="G12" s="13"/>
      <c r="H12" s="8">
        <f>DATE(YEAR(F12)+5,MONTH(F12),DAY(F12)-1)</f>
        <v>45280</v>
      </c>
      <c r="I12" s="11">
        <f t="shared" ca="1" si="4"/>
        <v>603</v>
      </c>
      <c r="J12" s="9" t="str">
        <f t="shared" ca="1" si="5"/>
        <v>NOT DUE</v>
      </c>
      <c r="K12" s="31"/>
      <c r="L12" s="70"/>
    </row>
    <row r="13" spans="1:12" x14ac:dyDescent="0.3">
      <c r="A13" s="9" t="s">
        <v>2372</v>
      </c>
      <c r="B13" s="31" t="s">
        <v>1644</v>
      </c>
      <c r="C13" s="31" t="s">
        <v>2412</v>
      </c>
      <c r="D13" s="20" t="s">
        <v>2309</v>
      </c>
      <c r="E13" s="7">
        <v>41662</v>
      </c>
      <c r="F13" s="7">
        <v>43071</v>
      </c>
      <c r="G13" s="13"/>
      <c r="H13" s="8">
        <f>DATE(YEAR(F13)+5,MONTH(F13),DAY(F13)-1)</f>
        <v>44896</v>
      </c>
      <c r="I13" s="11">
        <f t="shared" ca="1" si="4"/>
        <v>219</v>
      </c>
      <c r="J13" s="9" t="str">
        <f t="shared" ca="1" si="5"/>
        <v>NOT DUE</v>
      </c>
      <c r="K13" s="31"/>
      <c r="L13" s="70"/>
    </row>
    <row r="14" spans="1:12" ht="24" x14ac:dyDescent="0.3">
      <c r="A14" s="9" t="s">
        <v>2373</v>
      </c>
      <c r="B14" s="31" t="s">
        <v>2374</v>
      </c>
      <c r="C14" s="31" t="s">
        <v>2412</v>
      </c>
      <c r="D14" s="20" t="s">
        <v>2396</v>
      </c>
      <c r="E14" s="7">
        <v>41640</v>
      </c>
      <c r="F14" s="7">
        <v>43864</v>
      </c>
      <c r="G14" s="13"/>
      <c r="H14" s="8">
        <f>DATE(YEAR(F14)+6,MONTH(F14),DAY(F14)-1)</f>
        <v>46055</v>
      </c>
      <c r="I14" s="11">
        <f t="shared" ca="1" si="4"/>
        <v>1378</v>
      </c>
      <c r="J14" s="9" t="str">
        <f t="shared" ca="1" si="5"/>
        <v>NOT DUE</v>
      </c>
      <c r="K14" s="31"/>
      <c r="L14" s="70" t="s">
        <v>3240</v>
      </c>
    </row>
    <row r="15" spans="1:12" ht="15.75" customHeight="1" x14ac:dyDescent="0.3">
      <c r="A15" s="9" t="s">
        <v>2375</v>
      </c>
      <c r="B15" s="31" t="s">
        <v>2376</v>
      </c>
      <c r="C15" s="31" t="s">
        <v>2412</v>
      </c>
      <c r="D15" s="20" t="s">
        <v>2309</v>
      </c>
      <c r="E15" s="7">
        <v>41662</v>
      </c>
      <c r="F15" s="7">
        <v>43404</v>
      </c>
      <c r="G15" s="13"/>
      <c r="H15" s="8">
        <f>DATE(YEAR(F15)+5,MONTH(F15),DAY(F15)-1)</f>
        <v>45229</v>
      </c>
      <c r="I15" s="11">
        <f t="shared" ca="1" si="4"/>
        <v>552</v>
      </c>
      <c r="J15" s="9" t="str">
        <f t="shared" ca="1" si="5"/>
        <v>NOT DUE</v>
      </c>
      <c r="K15" s="31"/>
      <c r="L15" s="70"/>
    </row>
    <row r="16" spans="1:12" x14ac:dyDescent="0.3">
      <c r="A16" s="9" t="s">
        <v>2377</v>
      </c>
      <c r="B16" s="31" t="s">
        <v>2378</v>
      </c>
      <c r="C16" s="31" t="s">
        <v>2412</v>
      </c>
      <c r="D16" s="20" t="s">
        <v>2397</v>
      </c>
      <c r="E16" s="7">
        <v>41662</v>
      </c>
      <c r="F16" s="7">
        <v>44504</v>
      </c>
      <c r="G16" s="13"/>
      <c r="H16" s="8">
        <f>DATE(YEAR(F16)+4,MONTH(F16),DAY(F16)-1)</f>
        <v>45964</v>
      </c>
      <c r="I16" s="11">
        <f t="shared" ca="1" si="4"/>
        <v>1287</v>
      </c>
      <c r="J16" s="9" t="str">
        <f t="shared" ca="1" si="5"/>
        <v>NOT DUE</v>
      </c>
      <c r="K16" s="31"/>
      <c r="L16" s="70" t="s">
        <v>3271</v>
      </c>
    </row>
    <row r="17" spans="1:12" x14ac:dyDescent="0.3">
      <c r="A17" s="9" t="s">
        <v>2379</v>
      </c>
      <c r="B17" s="31" t="s">
        <v>2380</v>
      </c>
      <c r="C17" s="31" t="s">
        <v>2412</v>
      </c>
      <c r="D17" s="20" t="s">
        <v>2397</v>
      </c>
      <c r="E17" s="7">
        <v>41662</v>
      </c>
      <c r="F17" s="7">
        <v>44504</v>
      </c>
      <c r="G17" s="13"/>
      <c r="H17" s="8">
        <f>DATE(YEAR(F17)+4,MONTH(F17),DAY(F17)-1)</f>
        <v>45964</v>
      </c>
      <c r="I17" s="11">
        <f t="shared" ca="1" si="4"/>
        <v>1287</v>
      </c>
      <c r="J17" s="9" t="str">
        <f t="shared" ca="1" si="5"/>
        <v>NOT DUE</v>
      </c>
      <c r="K17" s="31"/>
      <c r="L17" s="70" t="s">
        <v>3271</v>
      </c>
    </row>
    <row r="18" spans="1:12" x14ac:dyDescent="0.3">
      <c r="A18" s="9" t="s">
        <v>2381</v>
      </c>
      <c r="B18" s="31" t="s">
        <v>2382</v>
      </c>
      <c r="C18" s="31" t="s">
        <v>2412</v>
      </c>
      <c r="D18" s="20" t="s">
        <v>2398</v>
      </c>
      <c r="E18" s="7">
        <v>41662</v>
      </c>
      <c r="F18" s="7">
        <v>44508</v>
      </c>
      <c r="G18" s="13"/>
      <c r="H18" s="8">
        <f>DATE(YEAR(F18)+3,MONTH(F18),DAY(F18)-1)</f>
        <v>45603</v>
      </c>
      <c r="I18" s="11">
        <f t="shared" ca="1" si="4"/>
        <v>926</v>
      </c>
      <c r="J18" s="9" t="str">
        <f t="shared" ca="1" si="5"/>
        <v>NOT DUE</v>
      </c>
      <c r="K18" s="31"/>
      <c r="L18" s="70"/>
    </row>
    <row r="19" spans="1:12" x14ac:dyDescent="0.3">
      <c r="A19" s="9" t="s">
        <v>2383</v>
      </c>
      <c r="B19" s="31" t="s">
        <v>2391</v>
      </c>
      <c r="C19" s="31" t="s">
        <v>2412</v>
      </c>
      <c r="D19" s="20" t="s">
        <v>2397</v>
      </c>
      <c r="E19" s="7">
        <v>41662</v>
      </c>
      <c r="F19" s="7">
        <v>43478</v>
      </c>
      <c r="G19" s="13"/>
      <c r="H19" s="8">
        <f>DATE(YEAR(F19)+4,MONTH(F19),DAY(F19)-1)</f>
        <v>44938</v>
      </c>
      <c r="I19" s="11">
        <f t="shared" ca="1" si="4"/>
        <v>261</v>
      </c>
      <c r="J19" s="9" t="str">
        <f t="shared" ca="1" si="5"/>
        <v>NOT DUE</v>
      </c>
      <c r="K19" s="31"/>
      <c r="L19" s="70"/>
    </row>
    <row r="20" spans="1:12" x14ac:dyDescent="0.3">
      <c r="A20" s="9" t="s">
        <v>2384</v>
      </c>
      <c r="B20" s="31" t="s">
        <v>2392</v>
      </c>
      <c r="C20" s="31" t="s">
        <v>2412</v>
      </c>
      <c r="D20" s="20" t="s">
        <v>2397</v>
      </c>
      <c r="E20" s="7">
        <v>41662</v>
      </c>
      <c r="F20" s="7">
        <v>43478</v>
      </c>
      <c r="G20" s="13"/>
      <c r="H20" s="8">
        <f>DATE(YEAR(F20)+4,MONTH(F20),DAY(F20)-1)</f>
        <v>44938</v>
      </c>
      <c r="I20" s="11">
        <f t="shared" ca="1" si="4"/>
        <v>261</v>
      </c>
      <c r="J20" s="9" t="str">
        <f t="shared" ca="1" si="5"/>
        <v>NOT DUE</v>
      </c>
      <c r="K20" s="31"/>
      <c r="L20" s="70"/>
    </row>
    <row r="21" spans="1:12" x14ac:dyDescent="0.3">
      <c r="A21" s="9" t="s">
        <v>2385</v>
      </c>
      <c r="B21" s="31" t="s">
        <v>1651</v>
      </c>
      <c r="C21" s="31" t="s">
        <v>2412</v>
      </c>
      <c r="D21" s="20" t="s">
        <v>2398</v>
      </c>
      <c r="E21" s="7">
        <v>41662</v>
      </c>
      <c r="F21" s="7">
        <v>44508</v>
      </c>
      <c r="G21" s="13"/>
      <c r="H21" s="8">
        <f>DATE(YEAR(F21)+3,MONTH(F21),DAY(F21)-1)</f>
        <v>45603</v>
      </c>
      <c r="I21" s="11">
        <f t="shared" ca="1" si="4"/>
        <v>926</v>
      </c>
      <c r="J21" s="9" t="str">
        <f t="shared" ca="1" si="5"/>
        <v>NOT DUE</v>
      </c>
      <c r="K21" s="31"/>
      <c r="L21" s="70"/>
    </row>
    <row r="22" spans="1:12" x14ac:dyDescent="0.3">
      <c r="A22" s="9" t="s">
        <v>2414</v>
      </c>
      <c r="B22" s="31" t="s">
        <v>2386</v>
      </c>
      <c r="C22" s="31" t="s">
        <v>2412</v>
      </c>
      <c r="D22" s="20" t="s">
        <v>2398</v>
      </c>
      <c r="E22" s="7">
        <v>41662</v>
      </c>
      <c r="F22" s="7">
        <v>43872</v>
      </c>
      <c r="G22" s="13"/>
      <c r="H22" s="8">
        <f>DATE(YEAR(F22)+3,MONTH(F22),DAY(F22)-1)</f>
        <v>44967</v>
      </c>
      <c r="I22" s="11">
        <f t="shared" ca="1" si="4"/>
        <v>290</v>
      </c>
      <c r="J22" s="9" t="str">
        <f t="shared" ca="1" si="5"/>
        <v>NOT DUE</v>
      </c>
      <c r="K22" s="31"/>
      <c r="L22" s="70"/>
    </row>
    <row r="23" spans="1:12" x14ac:dyDescent="0.3">
      <c r="A23" s="9" t="s">
        <v>2387</v>
      </c>
      <c r="B23" s="31" t="s">
        <v>2388</v>
      </c>
      <c r="C23" s="31" t="s">
        <v>2412</v>
      </c>
      <c r="D23" s="20" t="s">
        <v>2395</v>
      </c>
      <c r="E23" s="7">
        <v>41307</v>
      </c>
      <c r="F23" s="7">
        <v>44003</v>
      </c>
      <c r="G23" s="13"/>
      <c r="H23" s="8">
        <f>DATE(YEAR(F23)+7,MONTH(F23),DAY(F23)-1)</f>
        <v>46558</v>
      </c>
      <c r="I23" s="11">
        <f t="shared" ca="1" si="4"/>
        <v>1881</v>
      </c>
      <c r="J23" s="9" t="str">
        <f t="shared" ca="1" si="5"/>
        <v>NOT DUE</v>
      </c>
      <c r="K23" s="31"/>
      <c r="L23" s="70"/>
    </row>
    <row r="24" spans="1:12" x14ac:dyDescent="0.3">
      <c r="A24" s="9" t="s">
        <v>2389</v>
      </c>
      <c r="B24" s="31" t="s">
        <v>2390</v>
      </c>
      <c r="C24" s="31" t="s">
        <v>2412</v>
      </c>
      <c r="D24" s="20" t="s">
        <v>2395</v>
      </c>
      <c r="E24" s="7">
        <v>41285</v>
      </c>
      <c r="F24" s="7">
        <v>43941</v>
      </c>
      <c r="G24" s="13"/>
      <c r="H24" s="8">
        <f>DATE(YEAR(F24)+7,MONTH(F24),DAY(F24)-1)</f>
        <v>46496</v>
      </c>
      <c r="I24" s="11">
        <f t="shared" ca="1" si="4"/>
        <v>1819</v>
      </c>
      <c r="J24" s="9" t="str">
        <f t="shared" ca="1" si="5"/>
        <v>NOT DUE</v>
      </c>
      <c r="K24" s="31"/>
      <c r="L24" s="70" t="s">
        <v>3224</v>
      </c>
    </row>
    <row r="25" spans="1:12" x14ac:dyDescent="0.3">
      <c r="A25" s="111"/>
    </row>
    <row r="26" spans="1:12" x14ac:dyDescent="0.3">
      <c r="A26" s="111"/>
    </row>
    <row r="27" spans="1:12" x14ac:dyDescent="0.3">
      <c r="A27" s="111"/>
    </row>
    <row r="28" spans="1:12" x14ac:dyDescent="0.3">
      <c r="A28" s="111"/>
      <c r="B28" s="112" t="s">
        <v>2808</v>
      </c>
      <c r="C28" s="113"/>
      <c r="D28" s="117" t="s">
        <v>2807</v>
      </c>
      <c r="H28" s="112" t="s">
        <v>2806</v>
      </c>
      <c r="I28" s="114"/>
    </row>
    <row r="29" spans="1:12" x14ac:dyDescent="0.3">
      <c r="A29" s="111"/>
      <c r="E29" s="115"/>
      <c r="F29" s="115"/>
      <c r="I29" s="115"/>
      <c r="J29" s="115"/>
    </row>
    <row r="30" spans="1:12" x14ac:dyDescent="0.3">
      <c r="A30" s="111"/>
      <c r="C30" s="122" t="str">
        <f>'Water Test Kit'!C15</f>
        <v>JOHNMER F. GALLANO</v>
      </c>
      <c r="E30" s="149" t="s">
        <v>3290</v>
      </c>
      <c r="F30" s="149"/>
      <c r="G30" s="149"/>
      <c r="I30" s="149" t="s">
        <v>3269</v>
      </c>
      <c r="J30" s="149"/>
      <c r="K30" s="149"/>
    </row>
    <row r="31" spans="1:12" x14ac:dyDescent="0.3">
      <c r="A31" s="111"/>
      <c r="C31" s="116" t="s">
        <v>3230</v>
      </c>
      <c r="E31" s="150" t="s">
        <v>2454</v>
      </c>
      <c r="F31" s="150"/>
      <c r="G31" s="150"/>
      <c r="I31" s="151" t="s">
        <v>2805</v>
      </c>
      <c r="J31" s="151"/>
      <c r="K31" s="151"/>
    </row>
    <row r="32" spans="1:12" x14ac:dyDescent="0.3">
      <c r="A32" s="111"/>
    </row>
  </sheetData>
  <sheetProtection selectLockedCells="1"/>
  <mergeCells count="13">
    <mergeCell ref="E30:G30"/>
    <mergeCell ref="I30:K30"/>
    <mergeCell ref="E31:G31"/>
    <mergeCell ref="I31:K31"/>
    <mergeCell ref="A4:B4"/>
    <mergeCell ref="D4:E4"/>
    <mergeCell ref="A5:B5"/>
    <mergeCell ref="A1:B1"/>
    <mergeCell ref="D1:E1"/>
    <mergeCell ref="A2:B2"/>
    <mergeCell ref="D2:E2"/>
    <mergeCell ref="A3:B3"/>
    <mergeCell ref="D3:E3"/>
  </mergeCells>
  <conditionalFormatting sqref="J8:J24">
    <cfRule type="cellIs" dxfId="52" priority="1" operator="equal">
      <formula>"overdue"</formula>
    </cfRule>
  </conditionalFormatting>
  <pageMargins left="0.7" right="0.7" top="0.75" bottom="0.75" header="0.3" footer="0.3"/>
  <pageSetup paperSize="9" orientation="landscape"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FFFF00"/>
  </sheetPr>
  <dimension ref="A1:L20"/>
  <sheetViews>
    <sheetView topLeftCell="B1" workbookViewId="0">
      <selection activeCell="K21" sqref="K21"/>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2772</v>
      </c>
      <c r="D3" s="148" t="s">
        <v>8</v>
      </c>
      <c r="E3" s="148"/>
      <c r="F3" s="3" t="s">
        <v>2813</v>
      </c>
    </row>
    <row r="4" spans="1:12" ht="18" customHeight="1" x14ac:dyDescent="0.3">
      <c r="A4" s="147" t="s">
        <v>21</v>
      </c>
      <c r="B4" s="147"/>
      <c r="C4" s="17"/>
      <c r="D4" s="148" t="s">
        <v>9</v>
      </c>
      <c r="E4" s="148"/>
      <c r="F4" s="13"/>
    </row>
    <row r="5" spans="1:12" ht="18" customHeight="1" x14ac:dyDescent="0.3">
      <c r="A5" s="147" t="s">
        <v>22</v>
      </c>
      <c r="B5" s="147"/>
      <c r="C5" s="18"/>
      <c r="D5" s="24"/>
      <c r="E5" s="84"/>
      <c r="F5" s="69"/>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2812</v>
      </c>
      <c r="B8" s="31" t="s">
        <v>2811</v>
      </c>
      <c r="C8" s="31" t="s">
        <v>2810</v>
      </c>
      <c r="D8" s="20" t="s">
        <v>1675</v>
      </c>
      <c r="E8" s="105">
        <v>41662</v>
      </c>
      <c r="F8" s="7">
        <v>44647</v>
      </c>
      <c r="G8" s="7"/>
      <c r="H8" s="8">
        <f>EDATE(F8-1,1)</f>
        <v>44677</v>
      </c>
      <c r="I8" s="11">
        <f ca="1">IF(ISBLANK(H8),"",H8-DATE(YEAR(NOW()),MONTH(NOW()),DAY(NOW())))</f>
        <v>0</v>
      </c>
      <c r="J8" s="9" t="str">
        <f ca="1">IF(I8="","",IF(I8&lt;0,"OVERDUE","NOT DUE"))</f>
        <v>NOT DUE</v>
      </c>
      <c r="K8" s="31"/>
      <c r="L8" s="70" t="s">
        <v>2809</v>
      </c>
    </row>
    <row r="9" spans="1:12" x14ac:dyDescent="0.3">
      <c r="A9" s="9"/>
      <c r="B9" s="31"/>
      <c r="C9" s="31"/>
      <c r="D9" s="20"/>
      <c r="E9" s="90"/>
      <c r="F9" s="7"/>
      <c r="G9" s="13"/>
      <c r="H9" s="8"/>
      <c r="I9" s="11"/>
      <c r="J9" s="9"/>
      <c r="K9" s="31"/>
      <c r="L9" s="70"/>
    </row>
    <row r="10" spans="1:12" x14ac:dyDescent="0.3">
      <c r="A10" s="111"/>
    </row>
    <row r="11" spans="1:12" x14ac:dyDescent="0.3">
      <c r="A11" s="111"/>
    </row>
    <row r="12" spans="1:12" x14ac:dyDescent="0.3">
      <c r="A12" s="111"/>
    </row>
    <row r="13" spans="1:12" x14ac:dyDescent="0.3">
      <c r="A13" s="111"/>
      <c r="B13" s="112" t="s">
        <v>2808</v>
      </c>
      <c r="C13" s="113"/>
      <c r="D13" s="117" t="s">
        <v>2807</v>
      </c>
      <c r="H13" s="112" t="s">
        <v>2806</v>
      </c>
      <c r="I13" s="114"/>
    </row>
    <row r="14" spans="1:12" x14ac:dyDescent="0.3">
      <c r="A14" s="111"/>
      <c r="E14" s="115"/>
      <c r="F14" s="115"/>
      <c r="I14" s="115"/>
      <c r="J14" s="115"/>
    </row>
    <row r="15" spans="1:12" x14ac:dyDescent="0.3">
      <c r="A15" s="111"/>
      <c r="C15" s="122" t="str">
        <f>' Battery Monitoring'!C30</f>
        <v>JOHNMER F. GALLANO</v>
      </c>
      <c r="E15" s="149" t="s">
        <v>3290</v>
      </c>
      <c r="F15" s="149"/>
      <c r="G15" s="149"/>
      <c r="I15" s="149" t="s">
        <v>3269</v>
      </c>
      <c r="J15" s="149"/>
      <c r="K15" s="149"/>
    </row>
    <row r="16" spans="1:12" x14ac:dyDescent="0.3">
      <c r="A16" s="111"/>
      <c r="C16" s="116" t="s">
        <v>3230</v>
      </c>
      <c r="E16" s="150" t="s">
        <v>2454</v>
      </c>
      <c r="F16" s="150"/>
      <c r="G16" s="150"/>
      <c r="I16" s="151" t="s">
        <v>2805</v>
      </c>
      <c r="J16" s="151"/>
      <c r="K16" s="151"/>
    </row>
    <row r="17" spans="1:8" x14ac:dyDescent="0.3">
      <c r="A17" s="111"/>
    </row>
    <row r="18" spans="1:8" x14ac:dyDescent="0.3">
      <c r="B18" s="23"/>
      <c r="C18" s="79"/>
    </row>
    <row r="19" spans="1:8" x14ac:dyDescent="0.3">
      <c r="B19" s="89"/>
      <c r="D19" s="79"/>
      <c r="E19" s="88"/>
      <c r="H19" s="87"/>
    </row>
    <row r="20" spans="1:8" x14ac:dyDescent="0.3">
      <c r="B20" s="23"/>
      <c r="D20" s="79"/>
      <c r="E20" s="79"/>
      <c r="G20" s="151"/>
      <c r="H20" s="151"/>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00B0F0"/>
  </sheetPr>
  <dimension ref="A1:L21"/>
  <sheetViews>
    <sheetView topLeftCell="C1" workbookViewId="0">
      <selection activeCell="N8" sqref="N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2824</v>
      </c>
      <c r="D3" s="148" t="s">
        <v>8</v>
      </c>
      <c r="E3" s="148"/>
      <c r="F3" s="3" t="s">
        <v>2823</v>
      </c>
    </row>
    <row r="4" spans="1:12" ht="18" customHeight="1" x14ac:dyDescent="0.3">
      <c r="A4" s="147" t="s">
        <v>21</v>
      </c>
      <c r="B4" s="147"/>
      <c r="C4" s="17"/>
      <c r="D4" s="148" t="s">
        <v>9</v>
      </c>
      <c r="E4" s="148"/>
      <c r="F4" s="13"/>
    </row>
    <row r="5" spans="1:12" ht="18" customHeight="1" x14ac:dyDescent="0.3">
      <c r="A5" s="147" t="s">
        <v>22</v>
      </c>
      <c r="B5" s="147"/>
      <c r="C5" s="18"/>
      <c r="D5" s="24"/>
      <c r="E5" s="84"/>
      <c r="F5" s="69"/>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8" x14ac:dyDescent="0.3">
      <c r="A8" s="9" t="s">
        <v>2822</v>
      </c>
      <c r="B8" s="31" t="s">
        <v>2821</v>
      </c>
      <c r="C8" s="31" t="s">
        <v>2820</v>
      </c>
      <c r="D8" s="20" t="s">
        <v>430</v>
      </c>
      <c r="E8" s="105">
        <v>41662</v>
      </c>
      <c r="F8" s="7">
        <v>44645</v>
      </c>
      <c r="G8" s="13"/>
      <c r="H8" s="8">
        <f>DATE(YEAR(F8),MONTH(F8)+2,DAY(F8)-1)</f>
        <v>44705</v>
      </c>
      <c r="I8" s="11">
        <f ca="1">IF(ISBLANK(H8),"",H8-DATE(YEAR(NOW()),MONTH(NOW()),DAY(NOW())))</f>
        <v>28</v>
      </c>
      <c r="J8" s="9" t="str">
        <f ca="1">IF(I8="","",IF(I8&lt;0,"OVERDUE","NOT DUE"))</f>
        <v>NOT DUE</v>
      </c>
      <c r="K8" s="31"/>
      <c r="L8" s="129" t="s">
        <v>3319</v>
      </c>
    </row>
    <row r="9" spans="1:12" ht="24" x14ac:dyDescent="0.3">
      <c r="A9" s="9" t="s">
        <v>2819</v>
      </c>
      <c r="B9" s="31" t="s">
        <v>2818</v>
      </c>
      <c r="C9" s="31" t="s">
        <v>2817</v>
      </c>
      <c r="D9" s="20" t="s">
        <v>430</v>
      </c>
      <c r="E9" s="105">
        <v>41662</v>
      </c>
      <c r="F9" s="7">
        <f>F8</f>
        <v>44645</v>
      </c>
      <c r="G9" s="13"/>
      <c r="H9" s="8">
        <f>DATE(YEAR(F9),MONTH(F9)+2,DAY(F9)-1)</f>
        <v>44705</v>
      </c>
      <c r="I9" s="11">
        <f ca="1">IF(ISBLANK(H9),"",H9-DATE(YEAR(NOW()),MONTH(NOW()),DAY(NOW())))</f>
        <v>28</v>
      </c>
      <c r="J9" s="9" t="str">
        <f ca="1">IF(I9="","",IF(I9&lt;0,"OVERDUE","NOT DUE"))</f>
        <v>NOT DUE</v>
      </c>
      <c r="K9" s="31"/>
      <c r="L9" s="129" t="s">
        <v>3282</v>
      </c>
    </row>
    <row r="10" spans="1:12" ht="36" x14ac:dyDescent="0.3">
      <c r="A10" s="9" t="s">
        <v>2816</v>
      </c>
      <c r="B10" s="31" t="s">
        <v>2815</v>
      </c>
      <c r="C10" s="31" t="s">
        <v>2814</v>
      </c>
      <c r="D10" s="20" t="s">
        <v>430</v>
      </c>
      <c r="E10" s="105">
        <v>41662</v>
      </c>
      <c r="F10" s="7">
        <f>F9</f>
        <v>44645</v>
      </c>
      <c r="G10" s="13"/>
      <c r="H10" s="8">
        <f>DATE(YEAR(F10),MONTH(F10)+2,DAY(F10)-1)</f>
        <v>44705</v>
      </c>
      <c r="I10" s="11">
        <f ca="1">IF(ISBLANK(H10),"",H10-DATE(YEAR(NOW()),MONTH(NOW()),DAY(NOW())))</f>
        <v>28</v>
      </c>
      <c r="J10" s="9" t="str">
        <f ca="1">IF(I10="","",IF(I10&lt;0,"OVERDUE","NOT DUE"))</f>
        <v>NOT DUE</v>
      </c>
      <c r="K10" s="31"/>
      <c r="L10" s="129" t="s">
        <v>3313</v>
      </c>
    </row>
    <row r="11" spans="1:12" x14ac:dyDescent="0.3">
      <c r="A11" s="111"/>
    </row>
    <row r="12" spans="1:12" x14ac:dyDescent="0.3">
      <c r="A12" s="111"/>
    </row>
    <row r="13" spans="1:12" x14ac:dyDescent="0.3">
      <c r="A13" s="111"/>
    </row>
    <row r="14" spans="1:12" x14ac:dyDescent="0.3">
      <c r="A14" s="111"/>
      <c r="B14" s="112" t="s">
        <v>2808</v>
      </c>
      <c r="C14" s="113"/>
      <c r="D14" s="117" t="s">
        <v>2807</v>
      </c>
      <c r="H14" s="112" t="s">
        <v>2806</v>
      </c>
      <c r="I14" s="114"/>
    </row>
    <row r="15" spans="1:12" x14ac:dyDescent="0.3">
      <c r="A15" s="111"/>
      <c r="E15" s="115"/>
      <c r="F15" s="115"/>
      <c r="I15" s="115"/>
      <c r="J15" s="115"/>
    </row>
    <row r="16" spans="1:12" x14ac:dyDescent="0.3">
      <c r="A16" s="111"/>
      <c r="C16" s="122" t="str">
        <f>'Drinking Water Tank'!C16</f>
        <v>ELBERT F. NUFABLE</v>
      </c>
      <c r="E16" s="149" t="str">
        <f>'Drinking Water Tank'!C16</f>
        <v>ELBERT F. NUFABLE</v>
      </c>
      <c r="F16" s="149"/>
      <c r="G16" s="149"/>
      <c r="I16" s="149" t="s">
        <v>3269</v>
      </c>
      <c r="J16" s="149"/>
      <c r="K16" s="149"/>
    </row>
    <row r="17" spans="1:11" x14ac:dyDescent="0.3">
      <c r="A17" s="111"/>
      <c r="C17" s="116" t="s">
        <v>3230</v>
      </c>
      <c r="E17" s="150" t="s">
        <v>2454</v>
      </c>
      <c r="F17" s="150"/>
      <c r="G17" s="150"/>
      <c r="I17" s="151" t="s">
        <v>2805</v>
      </c>
      <c r="J17" s="151"/>
      <c r="K17" s="151"/>
    </row>
    <row r="18" spans="1:11" x14ac:dyDescent="0.3">
      <c r="A18" s="111"/>
    </row>
    <row r="19" spans="1:11" x14ac:dyDescent="0.3">
      <c r="B19" s="23"/>
      <c r="C19" s="79"/>
    </row>
    <row r="20" spans="1:11" x14ac:dyDescent="0.3">
      <c r="B20" s="88"/>
      <c r="D20" s="79"/>
      <c r="E20" s="88"/>
      <c r="H20" s="87"/>
    </row>
    <row r="21" spans="1:11" x14ac:dyDescent="0.3">
      <c r="B21" s="79"/>
      <c r="D21" s="79"/>
      <c r="E21" s="79"/>
      <c r="G21" s="151"/>
      <c r="H21" s="151"/>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sheetPr>
  <dimension ref="A1:L55"/>
  <sheetViews>
    <sheetView topLeftCell="B7" workbookViewId="0">
      <selection activeCell="L10" sqref="L10"/>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280</v>
      </c>
      <c r="D3" s="148" t="s">
        <v>8</v>
      </c>
      <c r="E3" s="148"/>
      <c r="F3" s="3" t="s">
        <v>281</v>
      </c>
    </row>
    <row r="4" spans="1:12" ht="18" customHeight="1" x14ac:dyDescent="0.3">
      <c r="A4" s="147" t="s">
        <v>21</v>
      </c>
      <c r="B4" s="147"/>
      <c r="C4" s="17" t="s">
        <v>24</v>
      </c>
      <c r="D4" s="148" t="s">
        <v>9</v>
      </c>
      <c r="E4" s="148"/>
      <c r="F4" s="13"/>
    </row>
    <row r="5" spans="1:12" ht="18" customHeight="1" x14ac:dyDescent="0.3">
      <c r="A5" s="147" t="s">
        <v>22</v>
      </c>
      <c r="B5" s="147"/>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5.25" customHeight="1" x14ac:dyDescent="0.3">
      <c r="A8" s="9" t="s">
        <v>282</v>
      </c>
      <c r="B8" s="31" t="s">
        <v>29</v>
      </c>
      <c r="C8" s="31" t="s">
        <v>30</v>
      </c>
      <c r="D8" s="20" t="s">
        <v>87</v>
      </c>
      <c r="E8" s="7">
        <v>41662</v>
      </c>
      <c r="F8" s="7">
        <v>43949</v>
      </c>
      <c r="G8" s="13"/>
      <c r="H8" s="8">
        <f>DATE(YEAR(F8)+4,MONTH(F8),DAY(F8)-1)</f>
        <v>45409</v>
      </c>
      <c r="I8" s="11">
        <f t="shared" ref="I8:I47" ca="1" si="0">IF(ISBLANK(H8),"",H8-DATE(YEAR(NOW()),MONTH(NOW()),DAY(NOW())))</f>
        <v>732</v>
      </c>
      <c r="J8" s="9" t="str">
        <f t="shared" ref="J8:J47" ca="1" si="1">IF(I8="","",IF(I8&lt;0,"OVERDUE","NOT DUE"))</f>
        <v>NOT DUE</v>
      </c>
      <c r="K8" s="30" t="s">
        <v>125</v>
      </c>
      <c r="L8" s="10"/>
    </row>
    <row r="9" spans="1:12" x14ac:dyDescent="0.3">
      <c r="A9" s="9" t="s">
        <v>283</v>
      </c>
      <c r="B9" s="31" t="s">
        <v>31</v>
      </c>
      <c r="C9" s="31" t="s">
        <v>32</v>
      </c>
      <c r="D9" s="20" t="s">
        <v>88</v>
      </c>
      <c r="E9" s="7">
        <v>41662</v>
      </c>
      <c r="F9" s="7">
        <f>'No.5 Hatch Cover'!F9</f>
        <v>44674</v>
      </c>
      <c r="G9" s="13"/>
      <c r="H9" s="8">
        <f>DATE(YEAR(F9)+1,MONTH(F9),DAY(F9)-1)</f>
        <v>45038</v>
      </c>
      <c r="I9" s="11">
        <f t="shared" ca="1" si="0"/>
        <v>361</v>
      </c>
      <c r="J9" s="9" t="str">
        <f t="shared" ca="1" si="1"/>
        <v>NOT DUE</v>
      </c>
      <c r="K9" s="14"/>
      <c r="L9" s="10"/>
    </row>
    <row r="10" spans="1:12" ht="27.6" x14ac:dyDescent="0.3">
      <c r="A10" s="9" t="s">
        <v>284</v>
      </c>
      <c r="B10" s="31" t="s">
        <v>33</v>
      </c>
      <c r="C10" s="31" t="s">
        <v>34</v>
      </c>
      <c r="D10" s="20" t="s">
        <v>2</v>
      </c>
      <c r="E10" s="7">
        <v>41662</v>
      </c>
      <c r="F10" s="7">
        <f>'No.5 Hatch Cover'!F10</f>
        <v>44671</v>
      </c>
      <c r="G10" s="13"/>
      <c r="H10" s="8">
        <f>EDATE(F10-1,1)</f>
        <v>44700</v>
      </c>
      <c r="I10" s="11">
        <f t="shared" ca="1" si="0"/>
        <v>23</v>
      </c>
      <c r="J10" s="9" t="str">
        <f t="shared" ca="1" si="1"/>
        <v>NOT DUE</v>
      </c>
      <c r="K10" s="14"/>
      <c r="L10" s="109"/>
    </row>
    <row r="11" spans="1:12" ht="27.6" x14ac:dyDescent="0.3">
      <c r="A11" s="9" t="s">
        <v>285</v>
      </c>
      <c r="B11" s="31" t="s">
        <v>35</v>
      </c>
      <c r="C11" s="31" t="s">
        <v>36</v>
      </c>
      <c r="D11" s="20" t="s">
        <v>88</v>
      </c>
      <c r="E11" s="7">
        <v>41662</v>
      </c>
      <c r="F11" s="7">
        <f>'No.5 Hatch Cover'!F11</f>
        <v>44674</v>
      </c>
      <c r="G11" s="13"/>
      <c r="H11" s="8">
        <f t="shared" ref="H11:H30" si="2">DATE(YEAR(F11)+1,MONTH(F11),DAY(F11)-1)</f>
        <v>45038</v>
      </c>
      <c r="I11" s="11">
        <f t="shared" ca="1" si="0"/>
        <v>361</v>
      </c>
      <c r="J11" s="9" t="str">
        <f t="shared" ca="1" si="1"/>
        <v>NOT DUE</v>
      </c>
      <c r="K11" s="14"/>
      <c r="L11" s="10"/>
    </row>
    <row r="12" spans="1:12" ht="27.6" x14ac:dyDescent="0.3">
      <c r="A12" s="9" t="s">
        <v>286</v>
      </c>
      <c r="B12" s="31" t="s">
        <v>35</v>
      </c>
      <c r="C12" s="31" t="s">
        <v>37</v>
      </c>
      <c r="D12" s="20" t="s">
        <v>88</v>
      </c>
      <c r="E12" s="7">
        <v>41662</v>
      </c>
      <c r="F12" s="7">
        <f>'No.5 Hatch Cover'!F12</f>
        <v>44674</v>
      </c>
      <c r="G12" s="13"/>
      <c r="H12" s="8">
        <f t="shared" si="2"/>
        <v>45038</v>
      </c>
      <c r="I12" s="11">
        <f t="shared" ca="1" si="0"/>
        <v>361</v>
      </c>
      <c r="J12" s="9" t="str">
        <f t="shared" ca="1" si="1"/>
        <v>NOT DUE</v>
      </c>
      <c r="K12" s="14"/>
      <c r="L12" s="10"/>
    </row>
    <row r="13" spans="1:12" ht="27.6" x14ac:dyDescent="0.3">
      <c r="A13" s="9" t="s">
        <v>287</v>
      </c>
      <c r="B13" s="31" t="s">
        <v>38</v>
      </c>
      <c r="C13" s="31" t="s">
        <v>39</v>
      </c>
      <c r="D13" s="20" t="s">
        <v>88</v>
      </c>
      <c r="E13" s="7">
        <v>41662</v>
      </c>
      <c r="F13" s="7">
        <v>44486</v>
      </c>
      <c r="G13" s="13"/>
      <c r="H13" s="8">
        <f t="shared" si="2"/>
        <v>44850</v>
      </c>
      <c r="I13" s="11">
        <f t="shared" ca="1" si="0"/>
        <v>173</v>
      </c>
      <c r="J13" s="9" t="str">
        <f t="shared" ca="1" si="1"/>
        <v>NOT DUE</v>
      </c>
      <c r="K13" s="14"/>
      <c r="L13" s="10"/>
    </row>
    <row r="14" spans="1:12" ht="27.6" x14ac:dyDescent="0.3">
      <c r="A14" s="9" t="s">
        <v>288</v>
      </c>
      <c r="B14" s="31" t="s">
        <v>38</v>
      </c>
      <c r="C14" s="31" t="s">
        <v>40</v>
      </c>
      <c r="D14" s="20" t="s">
        <v>88</v>
      </c>
      <c r="E14" s="7">
        <v>41662</v>
      </c>
      <c r="F14" s="7">
        <v>44486</v>
      </c>
      <c r="G14" s="13"/>
      <c r="H14" s="8">
        <f t="shared" si="2"/>
        <v>44850</v>
      </c>
      <c r="I14" s="11">
        <f t="shared" ca="1" si="0"/>
        <v>173</v>
      </c>
      <c r="J14" s="9" t="str">
        <f t="shared" ca="1" si="1"/>
        <v>NOT DUE</v>
      </c>
      <c r="K14" s="14"/>
      <c r="L14" s="10"/>
    </row>
    <row r="15" spans="1:12" ht="41.4" x14ac:dyDescent="0.3">
      <c r="A15" s="9" t="s">
        <v>289</v>
      </c>
      <c r="B15" s="31" t="s">
        <v>41</v>
      </c>
      <c r="C15" s="31" t="s">
        <v>42</v>
      </c>
      <c r="D15" s="20" t="s">
        <v>88</v>
      </c>
      <c r="E15" s="7">
        <v>41662</v>
      </c>
      <c r="F15" s="7">
        <v>44486</v>
      </c>
      <c r="G15" s="13"/>
      <c r="H15" s="8">
        <f t="shared" si="2"/>
        <v>44850</v>
      </c>
      <c r="I15" s="11">
        <f t="shared" ca="1" si="0"/>
        <v>173</v>
      </c>
      <c r="J15" s="9" t="str">
        <f t="shared" ca="1" si="1"/>
        <v>NOT DUE</v>
      </c>
      <c r="K15" s="14"/>
      <c r="L15" s="10"/>
    </row>
    <row r="16" spans="1:12" ht="41.4" x14ac:dyDescent="0.3">
      <c r="A16" s="9" t="s">
        <v>290</v>
      </c>
      <c r="B16" s="31" t="s">
        <v>41</v>
      </c>
      <c r="C16" s="31" t="s">
        <v>40</v>
      </c>
      <c r="D16" s="20" t="s">
        <v>88</v>
      </c>
      <c r="E16" s="7">
        <v>41662</v>
      </c>
      <c r="F16" s="7">
        <v>44486</v>
      </c>
      <c r="G16" s="13"/>
      <c r="H16" s="8">
        <f t="shared" si="2"/>
        <v>44850</v>
      </c>
      <c r="I16" s="11">
        <f t="shared" ca="1" si="0"/>
        <v>173</v>
      </c>
      <c r="J16" s="9" t="str">
        <f t="shared" ca="1" si="1"/>
        <v>NOT DUE</v>
      </c>
      <c r="K16" s="14"/>
      <c r="L16" s="10"/>
    </row>
    <row r="17" spans="1:12" ht="15" customHeight="1" x14ac:dyDescent="0.3">
      <c r="A17" s="9" t="s">
        <v>291</v>
      </c>
      <c r="B17" s="31" t="s">
        <v>43</v>
      </c>
      <c r="C17" s="31" t="s">
        <v>44</v>
      </c>
      <c r="D17" s="20" t="s">
        <v>88</v>
      </c>
      <c r="E17" s="7">
        <v>41662</v>
      </c>
      <c r="F17" s="7">
        <f>'No.5 Hatch Cover'!F17</f>
        <v>44674</v>
      </c>
      <c r="G17" s="13"/>
      <c r="H17" s="8">
        <f t="shared" si="2"/>
        <v>45038</v>
      </c>
      <c r="I17" s="11">
        <f t="shared" ca="1" si="0"/>
        <v>361</v>
      </c>
      <c r="J17" s="9" t="str">
        <f t="shared" ca="1" si="1"/>
        <v>NOT DUE</v>
      </c>
      <c r="K17" s="14"/>
      <c r="L17" s="10"/>
    </row>
    <row r="18" spans="1:12" ht="27.6" x14ac:dyDescent="0.3">
      <c r="A18" s="9" t="s">
        <v>292</v>
      </c>
      <c r="B18" s="31" t="s">
        <v>45</v>
      </c>
      <c r="C18" s="31" t="s">
        <v>46</v>
      </c>
      <c r="D18" s="20" t="s">
        <v>88</v>
      </c>
      <c r="E18" s="7">
        <v>41662</v>
      </c>
      <c r="F18" s="7">
        <f>'No.5 Hatch Cover'!F18</f>
        <v>44674</v>
      </c>
      <c r="G18" s="13"/>
      <c r="H18" s="8">
        <f t="shared" si="2"/>
        <v>45038</v>
      </c>
      <c r="I18" s="11">
        <f t="shared" ca="1" si="0"/>
        <v>361</v>
      </c>
      <c r="J18" s="9" t="str">
        <f t="shared" ca="1" si="1"/>
        <v>NOT DUE</v>
      </c>
      <c r="K18" s="14"/>
      <c r="L18" s="10"/>
    </row>
    <row r="19" spans="1:12" ht="27.6" x14ac:dyDescent="0.3">
      <c r="A19" s="9" t="s">
        <v>293</v>
      </c>
      <c r="B19" s="31" t="s">
        <v>47</v>
      </c>
      <c r="C19" s="31" t="s">
        <v>48</v>
      </c>
      <c r="D19" s="20" t="s">
        <v>88</v>
      </c>
      <c r="E19" s="7">
        <v>41662</v>
      </c>
      <c r="F19" s="7">
        <f>'No.5 Hatch Cover'!F19</f>
        <v>44674</v>
      </c>
      <c r="G19" s="13"/>
      <c r="H19" s="8">
        <f t="shared" si="2"/>
        <v>45038</v>
      </c>
      <c r="I19" s="11">
        <f t="shared" ca="1" si="0"/>
        <v>361</v>
      </c>
      <c r="J19" s="9" t="str">
        <f t="shared" ca="1" si="1"/>
        <v>NOT DUE</v>
      </c>
      <c r="K19" s="14"/>
      <c r="L19" s="10"/>
    </row>
    <row r="20" spans="1:12" x14ac:dyDescent="0.3">
      <c r="A20" s="9" t="s">
        <v>294</v>
      </c>
      <c r="B20" s="31" t="s">
        <v>49</v>
      </c>
      <c r="C20" s="31" t="s">
        <v>50</v>
      </c>
      <c r="D20" s="20" t="s">
        <v>88</v>
      </c>
      <c r="E20" s="7">
        <v>41662</v>
      </c>
      <c r="F20" s="7">
        <f>'No.5 Hatch Cover'!F20</f>
        <v>44674</v>
      </c>
      <c r="G20" s="13"/>
      <c r="H20" s="8">
        <f t="shared" si="2"/>
        <v>45038</v>
      </c>
      <c r="I20" s="11">
        <f t="shared" ca="1" si="0"/>
        <v>361</v>
      </c>
      <c r="J20" s="9" t="str">
        <f t="shared" ca="1" si="1"/>
        <v>NOT DUE</v>
      </c>
      <c r="K20" s="14"/>
      <c r="L20" s="10"/>
    </row>
    <row r="21" spans="1:12" x14ac:dyDescent="0.3">
      <c r="A21" s="9" t="s">
        <v>295</v>
      </c>
      <c r="B21" s="31" t="s">
        <v>51</v>
      </c>
      <c r="C21" s="31" t="s">
        <v>52</v>
      </c>
      <c r="D21" s="20" t="s">
        <v>88</v>
      </c>
      <c r="E21" s="7">
        <v>41662</v>
      </c>
      <c r="F21" s="7">
        <f>'No.5 Hatch Cover'!F21</f>
        <v>44674</v>
      </c>
      <c r="G21" s="13"/>
      <c r="H21" s="8">
        <f t="shared" si="2"/>
        <v>45038</v>
      </c>
      <c r="I21" s="11">
        <f t="shared" ca="1" si="0"/>
        <v>361</v>
      </c>
      <c r="J21" s="9" t="str">
        <f t="shared" ca="1" si="1"/>
        <v>NOT DUE</v>
      </c>
      <c r="K21" s="14"/>
      <c r="L21" s="10"/>
    </row>
    <row r="22" spans="1:12" ht="27.6" x14ac:dyDescent="0.3">
      <c r="A22" s="9" t="s">
        <v>296</v>
      </c>
      <c r="B22" s="31" t="s">
        <v>53</v>
      </c>
      <c r="C22" s="31" t="s">
        <v>54</v>
      </c>
      <c r="D22" s="20" t="s">
        <v>88</v>
      </c>
      <c r="E22" s="7">
        <v>41662</v>
      </c>
      <c r="F22" s="7">
        <f>'No.5 Hatch Cover'!F22</f>
        <v>44674</v>
      </c>
      <c r="G22" s="13"/>
      <c r="H22" s="8">
        <f t="shared" si="2"/>
        <v>45038</v>
      </c>
      <c r="I22" s="11">
        <f t="shared" ca="1" si="0"/>
        <v>361</v>
      </c>
      <c r="J22" s="9" t="str">
        <f t="shared" ca="1" si="1"/>
        <v>NOT DUE</v>
      </c>
      <c r="K22" s="14"/>
      <c r="L22" s="10"/>
    </row>
    <row r="23" spans="1:12" ht="15" customHeight="1" x14ac:dyDescent="0.3">
      <c r="A23" s="9" t="s">
        <v>297</v>
      </c>
      <c r="B23" s="31" t="s">
        <v>55</v>
      </c>
      <c r="C23" s="31" t="s">
        <v>56</v>
      </c>
      <c r="D23" s="20" t="s">
        <v>88</v>
      </c>
      <c r="E23" s="7">
        <v>41662</v>
      </c>
      <c r="F23" s="7">
        <f>'No.5 Hatch Cover'!F23</f>
        <v>44674</v>
      </c>
      <c r="G23" s="13"/>
      <c r="H23" s="8">
        <f t="shared" si="2"/>
        <v>45038</v>
      </c>
      <c r="I23" s="11">
        <f t="shared" ca="1" si="0"/>
        <v>361</v>
      </c>
      <c r="J23" s="9" t="str">
        <f t="shared" ca="1" si="1"/>
        <v>NOT DUE</v>
      </c>
      <c r="K23" s="14"/>
      <c r="L23" s="10"/>
    </row>
    <row r="24" spans="1:12" x14ac:dyDescent="0.3">
      <c r="A24" s="9" t="s">
        <v>298</v>
      </c>
      <c r="B24" s="31" t="s">
        <v>51</v>
      </c>
      <c r="C24" s="31" t="s">
        <v>57</v>
      </c>
      <c r="D24" s="20" t="s">
        <v>88</v>
      </c>
      <c r="E24" s="7">
        <v>41662</v>
      </c>
      <c r="F24" s="7">
        <f>'No.5 Hatch Cover'!F24</f>
        <v>44674</v>
      </c>
      <c r="G24" s="13"/>
      <c r="H24" s="8">
        <f t="shared" si="2"/>
        <v>45038</v>
      </c>
      <c r="I24" s="11">
        <f t="shared" ca="1" si="0"/>
        <v>361</v>
      </c>
      <c r="J24" s="9" t="str">
        <f t="shared" ca="1" si="1"/>
        <v>NOT DUE</v>
      </c>
      <c r="K24" s="14"/>
      <c r="L24" s="10"/>
    </row>
    <row r="25" spans="1:12" x14ac:dyDescent="0.3">
      <c r="A25" s="9" t="s">
        <v>299</v>
      </c>
      <c r="B25" s="31" t="s">
        <v>58</v>
      </c>
      <c r="C25" s="31" t="s">
        <v>59</v>
      </c>
      <c r="D25" s="20" t="s">
        <v>88</v>
      </c>
      <c r="E25" s="7">
        <v>41662</v>
      </c>
      <c r="F25" s="7">
        <f>'No.5 Hatch Cover'!F25</f>
        <v>44674</v>
      </c>
      <c r="G25" s="13"/>
      <c r="H25" s="8">
        <f t="shared" si="2"/>
        <v>45038</v>
      </c>
      <c r="I25" s="11">
        <f t="shared" ca="1" si="0"/>
        <v>361</v>
      </c>
      <c r="J25" s="9" t="str">
        <f t="shared" ca="1" si="1"/>
        <v>NOT DUE</v>
      </c>
      <c r="K25" s="14"/>
      <c r="L25" s="10"/>
    </row>
    <row r="26" spans="1:12" ht="27.6" x14ac:dyDescent="0.3">
      <c r="A26" s="9" t="s">
        <v>300</v>
      </c>
      <c r="B26" s="31" t="s">
        <v>60</v>
      </c>
      <c r="C26" s="31" t="s">
        <v>61</v>
      </c>
      <c r="D26" s="20" t="s">
        <v>88</v>
      </c>
      <c r="E26" s="7">
        <v>41662</v>
      </c>
      <c r="F26" s="7">
        <f>'No.5 Hatch Cover'!F26</f>
        <v>44674</v>
      </c>
      <c r="G26" s="13"/>
      <c r="H26" s="8">
        <f t="shared" si="2"/>
        <v>45038</v>
      </c>
      <c r="I26" s="11">
        <f t="shared" ca="1" si="0"/>
        <v>361</v>
      </c>
      <c r="J26" s="9" t="str">
        <f t="shared" ca="1" si="1"/>
        <v>NOT DUE</v>
      </c>
      <c r="K26" s="14"/>
      <c r="L26" s="10"/>
    </row>
    <row r="27" spans="1:12" ht="27.6" x14ac:dyDescent="0.3">
      <c r="A27" s="9" t="s">
        <v>301</v>
      </c>
      <c r="B27" s="31" t="s">
        <v>62</v>
      </c>
      <c r="C27" s="31" t="s">
        <v>37</v>
      </c>
      <c r="D27" s="20" t="s">
        <v>88</v>
      </c>
      <c r="E27" s="7">
        <v>41662</v>
      </c>
      <c r="F27" s="7">
        <f>'No.5 Hatch Cover'!F27</f>
        <v>44674</v>
      </c>
      <c r="G27" s="13"/>
      <c r="H27" s="8">
        <f t="shared" si="2"/>
        <v>45038</v>
      </c>
      <c r="I27" s="11">
        <f t="shared" ca="1" si="0"/>
        <v>361</v>
      </c>
      <c r="J27" s="9" t="str">
        <f t="shared" ca="1" si="1"/>
        <v>NOT DUE</v>
      </c>
      <c r="K27" s="14"/>
      <c r="L27" s="10"/>
    </row>
    <row r="28" spans="1:12" ht="27.6" x14ac:dyDescent="0.3">
      <c r="A28" s="9" t="s">
        <v>302</v>
      </c>
      <c r="B28" s="31" t="s">
        <v>62</v>
      </c>
      <c r="C28" s="31" t="s">
        <v>63</v>
      </c>
      <c r="D28" s="20" t="s">
        <v>88</v>
      </c>
      <c r="E28" s="7">
        <v>41662</v>
      </c>
      <c r="F28" s="7">
        <f>'No.5 Hatch Cover'!F28</f>
        <v>44674</v>
      </c>
      <c r="G28" s="13"/>
      <c r="H28" s="8">
        <f t="shared" si="2"/>
        <v>45038</v>
      </c>
      <c r="I28" s="11">
        <f t="shared" ca="1" si="0"/>
        <v>361</v>
      </c>
      <c r="J28" s="9" t="str">
        <f t="shared" ca="1" si="1"/>
        <v>NOT DUE</v>
      </c>
      <c r="K28" s="14"/>
      <c r="L28" s="10"/>
    </row>
    <row r="29" spans="1:12" x14ac:dyDescent="0.3">
      <c r="A29" s="9" t="s">
        <v>303</v>
      </c>
      <c r="B29" s="31" t="s">
        <v>64</v>
      </c>
      <c r="C29" s="31" t="s">
        <v>65</v>
      </c>
      <c r="D29" s="20" t="s">
        <v>88</v>
      </c>
      <c r="E29" s="7">
        <v>41662</v>
      </c>
      <c r="F29" s="7">
        <f>'No.5 Hatch Cover'!F29</f>
        <v>44674</v>
      </c>
      <c r="G29" s="13"/>
      <c r="H29" s="8">
        <f t="shared" si="2"/>
        <v>45038</v>
      </c>
      <c r="I29" s="11">
        <f t="shared" ca="1" si="0"/>
        <v>361</v>
      </c>
      <c r="J29" s="9" t="str">
        <f t="shared" ca="1" si="1"/>
        <v>NOT DUE</v>
      </c>
      <c r="K29" s="14"/>
      <c r="L29" s="10"/>
    </row>
    <row r="30" spans="1:12" ht="27.6" x14ac:dyDescent="0.3">
      <c r="A30" s="9" t="s">
        <v>304</v>
      </c>
      <c r="B30" s="31" t="s">
        <v>64</v>
      </c>
      <c r="C30" s="31" t="s">
        <v>66</v>
      </c>
      <c r="D30" s="20" t="s">
        <v>88</v>
      </c>
      <c r="E30" s="7">
        <v>41662</v>
      </c>
      <c r="F30" s="7">
        <f>'No.5 Hatch Cover'!F30</f>
        <v>44674</v>
      </c>
      <c r="G30" s="13"/>
      <c r="H30" s="8">
        <f t="shared" si="2"/>
        <v>45038</v>
      </c>
      <c r="I30" s="11">
        <f t="shared" ca="1" si="0"/>
        <v>361</v>
      </c>
      <c r="J30" s="9" t="str">
        <f t="shared" ca="1" si="1"/>
        <v>NOT DUE</v>
      </c>
      <c r="K30" s="14"/>
      <c r="L30" s="10"/>
    </row>
    <row r="31" spans="1:12" ht="27.6" x14ac:dyDescent="0.3">
      <c r="A31" s="9" t="s">
        <v>305</v>
      </c>
      <c r="B31" s="31" t="s">
        <v>64</v>
      </c>
      <c r="C31" s="31" t="s">
        <v>3161</v>
      </c>
      <c r="D31" s="20" t="s">
        <v>1</v>
      </c>
      <c r="E31" s="7">
        <v>41565</v>
      </c>
      <c r="F31" s="105">
        <f>'No.5 Hatch Cover'!F31</f>
        <v>44674</v>
      </c>
      <c r="G31" s="13"/>
      <c r="H31" s="8">
        <f>DATE(YEAR(F31),MONTH(F31)+6,DAY(F31)-1)</f>
        <v>44856</v>
      </c>
      <c r="I31" s="11">
        <f t="shared" ca="1" si="0"/>
        <v>179</v>
      </c>
      <c r="J31" s="9" t="str">
        <f t="shared" ca="1" si="1"/>
        <v>NOT DUE</v>
      </c>
      <c r="K31" s="14"/>
      <c r="L31" s="10"/>
    </row>
    <row r="32" spans="1:12" x14ac:dyDescent="0.3">
      <c r="A32" s="9" t="s">
        <v>306</v>
      </c>
      <c r="B32" s="31" t="s">
        <v>31</v>
      </c>
      <c r="C32" s="31" t="s">
        <v>67</v>
      </c>
      <c r="D32" s="20" t="s">
        <v>88</v>
      </c>
      <c r="E32" s="7">
        <v>41662</v>
      </c>
      <c r="F32" s="7">
        <f>'No.5 Hatch Cover'!F32</f>
        <v>44674</v>
      </c>
      <c r="G32" s="13"/>
      <c r="H32" s="8">
        <f t="shared" ref="H32:H44" si="3">DATE(YEAR(F32)+1,MONTH(F32),DAY(F32)-1)</f>
        <v>45038</v>
      </c>
      <c r="I32" s="11">
        <f t="shared" ca="1" si="0"/>
        <v>361</v>
      </c>
      <c r="J32" s="9" t="str">
        <f t="shared" ca="1" si="1"/>
        <v>NOT DUE</v>
      </c>
      <c r="K32" s="14"/>
      <c r="L32" s="10"/>
    </row>
    <row r="33" spans="1:12" x14ac:dyDescent="0.3">
      <c r="A33" s="9" t="s">
        <v>307</v>
      </c>
      <c r="B33" s="31" t="s">
        <v>31</v>
      </c>
      <c r="C33" s="31" t="s">
        <v>68</v>
      </c>
      <c r="D33" s="20" t="s">
        <v>88</v>
      </c>
      <c r="E33" s="7">
        <v>41662</v>
      </c>
      <c r="F33" s="7">
        <f>'No.5 Hatch Cover'!F33</f>
        <v>44674</v>
      </c>
      <c r="G33" s="13"/>
      <c r="H33" s="8">
        <f t="shared" si="3"/>
        <v>45038</v>
      </c>
      <c r="I33" s="11">
        <f t="shared" ca="1" si="0"/>
        <v>361</v>
      </c>
      <c r="J33" s="9" t="str">
        <f t="shared" ca="1" si="1"/>
        <v>NOT DUE</v>
      </c>
      <c r="K33" s="14"/>
      <c r="L33" s="10"/>
    </row>
    <row r="34" spans="1:12" ht="27.6" x14ac:dyDescent="0.3">
      <c r="A34" s="9" t="s">
        <v>308</v>
      </c>
      <c r="B34" s="31" t="s">
        <v>69</v>
      </c>
      <c r="C34" s="31" t="s">
        <v>70</v>
      </c>
      <c r="D34" s="20" t="s">
        <v>88</v>
      </c>
      <c r="E34" s="7">
        <v>41662</v>
      </c>
      <c r="F34" s="7">
        <f>'No.5 Hatch Cover'!F34</f>
        <v>44674</v>
      </c>
      <c r="G34" s="13"/>
      <c r="H34" s="8">
        <f t="shared" si="3"/>
        <v>45038</v>
      </c>
      <c r="I34" s="11">
        <f t="shared" ca="1" si="0"/>
        <v>361</v>
      </c>
      <c r="J34" s="9" t="str">
        <f t="shared" ca="1" si="1"/>
        <v>NOT DUE</v>
      </c>
      <c r="K34" s="14"/>
      <c r="L34" s="10"/>
    </row>
    <row r="35" spans="1:12" x14ac:dyDescent="0.3">
      <c r="A35" s="9" t="s">
        <v>309</v>
      </c>
      <c r="B35" s="31" t="s">
        <v>69</v>
      </c>
      <c r="C35" s="31" t="s">
        <v>71</v>
      </c>
      <c r="D35" s="20" t="s">
        <v>88</v>
      </c>
      <c r="E35" s="7">
        <v>41662</v>
      </c>
      <c r="F35" s="7">
        <f>'No.5 Hatch Cover'!F35</f>
        <v>44674</v>
      </c>
      <c r="G35" s="13"/>
      <c r="H35" s="8">
        <f t="shared" si="3"/>
        <v>45038</v>
      </c>
      <c r="I35" s="11">
        <f t="shared" ca="1" si="0"/>
        <v>361</v>
      </c>
      <c r="J35" s="9" t="str">
        <f t="shared" ca="1" si="1"/>
        <v>NOT DUE</v>
      </c>
      <c r="K35" s="14"/>
      <c r="L35" s="10"/>
    </row>
    <row r="36" spans="1:12" x14ac:dyDescent="0.3">
      <c r="A36" s="9" t="s">
        <v>310</v>
      </c>
      <c r="B36" s="31" t="s">
        <v>72</v>
      </c>
      <c r="C36" s="31" t="s">
        <v>73</v>
      </c>
      <c r="D36" s="20" t="s">
        <v>88</v>
      </c>
      <c r="E36" s="7">
        <v>41662</v>
      </c>
      <c r="F36" s="7">
        <f>'No.4 Hatch Cover'!F36</f>
        <v>44674</v>
      </c>
      <c r="G36" s="13"/>
      <c r="H36" s="8">
        <f t="shared" si="3"/>
        <v>45038</v>
      </c>
      <c r="I36" s="11">
        <f t="shared" ca="1" si="0"/>
        <v>361</v>
      </c>
      <c r="J36" s="9" t="str">
        <f t="shared" ca="1" si="1"/>
        <v>NOT DUE</v>
      </c>
      <c r="K36" s="14"/>
      <c r="L36" s="10"/>
    </row>
    <row r="37" spans="1:12" x14ac:dyDescent="0.3">
      <c r="A37" s="9" t="s">
        <v>311</v>
      </c>
      <c r="B37" s="31" t="s">
        <v>72</v>
      </c>
      <c r="C37" s="31" t="s">
        <v>74</v>
      </c>
      <c r="D37" s="20" t="s">
        <v>88</v>
      </c>
      <c r="E37" s="7">
        <v>41662</v>
      </c>
      <c r="F37" s="7">
        <f>'No.4 Hatch Cover'!F37</f>
        <v>44674</v>
      </c>
      <c r="G37" s="13"/>
      <c r="H37" s="8">
        <f t="shared" si="3"/>
        <v>45038</v>
      </c>
      <c r="I37" s="11">
        <f t="shared" ca="1" si="0"/>
        <v>361</v>
      </c>
      <c r="J37" s="9" t="str">
        <f t="shared" ca="1" si="1"/>
        <v>NOT DUE</v>
      </c>
      <c r="K37" s="14"/>
      <c r="L37" s="10"/>
    </row>
    <row r="38" spans="1:12" ht="41.4" x14ac:dyDescent="0.3">
      <c r="A38" s="9" t="s">
        <v>312</v>
      </c>
      <c r="B38" s="31" t="s">
        <v>75</v>
      </c>
      <c r="C38" s="31" t="s">
        <v>76</v>
      </c>
      <c r="D38" s="20" t="s">
        <v>88</v>
      </c>
      <c r="E38" s="7">
        <v>41662</v>
      </c>
      <c r="F38" s="7">
        <f>'No.4 Hatch Cover'!F38</f>
        <v>44674</v>
      </c>
      <c r="G38" s="13"/>
      <c r="H38" s="8">
        <f t="shared" si="3"/>
        <v>45038</v>
      </c>
      <c r="I38" s="11">
        <f t="shared" ca="1" si="0"/>
        <v>361</v>
      </c>
      <c r="J38" s="9" t="str">
        <f t="shared" ca="1" si="1"/>
        <v>NOT DUE</v>
      </c>
      <c r="K38" s="14"/>
      <c r="L38" s="10"/>
    </row>
    <row r="39" spans="1:12" ht="27.6" x14ac:dyDescent="0.3">
      <c r="A39" s="9" t="s">
        <v>313</v>
      </c>
      <c r="B39" s="31" t="s">
        <v>77</v>
      </c>
      <c r="C39" s="31" t="s">
        <v>78</v>
      </c>
      <c r="D39" s="20" t="s">
        <v>88</v>
      </c>
      <c r="E39" s="7">
        <v>41662</v>
      </c>
      <c r="F39" s="7">
        <f>'No.4 Hatch Cover'!F39</f>
        <v>44674</v>
      </c>
      <c r="G39" s="13"/>
      <c r="H39" s="8">
        <f t="shared" si="3"/>
        <v>45038</v>
      </c>
      <c r="I39" s="11">
        <f t="shared" ca="1" si="0"/>
        <v>361</v>
      </c>
      <c r="J39" s="9" t="str">
        <f t="shared" ca="1" si="1"/>
        <v>NOT DUE</v>
      </c>
      <c r="K39" s="14"/>
      <c r="L39" s="10"/>
    </row>
    <row r="40" spans="1:12" ht="41.4" x14ac:dyDescent="0.3">
      <c r="A40" s="9" t="s">
        <v>314</v>
      </c>
      <c r="B40" s="31" t="s">
        <v>79</v>
      </c>
      <c r="C40" s="31" t="s">
        <v>80</v>
      </c>
      <c r="D40" s="20" t="s">
        <v>88</v>
      </c>
      <c r="E40" s="7">
        <v>41662</v>
      </c>
      <c r="F40" s="7">
        <v>44457</v>
      </c>
      <c r="G40" s="13"/>
      <c r="H40" s="8">
        <f t="shared" si="3"/>
        <v>44821</v>
      </c>
      <c r="I40" s="11">
        <f t="shared" ca="1" si="0"/>
        <v>144</v>
      </c>
      <c r="J40" s="9" t="str">
        <f t="shared" ca="1" si="1"/>
        <v>NOT DUE</v>
      </c>
      <c r="K40" s="14"/>
      <c r="L40" s="10"/>
    </row>
    <row r="41" spans="1:12" ht="41.4" x14ac:dyDescent="0.3">
      <c r="A41" s="9" t="s">
        <v>315</v>
      </c>
      <c r="B41" s="31" t="s">
        <v>79</v>
      </c>
      <c r="C41" s="31" t="s">
        <v>81</v>
      </c>
      <c r="D41" s="20" t="s">
        <v>88</v>
      </c>
      <c r="E41" s="7">
        <v>41662</v>
      </c>
      <c r="F41" s="7">
        <v>44457</v>
      </c>
      <c r="G41" s="13"/>
      <c r="H41" s="8">
        <f t="shared" si="3"/>
        <v>44821</v>
      </c>
      <c r="I41" s="11">
        <f t="shared" ca="1" si="0"/>
        <v>144</v>
      </c>
      <c r="J41" s="9" t="str">
        <f t="shared" ca="1" si="1"/>
        <v>NOT DUE</v>
      </c>
      <c r="K41" s="14"/>
      <c r="L41" s="10"/>
    </row>
    <row r="42" spans="1:12" ht="27.6" x14ac:dyDescent="0.3">
      <c r="A42" s="9" t="s">
        <v>316</v>
      </c>
      <c r="B42" s="31" t="s">
        <v>82</v>
      </c>
      <c r="C42" s="31" t="s">
        <v>80</v>
      </c>
      <c r="D42" s="20" t="s">
        <v>88</v>
      </c>
      <c r="E42" s="7">
        <v>41662</v>
      </c>
      <c r="F42" s="7">
        <v>44457</v>
      </c>
      <c r="G42" s="13"/>
      <c r="H42" s="8">
        <f t="shared" si="3"/>
        <v>44821</v>
      </c>
      <c r="I42" s="11">
        <f t="shared" ca="1" si="0"/>
        <v>144</v>
      </c>
      <c r="J42" s="9" t="str">
        <f t="shared" ca="1" si="1"/>
        <v>NOT DUE</v>
      </c>
      <c r="K42" s="14"/>
      <c r="L42" s="10"/>
    </row>
    <row r="43" spans="1:12" ht="27.6" x14ac:dyDescent="0.3">
      <c r="A43" s="9" t="s">
        <v>317</v>
      </c>
      <c r="B43" s="31" t="s">
        <v>83</v>
      </c>
      <c r="C43" s="31" t="s">
        <v>84</v>
      </c>
      <c r="D43" s="20" t="s">
        <v>88</v>
      </c>
      <c r="E43" s="7">
        <v>41662</v>
      </c>
      <c r="F43" s="7">
        <f>'No.5 Hatch Cover'!F43</f>
        <v>44674</v>
      </c>
      <c r="G43" s="13"/>
      <c r="H43" s="8">
        <f t="shared" si="3"/>
        <v>45038</v>
      </c>
      <c r="I43" s="11">
        <f t="shared" ca="1" si="0"/>
        <v>361</v>
      </c>
      <c r="J43" s="9" t="str">
        <f t="shared" ca="1" si="1"/>
        <v>NOT DUE</v>
      </c>
      <c r="K43" s="14"/>
      <c r="L43" s="10"/>
    </row>
    <row r="44" spans="1:12" ht="27.6" x14ac:dyDescent="0.3">
      <c r="A44" s="9" t="s">
        <v>3179</v>
      </c>
      <c r="B44" s="31" t="s">
        <v>85</v>
      </c>
      <c r="C44" s="31" t="s">
        <v>86</v>
      </c>
      <c r="D44" s="20" t="s">
        <v>88</v>
      </c>
      <c r="E44" s="7">
        <v>41662</v>
      </c>
      <c r="F44" s="7">
        <f>'No.5 Hatch Cover'!F44</f>
        <v>44674</v>
      </c>
      <c r="G44" s="13"/>
      <c r="H44" s="8">
        <f t="shared" si="3"/>
        <v>45038</v>
      </c>
      <c r="I44" s="11">
        <f t="shared" ca="1" si="0"/>
        <v>361</v>
      </c>
      <c r="J44" s="9" t="str">
        <f t="shared" ca="1" si="1"/>
        <v>NOT DUE</v>
      </c>
      <c r="K44" s="14"/>
      <c r="L44" s="10"/>
    </row>
    <row r="45" spans="1:12" x14ac:dyDescent="0.3">
      <c r="A45" s="9" t="s">
        <v>3180</v>
      </c>
      <c r="B45" s="31" t="s">
        <v>2292</v>
      </c>
      <c r="C45" s="59" t="s">
        <v>2293</v>
      </c>
      <c r="D45" s="61" t="s">
        <v>593</v>
      </c>
      <c r="E45" s="7">
        <v>41565</v>
      </c>
      <c r="F45" s="7">
        <f>'No.5 Hatch Cover'!F45</f>
        <v>44674</v>
      </c>
      <c r="G45" s="13"/>
      <c r="H45" s="8">
        <f>DATE(YEAR(F45),MONTH(F45),DAY(F45)+7)</f>
        <v>44681</v>
      </c>
      <c r="I45" s="11">
        <f t="shared" ca="1" si="0"/>
        <v>4</v>
      </c>
      <c r="J45" s="9" t="str">
        <f t="shared" ca="1" si="1"/>
        <v>NOT DUE</v>
      </c>
      <c r="K45" s="29"/>
      <c r="L45" s="62"/>
    </row>
    <row r="46" spans="1:12" x14ac:dyDescent="0.3">
      <c r="A46" s="9" t="s">
        <v>3181</v>
      </c>
      <c r="B46" s="31" t="s">
        <v>2295</v>
      </c>
      <c r="C46" s="59" t="s">
        <v>2296</v>
      </c>
      <c r="D46" s="61" t="s">
        <v>593</v>
      </c>
      <c r="E46" s="7">
        <v>41565</v>
      </c>
      <c r="F46" s="7">
        <f>F45</f>
        <v>44674</v>
      </c>
      <c r="G46" s="13"/>
      <c r="H46" s="8">
        <f>DATE(YEAR(F46),MONTH(F46),DAY(F46)+7)</f>
        <v>44681</v>
      </c>
      <c r="I46" s="11">
        <f t="shared" ca="1" si="0"/>
        <v>4</v>
      </c>
      <c r="J46" s="9" t="str">
        <f t="shared" ca="1" si="1"/>
        <v>NOT DUE</v>
      </c>
      <c r="K46" s="29"/>
      <c r="L46" s="29"/>
    </row>
    <row r="47" spans="1:12" ht="27.6" x14ac:dyDescent="0.3">
      <c r="A47" s="9" t="s">
        <v>3182</v>
      </c>
      <c r="B47" s="31" t="s">
        <v>2298</v>
      </c>
      <c r="C47" s="59" t="s">
        <v>2296</v>
      </c>
      <c r="D47" s="61" t="s">
        <v>593</v>
      </c>
      <c r="E47" s="7">
        <v>41565</v>
      </c>
      <c r="F47" s="7">
        <f>F46</f>
        <v>44674</v>
      </c>
      <c r="G47" s="13"/>
      <c r="H47" s="8">
        <f>DATE(YEAR(F47),MONTH(F47),DAY(F47)+7)</f>
        <v>44681</v>
      </c>
      <c r="I47" s="11">
        <f t="shared" ca="1" si="0"/>
        <v>4</v>
      </c>
      <c r="J47" s="9" t="str">
        <f t="shared" ca="1" si="1"/>
        <v>NOT DUE</v>
      </c>
      <c r="K47" s="29"/>
      <c r="L47" s="29"/>
    </row>
    <row r="48" spans="1:12" x14ac:dyDescent="0.3">
      <c r="A48" s="111"/>
    </row>
    <row r="49" spans="1:11" x14ac:dyDescent="0.3">
      <c r="A49" s="111"/>
    </row>
    <row r="50" spans="1:11" x14ac:dyDescent="0.3">
      <c r="A50" s="111"/>
    </row>
    <row r="51" spans="1:11" x14ac:dyDescent="0.3">
      <c r="A51" s="111"/>
      <c r="B51" s="112" t="s">
        <v>2808</v>
      </c>
      <c r="C51" s="113"/>
      <c r="D51" s="117" t="s">
        <v>2807</v>
      </c>
      <c r="H51" s="112" t="s">
        <v>2806</v>
      </c>
      <c r="I51" s="114"/>
    </row>
    <row r="52" spans="1:11" x14ac:dyDescent="0.3">
      <c r="A52" s="111"/>
      <c r="E52" s="115"/>
      <c r="F52" s="115"/>
      <c r="I52" s="115"/>
      <c r="J52" s="115"/>
    </row>
    <row r="53" spans="1:11" x14ac:dyDescent="0.3">
      <c r="A53" s="111"/>
      <c r="C53" s="122" t="str">
        <f>'No.5 Hatch Cover'!C53</f>
        <v>ELBERT F. NUFABLE</v>
      </c>
      <c r="E53" s="149" t="str">
        <f>C53</f>
        <v>ELBERT F. NUFABLE</v>
      </c>
      <c r="F53" s="149"/>
      <c r="G53" s="149"/>
      <c r="I53" s="149" t="s">
        <v>3269</v>
      </c>
      <c r="J53" s="149"/>
      <c r="K53" s="149"/>
    </row>
    <row r="54" spans="1:11" x14ac:dyDescent="0.3">
      <c r="A54" s="111"/>
      <c r="C54" s="116" t="s">
        <v>3230</v>
      </c>
      <c r="E54" s="150" t="s">
        <v>2454</v>
      </c>
      <c r="F54" s="150"/>
      <c r="G54" s="150"/>
      <c r="I54" s="151" t="s">
        <v>2805</v>
      </c>
      <c r="J54" s="151"/>
      <c r="K54" s="151"/>
    </row>
    <row r="55" spans="1:11" x14ac:dyDescent="0.3">
      <c r="A55" s="111"/>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37" priority="3" operator="equal">
      <formula>"overdue"</formula>
    </cfRule>
  </conditionalFormatting>
  <conditionalFormatting sqref="J45:J47">
    <cfRule type="cellIs" dxfId="236" priority="2" operator="equal">
      <formula>"overdue"</formula>
    </cfRule>
  </conditionalFormatting>
  <conditionalFormatting sqref="J31">
    <cfRule type="cellIs" dxfId="235"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00B0F0"/>
  </sheetPr>
  <dimension ref="A1:L20"/>
  <sheetViews>
    <sheetView workbookViewId="0">
      <selection activeCell="L8" sqref="L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2774</v>
      </c>
      <c r="D3" s="148" t="s">
        <v>8</v>
      </c>
      <c r="E3" s="148"/>
      <c r="F3" s="3" t="s">
        <v>2830</v>
      </c>
    </row>
    <row r="4" spans="1:12" ht="18" customHeight="1" x14ac:dyDescent="0.3">
      <c r="A4" s="147" t="s">
        <v>21</v>
      </c>
      <c r="B4" s="147"/>
      <c r="C4" s="17"/>
      <c r="D4" s="148" t="s">
        <v>9</v>
      </c>
      <c r="E4" s="148"/>
      <c r="F4" s="13"/>
    </row>
    <row r="5" spans="1:12" ht="18" customHeight="1" x14ac:dyDescent="0.3">
      <c r="A5" s="147" t="s">
        <v>22</v>
      </c>
      <c r="B5" s="147"/>
      <c r="C5" s="18"/>
      <c r="D5" s="24"/>
      <c r="E5" s="84"/>
      <c r="F5" s="69"/>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2829</v>
      </c>
      <c r="B8" s="31" t="s">
        <v>2821</v>
      </c>
      <c r="C8" s="31" t="s">
        <v>2828</v>
      </c>
      <c r="D8" s="20" t="s">
        <v>1675</v>
      </c>
      <c r="E8" s="105">
        <v>41662</v>
      </c>
      <c r="F8" s="7">
        <v>44674</v>
      </c>
      <c r="G8" s="13"/>
      <c r="H8" s="8">
        <f>EDATE(F8-1,1)</f>
        <v>44703</v>
      </c>
      <c r="I8" s="11">
        <f ca="1">IF(ISBLANK(H8),"",H8-DATE(YEAR(NOW()),MONTH(NOW()),DAY(NOW())))</f>
        <v>26</v>
      </c>
      <c r="J8" s="9" t="str">
        <f ca="1">IF(I8="","",IF(I8&lt;0,"OVERDUE","NOT DUE"))</f>
        <v>NOT DUE</v>
      </c>
      <c r="K8" s="31"/>
      <c r="L8" s="110"/>
    </row>
    <row r="9" spans="1:12" x14ac:dyDescent="0.3">
      <c r="A9" s="9" t="s">
        <v>2827</v>
      </c>
      <c r="B9" s="31" t="s">
        <v>2826</v>
      </c>
      <c r="C9" s="31" t="s">
        <v>2825</v>
      </c>
      <c r="D9" s="20" t="s">
        <v>1675</v>
      </c>
      <c r="E9" s="105">
        <v>41662</v>
      </c>
      <c r="F9" s="7">
        <v>44653</v>
      </c>
      <c r="G9" s="13"/>
      <c r="H9" s="8">
        <f>EDATE(F9-1,1)</f>
        <v>44682</v>
      </c>
      <c r="I9" s="11">
        <f ca="1">IF(ISBLANK(H9),"",H9-DATE(YEAR(NOW()),MONTH(NOW()),DAY(NOW())))</f>
        <v>5</v>
      </c>
      <c r="J9" s="9" t="str">
        <f ca="1">IF(I9="","",IF(I9&lt;0,"OVERDUE","NOT DUE"))</f>
        <v>NOT DUE</v>
      </c>
      <c r="K9" s="31"/>
      <c r="L9" s="110" t="s">
        <v>3305</v>
      </c>
    </row>
    <row r="10" spans="1:12" x14ac:dyDescent="0.3">
      <c r="A10" s="111"/>
    </row>
    <row r="11" spans="1:12" x14ac:dyDescent="0.3">
      <c r="A11" s="111"/>
    </row>
    <row r="12" spans="1:12" x14ac:dyDescent="0.3">
      <c r="A12" s="111"/>
    </row>
    <row r="13" spans="1:12" x14ac:dyDescent="0.3">
      <c r="A13" s="111"/>
      <c r="B13" s="112" t="s">
        <v>2808</v>
      </c>
      <c r="C13" s="113"/>
      <c r="D13" s="117" t="s">
        <v>2807</v>
      </c>
      <c r="H13" s="112" t="s">
        <v>2806</v>
      </c>
      <c r="I13" s="114"/>
    </row>
    <row r="14" spans="1:12" x14ac:dyDescent="0.3">
      <c r="A14" s="111"/>
      <c r="E14" s="115"/>
      <c r="F14" s="115"/>
      <c r="I14" s="115"/>
      <c r="J14" s="115"/>
    </row>
    <row r="15" spans="1:12" x14ac:dyDescent="0.3">
      <c r="A15" s="111"/>
      <c r="C15" s="122" t="str">
        <f>'Hull Exterior '!C16</f>
        <v>ELBERT F. NUFABLE</v>
      </c>
      <c r="E15" s="149" t="str">
        <f>C15</f>
        <v>ELBERT F. NUFABLE</v>
      </c>
      <c r="F15" s="149"/>
      <c r="G15" s="149"/>
      <c r="I15" s="149" t="s">
        <v>3269</v>
      </c>
      <c r="J15" s="149"/>
      <c r="K15" s="149"/>
    </row>
    <row r="16" spans="1:12" x14ac:dyDescent="0.3">
      <c r="A16" s="111"/>
      <c r="C16" s="116" t="s">
        <v>3230</v>
      </c>
      <c r="E16" s="150" t="s">
        <v>2454</v>
      </c>
      <c r="F16" s="150"/>
      <c r="G16" s="150"/>
      <c r="I16" s="151" t="s">
        <v>2805</v>
      </c>
      <c r="J16" s="151"/>
      <c r="K16" s="151"/>
    </row>
    <row r="17" spans="1:8" x14ac:dyDescent="0.3">
      <c r="A17" s="111"/>
    </row>
    <row r="18" spans="1:8" x14ac:dyDescent="0.3">
      <c r="B18" s="23"/>
      <c r="C18" s="79"/>
    </row>
    <row r="19" spans="1:8" x14ac:dyDescent="0.3">
      <c r="B19" s="88"/>
      <c r="D19" s="79"/>
      <c r="E19" s="88"/>
      <c r="H19" s="87"/>
    </row>
    <row r="20" spans="1:8" x14ac:dyDescent="0.3">
      <c r="B20" s="79"/>
      <c r="D20" s="79"/>
      <c r="E20" s="79"/>
      <c r="G20" s="151"/>
      <c r="H20" s="151"/>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00B0F0"/>
  </sheetPr>
  <dimension ref="A1:L20"/>
  <sheetViews>
    <sheetView topLeftCell="B1"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2775</v>
      </c>
      <c r="D3" s="148" t="s">
        <v>8</v>
      </c>
      <c r="E3" s="148"/>
      <c r="F3" s="3" t="s">
        <v>2833</v>
      </c>
    </row>
    <row r="4" spans="1:12" ht="18" customHeight="1" x14ac:dyDescent="0.3">
      <c r="A4" s="147" t="s">
        <v>21</v>
      </c>
      <c r="B4" s="147"/>
      <c r="C4" s="17"/>
      <c r="D4" s="148" t="s">
        <v>9</v>
      </c>
      <c r="E4" s="148"/>
      <c r="F4" s="13"/>
    </row>
    <row r="5" spans="1:12" ht="18" customHeight="1" x14ac:dyDescent="0.3">
      <c r="A5" s="147" t="s">
        <v>22</v>
      </c>
      <c r="B5" s="147"/>
      <c r="C5" s="18"/>
      <c r="D5" s="24"/>
      <c r="E5" s="84"/>
      <c r="F5" s="69"/>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2832</v>
      </c>
      <c r="B8" s="31" t="s">
        <v>2821</v>
      </c>
      <c r="C8" s="31" t="s">
        <v>2831</v>
      </c>
      <c r="D8" s="20" t="s">
        <v>378</v>
      </c>
      <c r="E8" s="105">
        <v>41662</v>
      </c>
      <c r="F8" s="7">
        <v>44643</v>
      </c>
      <c r="G8" s="13"/>
      <c r="H8" s="8">
        <f>DATE(YEAR(F8),MONTH(F8)+3,DAY(F8)-1)</f>
        <v>44734</v>
      </c>
      <c r="I8" s="11">
        <f ca="1">IF(ISBLANK(H8),"",H8-DATE(YEAR(NOW()),MONTH(NOW()),DAY(NOW())))</f>
        <v>57</v>
      </c>
      <c r="J8" s="9" t="str">
        <f ca="1">IF(I8="","",IF(I8&lt;0,"OVERDUE","NOT DUE"))</f>
        <v>NOT DUE</v>
      </c>
      <c r="K8" s="31"/>
      <c r="L8" s="70"/>
    </row>
    <row r="9" spans="1:12" x14ac:dyDescent="0.3">
      <c r="A9" s="9"/>
      <c r="B9" s="31"/>
      <c r="C9" s="31"/>
      <c r="D9" s="20"/>
      <c r="E9" s="90"/>
      <c r="F9" s="7"/>
      <c r="G9" s="13"/>
      <c r="H9" s="8"/>
      <c r="I9" s="11"/>
      <c r="J9" s="9"/>
      <c r="K9" s="31"/>
      <c r="L9" s="70"/>
    </row>
    <row r="10" spans="1:12" x14ac:dyDescent="0.3">
      <c r="A10" s="111"/>
    </row>
    <row r="11" spans="1:12" x14ac:dyDescent="0.3">
      <c r="A11" s="111"/>
    </row>
    <row r="12" spans="1:12" x14ac:dyDescent="0.3">
      <c r="A12" s="111"/>
    </row>
    <row r="13" spans="1:12" x14ac:dyDescent="0.3">
      <c r="A13" s="111"/>
      <c r="B13" s="112" t="s">
        <v>2808</v>
      </c>
      <c r="C13" s="113"/>
      <c r="D13" s="117" t="s">
        <v>2807</v>
      </c>
      <c r="H13" s="112" t="s">
        <v>2806</v>
      </c>
      <c r="I13" s="114"/>
    </row>
    <row r="14" spans="1:12" x14ac:dyDescent="0.3">
      <c r="A14" s="111"/>
      <c r="E14" s="115"/>
      <c r="F14" s="115"/>
      <c r="I14" s="115"/>
      <c r="J14" s="115"/>
    </row>
    <row r="15" spans="1:12" x14ac:dyDescent="0.3">
      <c r="A15" s="111"/>
      <c r="C15" s="122" t="str">
        <f>'Water Sprinkler'!C15</f>
        <v>ELBERT F. NUFABLE</v>
      </c>
      <c r="E15" s="149" t="str">
        <f>C15</f>
        <v>ELBERT F. NUFABLE</v>
      </c>
      <c r="F15" s="149"/>
      <c r="G15" s="149"/>
      <c r="I15" s="149" t="s">
        <v>3269</v>
      </c>
      <c r="J15" s="149"/>
      <c r="K15" s="149"/>
    </row>
    <row r="16" spans="1:12" x14ac:dyDescent="0.3">
      <c r="A16" s="111"/>
      <c r="C16" s="116" t="s">
        <v>3230</v>
      </c>
      <c r="E16" s="150" t="s">
        <v>2454</v>
      </c>
      <c r="F16" s="150"/>
      <c r="G16" s="150"/>
      <c r="I16" s="151" t="s">
        <v>2805</v>
      </c>
      <c r="J16" s="151"/>
      <c r="K16" s="151"/>
    </row>
    <row r="17" spans="1:8" x14ac:dyDescent="0.3">
      <c r="A17" s="111"/>
    </row>
    <row r="18" spans="1:8" x14ac:dyDescent="0.3">
      <c r="B18" s="23"/>
      <c r="C18" s="79"/>
    </row>
    <row r="19" spans="1:8" x14ac:dyDescent="0.3">
      <c r="B19" s="88"/>
      <c r="D19" s="79"/>
      <c r="E19" s="88"/>
      <c r="H19" s="87"/>
    </row>
    <row r="20" spans="1:8" x14ac:dyDescent="0.3">
      <c r="B20" s="79"/>
      <c r="D20" s="79"/>
      <c r="E20" s="79"/>
      <c r="G20" s="151"/>
      <c r="H20" s="151"/>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00B0F0"/>
  </sheetPr>
  <dimension ref="A1:L20"/>
  <sheetViews>
    <sheetView workbookViewId="0">
      <selection activeCell="G20" sqref="G20:H20"/>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2776</v>
      </c>
      <c r="D3" s="148" t="s">
        <v>8</v>
      </c>
      <c r="E3" s="148"/>
      <c r="F3" s="3" t="s">
        <v>2838</v>
      </c>
    </row>
    <row r="4" spans="1:12" ht="18" customHeight="1" x14ac:dyDescent="0.3">
      <c r="A4" s="147" t="s">
        <v>21</v>
      </c>
      <c r="B4" s="147"/>
      <c r="C4" s="17"/>
      <c r="D4" s="148" t="s">
        <v>9</v>
      </c>
      <c r="E4" s="148"/>
      <c r="F4" s="13"/>
    </row>
    <row r="5" spans="1:12" ht="18" customHeight="1" x14ac:dyDescent="0.3">
      <c r="A5" s="147" t="s">
        <v>22</v>
      </c>
      <c r="B5" s="147"/>
      <c r="C5" s="18"/>
      <c r="D5" s="24"/>
      <c r="E5" s="84"/>
      <c r="F5" s="69"/>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2837</v>
      </c>
      <c r="B8" s="31" t="s">
        <v>2821</v>
      </c>
      <c r="C8" s="31" t="s">
        <v>2836</v>
      </c>
      <c r="D8" s="20" t="s">
        <v>430</v>
      </c>
      <c r="E8" s="105">
        <v>41662</v>
      </c>
      <c r="F8" s="7">
        <v>44668</v>
      </c>
      <c r="G8" s="13"/>
      <c r="H8" s="8">
        <f>DATE(YEAR(F8),MONTH(F8)+2,DAY(F8)-1)</f>
        <v>44728</v>
      </c>
      <c r="I8" s="11">
        <f ca="1">IF(ISBLANK(H8),"",H8-DATE(YEAR(NOW()),MONTH(NOW()),DAY(NOW())))</f>
        <v>51</v>
      </c>
      <c r="J8" s="9" t="str">
        <f ca="1">IF(I8="","",IF(I8&lt;0,"OVERDUE","NOT DUE"))</f>
        <v>NOT DUE</v>
      </c>
      <c r="K8" s="31"/>
      <c r="L8" s="70"/>
    </row>
    <row r="9" spans="1:12" x14ac:dyDescent="0.3">
      <c r="A9" s="9" t="s">
        <v>2835</v>
      </c>
      <c r="B9" s="31" t="s">
        <v>2826</v>
      </c>
      <c r="C9" s="31" t="s">
        <v>2834</v>
      </c>
      <c r="D9" s="20" t="s">
        <v>430</v>
      </c>
      <c r="E9" s="105">
        <v>41662</v>
      </c>
      <c r="F9" s="7">
        <f>F8</f>
        <v>44668</v>
      </c>
      <c r="G9" s="13"/>
      <c r="H9" s="8">
        <f>DATE(YEAR(F9),MONTH(F9)+2,DAY(F9)-1)</f>
        <v>44728</v>
      </c>
      <c r="I9" s="11">
        <f ca="1">IF(ISBLANK(H9),"",H9-DATE(YEAR(NOW()),MONTH(NOW()),DAY(NOW())))</f>
        <v>51</v>
      </c>
      <c r="J9" s="9" t="str">
        <f ca="1">IF(I9="","",IF(I9&lt;0,"OVERDUE","NOT DUE"))</f>
        <v>NOT DUE</v>
      </c>
      <c r="K9" s="31"/>
      <c r="L9" s="70"/>
    </row>
    <row r="10" spans="1:12" x14ac:dyDescent="0.3">
      <c r="A10" s="111"/>
    </row>
    <row r="11" spans="1:12" x14ac:dyDescent="0.3">
      <c r="A11" s="111"/>
    </row>
    <row r="12" spans="1:12" x14ac:dyDescent="0.3">
      <c r="A12" s="111"/>
    </row>
    <row r="13" spans="1:12" x14ac:dyDescent="0.3">
      <c r="A13" s="111"/>
      <c r="B13" s="112" t="s">
        <v>2808</v>
      </c>
      <c r="C13" s="113"/>
      <c r="D13" s="117" t="s">
        <v>2807</v>
      </c>
      <c r="H13" s="112" t="s">
        <v>2806</v>
      </c>
      <c r="I13" s="114"/>
    </row>
    <row r="14" spans="1:12" x14ac:dyDescent="0.3">
      <c r="A14" s="111"/>
      <c r="E14" s="115"/>
      <c r="F14" s="115"/>
      <c r="I14" s="115"/>
      <c r="J14" s="115"/>
    </row>
    <row r="15" spans="1:12" x14ac:dyDescent="0.3">
      <c r="A15" s="111"/>
      <c r="C15" s="122" t="str">
        <f>'Ship Markings '!C15</f>
        <v>ELBERT F. NUFABLE</v>
      </c>
      <c r="E15" s="149" t="str">
        <f>C15</f>
        <v>ELBERT F. NUFABLE</v>
      </c>
      <c r="F15" s="149"/>
      <c r="G15" s="149"/>
      <c r="I15" s="149" t="s">
        <v>3269</v>
      </c>
      <c r="J15" s="149"/>
      <c r="K15" s="149"/>
    </row>
    <row r="16" spans="1:12" x14ac:dyDescent="0.3">
      <c r="A16" s="111"/>
      <c r="C16" s="116" t="s">
        <v>3230</v>
      </c>
      <c r="E16" s="150" t="s">
        <v>2454</v>
      </c>
      <c r="F16" s="150"/>
      <c r="G16" s="150"/>
      <c r="I16" s="151" t="s">
        <v>2805</v>
      </c>
      <c r="J16" s="151"/>
      <c r="K16" s="151"/>
    </row>
    <row r="17" spans="1:8" x14ac:dyDescent="0.3">
      <c r="A17" s="111"/>
    </row>
    <row r="18" spans="1:8" x14ac:dyDescent="0.3">
      <c r="B18" s="23"/>
      <c r="C18" s="79"/>
    </row>
    <row r="19" spans="1:8" x14ac:dyDescent="0.3">
      <c r="B19" s="88"/>
      <c r="D19" s="79"/>
      <c r="E19" s="88"/>
      <c r="H19" s="87"/>
    </row>
    <row r="20" spans="1:8" x14ac:dyDescent="0.3">
      <c r="B20" s="79"/>
      <c r="D20" s="79"/>
      <c r="E20" s="79"/>
      <c r="G20" s="151"/>
      <c r="H20" s="151"/>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FFFF00"/>
  </sheetPr>
  <dimension ref="A1:L21"/>
  <sheetViews>
    <sheetView topLeftCell="B1" workbookViewId="0">
      <selection activeCell="G19" sqref="G1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2777</v>
      </c>
      <c r="D3" s="148" t="s">
        <v>8</v>
      </c>
      <c r="E3" s="148"/>
      <c r="F3" s="3" t="s">
        <v>2848</v>
      </c>
    </row>
    <row r="4" spans="1:12" ht="18" customHeight="1" x14ac:dyDescent="0.3">
      <c r="A4" s="147" t="s">
        <v>21</v>
      </c>
      <c r="B4" s="147"/>
      <c r="C4" s="17"/>
      <c r="D4" s="148" t="s">
        <v>9</v>
      </c>
      <c r="E4" s="148"/>
      <c r="F4" s="13"/>
    </row>
    <row r="5" spans="1:12" ht="18" customHeight="1" x14ac:dyDescent="0.3">
      <c r="A5" s="147" t="s">
        <v>22</v>
      </c>
      <c r="B5" s="147"/>
      <c r="C5" s="18"/>
      <c r="D5" s="24"/>
      <c r="E5" s="84"/>
      <c r="F5" s="69"/>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2847</v>
      </c>
      <c r="B8" s="31" t="s">
        <v>2821</v>
      </c>
      <c r="C8" s="31" t="s">
        <v>2846</v>
      </c>
      <c r="D8" s="20" t="s">
        <v>1675</v>
      </c>
      <c r="E8" s="105">
        <v>41662</v>
      </c>
      <c r="F8" s="7">
        <v>44647</v>
      </c>
      <c r="G8" s="7"/>
      <c r="H8" s="8">
        <f>EDATE(F8-1,1)</f>
        <v>44677</v>
      </c>
      <c r="I8" s="11">
        <f ca="1">IF(ISBLANK(H8),"",H8-DATE(YEAR(NOW()),MONTH(NOW()),DAY(NOW())))</f>
        <v>0</v>
      </c>
      <c r="J8" s="9" t="str">
        <f ca="1">IF(I8="","",IF(I8&lt;0,"OVERDUE","NOT DUE"))</f>
        <v>NOT DUE</v>
      </c>
      <c r="K8" s="31"/>
      <c r="L8" s="70" t="s">
        <v>2809</v>
      </c>
    </row>
    <row r="9" spans="1:12" ht="27.6" x14ac:dyDescent="0.3">
      <c r="A9" s="9" t="s">
        <v>2845</v>
      </c>
      <c r="B9" s="31" t="s">
        <v>2844</v>
      </c>
      <c r="C9" s="31" t="s">
        <v>2843</v>
      </c>
      <c r="D9" s="20" t="s">
        <v>1675</v>
      </c>
      <c r="E9" s="105">
        <v>41662</v>
      </c>
      <c r="F9" s="7">
        <v>44647</v>
      </c>
      <c r="G9" s="7"/>
      <c r="H9" s="8">
        <f>EDATE(F9-1,1)</f>
        <v>44677</v>
      </c>
      <c r="I9" s="11">
        <f ca="1">IF(ISBLANK(H9),"",H9-DATE(YEAR(NOW()),MONTH(NOW()),DAY(NOW())))</f>
        <v>0</v>
      </c>
      <c r="J9" s="9" t="str">
        <f ca="1">IF(I9="","",IF(I9&lt;0,"OVERDUE","NOT DUE"))</f>
        <v>NOT DUE</v>
      </c>
      <c r="K9" s="31"/>
      <c r="L9" s="70" t="s">
        <v>2842</v>
      </c>
    </row>
    <row r="10" spans="1:12" x14ac:dyDescent="0.3">
      <c r="A10" s="9" t="s">
        <v>2841</v>
      </c>
      <c r="B10" s="31" t="s">
        <v>2826</v>
      </c>
      <c r="C10" s="31" t="s">
        <v>2840</v>
      </c>
      <c r="D10" s="20" t="s">
        <v>1675</v>
      </c>
      <c r="E10" s="105">
        <v>41662</v>
      </c>
      <c r="F10" s="7">
        <v>44647</v>
      </c>
      <c r="G10" s="7"/>
      <c r="H10" s="8">
        <f>EDATE(F10-1,1)</f>
        <v>44677</v>
      </c>
      <c r="I10" s="11">
        <f ca="1">IF(ISBLANK(H10),"",H10-DATE(YEAR(NOW()),MONTH(NOW()),DAY(NOW())))</f>
        <v>0</v>
      </c>
      <c r="J10" s="9" t="str">
        <f ca="1">IF(I10="","",IF(I10&lt;0,"OVERDUE","NOT DUE"))</f>
        <v>NOT DUE</v>
      </c>
      <c r="K10" s="31"/>
      <c r="L10" s="70" t="s">
        <v>2839</v>
      </c>
    </row>
    <row r="11" spans="1:12" x14ac:dyDescent="0.3">
      <c r="A11" s="111"/>
    </row>
    <row r="12" spans="1:12" x14ac:dyDescent="0.3">
      <c r="A12" s="111"/>
    </row>
    <row r="13" spans="1:12" x14ac:dyDescent="0.3">
      <c r="A13" s="111"/>
    </row>
    <row r="14" spans="1:12" x14ac:dyDescent="0.3">
      <c r="A14" s="111"/>
      <c r="B14" s="112" t="s">
        <v>2808</v>
      </c>
      <c r="C14" s="113"/>
      <c r="D14" s="117" t="s">
        <v>2807</v>
      </c>
      <c r="H14" s="112" t="s">
        <v>2806</v>
      </c>
      <c r="I14" s="114"/>
    </row>
    <row r="15" spans="1:12" x14ac:dyDescent="0.3">
      <c r="A15" s="111"/>
      <c r="E15" s="115"/>
      <c r="F15" s="115"/>
      <c r="I15" s="115"/>
      <c r="J15" s="115"/>
    </row>
    <row r="16" spans="1:12" x14ac:dyDescent="0.3">
      <c r="A16" s="111"/>
      <c r="C16" s="122" t="str">
        <f>'Antennas  '!C15</f>
        <v>JOHNMER F. GALLANO</v>
      </c>
      <c r="E16" s="149" t="s">
        <v>3290</v>
      </c>
      <c r="F16" s="149"/>
      <c r="G16" s="149"/>
      <c r="I16" s="149" t="s">
        <v>3269</v>
      </c>
      <c r="J16" s="149"/>
      <c r="K16" s="149"/>
    </row>
    <row r="17" spans="1:11" x14ac:dyDescent="0.3">
      <c r="A17" s="111"/>
      <c r="C17" s="116" t="s">
        <v>3230</v>
      </c>
      <c r="E17" s="150" t="s">
        <v>2454</v>
      </c>
      <c r="F17" s="150"/>
      <c r="G17" s="150"/>
      <c r="I17" s="151" t="s">
        <v>2805</v>
      </c>
      <c r="J17" s="151"/>
      <c r="K17" s="151"/>
    </row>
    <row r="18" spans="1:11" x14ac:dyDescent="0.3">
      <c r="A18" s="111"/>
    </row>
    <row r="19" spans="1:11" x14ac:dyDescent="0.3">
      <c r="B19" s="23"/>
      <c r="C19" s="79"/>
    </row>
    <row r="20" spans="1:11" x14ac:dyDescent="0.3">
      <c r="B20" s="89"/>
      <c r="D20" s="79"/>
      <c r="E20" s="88"/>
      <c r="H20" s="87"/>
    </row>
    <row r="21" spans="1:11" x14ac:dyDescent="0.3">
      <c r="B21" s="23"/>
      <c r="D21" s="79"/>
      <c r="E21" s="79"/>
      <c r="G21" s="151"/>
      <c r="H21" s="151"/>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00B0F0"/>
  </sheetPr>
  <dimension ref="A1:L20"/>
  <sheetViews>
    <sheetView topLeftCell="B1" workbookViewId="0">
      <selection activeCell="G14" sqref="G14"/>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2778</v>
      </c>
      <c r="D3" s="148" t="s">
        <v>8</v>
      </c>
      <c r="E3" s="148"/>
      <c r="F3" s="3" t="s">
        <v>2853</v>
      </c>
    </row>
    <row r="4" spans="1:12" ht="18" customHeight="1" x14ac:dyDescent="0.3">
      <c r="A4" s="147" t="s">
        <v>21</v>
      </c>
      <c r="B4" s="147"/>
      <c r="C4" s="17"/>
      <c r="D4" s="148" t="s">
        <v>9</v>
      </c>
      <c r="E4" s="148"/>
      <c r="F4" s="13"/>
    </row>
    <row r="5" spans="1:12" ht="18" customHeight="1" x14ac:dyDescent="0.3">
      <c r="A5" s="147" t="s">
        <v>22</v>
      </c>
      <c r="B5" s="147"/>
      <c r="C5" s="18"/>
      <c r="D5" s="24"/>
      <c r="E5" s="84"/>
      <c r="F5" s="69"/>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2852</v>
      </c>
      <c r="B8" s="31" t="s">
        <v>2821</v>
      </c>
      <c r="C8" s="31" t="s">
        <v>2851</v>
      </c>
      <c r="D8" s="20" t="s">
        <v>378</v>
      </c>
      <c r="E8" s="105">
        <v>41662</v>
      </c>
      <c r="F8" s="7">
        <v>44643</v>
      </c>
      <c r="G8" s="13"/>
      <c r="H8" s="8">
        <f>DATE(YEAR(F8),MONTH(F8)+3,DAY(F8)-1)</f>
        <v>44734</v>
      </c>
      <c r="I8" s="11">
        <f ca="1">IF(ISBLANK(H8),"",H8-DATE(YEAR(NOW()),MONTH(NOW()),DAY(NOW())))</f>
        <v>57</v>
      </c>
      <c r="J8" s="9" t="str">
        <f ca="1">IF(I8="","",IF(I8&lt;0,"OVERDUE","NOT DUE"))</f>
        <v>NOT DUE</v>
      </c>
      <c r="K8" s="31"/>
      <c r="L8" s="110"/>
    </row>
    <row r="9" spans="1:12" x14ac:dyDescent="0.3">
      <c r="A9" s="9" t="s">
        <v>2850</v>
      </c>
      <c r="B9" s="31" t="s">
        <v>2826</v>
      </c>
      <c r="C9" s="31" t="s">
        <v>2849</v>
      </c>
      <c r="D9" s="20" t="s">
        <v>378</v>
      </c>
      <c r="E9" s="105">
        <v>41662</v>
      </c>
      <c r="F9" s="7">
        <v>44643</v>
      </c>
      <c r="G9" s="13"/>
      <c r="H9" s="8">
        <f>DATE(YEAR(F9),MONTH(F9)+3,DAY(F9)-1)</f>
        <v>44734</v>
      </c>
      <c r="I9" s="11">
        <f ca="1">IF(ISBLANK(H9),"",H9-DATE(YEAR(NOW()),MONTH(NOW()),DAY(NOW())))</f>
        <v>57</v>
      </c>
      <c r="J9" s="9" t="str">
        <f ca="1">IF(I9="","",IF(I9&lt;0,"OVERDUE","NOT DUE"))</f>
        <v>NOT DUE</v>
      </c>
      <c r="K9" s="31"/>
      <c r="L9" s="70"/>
    </row>
    <row r="10" spans="1:12" x14ac:dyDescent="0.3">
      <c r="A10" s="111"/>
    </row>
    <row r="11" spans="1:12" x14ac:dyDescent="0.3">
      <c r="A11" s="111"/>
    </row>
    <row r="12" spans="1:12" x14ac:dyDescent="0.3">
      <c r="A12" s="111"/>
    </row>
    <row r="13" spans="1:12" x14ac:dyDescent="0.3">
      <c r="A13" s="111"/>
      <c r="B13" s="112" t="s">
        <v>2808</v>
      </c>
      <c r="C13" s="113"/>
      <c r="D13" s="117" t="s">
        <v>2807</v>
      </c>
      <c r="H13" s="112" t="s">
        <v>2806</v>
      </c>
      <c r="I13" s="114"/>
    </row>
    <row r="14" spans="1:12" x14ac:dyDescent="0.3">
      <c r="A14" s="111"/>
      <c r="E14" s="115"/>
      <c r="F14" s="115"/>
      <c r="I14" s="115"/>
      <c r="J14" s="115"/>
    </row>
    <row r="15" spans="1:12" x14ac:dyDescent="0.3">
      <c r="A15" s="111"/>
      <c r="C15" s="122" t="str">
        <f>'Suez Light and Davit  '!C15</f>
        <v>ELBERT F. NUFABLE</v>
      </c>
      <c r="E15" s="149" t="str">
        <f>C15</f>
        <v>ELBERT F. NUFABLE</v>
      </c>
      <c r="F15" s="149"/>
      <c r="G15" s="149"/>
      <c r="I15" s="149" t="s">
        <v>3269</v>
      </c>
      <c r="J15" s="149"/>
      <c r="K15" s="149"/>
    </row>
    <row r="16" spans="1:12" x14ac:dyDescent="0.3">
      <c r="A16" s="111"/>
      <c r="C16" s="116" t="s">
        <v>3230</v>
      </c>
      <c r="E16" s="150" t="s">
        <v>2454</v>
      </c>
      <c r="F16" s="150"/>
      <c r="G16" s="150"/>
      <c r="I16" s="151" t="s">
        <v>2805</v>
      </c>
      <c r="J16" s="151"/>
      <c r="K16" s="151"/>
    </row>
    <row r="17" spans="1:8" x14ac:dyDescent="0.3">
      <c r="A17" s="111"/>
    </row>
    <row r="18" spans="1:8" x14ac:dyDescent="0.3">
      <c r="B18" s="23"/>
      <c r="C18" s="79"/>
    </row>
    <row r="19" spans="1:8" x14ac:dyDescent="0.3">
      <c r="B19" s="88"/>
      <c r="D19" s="79"/>
      <c r="E19" s="88"/>
      <c r="H19" s="87"/>
    </row>
    <row r="20" spans="1:8" x14ac:dyDescent="0.3">
      <c r="B20" s="79"/>
      <c r="D20" s="79"/>
      <c r="E20" s="79"/>
      <c r="G20" s="151"/>
      <c r="H20" s="151"/>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rgb="FF08820B"/>
  </sheetPr>
  <dimension ref="A1:L21"/>
  <sheetViews>
    <sheetView zoomScale="90" zoomScaleNormal="90" workbookViewId="0">
      <selection activeCell="G12" sqref="G12"/>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2779</v>
      </c>
      <c r="D3" s="148" t="s">
        <v>8</v>
      </c>
      <c r="E3" s="148"/>
      <c r="F3" s="3" t="s">
        <v>2862</v>
      </c>
    </row>
    <row r="4" spans="1:12" ht="18" customHeight="1" x14ac:dyDescent="0.3">
      <c r="A4" s="147" t="s">
        <v>21</v>
      </c>
      <c r="B4" s="147"/>
      <c r="C4" s="17"/>
      <c r="D4" s="148" t="s">
        <v>9</v>
      </c>
      <c r="E4" s="148"/>
      <c r="F4" s="13"/>
    </row>
    <row r="5" spans="1:12" ht="18" customHeight="1" x14ac:dyDescent="0.3">
      <c r="A5" s="147" t="s">
        <v>22</v>
      </c>
      <c r="B5" s="147"/>
      <c r="C5" s="18"/>
      <c r="D5" s="24"/>
      <c r="E5" s="84"/>
      <c r="F5" s="69"/>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2861</v>
      </c>
      <c r="B8" s="31" t="s">
        <v>2821</v>
      </c>
      <c r="C8" s="31" t="s">
        <v>2860</v>
      </c>
      <c r="D8" s="20" t="s">
        <v>1675</v>
      </c>
      <c r="E8" s="105">
        <v>41662</v>
      </c>
      <c r="F8" s="7">
        <v>44668</v>
      </c>
      <c r="G8" s="13"/>
      <c r="H8" s="8">
        <f>EDATE(F8-1,1)</f>
        <v>44697</v>
      </c>
      <c r="I8" s="94">
        <f ca="1">IF(ISBLANK(H8),"",H8-DATE(YEAR(NOW()),MONTH(NOW()),DAY(NOW())))</f>
        <v>20</v>
      </c>
      <c r="J8" s="9" t="str">
        <f ca="1">IF(I8="","",IF(I8&lt;0,"OVERDUE","NOT DUE"))</f>
        <v>NOT DUE</v>
      </c>
      <c r="K8" s="31"/>
      <c r="L8" s="70" t="s">
        <v>3227</v>
      </c>
    </row>
    <row r="9" spans="1:12" ht="36" x14ac:dyDescent="0.3">
      <c r="A9" s="9" t="s">
        <v>2859</v>
      </c>
      <c r="B9" s="31" t="s">
        <v>2826</v>
      </c>
      <c r="C9" s="31" t="s">
        <v>2858</v>
      </c>
      <c r="D9" s="20" t="s">
        <v>1675</v>
      </c>
      <c r="E9" s="105">
        <v>41662</v>
      </c>
      <c r="F9" s="7">
        <f>F8</f>
        <v>44668</v>
      </c>
      <c r="G9" s="13"/>
      <c r="H9" s="8">
        <f>EDATE(F9-1,1)</f>
        <v>44697</v>
      </c>
      <c r="I9" s="94">
        <f ca="1">IF(ISBLANK(H9),"",H9-DATE(YEAR(NOW()),MONTH(NOW()),DAY(NOW())))</f>
        <v>20</v>
      </c>
      <c r="J9" s="9" t="str">
        <f ca="1">IF(I9="","",IF(I9&lt;0,"OVERDUE","NOT DUE"))</f>
        <v>NOT DUE</v>
      </c>
      <c r="K9" s="31"/>
      <c r="L9" s="110" t="s">
        <v>3317</v>
      </c>
    </row>
    <row r="10" spans="1:12" ht="36" x14ac:dyDescent="0.3">
      <c r="A10" s="9" t="s">
        <v>2856</v>
      </c>
      <c r="B10" s="31" t="s">
        <v>2855</v>
      </c>
      <c r="C10" s="31" t="s">
        <v>2854</v>
      </c>
      <c r="D10" s="20" t="s">
        <v>1675</v>
      </c>
      <c r="E10" s="7">
        <v>43677</v>
      </c>
      <c r="F10" s="7">
        <f>F8</f>
        <v>44668</v>
      </c>
      <c r="G10" s="13"/>
      <c r="H10" s="8">
        <f>EDATE(F10-1,1)</f>
        <v>44697</v>
      </c>
      <c r="I10" s="94">
        <f ca="1">IF(ISBLANK(H10),"",H10-DATE(YEAR(NOW()),MONTH(NOW()),DAY(NOW())))</f>
        <v>20</v>
      </c>
      <c r="J10" s="9" t="str">
        <f ca="1">IF(I10="","",IF(I10&lt;0,"OVERDUE","NOT DUE"))</f>
        <v>NOT DUE</v>
      </c>
      <c r="K10" s="31"/>
      <c r="L10" s="70" t="s">
        <v>3260</v>
      </c>
    </row>
    <row r="11" spans="1:12" x14ac:dyDescent="0.3">
      <c r="A11" s="111"/>
    </row>
    <row r="12" spans="1:12" x14ac:dyDescent="0.3">
      <c r="A12" s="111"/>
    </row>
    <row r="13" spans="1:12" x14ac:dyDescent="0.3">
      <c r="A13" s="111"/>
    </row>
    <row r="14" spans="1:12" x14ac:dyDescent="0.3">
      <c r="A14" s="111"/>
      <c r="B14" s="112" t="s">
        <v>2808</v>
      </c>
      <c r="C14" s="113"/>
      <c r="D14" s="117" t="s">
        <v>2807</v>
      </c>
      <c r="H14" s="112" t="s">
        <v>2806</v>
      </c>
      <c r="I14" s="114"/>
    </row>
    <row r="15" spans="1:12" x14ac:dyDescent="0.3">
      <c r="A15" s="111"/>
      <c r="E15" s="115"/>
      <c r="F15" s="115"/>
      <c r="I15" s="115"/>
      <c r="J15" s="115"/>
    </row>
    <row r="16" spans="1:12" x14ac:dyDescent="0.3">
      <c r="A16" s="111"/>
      <c r="C16" s="122" t="s">
        <v>3291</v>
      </c>
      <c r="E16" s="149" t="str">
        <f>'Miscellaneous Davit'!C15</f>
        <v>ELBERT F. NUFABLE</v>
      </c>
      <c r="F16" s="149"/>
      <c r="G16" s="149"/>
      <c r="I16" s="149" t="s">
        <v>3269</v>
      </c>
      <c r="J16" s="149"/>
      <c r="K16" s="149"/>
    </row>
    <row r="17" spans="1:11" x14ac:dyDescent="0.3">
      <c r="A17" s="111"/>
      <c r="C17" s="116" t="s">
        <v>3230</v>
      </c>
      <c r="E17" s="150" t="s">
        <v>2454</v>
      </c>
      <c r="F17" s="150"/>
      <c r="G17" s="150"/>
      <c r="I17" s="151" t="s">
        <v>2805</v>
      </c>
      <c r="J17" s="151"/>
      <c r="K17" s="151"/>
    </row>
    <row r="18" spans="1:11" x14ac:dyDescent="0.3">
      <c r="A18" s="111"/>
    </row>
    <row r="19" spans="1:11" x14ac:dyDescent="0.3">
      <c r="B19" s="23"/>
      <c r="C19" s="79"/>
    </row>
    <row r="20" spans="1:11" x14ac:dyDescent="0.3">
      <c r="B20" s="87"/>
      <c r="D20" s="79"/>
      <c r="E20" s="88"/>
      <c r="H20" s="87"/>
    </row>
    <row r="21" spans="1:11" x14ac:dyDescent="0.3">
      <c r="D21" s="79"/>
      <c r="E21" s="79"/>
      <c r="G21" s="151"/>
      <c r="H21" s="151"/>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ignoredErrors>
    <ignoredError sqref="F9:F10" unlockedFormula="1"/>
  </ignoredErrors>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00B0F0"/>
  </sheetPr>
  <dimension ref="A1:L20"/>
  <sheetViews>
    <sheetView topLeftCell="B1"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2780</v>
      </c>
      <c r="D3" s="148" t="s">
        <v>8</v>
      </c>
      <c r="E3" s="148"/>
      <c r="F3" s="3" t="s">
        <v>2870</v>
      </c>
    </row>
    <row r="4" spans="1:12" ht="18" customHeight="1" x14ac:dyDescent="0.3">
      <c r="A4" s="147" t="s">
        <v>21</v>
      </c>
      <c r="B4" s="147"/>
      <c r="C4" s="17"/>
      <c r="D4" s="148" t="s">
        <v>9</v>
      </c>
      <c r="E4" s="148"/>
      <c r="F4" s="13"/>
    </row>
    <row r="5" spans="1:12" ht="18" customHeight="1" x14ac:dyDescent="0.3">
      <c r="A5" s="147" t="s">
        <v>22</v>
      </c>
      <c r="B5" s="147"/>
      <c r="C5" s="18"/>
      <c r="D5" s="24"/>
      <c r="E5" s="84"/>
      <c r="F5" s="69"/>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6" x14ac:dyDescent="0.3">
      <c r="A8" s="9" t="s">
        <v>2869</v>
      </c>
      <c r="B8" s="31" t="s">
        <v>2821</v>
      </c>
      <c r="C8" s="31" t="s">
        <v>2868</v>
      </c>
      <c r="D8" s="20" t="s">
        <v>1675</v>
      </c>
      <c r="E8" s="105">
        <v>41662</v>
      </c>
      <c r="F8" s="7">
        <v>44667</v>
      </c>
      <c r="G8" s="13"/>
      <c r="H8" s="8">
        <f>EDATE(F8-1,1)</f>
        <v>44696</v>
      </c>
      <c r="I8" s="11">
        <f ca="1">IF(ISBLANK(H8),"",H8-DATE(YEAR(NOW()),MONTH(NOW()),DAY(NOW())))</f>
        <v>19</v>
      </c>
      <c r="J8" s="9" t="str">
        <f ca="1">IF(I8="","",IF(I8&lt;0,"OVERDUE","NOT DUE"))</f>
        <v>NOT DUE</v>
      </c>
      <c r="K8" s="31"/>
      <c r="L8" s="70" t="s">
        <v>3264</v>
      </c>
    </row>
    <row r="9" spans="1:12" x14ac:dyDescent="0.3">
      <c r="A9" s="9" t="s">
        <v>2867</v>
      </c>
      <c r="B9" s="31" t="s">
        <v>2826</v>
      </c>
      <c r="C9" s="31" t="s">
        <v>2866</v>
      </c>
      <c r="D9" s="20" t="s">
        <v>1675</v>
      </c>
      <c r="E9" s="105">
        <v>41662</v>
      </c>
      <c r="F9" s="7">
        <f>F8</f>
        <v>44667</v>
      </c>
      <c r="G9" s="13"/>
      <c r="H9" s="8">
        <f>EDATE(F9-1,1)</f>
        <v>44696</v>
      </c>
      <c r="I9" s="11">
        <f ca="1">IF(ISBLANK(H9),"",H9-DATE(YEAR(NOW()),MONTH(NOW()),DAY(NOW())))</f>
        <v>19</v>
      </c>
      <c r="J9" s="9" t="str">
        <f ca="1">IF(I9="","",IF(I9&lt;0,"OVERDUE","NOT DUE"))</f>
        <v>NOT DUE</v>
      </c>
      <c r="K9" s="31"/>
      <c r="L9" s="106"/>
    </row>
    <row r="10" spans="1:12" ht="27.6" x14ac:dyDescent="0.3">
      <c r="A10" s="9" t="s">
        <v>2865</v>
      </c>
      <c r="B10" s="31" t="s">
        <v>2864</v>
      </c>
      <c r="C10" s="31" t="s">
        <v>2863</v>
      </c>
      <c r="D10" s="20" t="s">
        <v>378</v>
      </c>
      <c r="E10" s="105">
        <v>41662</v>
      </c>
      <c r="F10" s="7">
        <v>44653</v>
      </c>
      <c r="G10" s="13"/>
      <c r="H10" s="8">
        <f>DATE(YEAR(F10),MONTH(F10)+3,DAY(F10)-1)</f>
        <v>44743</v>
      </c>
      <c r="I10" s="11">
        <f ca="1">IF(ISBLANK(H10),"",H10-DATE(YEAR(NOW()),MONTH(NOW()),DAY(NOW())))</f>
        <v>66</v>
      </c>
      <c r="J10" s="9" t="str">
        <f ca="1">IF(I10="","",IF(I10&lt;0,"OVERDUE","NOT DUE"))</f>
        <v>NOT DUE</v>
      </c>
      <c r="K10" s="31"/>
      <c r="L10" s="70"/>
    </row>
    <row r="11" spans="1:12" x14ac:dyDescent="0.3">
      <c r="A11" s="111"/>
    </row>
    <row r="12" spans="1:12" x14ac:dyDescent="0.3">
      <c r="A12" s="111"/>
    </row>
    <row r="13" spans="1:12" x14ac:dyDescent="0.3">
      <c r="A13" s="111"/>
    </row>
    <row r="14" spans="1:12" x14ac:dyDescent="0.3">
      <c r="A14" s="111"/>
      <c r="B14" s="112" t="s">
        <v>2808</v>
      </c>
      <c r="C14" s="113"/>
      <c r="D14" s="117" t="s">
        <v>2807</v>
      </c>
      <c r="H14" s="112" t="s">
        <v>2806</v>
      </c>
      <c r="I14" s="114"/>
    </row>
    <row r="15" spans="1:12" x14ac:dyDescent="0.3">
      <c r="A15" s="111"/>
      <c r="E15" s="115"/>
      <c r="F15" s="115"/>
      <c r="I15" s="115"/>
      <c r="J15" s="115"/>
    </row>
    <row r="16" spans="1:12" x14ac:dyDescent="0.3">
      <c r="A16" s="111"/>
      <c r="C16" s="122" t="str">
        <f>'Miscellaneous Davit'!C15</f>
        <v>ELBERT F. NUFABLE</v>
      </c>
      <c r="E16" s="149" t="str">
        <f>C16</f>
        <v>ELBERT F. NUFABLE</v>
      </c>
      <c r="F16" s="149"/>
      <c r="G16" s="149"/>
      <c r="I16" s="149" t="s">
        <v>3269</v>
      </c>
      <c r="J16" s="149"/>
      <c r="K16" s="149"/>
    </row>
    <row r="17" spans="1:11" x14ac:dyDescent="0.3">
      <c r="A17" s="111"/>
      <c r="C17" s="116" t="s">
        <v>3230</v>
      </c>
      <c r="E17" s="150" t="s">
        <v>2454</v>
      </c>
      <c r="F17" s="150"/>
      <c r="G17" s="150"/>
      <c r="I17" s="151" t="s">
        <v>2805</v>
      </c>
      <c r="J17" s="151"/>
      <c r="K17" s="151"/>
    </row>
    <row r="18" spans="1:11" x14ac:dyDescent="0.3">
      <c r="A18" s="111"/>
    </row>
    <row r="19" spans="1:11" x14ac:dyDescent="0.3">
      <c r="B19" s="88"/>
      <c r="D19" s="79"/>
      <c r="E19" s="88"/>
      <c r="H19" s="87"/>
    </row>
    <row r="20" spans="1:11" x14ac:dyDescent="0.3">
      <c r="B20" s="79"/>
      <c r="D20" s="79"/>
      <c r="E20" s="79"/>
      <c r="G20" s="151"/>
      <c r="H20" s="151"/>
    </row>
  </sheetData>
  <mergeCells count="14">
    <mergeCell ref="I16:K16"/>
    <mergeCell ref="E17:G17"/>
    <mergeCell ref="I17:K17"/>
    <mergeCell ref="A4:B4"/>
    <mergeCell ref="D4:E4"/>
    <mergeCell ref="A5:B5"/>
    <mergeCell ref="G20:H20"/>
    <mergeCell ref="A1:B1"/>
    <mergeCell ref="D1:E1"/>
    <mergeCell ref="A2:B2"/>
    <mergeCell ref="D2:E2"/>
    <mergeCell ref="A3:B3"/>
    <mergeCell ref="D3:E3"/>
    <mergeCell ref="E16:G16"/>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00B0F0"/>
  </sheetPr>
  <dimension ref="A1:L20"/>
  <sheetViews>
    <sheetView topLeftCell="C1" workbookViewId="0">
      <selection activeCell="L10" sqref="L10"/>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2877</v>
      </c>
      <c r="D3" s="148" t="s">
        <v>8</v>
      </c>
      <c r="E3" s="148"/>
      <c r="F3" s="3" t="s">
        <v>2876</v>
      </c>
    </row>
    <row r="4" spans="1:12" ht="18" customHeight="1" x14ac:dyDescent="0.3">
      <c r="A4" s="147" t="s">
        <v>21</v>
      </c>
      <c r="B4" s="147"/>
      <c r="C4" s="17"/>
      <c r="D4" s="148" t="s">
        <v>9</v>
      </c>
      <c r="E4" s="148"/>
      <c r="F4" s="13"/>
    </row>
    <row r="5" spans="1:12" ht="18" customHeight="1" x14ac:dyDescent="0.3">
      <c r="A5" s="147" t="s">
        <v>22</v>
      </c>
      <c r="B5" s="147"/>
      <c r="C5" s="18"/>
      <c r="D5" s="24"/>
      <c r="E5" s="84"/>
      <c r="F5" s="69"/>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0.6" x14ac:dyDescent="0.3">
      <c r="A8" s="9" t="s">
        <v>2875</v>
      </c>
      <c r="B8" s="31" t="s">
        <v>2821</v>
      </c>
      <c r="C8" s="31" t="s">
        <v>2874</v>
      </c>
      <c r="D8" s="20" t="s">
        <v>1675</v>
      </c>
      <c r="E8" s="105">
        <v>41662</v>
      </c>
      <c r="F8" s="7">
        <v>44668</v>
      </c>
      <c r="G8" s="13"/>
      <c r="H8" s="8">
        <f>EDATE(F8-1,1)</f>
        <v>44697</v>
      </c>
      <c r="I8" s="11">
        <f ca="1">IF(ISBLANK(H8),"",H8-DATE(YEAR(NOW()),MONTH(NOW()),DAY(NOW())))</f>
        <v>20</v>
      </c>
      <c r="J8" s="9" t="str">
        <f ca="1">IF(I8="","",IF(I8&lt;0,"OVERDUE","NOT DUE"))</f>
        <v>NOT DUE</v>
      </c>
      <c r="K8" s="31"/>
      <c r="L8" s="106" t="str">
        <f>'Recreational Equipment '!L8</f>
        <v>CHECKED EVERY WEEKLY AS PER RC-033 ONBOARD SANITARY INSPECTION.</v>
      </c>
    </row>
    <row r="9" spans="1:12" x14ac:dyDescent="0.3">
      <c r="A9" s="9" t="s">
        <v>2873</v>
      </c>
      <c r="B9" s="31" t="s">
        <v>2826</v>
      </c>
      <c r="C9" s="31" t="s">
        <v>2872</v>
      </c>
      <c r="D9" s="20" t="s">
        <v>1675</v>
      </c>
      <c r="E9" s="105">
        <v>41662</v>
      </c>
      <c r="F9" s="7">
        <f>F8</f>
        <v>44668</v>
      </c>
      <c r="G9" s="13"/>
      <c r="H9" s="8">
        <f>EDATE(F9-1,1)</f>
        <v>44697</v>
      </c>
      <c r="I9" s="11">
        <f ca="1">IF(ISBLANK(H9),"",H9-DATE(YEAR(NOW()),MONTH(NOW()),DAY(NOW())))</f>
        <v>20</v>
      </c>
      <c r="J9" s="9" t="str">
        <f ca="1">IF(I9="","",IF(I9&lt;0,"OVERDUE","NOT DUE"))</f>
        <v>NOT DUE</v>
      </c>
      <c r="K9" s="31"/>
      <c r="L9" s="124"/>
    </row>
    <row r="10" spans="1:12" ht="72" x14ac:dyDescent="0.3">
      <c r="A10" s="9" t="s">
        <v>2871</v>
      </c>
      <c r="B10" s="31" t="s">
        <v>2864</v>
      </c>
      <c r="C10" s="31" t="s">
        <v>2863</v>
      </c>
      <c r="D10" s="20" t="s">
        <v>378</v>
      </c>
      <c r="E10" s="105">
        <v>41662</v>
      </c>
      <c r="F10" s="7">
        <f>F9</f>
        <v>44668</v>
      </c>
      <c r="G10" s="13"/>
      <c r="H10" s="8">
        <f>DATE(YEAR(F10),MONTH(F10)+3,DAY(F10)-1)</f>
        <v>44758</v>
      </c>
      <c r="I10" s="11">
        <f ca="1">IF(ISBLANK(H10),"",H10-DATE(YEAR(NOW()),MONTH(NOW()),DAY(NOW())))</f>
        <v>81</v>
      </c>
      <c r="J10" s="9" t="str">
        <f ca="1">IF(I10="","",IF(I10&lt;0,"OVERDUE","NOT DUE"))</f>
        <v>NOT DUE</v>
      </c>
      <c r="K10" s="31"/>
      <c r="L10" s="70" t="s">
        <v>3320</v>
      </c>
    </row>
    <row r="11" spans="1:12" x14ac:dyDescent="0.3">
      <c r="A11" s="111"/>
    </row>
    <row r="12" spans="1:12" x14ac:dyDescent="0.3">
      <c r="A12" s="111"/>
    </row>
    <row r="13" spans="1:12" x14ac:dyDescent="0.3">
      <c r="A13" s="111"/>
    </row>
    <row r="14" spans="1:12" x14ac:dyDescent="0.3">
      <c r="A14" s="111"/>
      <c r="B14" s="112" t="s">
        <v>2808</v>
      </c>
      <c r="C14" s="113"/>
      <c r="D14" s="117" t="s">
        <v>2807</v>
      </c>
      <c r="H14" s="112" t="s">
        <v>2806</v>
      </c>
      <c r="I14" s="114"/>
    </row>
    <row r="15" spans="1:12" x14ac:dyDescent="0.3">
      <c r="A15" s="111"/>
      <c r="E15" s="115"/>
      <c r="F15" s="115"/>
      <c r="I15" s="115"/>
      <c r="J15" s="115"/>
    </row>
    <row r="16" spans="1:12" x14ac:dyDescent="0.3">
      <c r="A16" s="111"/>
      <c r="C16" s="122" t="str">
        <f>'Recreational Equipment '!C16</f>
        <v>ELBERT F. NUFABLE</v>
      </c>
      <c r="E16" s="149" t="str">
        <f>C16</f>
        <v>ELBERT F. NUFABLE</v>
      </c>
      <c r="F16" s="149"/>
      <c r="G16" s="149"/>
      <c r="I16" s="149" t="s">
        <v>3269</v>
      </c>
      <c r="J16" s="149"/>
      <c r="K16" s="149"/>
    </row>
    <row r="17" spans="1:11" x14ac:dyDescent="0.3">
      <c r="A17" s="111"/>
      <c r="C17" s="116" t="s">
        <v>3230</v>
      </c>
      <c r="E17" s="150" t="s">
        <v>2454</v>
      </c>
      <c r="F17" s="150"/>
      <c r="G17" s="150"/>
      <c r="I17" s="151" t="s">
        <v>2805</v>
      </c>
      <c r="J17" s="151"/>
      <c r="K17" s="151"/>
    </row>
    <row r="18" spans="1:11" x14ac:dyDescent="0.3">
      <c r="A18" s="111"/>
    </row>
    <row r="19" spans="1:11" x14ac:dyDescent="0.3">
      <c r="B19" s="88"/>
      <c r="D19" s="79"/>
      <c r="E19" s="88"/>
      <c r="H19" s="87"/>
    </row>
    <row r="20" spans="1:11" x14ac:dyDescent="0.3">
      <c r="B20" s="79"/>
      <c r="D20" s="79"/>
      <c r="E20" s="79"/>
      <c r="G20" s="151"/>
      <c r="H20" s="151"/>
    </row>
  </sheetData>
  <mergeCells count="14">
    <mergeCell ref="I16:K16"/>
    <mergeCell ref="E17:G17"/>
    <mergeCell ref="I17:K17"/>
    <mergeCell ref="A4:B4"/>
    <mergeCell ref="D4:E4"/>
    <mergeCell ref="A5:B5"/>
    <mergeCell ref="G20:H20"/>
    <mergeCell ref="A1:B1"/>
    <mergeCell ref="D1:E1"/>
    <mergeCell ref="A2:B2"/>
    <mergeCell ref="D2:E2"/>
    <mergeCell ref="A3:B3"/>
    <mergeCell ref="D3:E3"/>
    <mergeCell ref="E16:G16"/>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00B0F0"/>
  </sheetPr>
  <dimension ref="A1:L26"/>
  <sheetViews>
    <sheetView workbookViewId="0">
      <selection activeCell="I17" sqref="I17"/>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2890</v>
      </c>
      <c r="D3" s="148" t="s">
        <v>8</v>
      </c>
      <c r="E3" s="148"/>
      <c r="F3" s="3" t="s">
        <v>2889</v>
      </c>
    </row>
    <row r="4" spans="1:12" ht="18" customHeight="1" x14ac:dyDescent="0.3">
      <c r="A4" s="147" t="s">
        <v>21</v>
      </c>
      <c r="B4" s="147"/>
      <c r="C4" s="17"/>
      <c r="D4" s="148" t="s">
        <v>9</v>
      </c>
      <c r="E4" s="148"/>
      <c r="F4" s="13"/>
    </row>
    <row r="5" spans="1:12" ht="18" customHeight="1" x14ac:dyDescent="0.3">
      <c r="A5" s="147" t="s">
        <v>22</v>
      </c>
      <c r="B5" s="147"/>
      <c r="C5" s="18"/>
      <c r="D5" s="24"/>
      <c r="E5" s="84"/>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2888</v>
      </c>
      <c r="B8" s="31" t="s">
        <v>2887</v>
      </c>
      <c r="C8" s="31" t="s">
        <v>2886</v>
      </c>
      <c r="D8" s="20" t="s">
        <v>1564</v>
      </c>
      <c r="E8" s="7">
        <v>41662</v>
      </c>
      <c r="F8" s="7">
        <v>44660</v>
      </c>
      <c r="G8" s="13"/>
      <c r="H8" s="8">
        <f t="shared" ref="H8:H15" si="0">EDATE(F8-1,1)</f>
        <v>44689</v>
      </c>
      <c r="I8" s="11">
        <f t="shared" ref="I8:I15" ca="1" si="1">IF(ISBLANK(H8),"",H8-DATE(YEAR(NOW()),MONTH(NOW()),DAY(NOW())))</f>
        <v>12</v>
      </c>
      <c r="J8" s="9" t="str">
        <f t="shared" ref="J8:J15" ca="1" si="2">IF(I8="","",IF(I8&lt;0,"OVERDUE","NOT DUE"))</f>
        <v>NOT DUE</v>
      </c>
      <c r="K8" s="31"/>
      <c r="L8" s="10"/>
    </row>
    <row r="9" spans="1:12" ht="27.6" x14ac:dyDescent="0.3">
      <c r="A9" s="9" t="s">
        <v>2885</v>
      </c>
      <c r="B9" s="31" t="s">
        <v>1580</v>
      </c>
      <c r="C9" s="31" t="s">
        <v>1843</v>
      </c>
      <c r="D9" s="20" t="s">
        <v>1564</v>
      </c>
      <c r="E9" s="7">
        <v>41662</v>
      </c>
      <c r="F9" s="7">
        <f t="shared" ref="F9:F15" si="3">F8</f>
        <v>44660</v>
      </c>
      <c r="G9" s="13"/>
      <c r="H9" s="8">
        <f t="shared" si="0"/>
        <v>44689</v>
      </c>
      <c r="I9" s="11">
        <f t="shared" ca="1" si="1"/>
        <v>12</v>
      </c>
      <c r="J9" s="9" t="str">
        <f t="shared" ca="1" si="2"/>
        <v>NOT DUE</v>
      </c>
      <c r="K9" s="31"/>
      <c r="L9" s="10"/>
    </row>
    <row r="10" spans="1:12" ht="27.6" x14ac:dyDescent="0.3">
      <c r="A10" s="9" t="s">
        <v>2884</v>
      </c>
      <c r="B10" s="31" t="s">
        <v>1581</v>
      </c>
      <c r="C10" s="31" t="s">
        <v>1844</v>
      </c>
      <c r="D10" s="20" t="s">
        <v>1564</v>
      </c>
      <c r="E10" s="7">
        <v>41662</v>
      </c>
      <c r="F10" s="7">
        <f t="shared" si="3"/>
        <v>44660</v>
      </c>
      <c r="G10" s="13"/>
      <c r="H10" s="8">
        <f t="shared" si="0"/>
        <v>44689</v>
      </c>
      <c r="I10" s="11">
        <f t="shared" ca="1" si="1"/>
        <v>12</v>
      </c>
      <c r="J10" s="9" t="str">
        <f t="shared" ca="1" si="2"/>
        <v>NOT DUE</v>
      </c>
      <c r="K10" s="31"/>
      <c r="L10" s="10"/>
    </row>
    <row r="11" spans="1:12" ht="27.6" x14ac:dyDescent="0.3">
      <c r="A11" s="9" t="s">
        <v>2883</v>
      </c>
      <c r="B11" s="31" t="s">
        <v>1582</v>
      </c>
      <c r="C11" s="31" t="s">
        <v>1845</v>
      </c>
      <c r="D11" s="20" t="s">
        <v>1564</v>
      </c>
      <c r="E11" s="7">
        <v>41662</v>
      </c>
      <c r="F11" s="7">
        <f t="shared" si="3"/>
        <v>44660</v>
      </c>
      <c r="G11" s="13"/>
      <c r="H11" s="8">
        <f t="shared" si="0"/>
        <v>44689</v>
      </c>
      <c r="I11" s="11">
        <f t="shared" ca="1" si="1"/>
        <v>12</v>
      </c>
      <c r="J11" s="9" t="str">
        <f t="shared" ca="1" si="2"/>
        <v>NOT DUE</v>
      </c>
      <c r="K11" s="31"/>
      <c r="L11" s="10"/>
    </row>
    <row r="12" spans="1:12" ht="27.6" x14ac:dyDescent="0.3">
      <c r="A12" s="9" t="s">
        <v>2882</v>
      </c>
      <c r="B12" s="31" t="s">
        <v>1583</v>
      </c>
      <c r="C12" s="31" t="s">
        <v>1845</v>
      </c>
      <c r="D12" s="20" t="s">
        <v>1564</v>
      </c>
      <c r="E12" s="7">
        <v>41662</v>
      </c>
      <c r="F12" s="7">
        <f t="shared" si="3"/>
        <v>44660</v>
      </c>
      <c r="G12" s="13"/>
      <c r="H12" s="8">
        <f t="shared" si="0"/>
        <v>44689</v>
      </c>
      <c r="I12" s="11">
        <f t="shared" ca="1" si="1"/>
        <v>12</v>
      </c>
      <c r="J12" s="9" t="str">
        <f t="shared" ca="1" si="2"/>
        <v>NOT DUE</v>
      </c>
      <c r="K12" s="31"/>
      <c r="L12" s="10"/>
    </row>
    <row r="13" spans="1:12" x14ac:dyDescent="0.3">
      <c r="A13" s="9" t="s">
        <v>2881</v>
      </c>
      <c r="B13" s="31" t="s">
        <v>1584</v>
      </c>
      <c r="C13" s="31" t="s">
        <v>1806</v>
      </c>
      <c r="D13" s="20" t="s">
        <v>1564</v>
      </c>
      <c r="E13" s="7">
        <v>41662</v>
      </c>
      <c r="F13" s="7">
        <f t="shared" si="3"/>
        <v>44660</v>
      </c>
      <c r="G13" s="13"/>
      <c r="H13" s="8">
        <f t="shared" si="0"/>
        <v>44689</v>
      </c>
      <c r="I13" s="11">
        <f t="shared" ca="1" si="1"/>
        <v>12</v>
      </c>
      <c r="J13" s="9" t="str">
        <f t="shared" ca="1" si="2"/>
        <v>NOT DUE</v>
      </c>
      <c r="K13" s="31"/>
      <c r="L13" s="10"/>
    </row>
    <row r="14" spans="1:12" ht="27.6" x14ac:dyDescent="0.3">
      <c r="A14" s="9" t="s">
        <v>2880</v>
      </c>
      <c r="B14" s="31" t="s">
        <v>1585</v>
      </c>
      <c r="C14" s="31" t="s">
        <v>1845</v>
      </c>
      <c r="D14" s="20" t="s">
        <v>1564</v>
      </c>
      <c r="E14" s="7">
        <v>41662</v>
      </c>
      <c r="F14" s="7">
        <f t="shared" si="3"/>
        <v>44660</v>
      </c>
      <c r="G14" s="13"/>
      <c r="H14" s="8">
        <f t="shared" si="0"/>
        <v>44689</v>
      </c>
      <c r="I14" s="11">
        <f t="shared" ca="1" si="1"/>
        <v>12</v>
      </c>
      <c r="J14" s="9" t="str">
        <f t="shared" ca="1" si="2"/>
        <v>NOT DUE</v>
      </c>
      <c r="K14" s="31"/>
      <c r="L14" s="10"/>
    </row>
    <row r="15" spans="1:12" ht="27.6" x14ac:dyDescent="0.3">
      <c r="A15" s="9" t="s">
        <v>2879</v>
      </c>
      <c r="B15" s="31" t="s">
        <v>2878</v>
      </c>
      <c r="C15" s="31" t="s">
        <v>1807</v>
      </c>
      <c r="D15" s="20" t="s">
        <v>1564</v>
      </c>
      <c r="E15" s="7">
        <v>41662</v>
      </c>
      <c r="F15" s="7">
        <f t="shared" si="3"/>
        <v>44660</v>
      </c>
      <c r="G15" s="13"/>
      <c r="H15" s="8">
        <f t="shared" si="0"/>
        <v>44689</v>
      </c>
      <c r="I15" s="11">
        <f t="shared" ca="1" si="1"/>
        <v>12</v>
      </c>
      <c r="J15" s="9" t="str">
        <f t="shared" ca="1" si="2"/>
        <v>NOT DUE</v>
      </c>
      <c r="K15" s="31"/>
      <c r="L15" s="10"/>
    </row>
    <row r="16" spans="1:12" x14ac:dyDescent="0.3">
      <c r="A16" s="111"/>
    </row>
    <row r="17" spans="1:11" x14ac:dyDescent="0.3">
      <c r="A17" s="111"/>
    </row>
    <row r="18" spans="1:11" x14ac:dyDescent="0.3">
      <c r="A18" s="111"/>
    </row>
    <row r="19" spans="1:11" x14ac:dyDescent="0.3">
      <c r="A19" s="111"/>
      <c r="B19" s="112" t="s">
        <v>2808</v>
      </c>
      <c r="C19" s="113"/>
      <c r="D19" s="117" t="s">
        <v>2807</v>
      </c>
      <c r="H19" s="112" t="s">
        <v>2806</v>
      </c>
      <c r="I19" s="114"/>
    </row>
    <row r="20" spans="1:11" x14ac:dyDescent="0.3">
      <c r="A20" s="111"/>
      <c r="E20" s="115"/>
      <c r="F20" s="115"/>
      <c r="I20" s="115"/>
      <c r="J20" s="115"/>
    </row>
    <row r="21" spans="1:11" x14ac:dyDescent="0.3">
      <c r="A21" s="111"/>
      <c r="C21" s="122" t="str">
        <f>'Washing Machines and Dryers '!C16</f>
        <v>ELBERT F. NUFABLE</v>
      </c>
      <c r="E21" s="149" t="str">
        <f>C21</f>
        <v>ELBERT F. NUFABLE</v>
      </c>
      <c r="F21" s="149"/>
      <c r="G21" s="149"/>
      <c r="I21" s="149" t="s">
        <v>3269</v>
      </c>
      <c r="J21" s="149"/>
      <c r="K21" s="149"/>
    </row>
    <row r="22" spans="1:11" x14ac:dyDescent="0.3">
      <c r="A22" s="111"/>
      <c r="C22" s="116" t="s">
        <v>3230</v>
      </c>
      <c r="E22" s="150" t="s">
        <v>2454</v>
      </c>
      <c r="F22" s="150"/>
      <c r="G22" s="150"/>
      <c r="I22" s="151" t="s">
        <v>2805</v>
      </c>
      <c r="J22" s="151"/>
      <c r="K22" s="151"/>
    </row>
    <row r="23" spans="1:11" x14ac:dyDescent="0.3">
      <c r="A23" s="111"/>
    </row>
    <row r="24" spans="1:11" x14ac:dyDescent="0.3">
      <c r="B24" s="23"/>
      <c r="C24" s="79"/>
    </row>
    <row r="25" spans="1:11" x14ac:dyDescent="0.3">
      <c r="B25" s="88"/>
      <c r="D25" s="79"/>
      <c r="E25" s="88"/>
      <c r="H25" s="87"/>
    </row>
    <row r="26" spans="1:11" x14ac:dyDescent="0.3">
      <c r="B26" s="79"/>
      <c r="D26" s="79"/>
      <c r="E26" s="79"/>
      <c r="G26" s="151"/>
      <c r="H26" s="151"/>
    </row>
  </sheetData>
  <mergeCells count="14">
    <mergeCell ref="I21:K21"/>
    <mergeCell ref="E22:G22"/>
    <mergeCell ref="I22:K22"/>
    <mergeCell ref="A4:B4"/>
    <mergeCell ref="D4:E4"/>
    <mergeCell ref="A5:B5"/>
    <mergeCell ref="G26:H26"/>
    <mergeCell ref="A1:B1"/>
    <mergeCell ref="D1:E1"/>
    <mergeCell ref="A2:B2"/>
    <mergeCell ref="D2:E2"/>
    <mergeCell ref="A3:B3"/>
    <mergeCell ref="D3:E3"/>
    <mergeCell ref="E21:G21"/>
  </mergeCells>
  <conditionalFormatting sqref="J8:J15">
    <cfRule type="cellIs" dxfId="32"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00B0F0"/>
  </sheetPr>
  <dimension ref="A1:L19"/>
  <sheetViews>
    <sheetView topLeftCell="B1" workbookViewId="0">
      <selection activeCell="J20" sqref="J20"/>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47" t="s">
        <v>3</v>
      </c>
      <c r="B1" s="147"/>
      <c r="C1" s="15" t="s">
        <v>1512</v>
      </c>
      <c r="D1" s="148" t="s">
        <v>4</v>
      </c>
      <c r="E1" s="14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3">
      <c r="A2" s="147" t="s">
        <v>5</v>
      </c>
      <c r="B2" s="147"/>
      <c r="C2" s="16" t="str">
        <f>IF(C1="GL COLMENA",'[1]List of Vessels'!D2,IF(C1="GL IGUAZU",'[1]List of Vessels'!D3,IF(C1="GL LA PAZ",'[1]List of Vessels'!D4,IF(C1="GL PIRAPO",'[1]List of Vessels'!D5,IF(C1="VALIANT SPRING",'[1]List of Vessels'!D6,IF(C1="VALIANT SUMMER",'[1]List of Vessels'!D7,""))))))</f>
        <v>PANAMA</v>
      </c>
      <c r="D2" s="148" t="s">
        <v>6</v>
      </c>
      <c r="E2" s="148"/>
      <c r="F2" s="2">
        <f>IF(C1="GL COLMENA",'[1]List of Vessels'!C2,IF(C1="GL IGUAZU",'[1]List of Vessels'!C3,IF(C1="GL LA PAZ",'[1]List of Vessels'!C4,IF(C1="GL PIRAPO",'[1]List of Vessels'!C5,IF(C1="VALIANT SPRING",'[1]List of Vessels'!C6,IF(C1="VALIANT SUMMER",'[1]List of Vessels'!C7,""))))))</f>
        <v>9599200</v>
      </c>
    </row>
    <row r="3" spans="1:12" ht="19.5" customHeight="1" x14ac:dyDescent="0.3">
      <c r="A3" s="147" t="s">
        <v>7</v>
      </c>
      <c r="B3" s="147"/>
      <c r="C3" s="17" t="s">
        <v>2783</v>
      </c>
      <c r="D3" s="148" t="s">
        <v>8</v>
      </c>
      <c r="E3" s="148"/>
      <c r="F3" s="3" t="s">
        <v>2896</v>
      </c>
    </row>
    <row r="4" spans="1:12" ht="18" customHeight="1" x14ac:dyDescent="0.3">
      <c r="A4" s="147" t="s">
        <v>21</v>
      </c>
      <c r="B4" s="147"/>
      <c r="C4" s="17"/>
      <c r="D4" s="148" t="s">
        <v>9</v>
      </c>
      <c r="E4" s="148"/>
      <c r="F4" s="13"/>
    </row>
    <row r="5" spans="1:12" ht="18" customHeight="1" x14ac:dyDescent="0.3">
      <c r="A5" s="147" t="s">
        <v>22</v>
      </c>
      <c r="B5" s="147"/>
      <c r="C5" s="18"/>
      <c r="D5" s="24"/>
      <c r="E5" s="84"/>
      <c r="F5" s="69"/>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8" x14ac:dyDescent="0.3">
      <c r="A8" s="9" t="s">
        <v>2895</v>
      </c>
      <c r="B8" s="31" t="s">
        <v>2821</v>
      </c>
      <c r="C8" s="31" t="s">
        <v>2894</v>
      </c>
      <c r="D8" s="20" t="s">
        <v>430</v>
      </c>
      <c r="E8" s="105">
        <v>41662</v>
      </c>
      <c r="F8" s="7">
        <v>44638</v>
      </c>
      <c r="G8" s="13"/>
      <c r="H8" s="8">
        <f>DATE(YEAR(F8),MONTH(F8)+2,DAY(F8)-1)</f>
        <v>44698</v>
      </c>
      <c r="I8" s="11">
        <f ca="1">IF(ISBLANK(H8),"",H8-DATE(YEAR(NOW()),MONTH(NOW()),DAY(NOW())))</f>
        <v>21</v>
      </c>
      <c r="J8" s="9" t="str">
        <f ca="1">IF(I8="","",IF(I8&lt;0,"OVERDUE","NOT DUE"))</f>
        <v>NOT DUE</v>
      </c>
      <c r="K8" s="31"/>
      <c r="L8" s="121" t="s">
        <v>3307</v>
      </c>
    </row>
    <row r="9" spans="1:12" x14ac:dyDescent="0.3">
      <c r="A9" s="9" t="s">
        <v>2893</v>
      </c>
      <c r="B9" s="31" t="s">
        <v>2892</v>
      </c>
      <c r="C9" s="31" t="s">
        <v>2891</v>
      </c>
      <c r="D9" s="20" t="s">
        <v>430</v>
      </c>
      <c r="E9" s="105">
        <v>41662</v>
      </c>
      <c r="F9" s="7">
        <v>44618</v>
      </c>
      <c r="G9" s="13"/>
      <c r="H9" s="8">
        <f>DATE(YEAR(F9),MONTH(F9)+2,DAY(F9)-1)</f>
        <v>44676</v>
      </c>
      <c r="I9" s="11">
        <f ca="1">IF(ISBLANK(H9),"",H9-DATE(YEAR(NOW()),MONTH(NOW()),DAY(NOW())))</f>
        <v>-1</v>
      </c>
      <c r="J9" s="9" t="str">
        <f ca="1">IF(I9="","",IF(I9&lt;0,"OVERDUE","NOT DUE"))</f>
        <v>OVERDUE</v>
      </c>
      <c r="K9" s="31"/>
      <c r="L9" s="121"/>
    </row>
    <row r="10" spans="1:12" x14ac:dyDescent="0.3">
      <c r="A10" s="111"/>
    </row>
    <row r="11" spans="1:12" x14ac:dyDescent="0.3">
      <c r="A11" s="111"/>
    </row>
    <row r="12" spans="1:12" x14ac:dyDescent="0.3">
      <c r="A12" s="111"/>
    </row>
    <row r="13" spans="1:12" x14ac:dyDescent="0.3">
      <c r="A13" s="111"/>
      <c r="B13" s="112" t="s">
        <v>2808</v>
      </c>
      <c r="C13" s="113"/>
      <c r="D13" s="117" t="s">
        <v>2807</v>
      </c>
      <c r="H13" s="112" t="s">
        <v>2806</v>
      </c>
      <c r="I13" s="114"/>
    </row>
    <row r="14" spans="1:12" x14ac:dyDescent="0.3">
      <c r="A14" s="111"/>
      <c r="E14" s="115"/>
      <c r="F14" s="115"/>
      <c r="I14" s="115"/>
      <c r="J14" s="115"/>
    </row>
    <row r="15" spans="1:12" x14ac:dyDescent="0.3">
      <c r="A15" s="111"/>
      <c r="C15" s="122" t="str">
        <f>'Aft Deck  '!C21</f>
        <v>ELBERT F. NUFABLE</v>
      </c>
      <c r="E15" s="149" t="str">
        <f>C15</f>
        <v>ELBERT F. NUFABLE</v>
      </c>
      <c r="F15" s="149"/>
      <c r="G15" s="149"/>
      <c r="I15" s="149" t="s">
        <v>3269</v>
      </c>
      <c r="J15" s="149"/>
      <c r="K15" s="149"/>
    </row>
    <row r="16" spans="1:12" x14ac:dyDescent="0.3">
      <c r="A16" s="111"/>
      <c r="C16" s="116" t="s">
        <v>3230</v>
      </c>
      <c r="E16" s="150" t="s">
        <v>2454</v>
      </c>
      <c r="F16" s="150"/>
      <c r="G16" s="150"/>
      <c r="I16" s="151" t="s">
        <v>2805</v>
      </c>
      <c r="J16" s="151"/>
      <c r="K16" s="151"/>
    </row>
    <row r="17" spans="1:8" x14ac:dyDescent="0.3">
      <c r="A17" s="111"/>
    </row>
    <row r="18" spans="1:8" x14ac:dyDescent="0.3">
      <c r="B18" s="88"/>
      <c r="D18" s="79"/>
      <c r="E18" s="88"/>
      <c r="H18" s="87"/>
    </row>
    <row r="19" spans="1:8" x14ac:dyDescent="0.3">
      <c r="B19" s="79"/>
      <c r="D19" s="79"/>
      <c r="E19" s="79"/>
      <c r="G19" s="151"/>
      <c r="H19" s="151"/>
    </row>
  </sheetData>
  <mergeCells count="14">
    <mergeCell ref="I15:K15"/>
    <mergeCell ref="E16:G16"/>
    <mergeCell ref="I16:K16"/>
    <mergeCell ref="A4:B4"/>
    <mergeCell ref="D4:E4"/>
    <mergeCell ref="A5:B5"/>
    <mergeCell ref="G19:H19"/>
    <mergeCell ref="A1:B1"/>
    <mergeCell ref="D1:E1"/>
    <mergeCell ref="A2:B2"/>
    <mergeCell ref="D2:E2"/>
    <mergeCell ref="A3:B3"/>
    <mergeCell ref="D3:E3"/>
    <mergeCell ref="E15:G15"/>
  </mergeCells>
  <conditionalFormatting sqref="J8:J9">
    <cfRule type="cellIs" dxfId="31" priority="1" operator="equal">
      <formula>"overdue"</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121</vt:i4>
      </vt:variant>
      <vt:variant>
        <vt:lpstr>Named Ranges</vt:lpstr>
      </vt:variant>
      <vt:variant>
        <vt:i4>2</vt:i4>
      </vt:variant>
    </vt:vector>
  </HeadingPairs>
  <TitlesOfParts>
    <vt:vector size="123"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Sludge Davit</vt:lpstr>
      <vt:lpstr>Foam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Center</vt:lpstr>
      <vt:lpstr>Moor. Winch - Aft Port Side</vt:lpstr>
      <vt:lpstr>Multi-Gas Detector </vt:lpstr>
      <vt:lpstr>Galley Equipments</vt:lpstr>
      <vt:lpstr>Water Ingress Alarm System</vt:lpstr>
      <vt:lpstr>Auto Pilot</vt:lpstr>
      <vt:lpstr>Navigational Equipments</vt:lpstr>
      <vt:lpstr>Radio Equipments</vt:lpstr>
      <vt:lpstr>Life Saving Apparatus</vt:lpstr>
      <vt:lpstr>FireFighting Equipments</vt:lpstr>
      <vt:lpstr>No. 1 Cargo Hold</vt:lpstr>
      <vt:lpstr>No. 2 Cargo Hold</vt:lpstr>
      <vt:lpstr>No. 3 Cargo Hold</vt:lpstr>
      <vt:lpstr>No. 4 Cargo Hold</vt:lpstr>
      <vt:lpstr>No. 5 Cargo Hold</vt:lpstr>
      <vt:lpstr>No. 6 Cargo Hold</vt:lpstr>
      <vt:lpstr>No. 7 Cargo Hold</vt:lpstr>
      <vt:lpstr>No. 1 Ballast Tank PS</vt:lpstr>
      <vt:lpstr>No.1 Ballast Tank SS</vt:lpstr>
      <vt:lpstr>No. 2 Ballast Tank PS</vt:lpstr>
      <vt:lpstr>No. 2 Ballast Tank SS</vt:lpstr>
      <vt:lpstr>No. 3 Ballast Tank PS</vt:lpstr>
      <vt:lpstr>No. 3 Ballast Tank SS</vt:lpstr>
      <vt:lpstr>No. 4 Ballast Tank PS </vt:lpstr>
      <vt:lpstr>No. 4 Ballast Tank SS</vt:lpstr>
      <vt:lpstr>No. 5 Ballast Tank PS</vt:lpstr>
      <vt:lpstr>No. 5 Ballast Tank SS</vt:lpstr>
      <vt:lpstr>Forepeak Tank</vt:lpstr>
      <vt:lpstr>Aft peak Tank</vt:lpstr>
      <vt:lpstr>No.1 FO Storage Tank PS</vt:lpstr>
      <vt:lpstr>No.1 FO Storage Tank SS</vt:lpstr>
      <vt:lpstr>No.2 FO Storage Tank PS</vt:lpstr>
      <vt:lpstr>No.2 FO Storage Tank SS</vt:lpstr>
      <vt:lpstr>No.3 FO Storage Tank PS</vt:lpstr>
      <vt:lpstr>No.3 FO Storage Tank SS</vt:lpstr>
      <vt:lpstr>Air Vents Ballast tanks</vt:lpstr>
      <vt:lpstr>Air Vents Fuel tanks</vt:lpstr>
      <vt:lpstr>Air Vents FW tanks</vt:lpstr>
      <vt:lpstr>Ventilation System Cargo holds</vt:lpstr>
      <vt:lpstr>Ventilation System Accomodation</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 Battery Monitoring</vt:lpstr>
      <vt:lpstr>Antennas  </vt:lpstr>
      <vt:lpstr>Hull Exterior </vt:lpstr>
      <vt:lpstr>Water Sprinkler</vt:lpstr>
      <vt:lpstr>Ship Markings </vt:lpstr>
      <vt:lpstr>Suez Light and Davit  </vt:lpstr>
      <vt:lpstr>Hospital Room</vt:lpstr>
      <vt:lpstr>Miscellaneous Davit</vt:lpstr>
      <vt:lpstr>Computers and Printers </vt:lpstr>
      <vt:lpstr>Recreational Equipment </vt:lpstr>
      <vt:lpstr>Washing Machines and Dryers </vt:lpstr>
      <vt:lpstr>Aft Deck  </vt:lpstr>
      <vt:lpstr>Main Deck Lifelines </vt:lpstr>
      <vt:lpstr>Bollard, Chock, Roller Fair </vt:lpstr>
      <vt:lpstr>Pipelines (Main Deck)  </vt:lpstr>
      <vt:lpstr>Containment Boxes </vt:lpstr>
      <vt:lpstr>Duct Trunks </vt:lpstr>
      <vt:lpstr>Furnitures and Cabinets  </vt:lpstr>
      <vt:lpstr>Helicopter Equipment </vt:lpstr>
      <vt:lpstr>Fire Station  </vt:lpstr>
      <vt:lpstr>Fire Locker  </vt:lpstr>
      <vt:lpstr>SOPEP Equipment  </vt:lpstr>
      <vt:lpstr>IMO Symbols  </vt:lpstr>
      <vt:lpstr>Provision Chamber </vt:lpstr>
      <vt:lpstr>Fire Doors </vt:lpstr>
      <vt:lpstr>BA Compressor  </vt:lpstr>
      <vt:lpstr>Fireline on Deck</vt:lpstr>
      <vt:lpstr>Electrical Line on Deck </vt:lpstr>
      <vt:lpstr>F.W. and Compress Air Line</vt:lpstr>
      <vt:lpstr>Hydraulic Lines</vt:lpstr>
      <vt:lpstr>Cont Valves for Ballast &amp; Bilge</vt:lpstr>
      <vt:lpstr>BWMS </vt:lpstr>
      <vt:lpstr>Pilot Ladders</vt:lpstr>
      <vt:lpstr>Dewatering System</vt:lpstr>
      <vt:lpstr>Loose Lifting Gear</vt:lpstr>
      <vt:lpstr>'Foam Fire Extinguishing System'!Print_Area</vt:lpstr>
      <vt:lpstr>'Main Menu'!Print_Area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2022-04-26T03:37:32Z</dcterms:modified>
</cp:coreProperties>
</file>