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firstSheet="37" activeTab="3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<sst xmlns="http://schemas.openxmlformats.org/spreadsheetml/2006/main" count="10825" uniqueCount="3210">
  <si>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</si>
  <si>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</si>
  <si>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</si>
  <si>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</si>
  <si>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</si>
  <si>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</si>
  <si>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</si>
  <si>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</si>
  <si>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</si>
  <si>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</si>
  <si>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</si>
  <si>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</si>
  <si>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</si>
  <si>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</si>
  <si>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</si>
  <si>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</si>
  <si>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</si>
  <si>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</si>
  <si>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</si>
  <si>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</si>
  <si>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</si>
  <si>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</si>
  <si>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</si>
  <si>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</si>
  <si>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</si>
  <si>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</si>
  <si>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</si>
  <si>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</si>
  <si>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</si>
  <si>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</si>
  <si>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</si>
  <si>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</si>
  <si>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</si>
  <si>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</si>
  <si>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</si>
  <si>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</si>
  <si>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</si>
  <si>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</si>
  <si>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</si>
  <si>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</si>
  <si>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</si>
  <si>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</si>
  <si>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</si>
  <si>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</si>
  <si>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</si>
  <si>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</si>
  <si>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</si>
  <si>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</si>
  <si>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</si>
  <si>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</si>
  <si>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</si>
  <si>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</si>
  <si>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</si>
  <si>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</si>
  <si>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</si>
  <si>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</si>
  <si>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</si>
  <si>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</si>
  <si>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</si>
  <si>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</si>
  <si>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</si>
  <si>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</si>
  <si>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</si>
  <si>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</si>
  <si>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</si>
  <si>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</si>
  <si>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</si>
  <si>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</si>
  <si>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</si>
  <si>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</si>
  <si>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</si>
  <si>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</si>
  <si>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</si>
  <si>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</si>
  <si>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</si>
  <si>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</si>
  <si>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</si>
  <si>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</si>
  <si>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</si>
  <si>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</si>
  <si>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</si>
  <si>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</si>
  <si>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</si>
  <si>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</si>
  <si>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</si>
  <si>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</si>
  <si>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</si>
  <si>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</si>
  <si>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</si>
  <si>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</si>
  <si>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</si>
  <si>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</si>
  <si>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</si>
  <si>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</si>
  <si>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</si>
  <si>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</si>
  <si>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</si>
  <si>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</si>
  <si>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</si>
  <si>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</si>
  <si>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</si>
  <si>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</si>
  <si>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</si>
  <si>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</si>
  <si>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</si>
  <si>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</si>
  <si>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</si>
  <si>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</si>
  <si>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</si>
  <si>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</si>
  <si>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</si>
  <si>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</si>
  <si>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</si>
  <si>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</si>
  <si>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</si>
  <si>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</si>
  <si>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</si>
  <si>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</si>
  <si>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</si>
  <si>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</si>
  <si>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</si>
  <si>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</si>
  <si>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</si>
  <si>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</si>
  <si>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</si>
  <si>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</si>
  <si>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</si>
  <si>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</si>
  <si>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</si>
  <si>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</si>
  <si>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</si>
  <si>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</si>
  <si>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</si>
  <si>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</si>
  <si>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</si>
  <si>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</si>
  <si>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</si>
  <si>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</si>
  <si>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</si>
  <si>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</si>
  <si>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</si>
  <si>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</si>
  <si>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</si>
  <si>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</si>
  <si>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</si>
  <si>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</si>
  <si>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</si>
  <si>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</si>
  <si>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</si>
  <si>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</si>
  <si>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</si>
  <si>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</si>
  <si>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</si>
  <si>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</si>
  <si>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</si>
  <si>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</si>
  <si>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</si>
  <si>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</si>
  <si>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</si>
  <si>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</si>
  <si>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</si>
  <si>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</si>
  <si>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</si>
  <si>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</si>
  <si>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</si>
  <si>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</si>
  <si>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</si>
  <si>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</si>
  <si>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</si>
  <si>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</si>
  <si>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</si>
  <si>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</si>
  <si>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</si>
  <si>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</si>
  <si>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</si>
  <si>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</si>
  <si>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</si>
  <si>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</si>
  <si>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</si>
  <si>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</si>
  <si>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</si>
  <si>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</si>
  <si>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</si>
  <si>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</si>
  <si>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</si>
  <si>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</si>
  <si>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</si>
  <si>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</si>
  <si>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</si>
  <si>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</si>
  <si>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</si>
  <si>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</si>
  <si>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</si>
  <si>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</si>
  <si>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</si>
  <si>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</si>
  <si>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</si>
  <si>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</si>
  <si>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</si>
  <si>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</si>
  <si>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</si>
  <si>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</si>
  <si>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</si>
  <si>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</si>
  <si>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</si>
  <si>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</si>
  <si>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</si>
  <si>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</si>
  <si>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</si>
  <si>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</si>
  <si>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</si>
  <si>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</si>
  <si>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</si>
  <si>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</si>
  <si>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</si>
  <si>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</si>
  <si>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</si>
  <si>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</si>
  <si>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</si>
  <si>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</si>
  <si>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</si>
  <si>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</si>
  <si>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</si>
  <si>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</si>
  <si>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</si>
  <si>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</si>
  <si>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</si>
  <si>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</si>
  <si>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</si>
  <si>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</si>
  <si>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</si>
  <si>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</si>
  <si>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</si>
  <si>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</si>
  <si>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</si>
  <si>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</si>
  <si>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</si>
  <si>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</si>
  <si>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</si>
  <si>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</si>
  <si>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</si>
  <si>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</si>
  <si>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</si>
  <si>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</si>
  <si>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</si>
  <si>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</si>
  <si>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</si>
  <si>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</si>
  <si>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</si>
  <si>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</si>
  <si>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</si>
  <si>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</si>
  <si>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</si>
  <si>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</si>
  <si>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</si>
  <si>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</si>
  <si>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</si>
  <si>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</si>
  <si>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</si>
  <si>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</si>
  <si>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</si>
  <si>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</si>
  <si>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</si>
  <si>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</si>
  <si>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</si>
  <si>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</si>
  <si>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</si>
  <si>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</si>
  <si>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</si>
  <si>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</si>
  <si>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</si>
  <si>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</si>
  <si>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</si>
  <si>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</si>
  <si>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</si>
  <si>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</si>
  <si>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</si>
  <si>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</si>
  <si>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</si>
  <si>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</si>
  <si>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</si>
  <si>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</si>
  <si>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</si>
  <si>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</si>
  <si>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</si>
  <si>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</si>
  <si>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</si>
  <si>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</si>
  <si>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</si>
  <si>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</si>
  <si>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</si>
  <si>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</si>
  <si>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</si>
  <si>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</si>
  <si>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</si>
  <si>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</si>
  <si>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</si>
  <si>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</si>
  <si>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</si>
  <si>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</si>
  <si>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</si>
  <si>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</si>
  <si>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</si>
  <si>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</si>
  <si>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</si>
  <si>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</si>
  <si>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</si>
  <si>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</si>
  <si>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</si>
  <si>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</si>
  <si>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</si>
  <si>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</si>
  <si>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</si>
  <si>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</si>
  <si>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</si>
  <si>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</si>
  <si>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</si>
  <si>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</si>
  <si>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</si>
  <si>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</si>
  <si>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</si>
  <si>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</si>
  <si>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</si>
  <si>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</si>
  <si>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</si>
  <si>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</si>
  <si>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</si>
  <si>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</si>
  <si>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</si>
  <si>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</si>
  <si>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</si>
  <si>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</si>
  <si>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</si>
  <si>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</si>
  <si>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</si>
  <si>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</si>
  <si>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</si>
  <si>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</si>
  <si>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</si>
  <si>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</si>
  <si>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</si>
  <si>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</si>
  <si>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</si>
  <si>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</si>
  <si>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</si>
  <si>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</si>
  <si>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</si>
  <si>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</si>
  <si>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</si>
  <si>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</si>
  <si>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</si>
  <si>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</si>
  <si>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</si>
  <si>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</si>
  <si>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</si>
  <si>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</si>
  <si>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</si>
  <si>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</si>
  <si>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</si>
  <si>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</si>
  <si>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</si>
  <si>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</si>
  <si>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</si>
  <si>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</si>
  <si>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</si>
  <si>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</si>
  <si>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</si>
  <si>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</si>
  <si>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</si>
  <si>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</si>
  <si>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</si>
  <si>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</si>
  <si>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</si>
  <si>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</si>
  <si>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</si>
  <si>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</si>
  <si>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</si>
  <si>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</si>
  <si>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</si>
  <si>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</si>
  <si>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</si>
  <si>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</si>
  <si>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</si>
  <si>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</si>
  <si>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</si>
  <si>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</si>
  <si>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</si>
  <si>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</si>
  <si>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</si>
  <si>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</si>
  <si>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</si>
  <si>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</si>
  <si>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</si>
  <si>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</si>
  <si>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</si>
  <si>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</si>
  <si>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</si>
  <si>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</si>
  <si>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</si>
  <si>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</si>
  <si>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</si>
  <si>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</si>
  <si>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</si>
  <si>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</si>
  <si>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</si>
  <si>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</si>
  <si>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</si>
  <si>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</si>
  <si>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</si>
  <si>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</si>
  <si>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</si>
  <si>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</si>
  <si>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</si>
  <si>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</si>
  <si>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</si>
  <si>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</si>
  <si>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</si>
  <si>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</si>
  <si>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</si>
  <si>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</si>
  <si>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</si>
  <si>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</si>
  <si>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</si>
  <si>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</si>
  <si>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</si>
  <si>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</si>
  <si>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</si>
  <si>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</si>
  <si>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</si>
  <si>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</si>
  <si>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</si>
  <si>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</si>
  <si>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</si>
  <si>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</si>
  <si>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</si>
  <si>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</si>
  <si>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</si>
  <si>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</si>
  <si>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</si>
  <si>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</si>
  <si>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</si>
  <si>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</si>
  <si>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</si>
  <si>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</si>
  <si>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</si>
  <si>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</si>
  <si>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</si>
  <si>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</si>
  <si>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</si>
  <si>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</si>
  <si>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</si>
  <si>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</si>
  <si>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</si>
  <si>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</si>
  <si>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</si>
  <si>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</si>
  <si>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</si>
  <si>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</si>
  <si>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</si>
  <si>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</si>
  <si>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</si>
  <si>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</si>
  <si>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</si>
  <si>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</si>
  <si>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</si>
  <si>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</si>
  <si>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</si>
  <si>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</si>
  <si>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</si>
  <si>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</si>
  <si>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</si>
  <si>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</si>
  <si>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</si>
  <si>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</si>
  <si>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</si>
  <si>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</si>
  <si>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</si>
  <si>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</si>
  <si>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</si>
  <si>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</si>
  <si>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</si>
  <si>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</si>
  <si>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</si>
  <si>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</si>
  <si>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</si>
  <si>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</si>
  <si>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</si>
  <si>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</si>
  <si>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</si>
  <si>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</si>
  <si>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</si>
  <si>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</si>
  <si>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</si>
  <si>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</si>
  <si>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</si>
  <si>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</si>
  <si>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</si>
  <si>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</si>
  <si>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</si>
  <si>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</si>
  <si>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</si>
  <si>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</si>
  <si>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</si>
  <si>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</si>
  <si>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</si>
  <si>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</si>
  <si>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</si>
  <si>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</si>
  <si>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</si>
  <si>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</si>
  <si>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</si>
  <si>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</si>
  <si>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</si>
  <si>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</si>
  <si>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</si>
  <si>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</si>
  <si>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</si>
  <si>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</si>
  <si>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</si>
  <si>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</si>
  <si>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</si>
  <si>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</si>
  <si>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</si>
  <si>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</si>
  <si>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</si>
  <si>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</si>
  <si>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</si>
  <si>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</si>
  <si>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</si>
  <si>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</si>
  <si>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</si>
  <si>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</si>
  <si>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</si>
  <si>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</si>
  <si>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</si>
  <si>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</si>
  <si>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</si>
  <si>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</si>
  <si>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</si>
  <si>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</si>
  <si>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</si>
  <si>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</si>
  <si>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</si>
  <si>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</si>
  <si>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</si>
  <si>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</si>
  <si>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</si>
  <si>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</si>
  <si>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</si>
  <si>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</si>
  <si>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</si>
  <si>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</si>
  <si>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</si>
  <si>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</si>
  <si>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</si>
  <si>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</si>
  <si>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</si>
  <si>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</si>
  <si>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</si>
  <si>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</si>
  <si>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</si>
  <si>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</si>
  <si>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</si>
  <si>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</si>
  <si>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</si>
  <si>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</si>
  <si>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</si>
  <si>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</si>
  <si>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</si>
  <si>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</si>
  <si>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</si>
  <si>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</si>
  <si>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</si>
  <si>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</si>
  <si>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</si>
  <si>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</si>
  <si>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</si>
  <si>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</si>
  <si>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</si>
  <si>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</si>
  <si>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</si>
  <si>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</si>
  <si>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</si>
  <si>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</si>
  <si>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</si>
  <si>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</si>
  <si>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</si>
  <si>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</si>
  <si>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</si>
  <si>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</si>
  <si>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</si>
  <si>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</si>
  <si>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</si>
  <si>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</si>
  <si>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</si>
  <si>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</si>
  <si>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</si>
  <si>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</si>
  <si>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</si>
  <si>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</si>
  <si>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</si>
  <si>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</si>
  <si>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</si>
  <si>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</si>
  <si>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</si>
  <si>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</si>
  <si>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</si>
  <si>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</si>
  <si>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</si>
  <si>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</si>
  <si>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</si>
  <si>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</si>
  <si>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</si>
  <si>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</si>
  <si>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</si>
  <si>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</si>
  <si>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</si>
  <si>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</si>
  <si>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</si>
  <si>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</si>
  <si>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</si>
  <si>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</si>
  <si>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</si>
  <si>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</si>
  <si>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</si>
  <si>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</si>
  <si>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</si>
  <si>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</si>
  <si>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</si>
  <si>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</si>
  <si>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</si>
  <si>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</si>
  <si>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</si>
  <si>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</si>
  <si>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</si>
  <si>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</si>
  <si>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</si>
  <si>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</si>
  <si>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</si>
  <si>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</si>
  <si>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</si>
  <si>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</si>
  <si>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</si>
  <si>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</si>
  <si>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</si>
  <si>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</si>
  <si>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</si>
  <si>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</si>
  <si>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</si>
  <si>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</si>
  <si>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</si>
  <si>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</si>
  <si>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</si>
  <si>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</si>
  <si>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</si>
  <si>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</si>
  <si>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</si>
  <si>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</si>
  <si>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</si>
  <si>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</si>
  <si>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</si>
  <si>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</si>
  <si>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</si>
  <si>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</si>
  <si>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</si>
  <si>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</si>
  <si>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</si>
  <si>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</si>
  <si>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</si>
  <si>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</si>
  <si>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</si>
  <si>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</si>
  <si>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</si>
  <si>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</si>
  <si>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</si>
  <si>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</si>
  <si>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</si>
  <si>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</si>
  <si>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</si>
  <si>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</si>
  <si>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</si>
  <si>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</si>
  <si>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</si>
  <si>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</si>
  <si>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</si>
  <si>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</si>
  <si>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</si>
  <si>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</si>
  <si>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</si>
  <si>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</si>
  <si>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</si>
  <si>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</si>
  <si>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</si>
  <si>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</si>
  <si>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</si>
  <si>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</si>
  <si>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</si>
  <si>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</si>
  <si>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</si>
  <si>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</si>
  <si>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</si>
  <si>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</si>
  <si>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</si>
  <si>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</si>
  <si>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</si>
  <si>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</si>
  <si>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</si>
  <si>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</si>
  <si>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</si>
  <si>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</si>
  <si>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</si>
  <si>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</si>
  <si>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</si>
  <si>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</si>
  <si>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</si>
  <si>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</si>
  <si>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</si>
  <si>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</si>
  <si>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</si>
  <si>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</si>
  <si>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</si>
  <si>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</si>
  <si>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</si>
  <si>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</si>
  <si>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</si>
  <si>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</si>
  <si>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</si>
  <si>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</si>
  <si>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</si>
  <si>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</si>
  <si>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</si>
  <si>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</si>
  <si>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</si>
  <si>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</si>
  <si>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</si>
  <si>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</si>
  <si>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</si>
  <si>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</si>
  <si>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</si>
  <si>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</si>
  <si>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</si>
  <si>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</si>
  <si>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</si>
  <si>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</si>
  <si>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</si>
  <si>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</si>
  <si>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</si>
  <si>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</si>
  <si>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</si>
  <si>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</si>
  <si>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</si>
  <si>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</si>
  <si>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</si>
  <si>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</si>
  <si>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</si>
  <si>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</si>
  <si>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</si>
  <si>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</si>
  <si>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</si>
  <si>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</si>
  <si>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</si>
  <si>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</si>
  <si>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</si>
  <si>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</si>
  <si>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</si>
  <si>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</si>
  <si>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</si>
  <si>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</si>
  <si>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</si>
  <si>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</si>
  <si>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</si>
  <si>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</si>
  <si>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</si>
  <si>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</si>
  <si>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</si>
  <si>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</si>
  <si>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</si>
  <si>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</si>
  <si>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</si>
  <si>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</si>
  <si>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</si>
  <si>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</si>
  <si>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</si>
  <si>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</si>
  <si>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</si>
  <si>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</si>
  <si>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</si>
  <si>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</si>
  <si>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</si>
  <si>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</si>
  <si>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</si>
  <si>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</si>
  <si>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</si>
  <si>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</si>
  <si>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</si>
  <si>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</si>
  <si>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</si>
  <si>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</si>
  <si>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</si>
  <si>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</si>
  <si>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</si>
  <si>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</si>
  <si>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</si>
  <si>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</si>
  <si>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</si>
  <si>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</si>
  <si>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</si>
  <si>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</si>
  <si>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</si>
  <si>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</si>
  <si>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</si>
  <si>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</si>
  <si>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</si>
  <si>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</si>
  <si>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</si>
  <si>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</si>
  <si>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</si>
  <si>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</si>
  <si>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</si>
  <si>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</si>
  <si>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</si>
  <si>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</si>
  <si>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</si>
  <si>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</si>
  <si>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</si>
  <si>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</si>
  <si>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</si>
  <si>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</si>
  <si>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</si>
  <si>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</si>
  <si>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</si>
  <si>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</si>
  <si>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</si>
  <si>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</si>
  <si>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</si>
  <si>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</si>
  <si>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</si>
  <si>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</si>
  <si>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</si>
  <si>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</si>
  <si>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</si>
  <si>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</si>
  <si>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</si>
  <si>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</si>
  <si>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</si>
  <si>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</si>
  <si>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</si>
  <si>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</si>
  <si>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</si>
  <si>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</si>
  <si>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</si>
  <si>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</si>
  <si>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</si>
  <si>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</si>
  <si>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</si>
  <si>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</si>
  <si>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</si>
  <si>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</si>
  <si>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</si>
  <si>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</si>
  <si>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</si>
  <si>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</si>
  <si>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</si>
  <si>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</si>
  <si>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</si>
  <si>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</si>
  <si>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</si>
  <si>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</si>
  <si>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</si>
  <si>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</si>
  <si>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</si>
  <si>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</si>
  <si>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</si>
  <si>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</si>
  <si>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</si>
  <si>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</si>
  <si>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</si>
  <si>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</si>
  <si>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</si>
  <si>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</si>
  <si>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</si>
  <si>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</si>
  <si>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</si>
  <si>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</si>
  <si>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</si>
  <si>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</si>
  <si>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</si>
  <si>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</si>
  <si>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</si>
  <si>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</si>
  <si>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</si>
  <si>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</si>
  <si>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</si>
  <si>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</si>
  <si>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</si>
  <si>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</si>
  <si>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</si>
  <si>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</si>
  <si>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</si>
  <si>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</si>
  <si>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</si>
  <si>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</si>
  <si>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</si>
  <si>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</si>
  <si>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</si>
  <si>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</si>
  <si>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</si>
  <si>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</si>
  <si>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</si>
  <si>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</si>
  <si>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</si>
  <si>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</si>
  <si>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</si>
  <si>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</si>
  <si>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</si>
  <si>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</si>
  <si>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</si>
  <si>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</si>
  <si>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</si>
  <si>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</si>
  <si>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</si>
  <si>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</si>
  <si>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</si>
  <si>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</si>
  <si>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</si>
  <si>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</si>
  <si>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</si>
  <si>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</si>
  <si>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</si>
  <si>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</si>
  <si>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</si>
  <si>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</si>
  <si>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</si>
  <si>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</si>
  <si>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</si>
  <si>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</si>
  <si>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</si>
  <si>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</si>
  <si>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</si>
  <si>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</si>
  <si>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</si>
  <si>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</si>
  <si>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</si>
  <si>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</si>
  <si>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</si>
  <si>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</si>
  <si>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</si>
  <si>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</si>
  <si>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</si>
  <si>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</si>
  <si>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</si>
  <si>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</si>
  <si>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</si>
  <si>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</si>
  <si>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</si>
  <si>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</si>
  <si>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</si>
  <si>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</si>
  <si>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</si>
  <si>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</si>
  <si>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</si>
  <si>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</si>
  <si>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</si>
  <si>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</si>
  <si>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</si>
  <si>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</si>
  <si>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</si>
  <si>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</si>
  <si>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</si>
  <si>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</si>
  <si>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</si>
  <si>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</si>
  <si>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</si>
  <si>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</si>
  <si>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</si>
  <si>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</si>
  <si>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</si>
  <si>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</si>
  <si>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</si>
  <si>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</si>
  <si>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</si>
  <si>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</si>
  <si>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</si>
  <si>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</si>
  <si>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</si>
  <si>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</si>
  <si>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</si>
  <si>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</si>
  <si>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</si>
  <si>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</si>
  <si>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</si>
  <si>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</si>
  <si>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</si>
  <si>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</si>
  <si>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</si>
  <si>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</si>
  <si>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</si>
  <si>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</si>
  <si>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</si>
  <si>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</si>
  <si>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</si>
  <si>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</si>
  <si>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</si>
  <si>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</si>
  <si>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</si>
  <si>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</si>
  <si>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</si>
  <si>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</si>
  <si>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</si>
  <si>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</si>
  <si>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</si>
  <si>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</si>
  <si>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</si>
  <si>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</si>
  <si>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</si>
  <si>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</si>
  <si>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</si>
  <si>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</si>
  <si>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</si>
  <si>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</si>
  <si>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</si>
  <si>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</si>
  <si>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</si>
  <si>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</si>
  <si>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</si>
  <si>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</si>
  <si>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</si>
  <si>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</si>
  <si>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</si>
  <si>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</si>
  <si>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</si>
  <si>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</si>
  <si>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</si>
  <si>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</si>
  <si>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</si>
  <si>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</si>
  <si>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</si>
  <si>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</si>
  <si>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</si>
  <si>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</si>
  <si>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</si>
  <si>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</si>
  <si>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</si>
  <si>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</si>
  <si>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</si>
  <si>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</si>
  <si>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</si>
  <si>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</si>
  <si>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</si>
  <si>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</si>
  <si>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</si>
  <si>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</si>
  <si>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</si>
  <si>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</si>
  <si>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</si>
  <si>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</si>
  <si>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</si>
  <si>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</si>
  <si>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</si>
  <si>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</si>
  <si>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</si>
  <si>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</si>
  <si>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</si>
  <si>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</si>
  <si>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</si>
  <si>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</si>
  <si>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</si>
  <si>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</si>
  <si>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</si>
  <si>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</si>
  <si>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</si>
  <si>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</si>
  <si>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</si>
  <si>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</si>
  <si>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</si>
  <si>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</si>
  <si>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</si>
  <si>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</si>
  <si>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</si>
  <si>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</si>
  <si>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</si>
  <si>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</si>
  <si>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</si>
  <si>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</si>
  <si>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</si>
  <si>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</si>
  <si>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</si>
  <si>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</si>
  <si>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</si>
  <si>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</si>
  <si>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</si>
  <si>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</si>
  <si>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</si>
  <si>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</si>
  <si>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</si>
  <si>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</si>
  <si>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</si>
  <si>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</si>
  <si>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</si>
  <si>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</si>
  <si>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</si>
  <si>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</si>
  <si>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</si>
  <si>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</si>
  <si>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</si>
  <si>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</si>
  <si>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</si>
  <si>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</si>
  <si>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</si>
  <si>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</si>
  <si>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</si>
  <si>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</si>
  <si>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</si>
  <si>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</si>
  <si>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</si>
  <si>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</si>
  <si>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</si>
  <si>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</si>
  <si>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</si>
  <si>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</si>
  <si>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</si>
  <si>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</si>
  <si>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</si>
  <si>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</si>
  <si>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</si>
  <si>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</si>
  <si>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</si>
  <si>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</si>
  <si>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</si>
  <si>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</si>
  <si>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</si>
  <si>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</si>
  <si>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</si>
  <si>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</si>
  <si>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</si>
  <si>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</si>
  <si>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</si>
  <si>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</si>
  <si>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</si>
  <si>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</si>
  <si>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</si>
  <si>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</si>
  <si>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</si>
  <si>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</si>
  <si>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</si>
  <si>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</si>
  <si>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</si>
  <si>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</si>
  <si>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</si>
  <si>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</si>
  <si>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</si>
  <si>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</si>
  <si>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</si>
  <si>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</si>
  <si>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</si>
  <si>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</si>
  <si>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</si>
  <si>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</si>
  <si>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</si>
  <si>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</si>
  <si>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</si>
  <si>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</si>
  <si>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</si>
  <si>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</si>
  <si>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</si>
  <si>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</si>
  <si>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</si>
  <si>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</si>
  <si>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</si>
  <si>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</si>
  <si>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</si>
  <si>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</si>
  <si>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</si>
  <si>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</si>
  <si>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</si>
  <si>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</si>
  <si>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</si>
  <si>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</si>
  <si>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</si>
  <si>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</si>
  <si>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</si>
  <si>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</si>
  <si>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</si>
  <si>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</si>
  <si>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</si>
  <si>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</si>
  <si>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</si>
  <si>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</si>
  <si>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</si>
  <si>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</si>
  <si>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</si>
  <si>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</si>
  <si>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</si>
  <si>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</si>
  <si>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</si>
  <si>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</si>
  <si>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</si>
  <si>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</si>
  <si>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</si>
  <si>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</si>
  <si>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</si>
  <si>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</si>
  <si>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</si>
  <si>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</si>
  <si>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</si>
  <si>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</si>
  <si>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</si>
  <si>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</si>
  <si>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</si>
  <si>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</si>
  <si>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</si>
  <si>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</si>
  <si>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</si>
  <si>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</si>
  <si>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</si>
  <si>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</si>
  <si>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</si>
  <si>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</si>
  <si>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</si>
  <si>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</si>
  <si>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</si>
  <si>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</si>
  <si>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</si>
  <si>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</si>
  <si>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</si>
  <si>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</si>
  <si>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</si>
  <si>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</si>
  <si>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</si>
  <si>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</si>
  <si>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</si>
  <si>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</si>
  <si>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</si>
  <si>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</si>
  <si>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</si>
  <si>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</si>
  <si>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</si>
  <si>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</si>
  <si>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</si>
  <si>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</si>
  <si>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</si>
  <si>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</si>
  <si>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</si>
  <si>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</si>
  <si>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</si>
  <si>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</si>
  <si>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</si>
  <si>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</si>
  <si>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</si>
  <si>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</si>
  <si>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</si>
  <si>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</si>
  <si>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</si>
  <si>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</si>
  <si>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</si>
  <si>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</si>
  <si>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</si>
  <si>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</si>
  <si>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</si>
  <si>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</si>
  <si>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</si>
  <si>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</si>
  <si>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</si>
  <si>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</si>
  <si>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</si>
  <si>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</si>
  <si>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</si>
  <si>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</si>
  <si>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</si>
  <si>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</si>
  <si>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</si>
  <si>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</si>
  <si>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</si>
  <si>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</si>
  <si>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</si>
  <si>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</si>
  <si>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</si>
  <si>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</si>
  <si>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</si>
  <si>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</si>
  <si>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</si>
  <si>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</si>
  <si>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</si>
  <si>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</si>
  <si>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</si>
  <si>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</si>
  <si>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</si>
  <si>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</si>
  <si>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</si>
  <si>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</si>
  <si>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</si>
  <si>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</si>
  <si>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</si>
  <si>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</si>
  <si>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</si>
  <si>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</si>
  <si>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</si>
  <si>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</si>
  <si>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</si>
  <si>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</si>
  <si>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</si>
  <si>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</si>
  <si>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</si>
  <si>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</si>
  <si>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</si>
  <si>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</si>
  <si>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</si>
  <si>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</si>
  <si>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</si>
  <si>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</si>
  <si>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</si>
  <si>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</si>
  <si>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</si>
  <si>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</si>
  <si>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</si>
  <si>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</si>
  <si>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</si>
  <si>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</si>
  <si>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</si>
  <si>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</si>
  <si>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</si>
  <si>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</si>
  <si>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</si>
  <si>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</si>
  <si>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</si>
  <si>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</si>
  <si>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</si>
  <si>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</si>
  <si>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</si>
  <si>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</si>
  <si>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</si>
  <si>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</si>
  <si>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</si>
  <si>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</si>
  <si>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</si>
  <si>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</si>
  <si>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</si>
  <si>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</si>
  <si>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</si>
  <si>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</si>
  <si>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</si>
  <si>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</si>
  <si>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</si>
  <si>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</si>
  <si>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</si>
  <si>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</si>
  <si>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</si>
  <si>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</si>
  <si>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</si>
  <si>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</si>
  <si>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</si>
  <si>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</si>
  <si>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</si>
  <si>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</si>
  <si>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</si>
  <si>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</si>
  <si>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</si>
  <si>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</si>
  <si>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</si>
  <si>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</si>
  <si>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</si>
  <si>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</si>
  <si>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</si>
  <si>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</si>
  <si>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</si>
  <si>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</si>
  <si>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</si>
  <si>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</si>
  <si>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</si>
  <si>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</si>
  <si>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</si>
  <si>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</si>
  <si>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</si>
  <si>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</si>
  <si>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</si>
  <si>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</si>
  <si>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</si>
  <si>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</si>
  <si>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</si>
  <si>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</si>
  <si>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</si>
  <si>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</si>
  <si>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</si>
  <si>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</si>
  <si>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</si>
  <si>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</si>
  <si>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</si>
  <si>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</si>
  <si>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</si>
  <si>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</si>
  <si>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</si>
  <si>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</si>
  <si>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</si>
  <si>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</si>
  <si>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</si>
  <si>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</si>
  <si>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</si>
  <si>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</si>
  <si>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</si>
  <si>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</si>
  <si>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</si>
  <si>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</si>
  <si>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</si>
  <si>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</si>
  <si>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</si>
  <si>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</si>
  <si>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</si>
  <si>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</si>
  <si>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</si>
  <si>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</si>
  <si>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</si>
  <si>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</si>
  <si>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</si>
  <si>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</si>
  <si>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</si>
  <si>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</si>
  <si>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</si>
  <si>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</si>
  <si>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</si>
  <si>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</si>
  <si>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</si>
  <si>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</si>
  <si>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</si>
  <si>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</si>
  <si>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</si>
  <si>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</si>
  <si>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</si>
  <si>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</si>
  <si>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</si>
  <si>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</si>
  <si>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</si>
  <si>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</si>
  <si>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</si>
  <si>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</si>
  <si>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</si>
  <si>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</si>
  <si>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</si>
  <si>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</si>
  <si>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</si>
  <si>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</si>
  <si>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</si>
  <si>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</si>
  <si>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</si>
  <si>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</si>
  <si>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</si>
  <si>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</si>
  <si>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</si>
  <si>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</si>
  <si>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</si>
  <si>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</si>
  <si>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</si>
  <si>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</si>
  <si>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</si>
  <si>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</si>
  <si>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</si>
  <si>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</si>
  <si>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</si>
  <si>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</si>
  <si>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</si>
  <si>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</si>
  <si>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</si>
  <si>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</si>
  <si>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</si>
  <si>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</si>
  <si>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</si>
  <si>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</si>
  <si>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</si>
  <si>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</si>
  <si>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</si>
  <si>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</si>
  <si>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</si>
  <si>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</si>
  <si>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</si>
  <si>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</si>
  <si>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</si>
  <si>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</si>
  <si>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</si>
  <si>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</si>
  <si>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</si>
  <si>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</si>
  <si>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</si>
  <si>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</si>
  <si>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</si>
  <si>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</si>
  <si>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</si>
  <si>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</si>
  <si>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</si>
  <si>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</si>
  <si>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</si>
  <si>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</si>
  <si>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</si>
  <si>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</si>
  <si>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</si>
  <si>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</si>
  <si>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</si>
  <si>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</si>
  <si>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</si>
  <si>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</si>
  <si>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</si>
  <si>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</si>
  <si>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</si>
  <si>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</si>
  <si>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</si>
  <si>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</si>
  <si>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</si>
  <si>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</si>
  <si>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</si>
  <si>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</si>
  <si>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</si>
  <si>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</si>
  <si>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</si>
  <si>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</si>
  <si>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</si>
  <si>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</si>
  <si>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</si>
  <si>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</si>
  <si>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</si>
  <si>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</si>
  <si>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</si>
  <si>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</si>
  <si>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</si>
  <si>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</si>
  <si>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</si>
  <si>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</si>
  <si>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</si>
  <si>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</si>
  <si>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</si>
  <si>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</si>
  <si>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</si>
  <si>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</si>
  <si>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</si>
  <si>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</si>
  <si>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</si>
  <si>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</si>
  <si>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</si>
  <si>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</si>
  <si>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</si>
  <si>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</si>
  <si>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</si>
  <si>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</si>
  <si>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</si>
  <si>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</si>
  <si>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</si>
  <si>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</si>
  <si>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</si>
  <si>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</si>
  <si>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</si>
  <si>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</si>
  <si>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</si>
  <si>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</si>
  <si>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</si>
  <si>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</si>
  <si>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</si>
  <si>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</si>
  <si>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</si>
  <si>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</si>
  <si>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</si>
  <si>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</si>
  <si>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</si>
  <si>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</si>
  <si>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</si>
  <si>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</si>
  <si>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</si>
  <si>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</si>
  <si>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</si>
  <si>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</si>
  <si>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</si>
  <si>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</si>
  <si>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</si>
  <si>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</si>
  <si>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</si>
  <si>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</si>
  <si>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</si>
  <si>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</si>
  <si>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</si>
  <si>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</si>
  <si>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</si>
  <si>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</si>
  <si>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</si>
  <si>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</si>
  <si>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</si>
  <si>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</si>
  <si>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</si>
  <si>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</si>
  <si>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</si>
  <si>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</si>
  <si>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</si>
  <si>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</si>
  <si>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</si>
  <si>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</si>
  <si>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</si>
  <si>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</si>
  <si>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</si>
  <si>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</si>
  <si>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</si>
  <si>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</si>
  <si>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</si>
  <si>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</si>
  <si>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</si>
  <si>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</si>
  <si>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</si>
  <si>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</si>
  <si>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</si>
  <si>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</si>
  <si>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</si>
  <si>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</si>
  <si>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</si>
  <si>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</si>
  <si>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</si>
  <si>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</si>
  <si>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</si>
  <si>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</si>
  <si>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</si>
  <si>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</si>
  <si>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</si>
  <si>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</si>
  <si>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</si>
  <si>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</si>
  <si>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</si>
  <si>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</si>
  <si>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</si>
  <si>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</si>
  <si>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</si>
  <si>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</si>
  <si>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</si>
  <si>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</si>
  <si>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</si>
  <si>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</si>
  <si>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</si>
  <si>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</si>
  <si>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</si>
  <si>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</si>
  <si>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</si>
  <si>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</si>
  <si>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</si>
  <si>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</si>
  <si>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</si>
  <si>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</si>
  <si>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</si>
  <si>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</si>
  <si>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</si>
  <si>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</si>
  <si>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</si>
  <si>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</si>
  <si>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</si>
  <si>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</si>
  <si>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</si>
  <si>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</si>
  <si>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</si>
  <si>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</si>
  <si>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</si>
  <si>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</si>
  <si>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</si>
  <si>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</si>
  <si>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</si>
  <si>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</si>
  <si>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</si>
  <si>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</si>
  <si>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</si>
  <si>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</si>
  <si>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</si>
  <si>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</si>
  <si>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</si>
  <si>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</si>
  <si>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</si>
  <si>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</si>
  <si>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</si>
  <si>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</si>
  <si>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</si>
  <si>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</si>
  <si>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</si>
  <si>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</si>
  <si>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</si>
  <si>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</si>
  <si>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</si>
  <si>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</si>
  <si>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</si>
  <si>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</si>
  <si>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</si>
  <si>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</si>
  <si>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</si>
  <si>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</si>
  <si>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</si>
  <si>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</si>
  <si>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</si>
  <si>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</si>
  <si>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</si>
  <si>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</si>
  <si>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</si>
  <si>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</si>
  <si>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</si>
  <si>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</si>
  <si>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</si>
  <si>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</si>
  <si>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</si>
  <si>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</si>
  <si>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</si>
  <si>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</si>
  <si>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</si>
  <si>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</si>
  <si>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</si>
  <si>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</si>
  <si>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</si>
  <si>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</si>
  <si>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</si>
  <si>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</si>
  <si>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</si>
  <si>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</si>
  <si>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</si>
  <si>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</si>
  <si>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</si>
  <si>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</si>
  <si>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</si>
  <si>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</si>
  <si>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</si>
  <si>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</si>
  <si>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</si>
  <si>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</si>
  <si>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</si>
  <si>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</si>
  <si>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</si>
  <si>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</si>
  <si>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</si>
  <si>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</si>
  <si>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</si>
  <si>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</si>
  <si>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</si>
  <si>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</si>
  <si>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</si>
  <si>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</si>
  <si>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</si>
  <si>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</si>
  <si>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</si>
  <si>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</si>
  <si>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</si>
  <si>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</si>
  <si>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</si>
  <si>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</si>
  <si>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</si>
  <si>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</si>
  <si>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</si>
  <si>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</si>
  <si>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</si>
  <si>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</si>
  <si>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</si>
  <si>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</si>
  <si>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</si>
  <si>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</si>
  <si>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</si>
  <si>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</si>
  <si>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</si>
  <si>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</si>
  <si>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</si>
  <si>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</si>
  <si>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</si>
  <si>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</si>
  <si>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</si>
  <si>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</si>
  <si>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</si>
  <si>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</si>
  <si>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</si>
  <si>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</si>
  <si>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</si>
  <si>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</si>
  <si>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</si>
  <si>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</si>
  <si>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</si>
  <si>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</si>
  <si>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</si>
  <si>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</si>
  <si>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</si>
  <si>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</si>
  <si>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</si>
  <si>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</si>
  <si>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</si>
  <si>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</si>
  <si>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</si>
  <si>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</si>
  <si>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</si>
  <si>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</si>
  <si>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</si>
  <si>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</si>
  <si>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</si>
  <si>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</si>
  <si>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</si>
  <si>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</si>
  <si>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</si>
  <si>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</si>
  <si>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</si>
  <si>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</si>
  <si>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</si>
  <si>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</si>
  <si>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</si>
  <si>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</si>
  <si>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</si>
  <si>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</si>
  <si>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</si>
  <si>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</si>
  <si>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</si>
  <si>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</si>
  <si>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</si>
  <si>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</si>
  <si>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</si>
  <si>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</si>
  <si>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</si>
  <si>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</si>
  <si>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</si>
  <si>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</si>
  <si>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</si>
  <si>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</si>
  <si>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</si>
  <si>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</si>
  <si>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</si>
  <si>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</si>
  <si>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</si>
  <si>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</si>
  <si>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</si>
  <si>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</si>
  <si>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</si>
  <si>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</si>
  <si>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</si>
  <si>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</si>
  <si>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</si>
  <si>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</si>
  <si>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</si>
  <si>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</si>
  <si>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</si>
  <si>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</si>
  <si>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</si>
  <si>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</si>
  <si>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</si>
  <si>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</si>
  <si>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</si>
  <si>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</si>
  <si>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</si>
  <si>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</si>
  <si>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</si>
  <si>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</si>
  <si>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</si>
  <si>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</si>
  <si>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</si>
  <si>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</si>
  <si>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</si>
  <si>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</si>
  <si>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</si>
  <si>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</si>
  <si>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</si>
  <si>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</si>
  <si>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</si>
  <si>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</si>
  <si>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</si>
  <si>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</si>
  <si>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</si>
  <si>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</si>
  <si>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</si>
  <si>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</si>
  <si>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</si>
  <si>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</si>
  <si>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</si>
  <si>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</si>
  <si>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</si>
  <si>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</si>
  <si>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</si>
  <si>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</si>
  <si>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</si>
  <si>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</si>
  <si>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</si>
  <si>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</si>
  <si>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</si>
  <si>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</si>
  <si>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</si>
  <si>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</si>
  <si>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</si>
  <si>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</si>
  <si>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</si>
  <si>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</si>
  <si>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</si>
  <si>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</si>
  <si>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</si>
  <si>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</si>
  <si>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</si>
  <si>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</si>
  <si>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</si>
  <si>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</si>
  <si>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</si>
  <si>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</si>
  <si>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</si>
  <si>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</si>
  <si>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</si>
  <si>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</si>
  <si>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</si>
  <si>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</si>
  <si>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</si>
  <si>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</si>
  <si>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</si>
  <si>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</si>
  <si>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</si>
  <si>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</si>
  <si>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</si>
  <si>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</si>
  <si>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</si>
  <si>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</si>
  <si>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</si>
  <si>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</si>
  <si>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</si>
  <si>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</si>
  <si>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</si>
  <si>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</si>
  <si>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</si>
  <si>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</si>
  <si>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</si>
  <si>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</si>
  <si>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</si>
  <si>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</si>
  <si>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</si>
  <si>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</si>
  <si>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</si>
  <si>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</si>
  <si>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</si>
  <si>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</si>
  <si>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</si>
  <si>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</si>
  <si>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</si>
  <si>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</si>
  <si>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</si>
  <si>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</si>
  <si>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</si>
  <si>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</si>
  <si>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</si>
  <si>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</si>
  <si>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</si>
  <si>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</si>
  <si>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</si>
  <si>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</si>
  <si>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</si>
  <si>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</si>
  <si>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</si>
  <si>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</si>
  <si>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</si>
  <si>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</si>
  <si>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</si>
  <si>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</si>
  <si>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</si>
  <si>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</si>
  <si>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</si>
  <si>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</si>
  <si>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</si>
  <si>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</si>
  <si>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</si>
  <si>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</si>
  <si>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</si>
  <si>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</si>
  <si>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</si>
  <si>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</si>
  <si>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</si>
  <si>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</si>
  <si>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</si>
  <si>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</si>
  <si>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</si>
  <si>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</si>
  <si>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</si>
  <si>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</si>
  <si>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</si>
  <si>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</si>
  <si>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</si>
  <si>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</si>
  <si>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</si>
  <si>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</si>
  <si>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</si>
  <si>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</si>
  <si>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</si>
  <si>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</si>
  <si>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</si>
  <si>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</si>
  <si>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</si>
  <si>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</si>
  <si>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</si>
  <si>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</si>
  <si>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</si>
  <si>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</si>
  <si>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</si>
  <si>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</si>
  <si>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</si>
  <si>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</si>
  <si>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</si>
  <si>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</si>
  <si>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</si>
  <si>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</si>
  <si>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</si>
  <si>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</si>
  <si>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</si>
  <si>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</si>
  <si>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</si>
  <si>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</si>
  <si>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</si>
  <si>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</si>
  <si>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</si>
  <si>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</si>
  <si>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</si>
  <si>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</si>
  <si>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</si>
  <si>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</si>
  <si>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</si>
  <si>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</si>
  <si>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</si>
  <si>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</si>
  <si>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</si>
  <si>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</si>
  <si>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</si>
  <si>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</si>
  <si>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</si>
  <si>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</si>
  <si>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</si>
  <si>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</si>
  <si>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</si>
  <si>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</si>
  <si>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</si>
  <si>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</si>
  <si>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</si>
  <si>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</si>
  <si>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</si>
  <si>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</si>
  <si>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</si>
  <si>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</si>
  <si>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</si>
  <si>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</si>
  <si>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</si>
  <si>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</si>
  <si>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</si>
  <si>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</si>
  <si>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</si>
  <si>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</si>
  <si>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</si>
  <si>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</si>
  <si>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</si>
  <si>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</si>
  <si>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</si>
  <si>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</si>
  <si>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</si>
  <si>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</si>
  <si>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</si>
  <si>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</si>
  <si>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</si>
  <si>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</si>
  <si>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</si>
  <si>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</si>
  <si>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</si>
  <si>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</si>
  <si>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</si>
  <si>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</si>
  <si>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</si>
  <si>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</si>
  <si>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</si>
  <si>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</si>
  <si>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</si>
  <si>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</si>
  <si>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</si>
  <si>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</si>
  <si>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</si>
  <si>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</si>
  <si>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</si>
  <si>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</si>
  <si>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</si>
  <si>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</si>
  <si>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</si>
  <si>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</si>
  <si>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</si>
  <si>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</si>
  <si>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</si>
  <si>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</si>
  <si>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</si>
  <si>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</si>
  <si>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</si>
  <si>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</si>
  <si>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</si>
  <si>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</si>
  <si>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</si>
  <si>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</si>
  <si>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</si>
  <si>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</si>
  <si>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</si>
  <si>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</si>
  <si>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</si>
  <si>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</si>
  <si>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</si>
  <si>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</si>
  <si>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</si>
  <si>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</si>
  <si>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</si>
  <si>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</si>
  <si>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</si>
  <si>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</si>
  <si>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</si>
  <si>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</si>
  <si>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</si>
  <si>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</si>
  <si>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</si>
  <si>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</si>
  <si>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</si>
  <si>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</si>
  <si>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</si>
  <si>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</si>
  <si>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</si>
  <si>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</si>
  <si>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</si>
  <si>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</si>
  <si>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</si>
  <si>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</si>
  <si>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</si>
  <si>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</si>
  <si>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</si>
  <si>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</si>
  <si>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</si>
  <si>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</si>
  <si>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</si>
  <si>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</si>
  <si>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</si>
  <si>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</si>
  <si>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</si>
  <si>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</si>
  <si>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</si>
  <si>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</si>
  <si>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</si>
  <si>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</si>
  <si>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</si>
  <si>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</si>
  <si>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</si>
  <si>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</si>
  <si>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</si>
  <si>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</si>
  <si>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</si>
  <si>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</si>
  <si>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</si>
  <si>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</si>
  <si>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</si>
  <si>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</si>
  <si>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</si>
  <si>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</si>
  <si>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</si>
  <si>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</si>
  <si>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</si>
  <si>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</si>
  <si>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</si>
  <si>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</si>
  <si>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</si>
  <si>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</si>
  <si>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</si>
  <si>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</si>
  <si>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</si>
  <si>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</si>
  <si>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</si>
  <si>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</si>
  <si>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</si>
  <si>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</si>
  <si>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</si>
  <si>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</si>
  <si>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</si>
  <si>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</si>
  <si>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</si>
  <si>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</si>
  <si>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</si>
  <si>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</si>
  <si>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</si>
  <si>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</si>
  <si>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</si>
  <si>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</si>
  <si>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</si>
  <si>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</si>
  <si>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</si>
  <si>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</si>
  <si>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</si>
  <si>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</si>
  <si>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</si>
  <si>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</si>
  <si>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</si>
  <si>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</si>
  <si>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</si>
  <si>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</si>
  <si>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</si>
  <si>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</si>
  <si>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</si>
  <si>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</si>
  <si>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</si>
  <si>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</si>
  <si>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</si>
  <si>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</si>
  <si>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</si>
  <si>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</si>
  <si>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</si>
  <si>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</si>
  <si>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</si>
  <si>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</si>
  <si>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</si>
  <si>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</si>
  <si>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</si>
  <si>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</si>
  <si>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</si>
  <si>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</si>
  <si>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</si>
  <si>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</si>
  <si>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</si>
  <si>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</si>
  <si>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</si>
  <si>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</si>
  <si>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</si>
  <si>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</si>
  <si>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</si>
  <si>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</si>
  <si>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</si>
  <si>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</si>
  <si>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</si>
  <si>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</si>
  <si>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</si>
  <si>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</si>
  <si>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</si>
  <si>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</si>
  <si>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</si>
  <si>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</si>
  <si>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</si>
  <si>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</si>
  <si>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</si>
  <si>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</si>
  <si>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</si>
  <si>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</si>
  <si>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</si>
  <si>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</si>
  <si>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</si>
  <si>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</si>
  <si>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</si>
  <si>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</si>
  <si>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</si>
  <si>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</si>
  <si>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</si>
  <si>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</si>
  <si>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</si>
  <si>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</si>
  <si>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</si>
  <si>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</si>
  <si>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</si>
  <si>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</si>
  <si>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</si>
  <si>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</si>
  <si>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</si>
  <si>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</si>
  <si>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</si>
  <si>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</si>
  <si>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</si>
  <si>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</si>
  <si>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</si>
  <si>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</si>
  <si>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</si>
  <si>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</si>
  <si>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</si>
  <si>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</si>
  <si>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</si>
  <si>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</si>
  <si>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</si>
  <si>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</si>
  <si>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</si>
  <si>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</si>
  <si>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</si>
  <si>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</si>
  <si>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</si>
  <si>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</si>
  <si>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</si>
  <si>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</si>
  <si>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</si>
  <si>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</si>
  <si>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</si>
  <si>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</si>
  <si>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</si>
  <si>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</si>
  <si>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</si>
  <si>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</si>
  <si>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</si>
  <si>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</si>
  <si>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</si>
  <si>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</si>
  <si>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</si>
  <si>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</si>
  <si>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</si>
  <si>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</si>
  <si>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</si>
  <si>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</si>
  <si>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</si>
  <si>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</si>
  <si>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</si>
  <si>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</si>
  <si>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</si>
  <si>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</si>
  <si>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</si>
  <si>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</si>
  <si>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</si>
  <si>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</si>
  <si>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</si>
  <si>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</si>
  <si>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</si>
  <si>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</si>
  <si>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</si>
  <si>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</si>
  <si>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</si>
  <si>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</si>
  <si>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</si>
  <si>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</si>
  <si>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</si>
  <si>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</si>
  <si>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</si>
  <si>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</si>
  <si>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</si>
  <si>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</si>
  <si>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</si>
  <si>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</si>
  <si>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</si>
  <si>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</si>
  <si>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</si>
  <si>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</si>
  <si>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</si>
  <si>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</si>
  <si>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</si>
  <si>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</si>
  <si>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</si>
  <si>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</si>
  <si>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</si>
  <si>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</si>
  <si>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</si>
  <si>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</si>
  <si>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</si>
  <si>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</si>
  <si>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</si>
  <si>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</si>
  <si>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</si>
  <si>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</si>
  <si>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</si>
  <si>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</si>
  <si>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</si>
  <si>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</si>
  <si>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</si>
  <si>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</si>
  <si>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</si>
  <si>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</si>
  <si>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</si>
  <si>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</si>
  <si>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</si>
  <si>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</si>
  <si>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</si>
  <si>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</si>
  <si>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</si>
  <si>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</si>
  <si>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</si>
  <si>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</si>
  <si>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</si>
  <si>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</si>
  <si>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</si>
  <si>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</si>
  <si>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</si>
  <si>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</si>
  <si>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</si>
  <si>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</si>
  <si>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</si>
  <si>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</si>
  <si>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</si>
  <si>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</si>
  <si>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</si>
  <si>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</si>
  <si>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</si>
  <si>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</si>
  <si>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</si>
  <si>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</si>
  <si>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</si>
  <si>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</si>
  <si>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</si>
  <si>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</si>
  <si>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</si>
  <si>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</si>
  <si>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</si>
  <si>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</si>
  <si>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</si>
  <si>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</si>
  <si>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</si>
  <si>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</si>
  <si>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</si>
  <si>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</si>
  <si>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</si>
  <si>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</si>
  <si>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</si>
  <si>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</si>
  <si>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</si>
  <si>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</si>
  <si>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</si>
  <si>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</si>
  <si>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</si>
  <si>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</si>
  <si>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</si>
  <si>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</si>
  <si>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</si>
  <si>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</si>
  <si>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</si>
  <si>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</si>
  <si>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</si>
  <si>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</si>
  <si>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</si>
  <si>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</si>
  <si>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</si>
  <si>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</si>
  <si>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</si>
  <si>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</si>
  <si>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</si>
  <si>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</si>
  <si>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</si>
  <si>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</si>
  <si>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</si>
  <si>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</si>
  <si>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</si>
  <si>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</si>
  <si>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</si>
  <si>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</si>
  <si>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</si>
  <si>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</si>
  <si>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</si>
  <si>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</si>
  <si>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</si>
  <si>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</si>
  <si>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</si>
  <si>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</si>
  <si>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</si>
  <si>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</si>
  <si>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</si>
  <si>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</si>
  <si>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</si>
  <si>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</si>
  <si>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</si>
  <si>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</si>
  <si>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</si>
  <si>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</si>
  <si>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</si>
  <si>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</si>
  <si>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</si>
  <si>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</si>
  <si>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</si>
  <si>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</si>
  <si>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</si>
  <si>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</si>
  <si>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</si>
  <si>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</si>
  <si>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</si>
  <si>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</si>
  <si>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</si>
  <si>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</si>
  <si>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</si>
  <si>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</si>
  <si>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</si>
  <si>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</si>
  <si>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</si>
  <si>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</si>
  <si>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</si>
  <si>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</si>
  <si>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</si>
  <si>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</si>
  <si>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</si>
  <si>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</si>
  <si>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</si>
  <si>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</si>
  <si>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</si>
  <si>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</si>
  <si>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</si>
  <si>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</si>
  <si>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</si>
  <si>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</si>
  <si>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</si>
  <si>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</si>
  <si>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</si>
  <si>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</si>
  <si>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</si>
  <si>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</si>
  <si>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</si>
  <si>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</si>
  <si>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</si>
  <si>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</si>
  <si>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</si>
  <si>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</si>
  <si>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</si>
  <si>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</si>
  <si>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</si>
  <si>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</si>
  <si>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</si>
  <si>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</si>
  <si>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</si>
  <si>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</si>
  <si>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</si>
  <si>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</si>
  <si>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</si>
  <si>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</si>
  <si>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</si>
  <si>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</si>
  <si>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</si>
  <si>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</si>
  <si>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</si>
  <si>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</si>
  <si>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</si>
  <si>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</si>
  <si>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</si>
  <si>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</si>
  <si>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</si>
  <si>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</si>
  <si>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</si>
  <si>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</si>
  <si>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</si>
  <si>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</si>
  <si>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</si>
  <si>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</si>
  <si>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</si>
  <si>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</si>
  <si>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</si>
  <si>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</si>
  <si>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</si>
  <si>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</si>
  <si>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</si>
  <si>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</si>
  <si>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</si>
  <si>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</si>
  <si>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</si>
  <si>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</si>
  <si>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</si>
  <si>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</si>
  <si>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</si>
  <si>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</si>
  <si>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</si>
  <si>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</si>
  <si>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</si>
  <si>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</si>
  <si>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</si>
  <si>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</si>
  <si>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</si>
  <si>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</si>
  <si>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</si>
  <si>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</si>
  <si>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</si>
  <si>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</si>
  <si>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</si>
  <si>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</si>
  <si>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</si>
  <si>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</si>
  <si>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</si>
  <si>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</si>
  <si>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</si>
  <si>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</si>
  <si>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</si>
  <si>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</si>
  <si>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</si>
  <si>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</si>
  <si>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</si>
  <si>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</si>
  <si>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</si>
  <si>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</si>
  <si>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</si>
  <si>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</si>
  <si>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</si>
  <si>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</si>
  <si>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</si>
  <si>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</si>
  <si>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</si>
  <si>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</si>
  <si>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</si>
  <si>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</si>
  <si>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</si>
  <si>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</si>
  <si>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</si>
  <si>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</si>
  <si>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</si>
  <si>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</si>
  <si>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</si>
  <si>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</si>
  <si>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</si>
  <si>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</si>
  <si>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</si>
  <si>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</si>
  <si>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</si>
  <si>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</si>
  <si>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</si>
  <si>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</si>
  <si>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</si>
  <si>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</si>
  <si>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</si>
  <si>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</si>
  <si>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</si>
  <si>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</si>
  <si>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</si>
  <si>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</si>
  <si>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</si>
  <si>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</si>
  <si>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</si>
  <si>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</si>
  <si>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</si>
  <si>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</si>
  <si>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</si>
  <si>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</si>
  <si>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</si>
  <si>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</si>
  <si>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</si>
  <si>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</si>
  <si>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</si>
  <si>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</si>
  <si>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</si>
  <si>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</si>
  <si>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</si>
  <si>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</si>
  <si>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</si>
  <si>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</si>
  <si>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</si>
  <si>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</si>
  <si>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</si>
  <si>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</si>
  <si>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</si>
  <si>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</si>
  <si>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</si>
  <si>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</si>
  <si>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</si>
  <si>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</si>
  <si>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</si>
  <si>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</si>
  <si>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</si>
  <si>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</si>
  <si>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</si>
  <si>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</si>
  <si>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</si>
  <si>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</si>
  <si>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</si>
  <si>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</si>
  <si>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</si>
  <si>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</si>
  <si>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</si>
  <si>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</si>
  <si>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</si>
  <si>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</si>
  <si>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</si>
  <si>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</si>
  <si>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</si>
  <si>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</si>
  <si>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</si>
  <si>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</si>
  <si>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</si>
  <si>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</si>
  <si>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</si>
  <si>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</si>
  <si>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</si>
  <si>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</si>
  <si>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</si>
  <si>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</si>
  <si>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</si>
  <si>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</si>
  <si>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</si>
  <si>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</si>
  <si>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</si>
  <si>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</si>
  <si>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</si>
  <si>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</si>
  <si>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</si>
  <si>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</si>
  <si>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</si>
  <si>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</si>
  <si>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</si>
  <si>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</si>
  <si>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</si>
  <si>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</si>
  <si>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</si>
  <si>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</si>
  <si>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</si>
  <si>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</si>
  <si>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</si>
  <si>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</si>
  <si>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</si>
  <si>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</si>
  <si>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</si>
  <si>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</si>
  <si>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</si>
  <si>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</si>
  <si>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</si>
  <si>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</si>
  <si>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</si>
  <si>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</si>
  <si>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</si>
  <si>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</si>
  <si>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</si>
  <si>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</si>
  <si>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</si>
  <si>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</si>
  <si>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</si>
  <si>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</si>
  <si>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</si>
  <si>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</si>
  <si>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</si>
  <si>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</si>
  <si>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</si>
  <si>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</si>
  <si>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</si>
  <si>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</si>
  <si>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</si>
  <si>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</si>
  <si>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</si>
  <si>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</si>
  <si>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</si>
  <si>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</si>
  <si>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</si>
  <si>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</si>
  <si>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</si>
  <si>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</si>
  <si>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</si>
  <si>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</si>
  <si>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</si>
  <si>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</si>
  <si>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</si>
  <si>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</si>
  <si>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</si>
  <si>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</si>
  <si>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</si>
  <si>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</si>
  <si>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</si>
  <si>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</si>
  <si>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</si>
  <si>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</si>
  <si>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</si>
  <si>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</si>
  <si>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</si>
  <si>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</si>
  <si>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</si>
  <si>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</si>
  <si>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</si>
  <si>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</si>
  <si>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</si>
  <si>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</si>
  <si>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</si>
  <si>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</si>
  <si>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</si>
  <si>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</si>
  <si>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</si>
  <si>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</si>
  <si>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</si>
  <si>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</si>
  <si>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</si>
  <si>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</si>
  <si>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</si>
  <si>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</si>
  <si>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</si>
  <si>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</si>
  <si>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</si>
  <si>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</si>
  <si>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</si>
  <si>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</si>
  <si>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</si>
  <si>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</si>
  <si>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</si>
  <si>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</si>
  <si>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</si>
  <si>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</si>
  <si>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</si>
  <si>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</si>
  <si>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</si>
  <si>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</si>
  <si>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</si>
  <si>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</si>
  <si>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</si>
  <si>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</si>
  <si>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</si>
  <si>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</si>
  <si>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</si>
  <si>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</si>
  <si>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</si>
  <si>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</si>
  <si>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</si>
  <si>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</si>
  <si>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</si>
  <si>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</si>
  <si>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</si>
  <si>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</si>
  <si>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</si>
  <si>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</si>
  <si>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</si>
  <si>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</si>
  <si>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</si>
  <si>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</si>
  <si>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</si>
  <si>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</si>
  <si>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</si>
  <si>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</si>
  <si>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</si>
  <si>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</si>
  <si>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</si>
  <si>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</si>
  <si>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</si>
  <si>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</si>
  <si>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</si>
  <si>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</si>
  <si>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</si>
  <si>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</si>
  <si>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</si>
  <si>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</si>
  <si>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</si>
  <si>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</si>
  <si>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</si>
  <si>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</si>
  <si>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</si>
  <si>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</si>
  <si>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</si>
  <si>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</si>
  <si>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</si>
  <si>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</si>
  <si>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</si>
  <si>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</si>
  <si>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</si>
  <si>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</si>
  <si>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</si>
  <si>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</si>
  <si>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</si>
  <si>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</si>
  <si>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</si>
  <si>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</si>
  <si>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</si>
  <si>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</si>
  <si>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</si>
  <si>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</si>
  <si>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</si>
  <si>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</si>
  <si>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</si>
  <si>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</si>
  <si>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</si>
  <si>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</si>
  <si>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</si>
  <si>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</si>
  <si>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</si>
  <si>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</si>
  <si>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</si>
  <si>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</si>
  <si>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</si>
  <si>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</si>
  <si>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</si>
  <si>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</si>
  <si>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</si>
  <si>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</si>
  <si>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</si>
  <si>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</si>
  <si>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</si>
  <si>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</si>
  <si>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</si>
  <si>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</si>
  <si>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</si>
  <si>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</si>
  <si>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</si>
  <si>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</si>
  <si>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</si>
  <si>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</si>
  <si>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</si>
  <si>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</si>
  <si>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</si>
  <si>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</si>
  <si>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</si>
  <si>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</si>
  <si>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</si>
  <si>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</si>
  <si>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</si>
  <si>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</si>
  <si>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</si>
  <si>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</si>
  <si>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</si>
  <si>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</si>
  <si>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</si>
  <si>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</si>
  <si>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</si>
  <si>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</si>
  <si>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</si>
  <si>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</si>
  <si>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</si>
  <si>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</si>
  <si>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</si>
  <si>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</si>
  <si>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</si>
  <si>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</si>
  <si>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</si>
  <si>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</si>
  <si>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</si>
  <si>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</si>
  <si>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</si>
  <si>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</si>
  <si>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</si>
  <si>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</si>
  <si>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</si>
  <si>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</si>
  <si>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</si>
  <si>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</si>
  <si>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</si>
  <si>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</si>
  <si>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</si>
  <si>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</si>
  <si>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</si>
  <si>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</si>
  <si>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</si>
  <si>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</si>
  <si>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</si>
  <si>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</si>
  <si>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</si>
  <si>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</si>
  <si>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</si>
  <si>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</si>
  <si>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</si>
  <si>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</si>
  <si>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</si>
  <si>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</si>
  <si>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</si>
  <si>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</si>
  <si>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</si>
  <si>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</si>
  <si>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</si>
  <si>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</si>
  <si>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</si>
  <si>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</si>
  <si>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</si>
  <si>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</si>
  <si>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</si>
  <si>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</si>
  <si>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</si>
  <si>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</si>
  <si>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</si>
  <si>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</si>
  <si>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</si>
  <si>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</si>
  <si>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</si>
  <si>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</si>
  <si>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</si>
  <si>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</si>
  <si>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</si>
  <si>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</si>
  <si>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</si>
  <si>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</si>
  <si>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</si>
  <si>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</si>
  <si>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</si>
  <si>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</si>
  <si>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</si>
  <si>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</si>
  <si>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</si>
  <si>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</si>
  <si>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</si>
  <si>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</si>
  <si>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</si>
  <si>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</si>
  <si>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</si>
  <si>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</si>
  <si>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</si>
  <si>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</si>
  <si>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</si>
  <si>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</si>
  <si>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</si>
  <si>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</si>
  <si>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</si>
  <si>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</si>
  <si>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</si>
  <si>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</si>
  <si>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</si>
  <si>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</si>
  <si>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</si>
  <si>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</si>
  <si>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</si>
  <si>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</si>
  <si>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</si>
  <si>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</si>
  <si>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</si>
  <si>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</si>
  <si>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</si>
  <si>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</si>
  <si>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</si>
  <si>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</si>
  <si>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</si>
  <si>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</si>
  <si>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</si>
  <si>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</si>
  <si>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</si>
  <si>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</si>
  <si>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</si>
  <si>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</si>
  <si>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</si>
  <si>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</si>
  <si>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</si>
  <si>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</si>
  <si>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</si>
  <si>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</si>
  <si>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</si>
  <si>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</si>
  <si>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</si>
  <si>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</si>
  <si>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</si>
  <si>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</si>
  <si>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</si>
  <si>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</si>
  <si>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</si>
  <si>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</si>
  <si>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</si>
  <si>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</si>
  <si>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</si>
  <si>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</si>
  <si>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</si>
  <si>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</si>
  <si>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</si>
  <si>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</si>
  <si>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</si>
  <si>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</si>
  <si>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</si>
  <si>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</si>
  <si>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</si>
  <si>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</si>
  <si>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</si>
  <si>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</si>
  <si>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</si>
  <si>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</si>
  <si>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</si>
  <si>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</si>
  <si>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</si>
  <si>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</si>
  <si>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</si>
  <si>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</si>
  <si>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</si>
  <si>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</si>
  <si>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</si>
  <si>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</si>
  <si>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</si>
  <si>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</si>
  <si>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</si>
  <si>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</si>
  <si>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</si>
  <si>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</si>
  <si>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</si>
  <si>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</si>
  <si>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</si>
  <si>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</si>
  <si>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</si>
  <si>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</si>
  <si>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</si>
  <si>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</si>
  <si>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</si>
  <si>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</si>
  <si>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</si>
  <si>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</si>
  <si>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</si>
  <si>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</si>
  <si>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</si>
  <si>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</si>
  <si>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</si>
  <si>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</si>
  <si>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</si>
  <si>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</si>
  <si>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</si>
  <si>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</si>
  <si>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</si>
  <si>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</si>
  <si>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</si>
  <si>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</si>
  <si>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</si>
  <si>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</si>
  <si>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</si>
  <si>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</si>
  <si>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</si>
  <si>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</si>
  <si>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</si>
  <si>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</si>
  <si>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</si>
  <si>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</si>
  <si>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</si>
  <si>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</si>
  <si>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</si>
  <si>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</si>
  <si>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</si>
  <si>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</si>
  <si>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</si>
  <si>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</si>
  <si>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</si>
  <si>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</si>
  <si>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</si>
  <si>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</si>
  <si>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</si>
  <si>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</si>
  <si>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</si>
  <si>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</si>
  <si>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</si>
  <si>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</si>
  <si>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</si>
  <si>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</si>
  <si>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</si>
  <si>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</si>
  <si>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</si>
  <si>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</si>
  <si>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</si>
  <si>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</si>
  <si>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</si>
  <si>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</si>
  <si>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</si>
  <si>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</si>
  <si>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</si>
  <si>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</si>
  <si>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</si>
  <si>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</si>
  <si>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</si>
  <si>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</si>
  <si>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</si>
  <si>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</si>
  <si>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</si>
  <si>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</si>
  <si>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</si>
  <si>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</si>
  <si>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</si>
  <si>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</si>
  <si>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</si>
  <si>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</si>
  <si>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</si>
  <si>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</si>
  <si>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</si>
  <si>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</si>
  <si>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</si>
  <si>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</si>
  <si>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</si>
  <si>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</si>
  <si>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</si>
  <si>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</si>
  <si>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</si>
  <si>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</si>
  <si>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</si>
  <si>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</si>
  <si>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</si>
  <si>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</si>
  <si>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</si>
  <si>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</si>
  <si>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</si>
  <si>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</si>
  <si>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RIKEN  KEIKI  MULTI-GAS  DETECTOR  GX - 8000 TYPE B SERIAL# 5Z0035471) / DATE OF CALIBRATION : 09 -FEB-21   DUE DATE : 09 -FEB-2022   LOCATION: Zhoushan, China</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</si>
  <si>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</si>
  <si>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</si>
  <si>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</si>
  <si>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</si>
  <si>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</si>
  <si>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</si>
  <si>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</si>
  <si>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</si>
  <si>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LAST SERVICE 9 FEB 21</t>
    <phoneticPr fontId="10" type="noConversion"/>
  </si>
  <si>
    <t>LAST SERVICE 27 FEB 21</t>
    <phoneticPr fontId="10" type="noConversion"/>
  </si>
  <si>
    <t>LAST SERVICE 21 FEB 21</t>
    <phoneticPr fontId="10"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</si>
  <si>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</si>
  <si>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</si>
  <si>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</si>
  <si>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</si>
  <si>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without Battery type</t>
    <phoneticPr fontId="10" type="noConversion"/>
  </si>
  <si>
    <t>Name of Vessel:</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</si>
  <si>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</si>
  <si>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</si>
  <si>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</si>
  <si>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</si>
  <si>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</si>
  <si>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</si>
  <si>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</si>
  <si>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</si>
  <si>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</si>
  <si>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</si>
  <si>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</si>
  <si>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</si>
  <si>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</si>
  <si>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</si>
  <si>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</si>
  <si>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</si>
  <si>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</si>
  <si>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</si>
  <si>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</si>
  <si>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</si>
  <si>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Last Air Test 26-Nov-2020</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</si>
  <si>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</si>
  <si>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</si>
  <si>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</si>
  <si>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</si>
  <si>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</si>
  <si>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</si>
  <si>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</si>
  <si>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</si>
  <si>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</si>
  <si>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</si>
  <si>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</si>
  <si>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</si>
  <si>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</si>
  <si>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</si>
  <si>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</si>
  <si>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</si>
  <si>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</si>
  <si>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</si>
  <si>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</si>
  <si>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</si>
  <si>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</si>
  <si>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</si>
  <si>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</si>
  <si>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</si>
  <si>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</si>
  <si>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</si>
  <si>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</si>
  <si>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</si>
  <si>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</si>
  <si>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</si>
  <si>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</si>
  <si>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</si>
  <si>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</si>
  <si>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</si>
  <si>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FAIL LOW FLOW ERROR</t>
    <phoneticPr fontId="10" type="noConversion"/>
  </si>
  <si>
    <t>C/O Arn C. Montiague</t>
  </si>
  <si>
    <t>Capt. Wendell B. Judaya</t>
  </si>
  <si>
    <t>2/O John Kyle S. igloria</t>
  </si>
  <si>
    <t>2/E Alan A. Canama</t>
  </si>
  <si>
    <t>4/E Ryan M. Cocjin</t>
  </si>
  <si>
    <t>Second Officer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</si>
</sst>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22" fillId="0" borderId="3" xfId="0" applyFont="1" applyBorder="1" applyAlignment="1">
      <alignment horizontal="left" vertical="center" wrapText="1" inden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3E9246"/>
      <color rgb="FF349C39"/>
      <color rgb="FF19FF81"/>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9"/>
  <sheetViews>
    <sheetView topLeftCell="A121"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3" ht="21.75" customHeight="1" x14ac:dyDescent="0.15">
      <c r="A33" s="109">
        <v>32</v>
      </c>
      <c r="B33" s="76" t="s">
        <v>3059</v>
      </c>
      <c r="C33" s="81" t="s">
        <v>3209</v>
      </c>
    </row>
    <row r="34" spans="1:3" ht="21.75" customHeight="1" x14ac:dyDescent="0.15">
      <c r="A34" s="109">
        <v>33</v>
      </c>
      <c r="B34" s="76" t="s">
        <v>1437</v>
      </c>
      <c r="C34" s="81" t="s">
        <v>2304</v>
      </c>
    </row>
    <row r="35" spans="1:3" ht="21.75" customHeight="1" x14ac:dyDescent="0.15">
      <c r="A35" s="109">
        <v>34</v>
      </c>
      <c r="B35" s="76" t="s">
        <v>1438</v>
      </c>
      <c r="C35" s="81" t="s">
        <v>2306</v>
      </c>
    </row>
    <row r="36" spans="1:3" ht="21.75" customHeight="1" x14ac:dyDescent="0.15">
      <c r="A36" s="109">
        <v>35</v>
      </c>
      <c r="B36" s="76" t="s">
        <v>1439</v>
      </c>
      <c r="C36" s="81" t="s">
        <v>2306</v>
      </c>
    </row>
    <row r="37" spans="1:3" ht="21.75" customHeight="1" x14ac:dyDescent="0.15">
      <c r="A37" s="109">
        <v>36</v>
      </c>
      <c r="B37" s="83" t="s">
        <v>3082</v>
      </c>
      <c r="C37" s="81" t="s">
        <v>2305</v>
      </c>
    </row>
    <row r="38" spans="1:3" ht="21.75" customHeight="1" x14ac:dyDescent="0.15">
      <c r="A38" s="109">
        <v>37</v>
      </c>
      <c r="B38" s="83" t="s">
        <v>3064</v>
      </c>
      <c r="C38" s="81" t="s">
        <v>2305</v>
      </c>
    </row>
    <row r="39" spans="1:3" ht="21.75" customHeight="1" x14ac:dyDescent="0.15">
      <c r="A39" s="109">
        <v>38</v>
      </c>
      <c r="B39" s="84" t="s">
        <v>2307</v>
      </c>
      <c r="C39" s="81" t="s">
        <v>2304</v>
      </c>
    </row>
    <row r="40" spans="1:3" s="82" customFormat="1" ht="21.75" customHeight="1" x14ac:dyDescent="0.15">
      <c r="A40" s="109">
        <v>39</v>
      </c>
      <c r="B40" s="84" t="s">
        <v>2308</v>
      </c>
      <c r="C40" s="81" t="str">
        <f>'Main Menu'!C12</f>
        <v>Chief Officer</v>
      </c>
    </row>
    <row r="41" spans="1:3" s="82" customFormat="1" ht="21.75" customHeight="1" x14ac:dyDescent="0.15">
      <c r="A41" s="109">
        <v>40</v>
      </c>
      <c r="B41" s="84" t="s">
        <v>2309</v>
      </c>
      <c r="C41" s="81" t="s">
        <v>2304</v>
      </c>
    </row>
    <row r="42" spans="1:3" s="82" customFormat="1" ht="21.75" customHeight="1" x14ac:dyDescent="0.15">
      <c r="A42" s="109">
        <v>41</v>
      </c>
      <c r="B42" s="84" t="s">
        <v>2310</v>
      </c>
      <c r="C42" s="81" t="s">
        <v>2304</v>
      </c>
    </row>
    <row r="43" spans="1:3" s="82" customFormat="1" ht="21.75" customHeight="1" x14ac:dyDescent="0.15">
      <c r="A43" s="109">
        <v>42</v>
      </c>
      <c r="B43" s="84" t="s">
        <v>2311</v>
      </c>
      <c r="C43" s="81" t="s">
        <v>2304</v>
      </c>
    </row>
    <row r="44" spans="1:3" s="82" customFormat="1" ht="21.75" customHeight="1" x14ac:dyDescent="0.15">
      <c r="A44" s="109">
        <v>43</v>
      </c>
      <c r="B44" s="84" t="s">
        <v>2312</v>
      </c>
      <c r="C44" s="81" t="s">
        <v>2304</v>
      </c>
    </row>
    <row r="45" spans="1:3" s="82" customFormat="1" ht="21.75" customHeight="1" x14ac:dyDescent="0.15">
      <c r="A45" s="109">
        <v>44</v>
      </c>
      <c r="B45" s="84" t="s">
        <v>2313</v>
      </c>
      <c r="C45" s="81" t="s">
        <v>2304</v>
      </c>
    </row>
    <row r="46" spans="1:3" s="82" customFormat="1" ht="21.75" customHeight="1" x14ac:dyDescent="0.15">
      <c r="A46" s="109">
        <v>45</v>
      </c>
      <c r="B46" s="84" t="s">
        <v>2314</v>
      </c>
      <c r="C46" s="81" t="s">
        <v>2304</v>
      </c>
    </row>
    <row r="47" spans="1:3" s="82" customFormat="1" ht="21.75" customHeight="1" x14ac:dyDescent="0.15">
      <c r="A47" s="109">
        <v>46</v>
      </c>
      <c r="B47" s="84" t="s">
        <v>2315</v>
      </c>
      <c r="C47" s="81" t="s">
        <v>2304</v>
      </c>
    </row>
    <row r="48" spans="1:3"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3205</v>
      </c>
    </row>
    <row r="124" spans="1:3" x14ac:dyDescent="0.15">
      <c r="B124" s="71" t="s">
        <v>3049</v>
      </c>
      <c r="C124" s="117" t="s">
        <v>3204</v>
      </c>
    </row>
    <row r="125" spans="1:3" x14ac:dyDescent="0.15">
      <c r="B125" s="71" t="s">
        <v>3050</v>
      </c>
      <c r="C125" s="117" t="s">
        <v>3206</v>
      </c>
    </row>
    <row r="126" spans="1:3" x14ac:dyDescent="0.15">
      <c r="B126" s="71" t="s">
        <v>3051</v>
      </c>
      <c r="C126" s="117" t="s">
        <v>3172</v>
      </c>
    </row>
    <row r="127" spans="1:3" x14ac:dyDescent="0.15">
      <c r="B127" s="71" t="s">
        <v>3052</v>
      </c>
      <c r="C127" s="117" t="s">
        <v>3207</v>
      </c>
    </row>
    <row r="128" spans="1:3" x14ac:dyDescent="0.15">
      <c r="B128" s="71" t="s">
        <v>3053</v>
      </c>
      <c r="C128" s="117" t="s">
        <v>3208</v>
      </c>
    </row>
    <row r="129" spans="2:3" x14ac:dyDescent="0.15">
      <c r="B129" s="71" t="s">
        <v>3089</v>
      </c>
      <c r="C129" s="117" t="s">
        <v>3171</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 zoomScaleNormal="100" workbookViewId="0">
      <selection activeCell="I49" sqref="I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306</v>
      </c>
      <c r="D3" s="150" t="s">
        <v>9</v>
      </c>
      <c r="E3" s="150"/>
      <c r="F3" s="3" t="s">
        <v>307</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185</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315</v>
      </c>
      <c r="J9" s="9" t="str">
        <f t="shared" ca="1" si="1"/>
        <v>NOT DUE</v>
      </c>
      <c r="K9" s="14"/>
      <c r="L9" s="10"/>
    </row>
    <row r="10" spans="1:12" ht="24" x14ac:dyDescent="0.15">
      <c r="A10" s="9" t="s">
        <v>310</v>
      </c>
      <c r="B10" s="31" t="s">
        <v>34</v>
      </c>
      <c r="C10" s="31" t="s">
        <v>35</v>
      </c>
      <c r="D10" s="20" t="s">
        <v>2</v>
      </c>
      <c r="E10" s="7">
        <v>42348</v>
      </c>
      <c r="F10" s="7">
        <v>44569</v>
      </c>
      <c r="G10" s="34"/>
      <c r="H10" s="8">
        <f>EDATE(F10-1,1)</f>
        <v>44599</v>
      </c>
      <c r="I10" s="11">
        <f t="shared" ca="1" si="0"/>
        <v>16</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315</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315</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315</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315</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315</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315</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315</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315</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315</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315</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315</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315</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315</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315</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315</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315</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315</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315</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315</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315</v>
      </c>
      <c r="J30" s="9" t="str">
        <f t="shared" ca="1" si="1"/>
        <v>NOT DUE</v>
      </c>
      <c r="K30" s="14"/>
      <c r="L30" s="10"/>
    </row>
    <row r="31" spans="1:12" ht="24" x14ac:dyDescent="0.15">
      <c r="A31" s="9" t="s">
        <v>331</v>
      </c>
      <c r="B31" s="31" t="s">
        <v>65</v>
      </c>
      <c r="C31" s="31" t="s">
        <v>3040</v>
      </c>
      <c r="D31" s="20" t="s">
        <v>1</v>
      </c>
      <c r="E31" s="7">
        <v>42348</v>
      </c>
      <c r="F31" s="7">
        <v>44569</v>
      </c>
      <c r="G31" s="34"/>
      <c r="H31" s="8">
        <f>DATE(YEAR(F31),MONTH(F31)+6,DAY(F31)-1)</f>
        <v>44749</v>
      </c>
      <c r="I31" s="11">
        <f t="shared" ca="1" si="0"/>
        <v>166</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315</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315</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315</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315</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315</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315</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315</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315</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315</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315</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315</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315</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315</v>
      </c>
      <c r="J44" s="9" t="str">
        <f t="shared" ca="1" si="1"/>
        <v>NOT DUE</v>
      </c>
      <c r="K44" s="14"/>
      <c r="L44" s="10"/>
    </row>
    <row r="49" spans="2:8" x14ac:dyDescent="0.15">
      <c r="B49" s="71" t="s">
        <v>1418</v>
      </c>
      <c r="C49" s="67"/>
      <c r="D49" s="27" t="s">
        <v>1419</v>
      </c>
      <c r="F49" s="71" t="s">
        <v>1420</v>
      </c>
      <c r="G49" s="148"/>
      <c r="H49" s="148"/>
    </row>
    <row r="50" spans="2:8" x14ac:dyDescent="0.15">
      <c r="C50" s="19" t="str">
        <f>'Main Menu'!C124</f>
        <v>C/O Arn C. Montiague</v>
      </c>
      <c r="E50" s="69"/>
      <c r="F50" s="69"/>
      <c r="G50" s="69" t="str">
        <f>'Main Menu'!C123</f>
        <v>Capt. Wendell B. Judaya</v>
      </c>
      <c r="H50" s="69"/>
    </row>
    <row r="51" spans="2:8" x14ac:dyDescent="0.15">
      <c r="C51" s="19"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2824</v>
      </c>
      <c r="D3" s="150" t="s">
        <v>9</v>
      </c>
      <c r="E3" s="150"/>
      <c r="F3" s="3" t="s">
        <v>2823</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44506</v>
      </c>
      <c r="G8" s="13"/>
      <c r="H8" s="8">
        <f>DATE(YEAR(F8),MONTH(F8)+3,DAY(F8)-1)</f>
        <v>44597</v>
      </c>
      <c r="I8" s="11">
        <f ca="1">IF(ISBLANK(H8),"",H8-DATE(YEAR(NOW()),MONTH(NOW()),DAY(NOW())))</f>
        <v>14</v>
      </c>
      <c r="J8" s="9" t="str">
        <f ca="1">IF(I8="","",IF(I8&lt;0,"OVERDUE","NOT DUE"))</f>
        <v>NOT DUE</v>
      </c>
      <c r="K8" s="31"/>
      <c r="L8" s="10"/>
    </row>
    <row r="9" spans="1:12" x14ac:dyDescent="0.15">
      <c r="A9" s="9" t="s">
        <v>2820</v>
      </c>
      <c r="B9" s="31" t="s">
        <v>2819</v>
      </c>
      <c r="C9" s="31" t="s">
        <v>2818</v>
      </c>
      <c r="D9" s="20" t="s">
        <v>1467</v>
      </c>
      <c r="E9" s="7">
        <v>42348</v>
      </c>
      <c r="F9" s="7">
        <v>44569</v>
      </c>
      <c r="G9" s="13"/>
      <c r="H9" s="8">
        <f>EDATE(F9-1,1)</f>
        <v>44599</v>
      </c>
      <c r="I9" s="11">
        <f ca="1">IF(ISBLANK(H9),"",H9-DATE(YEAR(NOW()),MONTH(NOW()),DAY(NOW())))</f>
        <v>16</v>
      </c>
      <c r="J9" s="9" t="str">
        <f ca="1">IF(I9="","",IF(I9&lt;0,"OVERDUE","NOT DUE"))</f>
        <v>NOT DUE</v>
      </c>
      <c r="K9" s="31"/>
      <c r="L9" s="10"/>
    </row>
    <row r="10" spans="1:12" x14ac:dyDescent="0.15">
      <c r="A10" s="9" t="s">
        <v>2817</v>
      </c>
      <c r="B10" s="31" t="s">
        <v>2795</v>
      </c>
      <c r="C10" s="31" t="s">
        <v>2816</v>
      </c>
      <c r="D10" s="20" t="s">
        <v>2793</v>
      </c>
      <c r="E10" s="7">
        <v>42348</v>
      </c>
      <c r="F10" s="7">
        <v>44506</v>
      </c>
      <c r="G10" s="13"/>
      <c r="H10" s="8">
        <f>DATE(YEAR(F10),MONTH(F10)+3,DAY(F10)-1)</f>
        <v>44597</v>
      </c>
      <c r="I10" s="11">
        <f ca="1">IF(ISBLANK(H10),"",H10-DATE(YEAR(NOW()),MONTH(NOW()),DAY(NOW())))</f>
        <v>14</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7"/>
      <c r="H21" s="157"/>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2831</v>
      </c>
      <c r="D3" s="150" t="s">
        <v>9</v>
      </c>
      <c r="E3" s="150"/>
      <c r="F3" s="3" t="s">
        <v>2830</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44506</v>
      </c>
      <c r="G8" s="13"/>
      <c r="H8" s="8">
        <f>DATE(YEAR(F8),MONTH(F8)+3,DAY(F8)-1)</f>
        <v>44597</v>
      </c>
      <c r="I8" s="11">
        <f ca="1">IF(ISBLANK(H8),"",H8-DATE(YEAR(NOW()),MONTH(NOW()),DAY(NOW())))</f>
        <v>14</v>
      </c>
      <c r="J8" s="9" t="str">
        <f ca="1">IF(I8="","",IF(I8&lt;0,"OVERDUE","NOT DUE"))</f>
        <v>NOT DUE</v>
      </c>
      <c r="K8" s="31"/>
      <c r="L8" s="10"/>
    </row>
    <row r="9" spans="1:12" x14ac:dyDescent="0.15">
      <c r="A9" s="9" t="s">
        <v>2826</v>
      </c>
      <c r="B9" s="31" t="s">
        <v>1666</v>
      </c>
      <c r="C9" s="31" t="s">
        <v>2825</v>
      </c>
      <c r="D9" s="20" t="s">
        <v>1467</v>
      </c>
      <c r="E9" s="7">
        <v>42348</v>
      </c>
      <c r="F9" s="7">
        <v>44569</v>
      </c>
      <c r="G9" s="13"/>
      <c r="H9" s="8">
        <f>EDATE(F9-1,1)</f>
        <v>44599</v>
      </c>
      <c r="I9" s="11">
        <f ca="1">IF(ISBLANK(H9),"",H9-DATE(YEAR(NOW()),MONTH(NOW()),DAY(NOW())))</f>
        <v>16</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3" sqref="F23"/>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2840</v>
      </c>
      <c r="D3" s="150" t="s">
        <v>9</v>
      </c>
      <c r="E3" s="150"/>
      <c r="F3" s="3" t="s">
        <v>2839</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44506</v>
      </c>
      <c r="G8" s="13"/>
      <c r="H8" s="8">
        <f>DATE(YEAR(F8),MONTH(F8)+3,DAY(F8)-1)</f>
        <v>44597</v>
      </c>
      <c r="I8" s="11">
        <f ca="1">IF(ISBLANK(H8),"",H8-DATE(YEAR(NOW()),MONTH(NOW()),DAY(NOW())))</f>
        <v>14</v>
      </c>
      <c r="J8" s="9" t="str">
        <f ca="1">IF(I8="","",IF(I8&lt;0,"OVERDUE","NOT DUE"))</f>
        <v>NOT DUE</v>
      </c>
      <c r="K8" s="31"/>
      <c r="L8" s="10"/>
    </row>
    <row r="9" spans="1:12" x14ac:dyDescent="0.15">
      <c r="A9" s="9" t="s">
        <v>2836</v>
      </c>
      <c r="B9" s="31" t="s">
        <v>2835</v>
      </c>
      <c r="C9" s="31" t="s">
        <v>2832</v>
      </c>
      <c r="D9" s="20" t="s">
        <v>2793</v>
      </c>
      <c r="E9" s="7">
        <v>42348</v>
      </c>
      <c r="F9" s="7">
        <v>44506</v>
      </c>
      <c r="G9" s="13"/>
      <c r="H9" s="8">
        <f>DATE(YEAR(F9),MONTH(F9)+3,DAY(F9)-1)</f>
        <v>44597</v>
      </c>
      <c r="I9" s="11">
        <f ca="1">IF(ISBLANK(H9),"",H9-DATE(YEAR(NOW()),MONTH(NOW()),DAY(NOW())))</f>
        <v>14</v>
      </c>
      <c r="J9" s="9" t="str">
        <f ca="1">IF(I9="","",IF(I9&lt;0,"OVERDUE","NOT DUE"))</f>
        <v>NOT DUE</v>
      </c>
      <c r="K9" s="31"/>
      <c r="L9" s="10"/>
    </row>
    <row r="10" spans="1:12" x14ac:dyDescent="0.15">
      <c r="A10" s="9" t="s">
        <v>2834</v>
      </c>
      <c r="B10" s="31" t="s">
        <v>2833</v>
      </c>
      <c r="C10" s="31" t="s">
        <v>2832</v>
      </c>
      <c r="D10" s="20" t="s">
        <v>2793</v>
      </c>
      <c r="E10" s="7">
        <v>42348</v>
      </c>
      <c r="F10" s="7">
        <v>44506</v>
      </c>
      <c r="G10" s="13"/>
      <c r="H10" s="8">
        <f>DATE(YEAR(F10),MONTH(F10)+3,DAY(F10)-1)</f>
        <v>44597</v>
      </c>
      <c r="I10" s="11">
        <f ca="1">IF(ISBLANK(H10),"",H10-DATE(YEAR(NOW()),MONTH(NOW()),DAY(NOW())))</f>
        <v>14</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6"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3014</v>
      </c>
      <c r="D3" s="150" t="s">
        <v>9</v>
      </c>
      <c r="E3" s="150"/>
      <c r="F3" s="3" t="s">
        <v>2864</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44555</v>
      </c>
      <c r="G8" s="13"/>
      <c r="H8" s="8">
        <f>EDATE(F8-1,1)</f>
        <v>44585</v>
      </c>
      <c r="I8" s="11">
        <f t="shared" ref="I8:I22" ca="1" si="0">IF(ISBLANK(H8),"",H8-DATE(YEAR(NOW()),MONTH(NOW()),DAY(NOW())))</f>
        <v>2</v>
      </c>
      <c r="J8" s="9" t="str">
        <f t="shared" ref="J8:J22" ca="1" si="1">IF(I8="","",IF(I8&lt;0,"OVERDUE","NOT DUE"))</f>
        <v>NOT DUE</v>
      </c>
      <c r="K8" s="31"/>
      <c r="L8" s="10" t="s">
        <v>2751</v>
      </c>
    </row>
    <row r="9" spans="1:12" ht="36" x14ac:dyDescent="0.15">
      <c r="A9" s="9" t="s">
        <v>2862</v>
      </c>
      <c r="B9" s="31" t="s">
        <v>1644</v>
      </c>
      <c r="C9" s="40" t="s">
        <v>1645</v>
      </c>
      <c r="D9" s="20" t="s">
        <v>3135</v>
      </c>
      <c r="E9" s="113">
        <v>42348</v>
      </c>
      <c r="F9" s="7">
        <v>44583</v>
      </c>
      <c r="G9" s="13"/>
      <c r="H9" s="8">
        <f>DATE(YEAR(F9),MONTH(F9),DAY(F9)+7)</f>
        <v>44590</v>
      </c>
      <c r="I9" s="11">
        <f t="shared" ca="1" si="0"/>
        <v>7</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145</v>
      </c>
      <c r="J10" s="9" t="str">
        <f t="shared" ca="1" si="1"/>
        <v>NOT DUE</v>
      </c>
      <c r="K10" s="31"/>
      <c r="L10" s="10" t="s">
        <v>3164</v>
      </c>
    </row>
    <row r="11" spans="1:12" ht="22.5" x14ac:dyDescent="0.15">
      <c r="A11" s="9" t="s">
        <v>2860</v>
      </c>
      <c r="B11" s="31" t="s">
        <v>1644</v>
      </c>
      <c r="C11" s="40" t="s">
        <v>3117</v>
      </c>
      <c r="D11" s="20" t="s">
        <v>1650</v>
      </c>
      <c r="E11" s="113">
        <v>42348</v>
      </c>
      <c r="F11" s="7">
        <v>44033</v>
      </c>
      <c r="G11" s="13"/>
      <c r="H11" s="8">
        <f>DATE(YEAR(F11)+5,MONTH(F11),DAY(F11)-1)</f>
        <v>45858</v>
      </c>
      <c r="I11" s="11">
        <f t="shared" ca="1" si="0"/>
        <v>1275</v>
      </c>
      <c r="J11" s="9" t="str">
        <f t="shared" ca="1" si="1"/>
        <v>NOT DUE</v>
      </c>
      <c r="K11" s="31"/>
      <c r="L11" s="10" t="s">
        <v>3099</v>
      </c>
    </row>
    <row r="12" spans="1:12" x14ac:dyDescent="0.15">
      <c r="A12" s="9" t="s">
        <v>2859</v>
      </c>
      <c r="B12" s="31" t="s">
        <v>1652</v>
      </c>
      <c r="C12" s="31" t="s">
        <v>1653</v>
      </c>
      <c r="D12" s="20" t="s">
        <v>1467</v>
      </c>
      <c r="E12" s="113">
        <v>42348</v>
      </c>
      <c r="F12" s="7">
        <v>44555</v>
      </c>
      <c r="G12" s="13"/>
      <c r="H12" s="8">
        <f>EDATE(F12-1,1)</f>
        <v>44585</v>
      </c>
      <c r="I12" s="11">
        <f t="shared" ca="1" si="0"/>
        <v>2</v>
      </c>
      <c r="J12" s="9" t="str">
        <f t="shared" ca="1" si="1"/>
        <v>NOT DUE</v>
      </c>
      <c r="K12" s="31"/>
      <c r="L12" s="10" t="s">
        <v>2751</v>
      </c>
    </row>
    <row r="13" spans="1:12" ht="15" customHeight="1" x14ac:dyDescent="0.15">
      <c r="A13" s="9" t="s">
        <v>2858</v>
      </c>
      <c r="B13" s="31" t="s">
        <v>2857</v>
      </c>
      <c r="C13" s="31" t="s">
        <v>1662</v>
      </c>
      <c r="D13" s="20" t="s">
        <v>1467</v>
      </c>
      <c r="E13" s="113">
        <v>42348</v>
      </c>
      <c r="F13" s="7">
        <v>44555</v>
      </c>
      <c r="G13" s="13"/>
      <c r="H13" s="8">
        <f>EDATE(F13-1,1)</f>
        <v>44585</v>
      </c>
      <c r="I13" s="11">
        <f t="shared" ca="1" si="0"/>
        <v>2</v>
      </c>
      <c r="J13" s="9" t="str">
        <f t="shared" ca="1" si="1"/>
        <v>NOT DUE</v>
      </c>
      <c r="K13" s="31"/>
      <c r="L13" s="10" t="s">
        <v>3116</v>
      </c>
    </row>
    <row r="14" spans="1:12" ht="36" x14ac:dyDescent="0.15">
      <c r="A14" s="9" t="s">
        <v>2856</v>
      </c>
      <c r="B14" s="31" t="s">
        <v>1682</v>
      </c>
      <c r="C14" s="31" t="s">
        <v>1683</v>
      </c>
      <c r="D14" s="20" t="s">
        <v>1467</v>
      </c>
      <c r="E14" s="113">
        <v>42348</v>
      </c>
      <c r="F14" s="7">
        <v>44555</v>
      </c>
      <c r="G14" s="13"/>
      <c r="H14" s="8">
        <f>EDATE(F14-1,1)</f>
        <v>44585</v>
      </c>
      <c r="I14" s="11">
        <f t="shared" ca="1" si="0"/>
        <v>2</v>
      </c>
      <c r="J14" s="9" t="str">
        <f t="shared" ca="1" si="1"/>
        <v>NOT DUE</v>
      </c>
      <c r="K14" s="31"/>
      <c r="L14" s="10" t="s">
        <v>2751</v>
      </c>
    </row>
    <row r="15" spans="1:12" ht="29.25" customHeight="1" x14ac:dyDescent="0.15">
      <c r="A15" s="9" t="s">
        <v>2855</v>
      </c>
      <c r="B15" s="47" t="s">
        <v>2852</v>
      </c>
      <c r="C15" s="48" t="s">
        <v>2849</v>
      </c>
      <c r="D15" s="49" t="s">
        <v>1467</v>
      </c>
      <c r="E15" s="113">
        <v>42348</v>
      </c>
      <c r="F15" s="7">
        <v>44555</v>
      </c>
      <c r="G15" s="13"/>
      <c r="H15" s="8">
        <f>EDATE(F15-1,1)</f>
        <v>44585</v>
      </c>
      <c r="I15" s="11">
        <f t="shared" ca="1" si="0"/>
        <v>2</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301</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761</v>
      </c>
      <c r="J17" s="9" t="str">
        <f t="shared" ca="1" si="1"/>
        <v>NOT DUE</v>
      </c>
      <c r="K17" s="31"/>
      <c r="L17" s="10" t="s">
        <v>2751</v>
      </c>
    </row>
    <row r="18" spans="1:12" ht="27.75" customHeight="1" x14ac:dyDescent="0.15">
      <c r="A18" s="9" t="s">
        <v>2851</v>
      </c>
      <c r="B18" s="51" t="s">
        <v>2847</v>
      </c>
      <c r="C18" s="51" t="s">
        <v>2849</v>
      </c>
      <c r="D18" s="52" t="s">
        <v>1467</v>
      </c>
      <c r="E18" s="113">
        <v>42348</v>
      </c>
      <c r="F18" s="7">
        <v>44555</v>
      </c>
      <c r="G18" s="13"/>
      <c r="H18" s="8">
        <f>EDATE(F18-1,1)</f>
        <v>44585</v>
      </c>
      <c r="I18" s="11">
        <f t="shared" ca="1" si="0"/>
        <v>2</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301</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761</v>
      </c>
      <c r="J20" s="9" t="str">
        <f t="shared" ca="1" si="1"/>
        <v>NOT DUE</v>
      </c>
      <c r="K20" s="31"/>
      <c r="L20" s="10" t="s">
        <v>2751</v>
      </c>
    </row>
    <row r="21" spans="1:12" x14ac:dyDescent="0.15">
      <c r="A21" s="9" t="s">
        <v>2845</v>
      </c>
      <c r="B21" s="101" t="s">
        <v>2844</v>
      </c>
      <c r="C21" s="100" t="s">
        <v>1662</v>
      </c>
      <c r="D21" s="99" t="s">
        <v>1467</v>
      </c>
      <c r="E21" s="113">
        <v>42348</v>
      </c>
      <c r="F21" s="7">
        <v>44555</v>
      </c>
      <c r="G21" s="13"/>
      <c r="H21" s="8">
        <f>EDATE(F21-1,1)</f>
        <v>44585</v>
      </c>
      <c r="I21" s="11">
        <f t="shared" ca="1" si="0"/>
        <v>2</v>
      </c>
      <c r="J21" s="9" t="str">
        <f t="shared" ca="1" si="1"/>
        <v>NOT DUE</v>
      </c>
      <c r="K21" s="31"/>
      <c r="L21" s="144" t="s">
        <v>3188</v>
      </c>
    </row>
    <row r="22" spans="1:12" ht="36" x14ac:dyDescent="0.15">
      <c r="A22" s="9" t="s">
        <v>2843</v>
      </c>
      <c r="B22" s="101" t="s">
        <v>2842</v>
      </c>
      <c r="C22" s="100" t="s">
        <v>2841</v>
      </c>
      <c r="D22" s="99" t="s">
        <v>1467</v>
      </c>
      <c r="E22" s="113">
        <v>42348</v>
      </c>
      <c r="F22" s="7">
        <v>44555</v>
      </c>
      <c r="G22" s="13"/>
      <c r="H22" s="8">
        <f>EDATE(F22-1,1)</f>
        <v>44585</v>
      </c>
      <c r="I22" s="11">
        <f t="shared" ca="1" si="0"/>
        <v>2</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Wendell B. Judaya</v>
      </c>
    </row>
    <row r="28" spans="1:12" x14ac:dyDescent="0.15">
      <c r="C28" s="27" t="str">
        <f>'Main Menu'!C124</f>
        <v>C/O Arn C. Montiague</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7"/>
      <c r="H32" s="157"/>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6" workbookViewId="0">
      <selection activeCell="F16" sqref="F16"/>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43" t="s">
        <v>2134</v>
      </c>
      <c r="D3" s="150" t="s">
        <v>9</v>
      </c>
      <c r="E3" s="150"/>
      <c r="F3" s="3" t="s">
        <v>2894</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44555</v>
      </c>
      <c r="G8" s="13"/>
      <c r="H8" s="8">
        <f>EDATE(F8-1,1)</f>
        <v>44585</v>
      </c>
      <c r="I8" s="11">
        <f t="shared" ref="I8:I24" ca="1" si="0">IF(ISBLANK(H8),"",H8-DATE(YEAR(NOW()),MONTH(NOW()),DAY(NOW())))</f>
        <v>2</v>
      </c>
      <c r="J8" s="9" t="str">
        <f t="shared" ref="J8:J24" ca="1" si="1">IF(I8="","",IF(I8&lt;0,"OVERDUE","NOT DUE"))</f>
        <v>NOT DUE</v>
      </c>
      <c r="K8" s="31"/>
      <c r="L8" s="10" t="s">
        <v>2751</v>
      </c>
    </row>
    <row r="9" spans="1:12" ht="36" x14ac:dyDescent="0.15">
      <c r="A9" s="9" t="s">
        <v>2892</v>
      </c>
      <c r="B9" s="31" t="s">
        <v>1644</v>
      </c>
      <c r="C9" s="40" t="s">
        <v>1645</v>
      </c>
      <c r="D9" s="20" t="s">
        <v>581</v>
      </c>
      <c r="E9" s="7">
        <v>42348</v>
      </c>
      <c r="F9" s="7">
        <v>44583</v>
      </c>
      <c r="G9" s="13"/>
      <c r="H9" s="8">
        <f>DATE(YEAR(F9),MONTH(F9),DAY(F9)+7)</f>
        <v>44590</v>
      </c>
      <c r="I9" s="11">
        <f t="shared" ca="1" si="0"/>
        <v>7</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145</v>
      </c>
      <c r="J10" s="9" t="str">
        <f t="shared" ca="1" si="1"/>
        <v>NOT DUE</v>
      </c>
      <c r="K10" s="31"/>
      <c r="L10" s="60" t="s">
        <v>3157</v>
      </c>
    </row>
    <row r="11" spans="1:12" ht="22.5" x14ac:dyDescent="0.15">
      <c r="A11" s="9" t="s">
        <v>2890</v>
      </c>
      <c r="B11" s="31" t="s">
        <v>1644</v>
      </c>
      <c r="C11" s="40" t="s">
        <v>1649</v>
      </c>
      <c r="D11" s="20" t="s">
        <v>1650</v>
      </c>
      <c r="E11" s="7">
        <v>42348</v>
      </c>
      <c r="F11" s="7">
        <v>44033</v>
      </c>
      <c r="G11" s="13"/>
      <c r="H11" s="8">
        <f>DATE(YEAR(F11)+5,MONTH(F11),DAY(F11)-1)</f>
        <v>45858</v>
      </c>
      <c r="I11" s="11">
        <f t="shared" ca="1" si="0"/>
        <v>1275</v>
      </c>
      <c r="J11" s="9" t="str">
        <f t="shared" ca="1" si="1"/>
        <v>NOT DUE</v>
      </c>
      <c r="K11" s="31"/>
      <c r="L11" s="10" t="s">
        <v>3099</v>
      </c>
    </row>
    <row r="12" spans="1:12" x14ac:dyDescent="0.15">
      <c r="A12" s="9" t="s">
        <v>2889</v>
      </c>
      <c r="B12" s="31" t="s">
        <v>1652</v>
      </c>
      <c r="C12" s="31" t="s">
        <v>1653</v>
      </c>
      <c r="D12" s="20" t="s">
        <v>1467</v>
      </c>
      <c r="E12" s="7">
        <v>42348</v>
      </c>
      <c r="F12" s="7">
        <v>44555</v>
      </c>
      <c r="G12" s="13"/>
      <c r="H12" s="8">
        <f>EDATE(F12-1,1)</f>
        <v>44585</v>
      </c>
      <c r="I12" s="11">
        <f t="shared" ca="1" si="0"/>
        <v>2</v>
      </c>
      <c r="J12" s="9" t="str">
        <f t="shared" ca="1" si="1"/>
        <v>NOT DUE</v>
      </c>
      <c r="K12" s="31"/>
      <c r="L12" s="10" t="s">
        <v>2751</v>
      </c>
    </row>
    <row r="13" spans="1:12" ht="24" x14ac:dyDescent="0.15">
      <c r="A13" s="9" t="s">
        <v>2888</v>
      </c>
      <c r="B13" s="31" t="s">
        <v>1655</v>
      </c>
      <c r="C13" s="31" t="s">
        <v>1656</v>
      </c>
      <c r="D13" s="20" t="s">
        <v>1467</v>
      </c>
      <c r="E13" s="7">
        <v>42348</v>
      </c>
      <c r="F13" s="7">
        <v>44555</v>
      </c>
      <c r="G13" s="13"/>
      <c r="H13" s="8">
        <f>EDATE(F13-1,1)</f>
        <v>44585</v>
      </c>
      <c r="I13" s="11">
        <f t="shared" ca="1" si="0"/>
        <v>2</v>
      </c>
      <c r="J13" s="9" t="str">
        <f t="shared" ca="1" si="1"/>
        <v>NOT DUE</v>
      </c>
      <c r="K13" s="31"/>
      <c r="L13" s="10" t="s">
        <v>2751</v>
      </c>
    </row>
    <row r="14" spans="1:12" x14ac:dyDescent="0.15">
      <c r="A14" s="9" t="s">
        <v>2887</v>
      </c>
      <c r="B14" s="31" t="s">
        <v>1658</v>
      </c>
      <c r="C14" s="31" t="s">
        <v>1659</v>
      </c>
      <c r="D14" s="20" t="s">
        <v>1467</v>
      </c>
      <c r="E14" s="7">
        <v>42348</v>
      </c>
      <c r="F14" s="7">
        <v>44555</v>
      </c>
      <c r="G14" s="13"/>
      <c r="H14" s="8">
        <f>EDATE(F14-1,1)</f>
        <v>44585</v>
      </c>
      <c r="I14" s="11">
        <f t="shared" ca="1" si="0"/>
        <v>2</v>
      </c>
      <c r="J14" s="9" t="str">
        <f t="shared" ca="1" si="1"/>
        <v>NOT DUE</v>
      </c>
      <c r="K14" s="31"/>
      <c r="L14" s="10" t="s">
        <v>2751</v>
      </c>
    </row>
    <row r="15" spans="1:12" ht="24" x14ac:dyDescent="0.15">
      <c r="A15" s="9" t="s">
        <v>2886</v>
      </c>
      <c r="B15" s="31" t="s">
        <v>2885</v>
      </c>
      <c r="C15" s="31" t="s">
        <v>2873</v>
      </c>
      <c r="D15" s="20" t="s">
        <v>1467</v>
      </c>
      <c r="E15" s="7">
        <v>42348</v>
      </c>
      <c r="F15" s="7">
        <v>44555</v>
      </c>
      <c r="G15" s="13"/>
      <c r="H15" s="8">
        <f>EDATE(F15-1,1)</f>
        <v>44585</v>
      </c>
      <c r="I15" s="11">
        <f t="shared" ca="1" si="0"/>
        <v>2</v>
      </c>
      <c r="J15" s="9" t="str">
        <f t="shared" ca="1" si="1"/>
        <v>NOT DUE</v>
      </c>
      <c r="K15" s="31"/>
      <c r="L15" s="10" t="s">
        <v>2751</v>
      </c>
    </row>
    <row r="16" spans="1:12" ht="22.5" x14ac:dyDescent="0.15">
      <c r="A16" s="9" t="s">
        <v>2884</v>
      </c>
      <c r="B16" s="31" t="s">
        <v>1685</v>
      </c>
      <c r="C16" s="40" t="s">
        <v>1686</v>
      </c>
      <c r="D16" s="20" t="s">
        <v>581</v>
      </c>
      <c r="E16" s="7">
        <v>42348</v>
      </c>
      <c r="F16" s="7">
        <v>44583</v>
      </c>
      <c r="G16" s="13"/>
      <c r="H16" s="8">
        <f>DATE(YEAR(F16),MONTH(F16),DAY(F16)+7)</f>
        <v>44590</v>
      </c>
      <c r="I16" s="11">
        <f t="shared" ca="1" si="0"/>
        <v>7</v>
      </c>
      <c r="J16" s="9" t="str">
        <f t="shared" ca="1" si="1"/>
        <v>NOT DUE</v>
      </c>
      <c r="K16" s="31"/>
      <c r="L16" s="60" t="s">
        <v>3158</v>
      </c>
    </row>
    <row r="17" spans="1:12" ht="36" x14ac:dyDescent="0.15">
      <c r="A17" s="9" t="s">
        <v>2883</v>
      </c>
      <c r="B17" s="31" t="s">
        <v>2882</v>
      </c>
      <c r="C17" s="31" t="s">
        <v>2019</v>
      </c>
      <c r="D17" s="20" t="s">
        <v>1467</v>
      </c>
      <c r="E17" s="7">
        <v>42348</v>
      </c>
      <c r="F17" s="7">
        <v>44555</v>
      </c>
      <c r="G17" s="13"/>
      <c r="H17" s="8">
        <f t="shared" ref="H17:H24" si="2">EDATE(F17-1,1)</f>
        <v>44585</v>
      </c>
      <c r="I17" s="11">
        <f t="shared" ca="1" si="0"/>
        <v>2</v>
      </c>
      <c r="J17" s="9" t="str">
        <f t="shared" ca="1" si="1"/>
        <v>NOT DUE</v>
      </c>
      <c r="K17" s="31"/>
      <c r="L17" s="10" t="s">
        <v>2751</v>
      </c>
    </row>
    <row r="18" spans="1:12" ht="40.5" customHeight="1" x14ac:dyDescent="0.15">
      <c r="A18" s="9" t="s">
        <v>2881</v>
      </c>
      <c r="B18" s="101" t="s">
        <v>2880</v>
      </c>
      <c r="C18" s="31" t="s">
        <v>2019</v>
      </c>
      <c r="D18" s="49" t="s">
        <v>1467</v>
      </c>
      <c r="E18" s="7">
        <v>42348</v>
      </c>
      <c r="F18" s="7">
        <v>44555</v>
      </c>
      <c r="G18" s="13"/>
      <c r="H18" s="8">
        <f t="shared" si="2"/>
        <v>44585</v>
      </c>
      <c r="I18" s="11">
        <f t="shared" ca="1" si="0"/>
        <v>2</v>
      </c>
      <c r="J18" s="9" t="str">
        <f t="shared" ca="1" si="1"/>
        <v>NOT DUE</v>
      </c>
      <c r="K18" s="31"/>
      <c r="L18" s="10" t="s">
        <v>2751</v>
      </c>
    </row>
    <row r="19" spans="1:12" ht="24" customHeight="1" x14ac:dyDescent="0.15">
      <c r="A19" s="9" t="s">
        <v>2879</v>
      </c>
      <c r="B19" s="101" t="s">
        <v>2878</v>
      </c>
      <c r="C19" s="31" t="s">
        <v>2873</v>
      </c>
      <c r="D19" s="52" t="s">
        <v>1467</v>
      </c>
      <c r="E19" s="7">
        <v>42348</v>
      </c>
      <c r="F19" s="7">
        <v>44555</v>
      </c>
      <c r="G19" s="13"/>
      <c r="H19" s="8">
        <f t="shared" si="2"/>
        <v>44585</v>
      </c>
      <c r="I19" s="11">
        <f t="shared" ca="1" si="0"/>
        <v>2</v>
      </c>
      <c r="J19" s="9" t="str">
        <f t="shared" ca="1" si="1"/>
        <v>NOT DUE</v>
      </c>
      <c r="K19" s="31"/>
      <c r="L19" s="10" t="s">
        <v>2751</v>
      </c>
    </row>
    <row r="20" spans="1:12" ht="60" x14ac:dyDescent="0.15">
      <c r="A20" s="9" t="s">
        <v>2877</v>
      </c>
      <c r="B20" s="101" t="s">
        <v>2876</v>
      </c>
      <c r="C20" s="31" t="s">
        <v>3111</v>
      </c>
      <c r="D20" s="49" t="s">
        <v>1467</v>
      </c>
      <c r="E20" s="7">
        <v>42348</v>
      </c>
      <c r="F20" s="7">
        <v>44555</v>
      </c>
      <c r="G20" s="13"/>
      <c r="H20" s="8">
        <f t="shared" si="2"/>
        <v>44585</v>
      </c>
      <c r="I20" s="11">
        <f t="shared" ca="1" si="0"/>
        <v>2</v>
      </c>
      <c r="J20" s="9" t="str">
        <f t="shared" ca="1" si="1"/>
        <v>NOT DUE</v>
      </c>
      <c r="K20" s="31"/>
      <c r="L20" s="10" t="s">
        <v>2751</v>
      </c>
    </row>
    <row r="21" spans="1:12" ht="36" x14ac:dyDescent="0.15">
      <c r="A21" s="9" t="s">
        <v>2875</v>
      </c>
      <c r="B21" s="101" t="s">
        <v>2874</v>
      </c>
      <c r="C21" s="101" t="s">
        <v>2873</v>
      </c>
      <c r="D21" s="52" t="s">
        <v>1467</v>
      </c>
      <c r="E21" s="7">
        <v>42348</v>
      </c>
      <c r="F21" s="7">
        <v>44555</v>
      </c>
      <c r="G21" s="13"/>
      <c r="H21" s="8">
        <f t="shared" si="2"/>
        <v>44585</v>
      </c>
      <c r="I21" s="11">
        <f t="shared" ca="1" si="0"/>
        <v>2</v>
      </c>
      <c r="J21" s="9" t="str">
        <f t="shared" ca="1" si="1"/>
        <v>NOT DUE</v>
      </c>
      <c r="K21" s="31"/>
      <c r="L21" s="10" t="s">
        <v>2751</v>
      </c>
    </row>
    <row r="22" spans="1:12" ht="24" x14ac:dyDescent="0.15">
      <c r="A22" s="9" t="s">
        <v>2872</v>
      </c>
      <c r="B22" s="101" t="s">
        <v>2871</v>
      </c>
      <c r="C22" s="31" t="s">
        <v>2870</v>
      </c>
      <c r="D22" s="49" t="s">
        <v>1467</v>
      </c>
      <c r="E22" s="7">
        <v>42348</v>
      </c>
      <c r="F22" s="7">
        <v>44555</v>
      </c>
      <c r="G22" s="13"/>
      <c r="H22" s="8">
        <f t="shared" si="2"/>
        <v>44585</v>
      </c>
      <c r="I22" s="11">
        <f t="shared" ca="1" si="0"/>
        <v>2</v>
      </c>
      <c r="J22" s="9" t="str">
        <f t="shared" ca="1" si="1"/>
        <v>NOT DUE</v>
      </c>
      <c r="K22" s="31"/>
      <c r="L22" s="10" t="s">
        <v>2751</v>
      </c>
    </row>
    <row r="23" spans="1:12" x14ac:dyDescent="0.15">
      <c r="A23" s="9" t="s">
        <v>2869</v>
      </c>
      <c r="B23" s="101" t="s">
        <v>2868</v>
      </c>
      <c r="C23" s="101" t="s">
        <v>2865</v>
      </c>
      <c r="D23" s="52" t="s">
        <v>1467</v>
      </c>
      <c r="E23" s="7">
        <v>42348</v>
      </c>
      <c r="F23" s="7">
        <v>44555</v>
      </c>
      <c r="G23" s="13"/>
      <c r="H23" s="8">
        <f t="shared" si="2"/>
        <v>44585</v>
      </c>
      <c r="I23" s="11">
        <f t="shared" ca="1" si="0"/>
        <v>2</v>
      </c>
      <c r="J23" s="9" t="str">
        <f t="shared" ca="1" si="1"/>
        <v>NOT DUE</v>
      </c>
      <c r="K23" s="31"/>
      <c r="L23" s="10" t="s">
        <v>2751</v>
      </c>
    </row>
    <row r="24" spans="1:12" x14ac:dyDescent="0.15">
      <c r="A24" s="9" t="s">
        <v>2867</v>
      </c>
      <c r="B24" s="101" t="s">
        <v>2866</v>
      </c>
      <c r="C24" s="101" t="s">
        <v>2865</v>
      </c>
      <c r="D24" s="49" t="s">
        <v>1467</v>
      </c>
      <c r="E24" s="7">
        <v>42348</v>
      </c>
      <c r="F24" s="7">
        <v>44555</v>
      </c>
      <c r="G24" s="13"/>
      <c r="H24" s="8">
        <f t="shared" si="2"/>
        <v>44585</v>
      </c>
      <c r="I24" s="11">
        <f t="shared" ca="1" si="0"/>
        <v>2</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Wendell B. Judaya</v>
      </c>
    </row>
    <row r="30" spans="1:12" x14ac:dyDescent="0.15">
      <c r="C30" s="27" t="str">
        <f>'Main Menu'!C124</f>
        <v>C/O Arn C. Montiague</v>
      </c>
    </row>
    <row r="31" spans="1:12" x14ac:dyDescent="0.15">
      <c r="C31" s="96"/>
      <c r="G31" s="95"/>
      <c r="H31" s="95"/>
    </row>
    <row r="32" spans="1:12" x14ac:dyDescent="0.15">
      <c r="B32" s="95"/>
      <c r="C32" s="94"/>
    </row>
    <row r="33" spans="4:8" x14ac:dyDescent="0.15">
      <c r="D33" s="94"/>
      <c r="E33" s="96"/>
      <c r="H33" s="95"/>
    </row>
    <row r="34" spans="4:8" x14ac:dyDescent="0.15">
      <c r="D34" s="94"/>
      <c r="E34" s="94"/>
      <c r="G34" s="157"/>
      <c r="H34" s="157"/>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2904</v>
      </c>
      <c r="D3" s="150" t="s">
        <v>9</v>
      </c>
      <c r="E3" s="150"/>
      <c r="F3" s="3" t="s">
        <v>2903</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44555</v>
      </c>
      <c r="G8" s="13"/>
      <c r="H8" s="8">
        <f>EDATE(F8-1,1)</f>
        <v>44585</v>
      </c>
      <c r="I8" s="11">
        <f t="shared" ref="I8:I15" ca="1" si="0">IF(ISBLANK(H8),"",H8-DATE(YEAR(NOW()),MONTH(NOW()),DAY(NOW())))</f>
        <v>2</v>
      </c>
      <c r="J8" s="9" t="str">
        <f t="shared" ref="J8:J15" ca="1" si="1">IF(I8="","",IF(I8&lt;0,"OVERDUE","NOT DUE"))</f>
        <v>NOT DUE</v>
      </c>
      <c r="K8" s="31"/>
      <c r="L8" s="10" t="s">
        <v>2751</v>
      </c>
    </row>
    <row r="9" spans="1:12" ht="36" x14ac:dyDescent="0.15">
      <c r="A9" s="9" t="s">
        <v>2901</v>
      </c>
      <c r="B9" s="31" t="s">
        <v>1644</v>
      </c>
      <c r="C9" s="40" t="s">
        <v>1645</v>
      </c>
      <c r="D9" s="20" t="s">
        <v>581</v>
      </c>
      <c r="E9" s="113">
        <v>42348</v>
      </c>
      <c r="F9" s="7">
        <v>44583</v>
      </c>
      <c r="G9" s="13"/>
      <c r="H9" s="8">
        <f>DATE(YEAR(F9),MONTH(F9),DAY(F9)+7)</f>
        <v>44590</v>
      </c>
      <c r="I9" s="11">
        <f t="shared" ca="1" si="0"/>
        <v>7</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145</v>
      </c>
      <c r="J10" s="9" t="str">
        <f t="shared" ca="1" si="1"/>
        <v>NOT DUE</v>
      </c>
      <c r="K10" s="31"/>
      <c r="L10" s="60" t="s">
        <v>3159</v>
      </c>
    </row>
    <row r="11" spans="1:12" ht="22.5" x14ac:dyDescent="0.15">
      <c r="A11" s="9" t="s">
        <v>2899</v>
      </c>
      <c r="B11" s="31" t="s">
        <v>1644</v>
      </c>
      <c r="C11" s="40" t="s">
        <v>1649</v>
      </c>
      <c r="D11" s="20" t="s">
        <v>1650</v>
      </c>
      <c r="E11" s="113">
        <v>42348</v>
      </c>
      <c r="F11" s="7">
        <v>44033</v>
      </c>
      <c r="G11" s="13"/>
      <c r="H11" s="8">
        <f>DATE(YEAR(F11)+5,MONTH(F11),DAY(F11)-1)</f>
        <v>45858</v>
      </c>
      <c r="I11" s="11">
        <f t="shared" ca="1" si="0"/>
        <v>1275</v>
      </c>
      <c r="J11" s="9" t="str">
        <f t="shared" ca="1" si="1"/>
        <v>NOT DUE</v>
      </c>
      <c r="K11" s="31"/>
      <c r="L11" s="10" t="s">
        <v>3101</v>
      </c>
    </row>
    <row r="12" spans="1:12" x14ac:dyDescent="0.15">
      <c r="A12" s="9" t="s">
        <v>2898</v>
      </c>
      <c r="B12" s="31" t="s">
        <v>1652</v>
      </c>
      <c r="C12" s="31" t="s">
        <v>1653</v>
      </c>
      <c r="D12" s="20" t="s">
        <v>1467</v>
      </c>
      <c r="E12" s="113">
        <v>42348</v>
      </c>
      <c r="F12" s="7">
        <v>44555</v>
      </c>
      <c r="G12" s="13"/>
      <c r="H12" s="8">
        <f>EDATE(F12-1,1)</f>
        <v>44585</v>
      </c>
      <c r="I12" s="11">
        <f t="shared" ca="1" si="0"/>
        <v>2</v>
      </c>
      <c r="J12" s="9" t="str">
        <f t="shared" ca="1" si="1"/>
        <v>NOT DUE</v>
      </c>
      <c r="K12" s="31"/>
      <c r="L12" s="10" t="s">
        <v>2751</v>
      </c>
    </row>
    <row r="13" spans="1:12" x14ac:dyDescent="0.15">
      <c r="A13" s="9" t="s">
        <v>2897</v>
      </c>
      <c r="B13" s="31" t="s">
        <v>1658</v>
      </c>
      <c r="C13" s="31" t="s">
        <v>1659</v>
      </c>
      <c r="D13" s="20" t="s">
        <v>1467</v>
      </c>
      <c r="E13" s="113">
        <v>42348</v>
      </c>
      <c r="F13" s="7">
        <v>44555</v>
      </c>
      <c r="G13" s="13"/>
      <c r="H13" s="8">
        <f>EDATE(F13-1,1)</f>
        <v>44585</v>
      </c>
      <c r="I13" s="11">
        <f t="shared" ca="1" si="0"/>
        <v>2</v>
      </c>
      <c r="J13" s="9" t="str">
        <f t="shared" ca="1" si="1"/>
        <v>NOT DUE</v>
      </c>
      <c r="K13" s="31"/>
      <c r="L13" s="10" t="s">
        <v>2751</v>
      </c>
    </row>
    <row r="14" spans="1:12" ht="24" x14ac:dyDescent="0.15">
      <c r="A14" s="9" t="s">
        <v>2896</v>
      </c>
      <c r="B14" s="101" t="s">
        <v>2871</v>
      </c>
      <c r="C14" s="31" t="s">
        <v>2870</v>
      </c>
      <c r="D14" s="99" t="s">
        <v>1467</v>
      </c>
      <c r="E14" s="113">
        <v>42348</v>
      </c>
      <c r="F14" s="7">
        <v>44555</v>
      </c>
      <c r="G14" s="13"/>
      <c r="H14" s="8">
        <f>EDATE(F14-1,1)</f>
        <v>44585</v>
      </c>
      <c r="I14" s="11">
        <f t="shared" ca="1" si="0"/>
        <v>2</v>
      </c>
      <c r="J14" s="9" t="str">
        <f t="shared" ca="1" si="1"/>
        <v>NOT DUE</v>
      </c>
      <c r="K14" s="31"/>
      <c r="L14" s="146" t="s">
        <v>3190</v>
      </c>
    </row>
    <row r="15" spans="1:12" x14ac:dyDescent="0.15">
      <c r="A15" s="9" t="s">
        <v>2895</v>
      </c>
      <c r="B15" s="101" t="s">
        <v>2868</v>
      </c>
      <c r="C15" s="101" t="s">
        <v>2865</v>
      </c>
      <c r="D15" s="99" t="s">
        <v>1467</v>
      </c>
      <c r="E15" s="113">
        <v>42348</v>
      </c>
      <c r="F15" s="7">
        <v>44555</v>
      </c>
      <c r="G15" s="13"/>
      <c r="H15" s="8">
        <f>EDATE(F15-1,1)</f>
        <v>44585</v>
      </c>
      <c r="I15" s="11">
        <f t="shared" ca="1" si="0"/>
        <v>2</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Wendell B. Judaya</v>
      </c>
    </row>
    <row r="21" spans="2:8" x14ac:dyDescent="0.15">
      <c r="C21" s="27" t="str">
        <f>'Main Menu'!C124</f>
        <v>C/O Arn C. Montiague</v>
      </c>
    </row>
    <row r="22" spans="2:8" x14ac:dyDescent="0.15">
      <c r="C22" s="96"/>
      <c r="G22" s="95"/>
      <c r="H22" s="95"/>
    </row>
    <row r="23" spans="2:8" x14ac:dyDescent="0.15">
      <c r="B23" s="95"/>
      <c r="C23" s="94"/>
    </row>
    <row r="24" spans="2:8" x14ac:dyDescent="0.15">
      <c r="D24" s="94"/>
      <c r="E24" s="96"/>
      <c r="H24" s="95"/>
    </row>
    <row r="25" spans="2:8" x14ac:dyDescent="0.15">
      <c r="D25" s="94"/>
      <c r="E25" s="94"/>
      <c r="G25" s="157"/>
      <c r="H25" s="157"/>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2909</v>
      </c>
      <c r="D3" s="150" t="s">
        <v>9</v>
      </c>
      <c r="E3" s="150"/>
      <c r="F3" s="3" t="s">
        <v>2908</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44576</v>
      </c>
      <c r="G8" s="13"/>
      <c r="H8" s="8">
        <f>EDATE(F8-1,1)</f>
        <v>44606</v>
      </c>
      <c r="I8" s="11">
        <f ca="1">IF(ISBLANK(H8),"",H8-DATE(YEAR(NOW()),MONTH(NOW()),DAY(NOW())))</f>
        <v>23</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Arn C. Montiague</v>
      </c>
      <c r="G13" t="str">
        <f>'Main Menu'!C123</f>
        <v>Capt. Wendell B. Judaya</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7"/>
      <c r="H19" s="157"/>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3074</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2914</v>
      </c>
      <c r="D3" s="150" t="s">
        <v>9</v>
      </c>
      <c r="E3" s="150"/>
      <c r="F3" s="3" t="s">
        <v>2913</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40</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2927</v>
      </c>
      <c r="D3" s="150" t="s">
        <v>9</v>
      </c>
      <c r="E3" s="150"/>
      <c r="F3" s="3" t="s">
        <v>2926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44569</v>
      </c>
      <c r="G8" s="13"/>
      <c r="H8" s="8">
        <f>EDATE(F8-1,1)</f>
        <v>44599</v>
      </c>
      <c r="I8" s="11">
        <f ca="1">IF(ISBLANK(H8),"",H8-DATE(YEAR(NOW()),MONTH(NOW()),DAY(NOW())))</f>
        <v>16</v>
      </c>
      <c r="J8" s="9" t="str">
        <f ca="1">IF(I8="","",IF(I8&lt;0,"OVERDUE","NOT DUE"))</f>
        <v>NOT DUE</v>
      </c>
      <c r="K8" s="31"/>
      <c r="L8" s="61"/>
    </row>
    <row r="9" spans="1:12" x14ac:dyDescent="0.15">
      <c r="A9" s="9" t="s">
        <v>2923</v>
      </c>
      <c r="B9" s="31" t="s">
        <v>2922</v>
      </c>
      <c r="C9" s="31" t="s">
        <v>2921</v>
      </c>
      <c r="D9" s="20" t="s">
        <v>2014</v>
      </c>
      <c r="E9" s="7">
        <v>42348</v>
      </c>
      <c r="F9" s="7">
        <v>44569</v>
      </c>
      <c r="G9" s="13"/>
      <c r="H9" s="8">
        <f>EDATE(F9-1,1)</f>
        <v>44599</v>
      </c>
      <c r="I9" s="11">
        <f ca="1">IF(ISBLANK(H9),"",H9-DATE(YEAR(NOW()),MONTH(NOW()),DAY(NOW())))</f>
        <v>16</v>
      </c>
      <c r="J9" s="9" t="str">
        <f ca="1">IF(I9="","",IF(I9&lt;0,"OVERDUE","NOT DUE"))</f>
        <v>NOT DUE</v>
      </c>
      <c r="K9" s="31"/>
      <c r="L9" s="61"/>
    </row>
    <row r="10" spans="1:12" ht="24" x14ac:dyDescent="0.15">
      <c r="A10" s="9" t="s">
        <v>2920</v>
      </c>
      <c r="B10" s="31" t="s">
        <v>2919</v>
      </c>
      <c r="C10" s="31" t="s">
        <v>2918</v>
      </c>
      <c r="D10" s="20" t="s">
        <v>2014</v>
      </c>
      <c r="E10" s="7">
        <v>42348</v>
      </c>
      <c r="F10" s="7">
        <v>44569</v>
      </c>
      <c r="G10" s="13"/>
      <c r="H10" s="8">
        <f>EDATE(F10-1,1)</f>
        <v>44599</v>
      </c>
      <c r="I10" s="11">
        <f ca="1">IF(ISBLANK(H10),"",H10-DATE(YEAR(NOW()),MONTH(NOW()),DAY(NOW())))</f>
        <v>16</v>
      </c>
      <c r="J10" s="9" t="str">
        <f ca="1">IF(I10="","",IF(I10&lt;0,"OVERDUE","NOT DUE"))</f>
        <v>NOT DUE</v>
      </c>
      <c r="K10" s="31"/>
      <c r="L10" s="61"/>
    </row>
    <row r="11" spans="1:12" x14ac:dyDescent="0.15">
      <c r="A11" s="9" t="s">
        <v>2917</v>
      </c>
      <c r="B11" s="31" t="s">
        <v>2916</v>
      </c>
      <c r="C11" s="31" t="s">
        <v>2915</v>
      </c>
      <c r="D11" s="20" t="s">
        <v>2014</v>
      </c>
      <c r="E11" s="7">
        <v>42348</v>
      </c>
      <c r="F11" s="7">
        <v>44569</v>
      </c>
      <c r="G11" s="13"/>
      <c r="H11" s="8">
        <f>EDATE(F11-1,1)</f>
        <v>44599</v>
      </c>
      <c r="I11" s="11">
        <f ca="1">IF(ISBLANK(H11),"",H11-DATE(YEAR(NOW()),MONTH(NOW()),DAY(NOW())))</f>
        <v>16</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Alan A. Canama</v>
      </c>
      <c r="G16" t="str">
        <f>'Main Menu'!C123</f>
        <v>Capt. Wendell B. Judaya</v>
      </c>
    </row>
    <row r="17" spans="2:8" x14ac:dyDescent="0.15">
      <c r="C17" s="19" t="str">
        <f>'Main Menu'!C124</f>
        <v>C/O Arn C. Montiague</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7"/>
      <c r="H22" s="157"/>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2938</v>
      </c>
      <c r="D3" s="150" t="s">
        <v>9</v>
      </c>
      <c r="E3" s="150"/>
      <c r="F3" s="3" t="s">
        <v>2937</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44569</v>
      </c>
      <c r="G8" s="13"/>
      <c r="H8" s="8">
        <f>EDATE(F8-1,1)</f>
        <v>44599</v>
      </c>
      <c r="I8" s="11">
        <f ca="1">IF(ISBLANK(H8),"",H8-DATE(YEAR(NOW()),MONTH(NOW()),DAY(NOW())))</f>
        <v>16</v>
      </c>
      <c r="J8" s="9" t="str">
        <f ca="1">IF(I8="","",IF(I8&lt;0,"OVERDUE","NOT DUE"))</f>
        <v>NOT DUE</v>
      </c>
      <c r="K8" s="31"/>
      <c r="L8" s="10" t="s">
        <v>2751</v>
      </c>
    </row>
    <row r="9" spans="1:12" x14ac:dyDescent="0.15">
      <c r="A9" s="9" t="s">
        <v>2933</v>
      </c>
      <c r="B9" s="31" t="s">
        <v>2932</v>
      </c>
      <c r="C9" s="31" t="s">
        <v>2931</v>
      </c>
      <c r="D9" s="20" t="s">
        <v>1467</v>
      </c>
      <c r="E9" s="7">
        <v>42348</v>
      </c>
      <c r="F9" s="7">
        <v>44569</v>
      </c>
      <c r="G9" s="13"/>
      <c r="H9" s="8">
        <f>EDATE(F9-1,1)</f>
        <v>44599</v>
      </c>
      <c r="I9" s="11">
        <f ca="1">IF(ISBLANK(H9),"",H9-DATE(YEAR(NOW()),MONTH(NOW()),DAY(NOW())))</f>
        <v>16</v>
      </c>
      <c r="J9" s="9" t="str">
        <f ca="1">IF(I9="","",IF(I9&lt;0,"OVERDUE","NOT DUE"))</f>
        <v>NOT DUE</v>
      </c>
      <c r="K9" s="31"/>
      <c r="L9" s="10" t="s">
        <v>2751</v>
      </c>
    </row>
    <row r="10" spans="1:12" x14ac:dyDescent="0.15">
      <c r="A10" s="9" t="s">
        <v>2930</v>
      </c>
      <c r="B10" s="31" t="s">
        <v>2929</v>
      </c>
      <c r="C10" s="31" t="s">
        <v>2928</v>
      </c>
      <c r="D10" s="20" t="s">
        <v>1467</v>
      </c>
      <c r="E10" s="7">
        <v>42348</v>
      </c>
      <c r="F10" s="7">
        <v>44569</v>
      </c>
      <c r="G10" s="13"/>
      <c r="H10" s="8">
        <f>EDATE(F10-1,1)</f>
        <v>44599</v>
      </c>
      <c r="I10" s="11">
        <f ca="1">IF(ISBLANK(H10),"",H10-DATE(YEAR(NOW()),MONTH(NOW()),DAY(NOW())))</f>
        <v>16</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I14" sqref="I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344</v>
      </c>
      <c r="D3" s="150" t="s">
        <v>9</v>
      </c>
      <c r="E3" s="150"/>
      <c r="F3" s="3" t="s">
        <v>923</v>
      </c>
    </row>
    <row r="4" spans="1:12" ht="18" customHeight="1" x14ac:dyDescent="0.15">
      <c r="A4" s="149" t="s">
        <v>22</v>
      </c>
      <c r="B4" s="149"/>
      <c r="C4" s="17" t="s">
        <v>345</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44569</v>
      </c>
      <c r="G8" s="34"/>
      <c r="H8" s="8">
        <f>EDATE(F8-1,1)</f>
        <v>44599</v>
      </c>
      <c r="I8" s="11">
        <f t="shared" ref="I8:I11" ca="1" si="0">IF(ISBLANK(H8),"",H8-DATE(YEAR(NOW()),MONTH(NOW()),DAY(NOW())))</f>
        <v>16</v>
      </c>
      <c r="J8" s="9" t="str">
        <f t="shared" ref="J8:J11" ca="1" si="1">IF(I8="","",IF(I8&lt;0,"OVERDUE","NOT DUE"))</f>
        <v>NOT DUE</v>
      </c>
      <c r="K8" s="14"/>
      <c r="L8" s="10"/>
    </row>
    <row r="9" spans="1:12" ht="24" x14ac:dyDescent="0.15">
      <c r="A9" s="9" t="s">
        <v>925</v>
      </c>
      <c r="B9" s="14" t="s">
        <v>349</v>
      </c>
      <c r="C9" s="31" t="s">
        <v>350</v>
      </c>
      <c r="D9" s="20" t="s">
        <v>366</v>
      </c>
      <c r="E9" s="7">
        <v>42348</v>
      </c>
      <c r="F9" s="7">
        <v>44506</v>
      </c>
      <c r="G9" s="34"/>
      <c r="H9" s="8">
        <f>DATE(YEAR(F9),MONTH(F9)+3,DAY(F9)-1)</f>
        <v>44597</v>
      </c>
      <c r="I9" s="11">
        <f t="shared" ca="1" si="0"/>
        <v>14</v>
      </c>
      <c r="J9" s="9" t="str">
        <f t="shared" ca="1" si="1"/>
        <v>NOT DUE</v>
      </c>
      <c r="K9" s="14"/>
      <c r="L9" s="10"/>
    </row>
    <row r="10" spans="1:12" ht="36" x14ac:dyDescent="0.15">
      <c r="A10" s="9" t="s">
        <v>926</v>
      </c>
      <c r="B10" s="14" t="s">
        <v>351</v>
      </c>
      <c r="C10" s="31" t="s">
        <v>352</v>
      </c>
      <c r="D10" s="20" t="s">
        <v>366</v>
      </c>
      <c r="E10" s="7">
        <v>42348</v>
      </c>
      <c r="F10" s="7">
        <v>44506</v>
      </c>
      <c r="G10" s="34"/>
      <c r="H10" s="8">
        <f>DATE(YEAR(F10),MONTH(F10)+3,DAY(F10)-1)</f>
        <v>44597</v>
      </c>
      <c r="I10" s="11">
        <f t="shared" ca="1" si="0"/>
        <v>14</v>
      </c>
      <c r="J10" s="9" t="str">
        <f t="shared" ca="1" si="1"/>
        <v>NOT DUE</v>
      </c>
      <c r="K10" s="31" t="s">
        <v>365</v>
      </c>
      <c r="L10" s="10"/>
    </row>
    <row r="11" spans="1:12" ht="24" x14ac:dyDescent="0.15">
      <c r="A11" s="9" t="s">
        <v>927</v>
      </c>
      <c r="B11" s="14" t="s">
        <v>353</v>
      </c>
      <c r="C11" s="31" t="s">
        <v>354</v>
      </c>
      <c r="D11" s="20" t="s">
        <v>366</v>
      </c>
      <c r="E11" s="7">
        <v>42348</v>
      </c>
      <c r="F11" s="7">
        <v>44506</v>
      </c>
      <c r="G11" s="34"/>
      <c r="H11" s="8">
        <f>DATE(YEAR(F11),MONTH(F11)+3,DAY(F11)-1)</f>
        <v>44597</v>
      </c>
      <c r="I11" s="11">
        <f t="shared" ca="1" si="0"/>
        <v>14</v>
      </c>
      <c r="J11" s="9" t="str">
        <f t="shared" ca="1" si="1"/>
        <v>NOT DUE</v>
      </c>
      <c r="K11" s="14"/>
      <c r="L11" s="10"/>
    </row>
    <row r="12" spans="1:12" ht="24" x14ac:dyDescent="0.15">
      <c r="A12" s="9" t="s">
        <v>928</v>
      </c>
      <c r="B12" s="14" t="s">
        <v>355</v>
      </c>
      <c r="C12" s="31" t="s">
        <v>356</v>
      </c>
      <c r="D12" s="20" t="s">
        <v>366</v>
      </c>
      <c r="E12" s="7">
        <v>42348</v>
      </c>
      <c r="F12" s="7">
        <v>44506</v>
      </c>
      <c r="G12" s="34"/>
      <c r="H12" s="8">
        <f>DATE(YEAR(F12),MONTH(F12)+3,DAY(F12)-1)</f>
        <v>44597</v>
      </c>
      <c r="I12" s="11">
        <f t="shared" ref="I12:I17" ca="1" si="2">IF(ISBLANK(H12),"",H12-DATE(YEAR(NOW()),MONTH(NOW()),DAY(NOW())))</f>
        <v>14</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315</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315</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315</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315</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391</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F8" sqref="F8:F10"/>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2952</v>
      </c>
      <c r="D3" s="150" t="s">
        <v>9</v>
      </c>
      <c r="E3" s="150"/>
      <c r="F3" s="3" t="s">
        <v>2951</v>
      </c>
    </row>
    <row r="4" spans="1:12" x14ac:dyDescent="0.15">
      <c r="A4" s="149" t="s">
        <v>22</v>
      </c>
      <c r="B4" s="149"/>
      <c r="C4" s="17"/>
      <c r="D4" s="150" t="s">
        <v>10</v>
      </c>
      <c r="E4" s="150"/>
      <c r="F4" s="13"/>
    </row>
    <row r="5" spans="1:12" x14ac:dyDescent="0.15">
      <c r="A5" s="149" t="s">
        <v>23</v>
      </c>
      <c r="B5" s="149"/>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44555</v>
      </c>
      <c r="G8" s="13"/>
      <c r="H8" s="8">
        <f>EDATE(F8-1,1)</f>
        <v>44585</v>
      </c>
      <c r="I8" s="102">
        <f ca="1">IF(ISBLANK(H8),"",H8-DATE(YEAR(NOW()),MONTH(NOW()),DAY(NOW())))</f>
        <v>2</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44555</v>
      </c>
      <c r="G9" s="13"/>
      <c r="H9" s="8">
        <f>EDATE(F9-1,1)</f>
        <v>44585</v>
      </c>
      <c r="I9" s="102">
        <f ca="1">IF(ISBLANK(H9),"",H9-DATE(YEAR(NOW()),MONTH(NOW()),DAY(NOW())))</f>
        <v>2</v>
      </c>
      <c r="J9" s="9" t="str">
        <f t="shared" ca="1" si="0"/>
        <v>NOT DUE</v>
      </c>
      <c r="K9" s="31"/>
      <c r="L9" s="10" t="s">
        <v>3148</v>
      </c>
    </row>
    <row r="10" spans="1:12" ht="26.1" customHeight="1" x14ac:dyDescent="0.15">
      <c r="A10" s="9" t="s">
        <v>2945</v>
      </c>
      <c r="B10" s="31" t="s">
        <v>2944</v>
      </c>
      <c r="C10" s="31" t="s">
        <v>2943</v>
      </c>
      <c r="D10" s="20" t="s">
        <v>2014</v>
      </c>
      <c r="E10" s="7">
        <v>42348</v>
      </c>
      <c r="F10" s="7">
        <v>44555</v>
      </c>
      <c r="G10" s="13"/>
      <c r="H10" s="8">
        <f>EDATE(F10-1,1)</f>
        <v>44585</v>
      </c>
      <c r="I10" s="102">
        <f ca="1">IF(ISBLANK(H10),"",H10-DATE(YEAR(NOW()),MONTH(NOW()),DAY(NOW())))</f>
        <v>2</v>
      </c>
      <c r="J10" s="9" t="str">
        <f t="shared" ca="1" si="0"/>
        <v>NOT DUE</v>
      </c>
      <c r="K10" s="31"/>
      <c r="L10" s="10"/>
    </row>
    <row r="11" spans="1:12" ht="26.1" customHeight="1" x14ac:dyDescent="0.15">
      <c r="A11" s="9" t="s">
        <v>2942</v>
      </c>
      <c r="B11" s="31" t="s">
        <v>2941</v>
      </c>
      <c r="C11" s="31" t="s">
        <v>2940</v>
      </c>
      <c r="D11" s="20" t="s">
        <v>2939</v>
      </c>
      <c r="E11" s="7">
        <v>42348</v>
      </c>
      <c r="F11" s="7">
        <v>44521</v>
      </c>
      <c r="G11" s="13"/>
      <c r="H11" s="8">
        <f>DATE(YEAR(F11)+1,MONTH(F11),DAY(F11)-1)</f>
        <v>44885</v>
      </c>
      <c r="I11" s="102">
        <f ca="1">IF(ISBLANK(H11),"",H11-DATE(YEAR(NOW()),MONTH(NOW()),DAY(NOW())))</f>
        <v>302</v>
      </c>
      <c r="J11" s="9" t="str">
        <f t="shared" ca="1" si="0"/>
        <v>NOT DUE</v>
      </c>
      <c r="K11" s="31"/>
      <c r="L11" s="60" t="s">
        <v>3168</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Wendell B. Judaya</v>
      </c>
    </row>
    <row r="18" spans="3:7" x14ac:dyDescent="0.15">
      <c r="C18"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2648</v>
      </c>
      <c r="D3" s="150" t="s">
        <v>9</v>
      </c>
      <c r="E3" s="150"/>
      <c r="F3" s="3" t="s">
        <v>2996</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152</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44569</v>
      </c>
      <c r="G10" s="34"/>
      <c r="H10" s="8">
        <f>EDATE(F10-1,1)</f>
        <v>44599</v>
      </c>
      <c r="I10" s="11">
        <f ca="1">IF(ISBLANK(H10),"",H10-DATE(YEAR(NOW()),MONTH(NOW()),DAY(NOW())))</f>
        <v>16</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Arn C. Montiague</v>
      </c>
      <c r="G15" t="str">
        <f>'Main Menu'!C123</f>
        <v>Capt. Wendell B. Judaya</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2649</v>
      </c>
      <c r="D3" s="150" t="s">
        <v>9</v>
      </c>
      <c r="E3" s="150"/>
      <c r="F3" s="3" t="s">
        <v>2650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152</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152</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152</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152</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Arn C. Montiague</v>
      </c>
      <c r="G16" t="str">
        <f>'Main Menu'!C123</f>
        <v>Capt. Wendell B. Judaya</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2684</v>
      </c>
      <c r="D3" s="150" t="s">
        <v>9</v>
      </c>
      <c r="E3" s="150"/>
      <c r="F3" s="3" t="s">
        <v>2662</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152</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152</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152</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152</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152</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152</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Arn C. Montiague</v>
      </c>
      <c r="G18" t="str">
        <f>'Main Menu'!C123</f>
        <v>Capt. Wendell B. Judaya</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2672</v>
      </c>
      <c r="D3" s="150" t="s">
        <v>9</v>
      </c>
      <c r="E3" s="150"/>
      <c r="F3" s="3" t="s">
        <v>2993</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152</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152</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2678</v>
      </c>
      <c r="D3" s="150" t="s">
        <v>9</v>
      </c>
      <c r="E3" s="150"/>
      <c r="F3" s="3" t="s">
        <v>2990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103</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103</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2680</v>
      </c>
      <c r="D3" s="150" t="s">
        <v>9</v>
      </c>
      <c r="E3" s="150"/>
      <c r="F3" s="3" t="s">
        <v>2984</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44569</v>
      </c>
      <c r="G8" s="34"/>
      <c r="H8" s="8">
        <f>EDATE(F8-1,1)</f>
        <v>44599</v>
      </c>
      <c r="I8" s="11">
        <f ca="1">IF(ISBLANK(H8),"",H8-DATE(YEAR(NOW()),MONTH(NOW()),DAY(NOW())))</f>
        <v>16</v>
      </c>
      <c r="J8" s="9" t="str">
        <f t="shared" ref="J8:J10" ca="1" si="0">IF(I8="","",IF(I8&lt;0,"OVERDUE","NOT DUE"))</f>
        <v>NOT DUE</v>
      </c>
      <c r="K8" s="14"/>
    </row>
    <row r="9" spans="1:12" ht="24" x14ac:dyDescent="0.15">
      <c r="A9" s="14" t="s">
        <v>2986</v>
      </c>
      <c r="B9" s="14" t="s">
        <v>2688</v>
      </c>
      <c r="C9" s="31" t="s">
        <v>2675</v>
      </c>
      <c r="D9" s="20" t="s">
        <v>2</v>
      </c>
      <c r="E9" s="7">
        <v>42348</v>
      </c>
      <c r="F9" s="7">
        <v>44569</v>
      </c>
      <c r="G9" s="34"/>
      <c r="H9" s="8">
        <f>EDATE(F9-1,1)</f>
        <v>44599</v>
      </c>
      <c r="I9" s="11">
        <f ca="1">IF(ISBLANK(H9),"",H9-DATE(YEAR(NOW()),MONTH(NOW()),DAY(NOW())))</f>
        <v>16</v>
      </c>
      <c r="J9" s="9" t="str">
        <f t="shared" ca="1" si="0"/>
        <v>NOT DUE</v>
      </c>
      <c r="K9" s="14"/>
      <c r="L9" s="10" t="s">
        <v>3138</v>
      </c>
    </row>
    <row r="10" spans="1:12" ht="22.5" x14ac:dyDescent="0.15">
      <c r="A10" s="14" t="s">
        <v>2987</v>
      </c>
      <c r="B10" s="14" t="s">
        <v>2636</v>
      </c>
      <c r="C10" s="31" t="s">
        <v>2681</v>
      </c>
      <c r="D10" s="20" t="s">
        <v>2</v>
      </c>
      <c r="E10" s="7">
        <v>42348</v>
      </c>
      <c r="F10" s="7">
        <v>44569</v>
      </c>
      <c r="G10" s="34"/>
      <c r="H10" s="8">
        <f>EDATE(F10-1,1)</f>
        <v>44599</v>
      </c>
      <c r="I10" s="11">
        <f ca="1">IF(ISBLANK(H10),"",H10-DATE(YEAR(NOW()),MONTH(NOW()),DAY(NOW())))</f>
        <v>16</v>
      </c>
      <c r="J10" s="9" t="str">
        <f t="shared" ca="1" si="0"/>
        <v>NOT DUE</v>
      </c>
      <c r="K10" s="14"/>
      <c r="L10" s="10" t="s">
        <v>3138</v>
      </c>
    </row>
    <row r="11" spans="1:12" ht="22.5" x14ac:dyDescent="0.15">
      <c r="A11" s="14" t="s">
        <v>2988</v>
      </c>
      <c r="B11" s="14" t="s">
        <v>2682</v>
      </c>
      <c r="C11" s="31" t="s">
        <v>2681</v>
      </c>
      <c r="D11" s="20" t="s">
        <v>2</v>
      </c>
      <c r="E11" s="7">
        <v>42348</v>
      </c>
      <c r="F11" s="7">
        <v>44569</v>
      </c>
      <c r="G11" s="34"/>
      <c r="H11" s="8">
        <f>EDATE(F11-1,1)</f>
        <v>44599</v>
      </c>
      <c r="I11" s="11">
        <f ca="1">IF(ISBLANK(H11),"",H11-DATE(YEAR(NOW()),MONTH(NOW()),DAY(NOW())))</f>
        <v>16</v>
      </c>
      <c r="J11" s="9" t="str">
        <f t="shared" ref="J11" ca="1" si="1">IF(I11="","",IF(I11&lt;0,"OVERDUE","NOT DUE"))</f>
        <v>NOT DUE</v>
      </c>
      <c r="K11" s="14"/>
      <c r="L11" s="10" t="s">
        <v>3138</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47</v>
      </c>
      <c r="J12" s="9" t="str">
        <f t="shared" ref="J12" ca="1" si="2">IF(I12="","",IF(I12&lt;0,"OVERDUE","NOT DUE"))</f>
        <v>NOT DUE</v>
      </c>
      <c r="K12" s="14"/>
      <c r="L12" s="10" t="s">
        <v>3138</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Arn C. Montiague</v>
      </c>
      <c r="G17" t="str">
        <f>'Main Menu'!C123</f>
        <v>Capt. Wendell B. Judaya</v>
      </c>
      <c r="I17" s="72"/>
    </row>
    <row r="18" spans="3:9" x14ac:dyDescent="0.15">
      <c r="C18" s="19" t="str">
        <f>'Main Menu'!C127</f>
        <v>2/E Alan A. Canama</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2622</v>
      </c>
      <c r="D3" s="150" t="s">
        <v>9</v>
      </c>
      <c r="E3" s="150"/>
      <c r="F3" s="3" t="s">
        <v>2980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44583</v>
      </c>
      <c r="G8" s="34"/>
      <c r="H8" s="8">
        <f>DATE(YEAR(F8),MONTH(F8),DAY(F8)+7)</f>
        <v>44590</v>
      </c>
      <c r="I8" s="11">
        <f t="shared" ref="I8" ca="1" si="0">IF(ISBLANK(H8),"",H8-DATE(YEAR(NOW()),MONTH(NOW()),DAY(NOW())))</f>
        <v>7</v>
      </c>
      <c r="J8" s="9" t="str">
        <f t="shared" ref="J8" ca="1" si="1">IF(I8="","",IF(I8&lt;0,"OVERDUE","NOT DUE"))</f>
        <v>NOT DUE</v>
      </c>
      <c r="K8" s="14"/>
      <c r="L8" s="130" t="s">
        <v>3081</v>
      </c>
    </row>
    <row r="9" spans="1:12" ht="22.5" x14ac:dyDescent="0.15">
      <c r="A9" s="9" t="s">
        <v>2982</v>
      </c>
      <c r="B9" s="31" t="s">
        <v>2629</v>
      </c>
      <c r="C9" s="31" t="s">
        <v>2630</v>
      </c>
      <c r="D9" s="20" t="s">
        <v>2</v>
      </c>
      <c r="E9" s="7">
        <v>42348</v>
      </c>
      <c r="F9" s="7">
        <v>44569</v>
      </c>
      <c r="G9" s="34"/>
      <c r="H9" s="8">
        <f>EDATE(F9-1,1)</f>
        <v>44599</v>
      </c>
      <c r="I9" s="11">
        <f t="shared" ref="I9:I10" ca="1" si="2">IF(ISBLANK(H9),"",H9-DATE(YEAR(NOW()),MONTH(NOW()),DAY(NOW())))</f>
        <v>16</v>
      </c>
      <c r="J9" s="9" t="str">
        <f t="shared" ref="J9:J10" ca="1" si="3">IF(I9="","",IF(I9&lt;0,"OVERDUE","NOT DUE"))</f>
        <v>NOT DUE</v>
      </c>
      <c r="K9" s="14"/>
      <c r="L9" s="10" t="s">
        <v>3194</v>
      </c>
    </row>
    <row r="10" spans="1:12" x14ac:dyDescent="0.15">
      <c r="A10" s="9" t="s">
        <v>2983</v>
      </c>
      <c r="B10" s="31" t="s">
        <v>2625</v>
      </c>
      <c r="C10" s="31" t="s">
        <v>2626</v>
      </c>
      <c r="D10" s="20" t="s">
        <v>2</v>
      </c>
      <c r="E10" s="7">
        <v>42348</v>
      </c>
      <c r="F10" s="7">
        <v>44569</v>
      </c>
      <c r="G10" s="34"/>
      <c r="H10" s="8">
        <f>EDATE(F10-1,1)</f>
        <v>44599</v>
      </c>
      <c r="I10" s="11">
        <f t="shared" ca="1" si="2"/>
        <v>16</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13" sqref="F13"/>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2685</v>
      </c>
      <c r="D3" s="150" t="s">
        <v>9</v>
      </c>
      <c r="E3" s="150"/>
      <c r="F3" s="3" t="s">
        <v>2686</v>
      </c>
    </row>
    <row r="4" spans="1:12" ht="18" customHeight="1" x14ac:dyDescent="0.15">
      <c r="A4" s="149" t="s">
        <v>22</v>
      </c>
      <c r="B4" s="149"/>
      <c r="C4" s="17"/>
      <c r="D4" s="150" t="s">
        <v>10</v>
      </c>
      <c r="E4" s="150"/>
      <c r="F4" s="13"/>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44576</v>
      </c>
      <c r="G8" s="13"/>
      <c r="H8" s="8">
        <f>EDATE(F8-1,1)</f>
        <v>44606</v>
      </c>
      <c r="I8" s="11">
        <f t="shared" ref="I8:I12" ca="1" si="0">IF(ISBLANK(H8),"",H8-DATE(YEAR(NOW()),MONTH(NOW()),DAY(NOW())))</f>
        <v>23</v>
      </c>
      <c r="J8" s="9" t="str">
        <f t="shared" ref="J8:J12" ca="1" si="1">IF(I8="","",IF(I8&lt;0,"OVERDUE","NOT DUE"))</f>
        <v>NOT DUE</v>
      </c>
      <c r="K8" s="31"/>
      <c r="L8" s="10"/>
    </row>
    <row r="9" spans="1:12" x14ac:dyDescent="0.15">
      <c r="A9" s="9" t="s">
        <v>2632</v>
      </c>
      <c r="B9" s="31" t="s">
        <v>2638</v>
      </c>
      <c r="C9" s="31" t="s">
        <v>2637</v>
      </c>
      <c r="D9" s="20" t="s">
        <v>1467</v>
      </c>
      <c r="E9" s="7">
        <v>42348</v>
      </c>
      <c r="F9" s="7">
        <v>44576</v>
      </c>
      <c r="G9" s="13"/>
      <c r="H9" s="8">
        <f>EDATE(F9-1,1)</f>
        <v>44606</v>
      </c>
      <c r="I9" s="11">
        <f t="shared" ca="1" si="0"/>
        <v>23</v>
      </c>
      <c r="J9" s="9" t="str">
        <f t="shared" ca="1" si="1"/>
        <v>NOT DUE</v>
      </c>
      <c r="K9" s="31"/>
      <c r="L9" s="10"/>
    </row>
    <row r="10" spans="1:12" x14ac:dyDescent="0.15">
      <c r="A10" s="9" t="s">
        <v>2633</v>
      </c>
      <c r="B10" s="31" t="s">
        <v>2639</v>
      </c>
      <c r="C10" s="31" t="s">
        <v>2637</v>
      </c>
      <c r="D10" s="20" t="s">
        <v>1467</v>
      </c>
      <c r="E10" s="7">
        <v>42348</v>
      </c>
      <c r="F10" s="7">
        <v>44576</v>
      </c>
      <c r="G10" s="13"/>
      <c r="H10" s="8">
        <f>EDATE(F10-1,1)</f>
        <v>44606</v>
      </c>
      <c r="I10" s="11">
        <f t="shared" ca="1" si="0"/>
        <v>23</v>
      </c>
      <c r="J10" s="9" t="str">
        <f t="shared" ca="1" si="1"/>
        <v>NOT DUE</v>
      </c>
      <c r="K10" s="31"/>
      <c r="L10" s="10"/>
    </row>
    <row r="11" spans="1:12" ht="24" x14ac:dyDescent="0.15">
      <c r="A11" s="9" t="s">
        <v>2634</v>
      </c>
      <c r="B11" s="31" t="s">
        <v>2640</v>
      </c>
      <c r="C11" s="31" t="s">
        <v>2641</v>
      </c>
      <c r="D11" s="20" t="s">
        <v>1467</v>
      </c>
      <c r="E11" s="7">
        <v>42348</v>
      </c>
      <c r="F11" s="7">
        <v>44576</v>
      </c>
      <c r="G11" s="13"/>
      <c r="H11" s="8">
        <f>EDATE(F11-1,1)</f>
        <v>44606</v>
      </c>
      <c r="I11" s="11">
        <f t="shared" ca="1" si="0"/>
        <v>23</v>
      </c>
      <c r="J11" s="9" t="str">
        <f t="shared" ca="1" si="1"/>
        <v>NOT DUE</v>
      </c>
      <c r="K11" s="31"/>
      <c r="L11" s="35"/>
    </row>
    <row r="12" spans="1:12" x14ac:dyDescent="0.15">
      <c r="A12" s="9" t="s">
        <v>2635</v>
      </c>
      <c r="B12" s="31" t="s">
        <v>2642</v>
      </c>
      <c r="C12" s="31" t="s">
        <v>2643</v>
      </c>
      <c r="D12" s="20" t="s">
        <v>1467</v>
      </c>
      <c r="E12" s="7">
        <v>42348</v>
      </c>
      <c r="F12" s="7">
        <v>44576</v>
      </c>
      <c r="G12" s="13"/>
      <c r="H12" s="8">
        <f>EDATE(F12-1,1)</f>
        <v>44606</v>
      </c>
      <c r="I12" s="11">
        <f t="shared" ca="1" si="0"/>
        <v>23</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Arn C. Montiague</v>
      </c>
      <c r="G17" t="str">
        <f>'Main Menu'!C123</f>
        <v>Capt. Wendell B. Judaya</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J20" sqref="J20"/>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3020</v>
      </c>
      <c r="D3" s="150" t="s">
        <v>9</v>
      </c>
      <c r="E3" s="150"/>
      <c r="F3" s="3" t="s">
        <v>3021</v>
      </c>
    </row>
    <row r="4" spans="1:12" ht="18" customHeight="1" x14ac:dyDescent="0.15">
      <c r="A4" s="149" t="s">
        <v>22</v>
      </c>
      <c r="B4" s="149"/>
      <c r="C4" s="17"/>
      <c r="D4" s="150" t="s">
        <v>10</v>
      </c>
      <c r="E4" s="150"/>
      <c r="F4" s="13"/>
    </row>
    <row r="5" spans="1:12" ht="18" customHeight="1" x14ac:dyDescent="0.15">
      <c r="A5" s="149" t="s">
        <v>23</v>
      </c>
      <c r="B5" s="149"/>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44576</v>
      </c>
      <c r="G8" s="13"/>
      <c r="H8" s="8">
        <f t="shared" ref="H8:H15" si="0">EDATE(F8-1,1)</f>
        <v>44606</v>
      </c>
      <c r="I8" s="11">
        <f t="shared" ref="I8:I15" ca="1" si="1">IF(ISBLANK(H8),"",H8-DATE(YEAR(NOW()),MONTH(NOW()),DAY(NOW())))</f>
        <v>23</v>
      </c>
      <c r="J8" s="9" t="str">
        <f t="shared" ref="J8:J15" ca="1" si="2">IF(I8="","",IF(I8&lt;0,"OVERDUE","NOT DUE"))</f>
        <v>NOT DUE</v>
      </c>
      <c r="K8" s="31"/>
      <c r="L8" s="10" t="s">
        <v>3174</v>
      </c>
    </row>
    <row r="9" spans="1:12" ht="29.25" customHeight="1" x14ac:dyDescent="0.15">
      <c r="A9" s="9" t="s">
        <v>3025</v>
      </c>
      <c r="B9" s="31" t="s">
        <v>3026</v>
      </c>
      <c r="C9" s="31" t="s">
        <v>3027</v>
      </c>
      <c r="D9" s="20" t="s">
        <v>1467</v>
      </c>
      <c r="E9" s="7">
        <v>42348</v>
      </c>
      <c r="F9" s="7">
        <v>44576</v>
      </c>
      <c r="G9" s="13"/>
      <c r="H9" s="8">
        <f t="shared" si="0"/>
        <v>44606</v>
      </c>
      <c r="I9" s="11">
        <f t="shared" ca="1" si="1"/>
        <v>23</v>
      </c>
      <c r="J9" s="9" t="str">
        <f t="shared" ca="1" si="2"/>
        <v>NOT DUE</v>
      </c>
      <c r="K9" s="31"/>
      <c r="L9" s="10" t="s">
        <v>3173</v>
      </c>
    </row>
    <row r="10" spans="1:12" ht="33.75" customHeight="1" x14ac:dyDescent="0.15">
      <c r="A10" s="9" t="s">
        <v>3028</v>
      </c>
      <c r="B10" s="31" t="s">
        <v>3029</v>
      </c>
      <c r="C10" s="31" t="s">
        <v>3027</v>
      </c>
      <c r="D10" s="20" t="s">
        <v>1467</v>
      </c>
      <c r="E10" s="7">
        <v>42348</v>
      </c>
      <c r="F10" s="7">
        <v>44576</v>
      </c>
      <c r="G10" s="13"/>
      <c r="H10" s="8">
        <f t="shared" si="0"/>
        <v>44606</v>
      </c>
      <c r="I10" s="11">
        <f t="shared" ca="1" si="1"/>
        <v>23</v>
      </c>
      <c r="J10" s="9" t="str">
        <f t="shared" ca="1" si="2"/>
        <v>NOT DUE</v>
      </c>
      <c r="K10" s="31"/>
      <c r="L10" s="10" t="s">
        <v>3175</v>
      </c>
    </row>
    <row r="11" spans="1:12" ht="27.75" customHeight="1" x14ac:dyDescent="0.15">
      <c r="A11" s="9" t="s">
        <v>3030</v>
      </c>
      <c r="B11" s="31" t="s">
        <v>3031</v>
      </c>
      <c r="C11" s="31" t="s">
        <v>3027</v>
      </c>
      <c r="D11" s="20" t="s">
        <v>1467</v>
      </c>
      <c r="E11" s="7">
        <v>42348</v>
      </c>
      <c r="F11" s="7">
        <v>44576</v>
      </c>
      <c r="G11" s="13"/>
      <c r="H11" s="8">
        <f t="shared" si="0"/>
        <v>44606</v>
      </c>
      <c r="I11" s="11">
        <f t="shared" ca="1" si="1"/>
        <v>23</v>
      </c>
      <c r="J11" s="9" t="str">
        <f t="shared" ca="1" si="2"/>
        <v>NOT DUE</v>
      </c>
      <c r="K11" s="31"/>
      <c r="L11" s="10" t="s">
        <v>3175</v>
      </c>
    </row>
    <row r="12" spans="1:12" ht="27" customHeight="1" x14ac:dyDescent="0.15">
      <c r="A12" s="9" t="s">
        <v>3032</v>
      </c>
      <c r="B12" s="31" t="s">
        <v>3033</v>
      </c>
      <c r="C12" s="31" t="s">
        <v>3027</v>
      </c>
      <c r="D12" s="20" t="s">
        <v>1467</v>
      </c>
      <c r="E12" s="7">
        <v>42348</v>
      </c>
      <c r="F12" s="7">
        <v>44576</v>
      </c>
      <c r="G12" s="13"/>
      <c r="H12" s="8">
        <f t="shared" si="0"/>
        <v>44606</v>
      </c>
      <c r="I12" s="11">
        <f t="shared" ca="1" si="1"/>
        <v>23</v>
      </c>
      <c r="J12" s="9" t="str">
        <f t="shared" ca="1" si="2"/>
        <v>NOT DUE</v>
      </c>
      <c r="K12" s="31"/>
      <c r="L12" s="10" t="s">
        <v>3175</v>
      </c>
    </row>
    <row r="13" spans="1:12" ht="27" customHeight="1" x14ac:dyDescent="0.15">
      <c r="A13" s="9" t="s">
        <v>3034</v>
      </c>
      <c r="B13" s="31" t="s">
        <v>3035</v>
      </c>
      <c r="C13" s="31" t="s">
        <v>3027</v>
      </c>
      <c r="D13" s="20" t="s">
        <v>1467</v>
      </c>
      <c r="E13" s="7">
        <v>42348</v>
      </c>
      <c r="F13" s="7">
        <v>44576</v>
      </c>
      <c r="G13" s="13"/>
      <c r="H13" s="8">
        <f t="shared" si="0"/>
        <v>44606</v>
      </c>
      <c r="I13" s="11">
        <f t="shared" ca="1" si="1"/>
        <v>23</v>
      </c>
      <c r="J13" s="9" t="str">
        <f t="shared" ca="1" si="2"/>
        <v>NOT DUE</v>
      </c>
      <c r="K13" s="31"/>
      <c r="L13" s="10" t="s">
        <v>3175</v>
      </c>
    </row>
    <row r="14" spans="1:12" ht="27.75" customHeight="1" x14ac:dyDescent="0.15">
      <c r="A14" s="9" t="s">
        <v>3036</v>
      </c>
      <c r="B14" s="31" t="s">
        <v>3037</v>
      </c>
      <c r="C14" s="31" t="s">
        <v>3027</v>
      </c>
      <c r="D14" s="20" t="s">
        <v>1467</v>
      </c>
      <c r="E14" s="7">
        <v>42348</v>
      </c>
      <c r="F14" s="7">
        <v>44576</v>
      </c>
      <c r="G14" s="13"/>
      <c r="H14" s="8">
        <f t="shared" si="0"/>
        <v>44606</v>
      </c>
      <c r="I14" s="11">
        <f t="shared" ca="1" si="1"/>
        <v>23</v>
      </c>
      <c r="J14" s="9" t="str">
        <f t="shared" ca="1" si="2"/>
        <v>NOT DUE</v>
      </c>
      <c r="K14" s="31"/>
      <c r="L14" s="10" t="s">
        <v>3175</v>
      </c>
    </row>
    <row r="15" spans="1:12" ht="31.5" customHeight="1" x14ac:dyDescent="0.15">
      <c r="A15" s="9" t="s">
        <v>3038</v>
      </c>
      <c r="B15" s="31" t="s">
        <v>3039</v>
      </c>
      <c r="C15" s="31" t="s">
        <v>3027</v>
      </c>
      <c r="D15" s="20" t="s">
        <v>1467</v>
      </c>
      <c r="E15" s="7">
        <v>42348</v>
      </c>
      <c r="F15" s="7">
        <v>44576</v>
      </c>
      <c r="G15" s="13"/>
      <c r="H15" s="8">
        <f t="shared" si="0"/>
        <v>44606</v>
      </c>
      <c r="I15" s="11">
        <f t="shared" ca="1" si="1"/>
        <v>23</v>
      </c>
      <c r="J15" s="9" t="str">
        <f t="shared" ca="1" si="2"/>
        <v>NOT DUE</v>
      </c>
      <c r="K15" s="31"/>
      <c r="L15" s="10" t="s">
        <v>3175</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Arn C. Montiague</v>
      </c>
      <c r="G20" t="str">
        <f>'Main Menu'!C123</f>
        <v>Capt. Wendell B. Judaya</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369</v>
      </c>
      <c r="D3" s="150" t="s">
        <v>9</v>
      </c>
      <c r="E3" s="150"/>
      <c r="F3" s="3" t="s">
        <v>934</v>
      </c>
    </row>
    <row r="4" spans="1:12" ht="18" customHeight="1" x14ac:dyDescent="0.15">
      <c r="A4" s="149" t="s">
        <v>22</v>
      </c>
      <c r="B4" s="149"/>
      <c r="C4" s="17" t="s">
        <v>370</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44569</v>
      </c>
      <c r="G8" s="34"/>
      <c r="H8" s="8">
        <f>EDATE(F8-1,1)</f>
        <v>44599</v>
      </c>
      <c r="I8" s="11">
        <f t="shared" ref="I8:I17" ca="1" si="0">IF(ISBLANK(H8),"",H8-DATE(YEAR(NOW()),MONTH(NOW()),DAY(NOW())))</f>
        <v>16</v>
      </c>
      <c r="J8" s="9" t="str">
        <f t="shared" ref="J8:J17" ca="1" si="1">IF(I8="","",IF(I8&lt;0,"OVERDUE","NOT DUE"))</f>
        <v>NOT DUE</v>
      </c>
      <c r="K8" s="14"/>
      <c r="L8" s="10"/>
    </row>
    <row r="9" spans="1:12" ht="24" x14ac:dyDescent="0.15">
      <c r="A9" s="9" t="s">
        <v>936</v>
      </c>
      <c r="B9" s="14" t="s">
        <v>349</v>
      </c>
      <c r="C9" s="31" t="s">
        <v>350</v>
      </c>
      <c r="D9" s="20" t="s">
        <v>366</v>
      </c>
      <c r="E9" s="7">
        <v>42348</v>
      </c>
      <c r="F9" s="7">
        <v>44506</v>
      </c>
      <c r="G9" s="34"/>
      <c r="H9" s="8">
        <f>DATE(YEAR(F9),MONTH(F9)+3,DAY(F9)-1)</f>
        <v>44597</v>
      </c>
      <c r="I9" s="11">
        <f t="shared" ca="1" si="0"/>
        <v>14</v>
      </c>
      <c r="J9" s="9" t="str">
        <f t="shared" ca="1" si="1"/>
        <v>NOT DUE</v>
      </c>
      <c r="K9" s="14"/>
      <c r="L9" s="10"/>
    </row>
    <row r="10" spans="1:12" ht="36" x14ac:dyDescent="0.15">
      <c r="A10" s="9" t="s">
        <v>937</v>
      </c>
      <c r="B10" s="14" t="s">
        <v>351</v>
      </c>
      <c r="C10" s="31" t="s">
        <v>352</v>
      </c>
      <c r="D10" s="20" t="s">
        <v>366</v>
      </c>
      <c r="E10" s="7">
        <v>42348</v>
      </c>
      <c r="F10" s="7">
        <v>44506</v>
      </c>
      <c r="G10" s="34"/>
      <c r="H10" s="8">
        <f>DATE(YEAR(F10),MONTH(F10)+3,DAY(F10)-1)</f>
        <v>44597</v>
      </c>
      <c r="I10" s="11">
        <f t="shared" ca="1" si="0"/>
        <v>14</v>
      </c>
      <c r="J10" s="9" t="str">
        <f t="shared" ca="1" si="1"/>
        <v>NOT DUE</v>
      </c>
      <c r="K10" s="31" t="s">
        <v>365</v>
      </c>
      <c r="L10" s="10"/>
    </row>
    <row r="11" spans="1:12" ht="24" x14ac:dyDescent="0.15">
      <c r="A11" s="9" t="s">
        <v>938</v>
      </c>
      <c r="B11" s="14" t="s">
        <v>353</v>
      </c>
      <c r="C11" s="31" t="s">
        <v>354</v>
      </c>
      <c r="D11" s="20" t="s">
        <v>366</v>
      </c>
      <c r="E11" s="7">
        <v>42348</v>
      </c>
      <c r="F11" s="7">
        <v>44506</v>
      </c>
      <c r="G11" s="34"/>
      <c r="H11" s="8">
        <f>DATE(YEAR(F11),MONTH(F11)+3,DAY(F11)-1)</f>
        <v>44597</v>
      </c>
      <c r="I11" s="11">
        <f t="shared" ca="1" si="0"/>
        <v>14</v>
      </c>
      <c r="J11" s="9" t="str">
        <f t="shared" ca="1" si="1"/>
        <v>NOT DUE</v>
      </c>
      <c r="K11" s="14"/>
      <c r="L11" s="10"/>
    </row>
    <row r="12" spans="1:12" ht="24" x14ac:dyDescent="0.15">
      <c r="A12" s="9" t="s">
        <v>939</v>
      </c>
      <c r="B12" s="14" t="s">
        <v>355</v>
      </c>
      <c r="C12" s="31" t="s">
        <v>356</v>
      </c>
      <c r="D12" s="20" t="s">
        <v>366</v>
      </c>
      <c r="E12" s="7">
        <v>42348</v>
      </c>
      <c r="F12" s="7">
        <v>44506</v>
      </c>
      <c r="G12" s="34"/>
      <c r="H12" s="8">
        <f>DATE(YEAR(F12),MONTH(F12)+3,DAY(F12)-1)</f>
        <v>44597</v>
      </c>
      <c r="I12" s="11">
        <f t="shared" ca="1" si="0"/>
        <v>14</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315</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315</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315</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315</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391</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371</v>
      </c>
      <c r="D3" s="150" t="s">
        <v>9</v>
      </c>
      <c r="E3" s="150"/>
      <c r="F3" s="3" t="s">
        <v>945</v>
      </c>
    </row>
    <row r="4" spans="1:12" ht="18" customHeight="1" x14ac:dyDescent="0.15">
      <c r="A4" s="149" t="s">
        <v>22</v>
      </c>
      <c r="B4" s="149"/>
      <c r="C4" s="17" t="s">
        <v>372</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44569</v>
      </c>
      <c r="G8" s="34"/>
      <c r="H8" s="8">
        <f>EDATE(F8-1,1)</f>
        <v>44599</v>
      </c>
      <c r="I8" s="11">
        <f t="shared" ref="I8:I17" ca="1" si="0">IF(ISBLANK(H8),"",H8-DATE(YEAR(NOW()),MONTH(NOW()),DAY(NOW())))</f>
        <v>16</v>
      </c>
      <c r="J8" s="9" t="str">
        <f t="shared" ref="J8:J17" ca="1" si="1">IF(I8="","",IF(I8&lt;0,"OVERDUE","NOT DUE"))</f>
        <v>NOT DUE</v>
      </c>
      <c r="K8" s="14"/>
      <c r="L8" s="10"/>
    </row>
    <row r="9" spans="1:12" ht="24" x14ac:dyDescent="0.15">
      <c r="A9" s="9" t="s">
        <v>947</v>
      </c>
      <c r="B9" s="14" t="s">
        <v>349</v>
      </c>
      <c r="C9" s="31" t="s">
        <v>350</v>
      </c>
      <c r="D9" s="20" t="s">
        <v>366</v>
      </c>
      <c r="E9" s="7">
        <v>42348</v>
      </c>
      <c r="F9" s="7">
        <v>44506</v>
      </c>
      <c r="G9" s="34"/>
      <c r="H9" s="8">
        <f>DATE(YEAR(F9),MONTH(F9)+3,DAY(F9)-1)</f>
        <v>44597</v>
      </c>
      <c r="I9" s="11">
        <f t="shared" ca="1" si="0"/>
        <v>14</v>
      </c>
      <c r="J9" s="9" t="str">
        <f t="shared" ca="1" si="1"/>
        <v>NOT DUE</v>
      </c>
      <c r="K9" s="14"/>
      <c r="L9" s="10"/>
    </row>
    <row r="10" spans="1:12" ht="36" x14ac:dyDescent="0.15">
      <c r="A10" s="9" t="s">
        <v>948</v>
      </c>
      <c r="B10" s="14" t="s">
        <v>351</v>
      </c>
      <c r="C10" s="31" t="s">
        <v>352</v>
      </c>
      <c r="D10" s="20" t="s">
        <v>366</v>
      </c>
      <c r="E10" s="7">
        <v>42348</v>
      </c>
      <c r="F10" s="7">
        <v>44506</v>
      </c>
      <c r="G10" s="34"/>
      <c r="H10" s="8">
        <f>DATE(YEAR(F10),MONTH(F10)+3,DAY(F10)-1)</f>
        <v>44597</v>
      </c>
      <c r="I10" s="11">
        <f t="shared" ca="1" si="0"/>
        <v>14</v>
      </c>
      <c r="J10" s="9" t="str">
        <f t="shared" ca="1" si="1"/>
        <v>NOT DUE</v>
      </c>
      <c r="K10" s="31" t="s">
        <v>365</v>
      </c>
      <c r="L10" s="10"/>
    </row>
    <row r="11" spans="1:12" ht="24" x14ac:dyDescent="0.15">
      <c r="A11" s="9" t="s">
        <v>949</v>
      </c>
      <c r="B11" s="14" t="s">
        <v>353</v>
      </c>
      <c r="C11" s="31" t="s">
        <v>354</v>
      </c>
      <c r="D11" s="20" t="s">
        <v>366</v>
      </c>
      <c r="E11" s="7">
        <v>42348</v>
      </c>
      <c r="F11" s="7">
        <v>44506</v>
      </c>
      <c r="G11" s="34"/>
      <c r="H11" s="8">
        <f>DATE(YEAR(F11),MONTH(F11)+3,DAY(F11)-1)</f>
        <v>44597</v>
      </c>
      <c r="I11" s="11">
        <f t="shared" ca="1" si="0"/>
        <v>14</v>
      </c>
      <c r="J11" s="9" t="str">
        <f t="shared" ca="1" si="1"/>
        <v>NOT DUE</v>
      </c>
      <c r="K11" s="14"/>
      <c r="L11" s="10"/>
    </row>
    <row r="12" spans="1:12" ht="24" x14ac:dyDescent="0.15">
      <c r="A12" s="9" t="s">
        <v>950</v>
      </c>
      <c r="B12" s="14" t="s">
        <v>355</v>
      </c>
      <c r="C12" s="31" t="s">
        <v>356</v>
      </c>
      <c r="D12" s="20" t="s">
        <v>366</v>
      </c>
      <c r="E12" s="7">
        <v>42348</v>
      </c>
      <c r="F12" s="7">
        <v>44506</v>
      </c>
      <c r="G12" s="34"/>
      <c r="H12" s="8">
        <f>DATE(YEAR(F12),MONTH(F12)+3,DAY(F12)-1)</f>
        <v>44597</v>
      </c>
      <c r="I12" s="11">
        <f t="shared" ca="1" si="0"/>
        <v>14</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315</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315</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315</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315</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391</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373</v>
      </c>
      <c r="D3" s="150" t="s">
        <v>9</v>
      </c>
      <c r="E3" s="150"/>
      <c r="F3" s="3" t="s">
        <v>956</v>
      </c>
    </row>
    <row r="4" spans="1:12" ht="18" customHeight="1" x14ac:dyDescent="0.15">
      <c r="A4" s="149" t="s">
        <v>22</v>
      </c>
      <c r="B4" s="149"/>
      <c r="C4" s="17" t="s">
        <v>374</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44569</v>
      </c>
      <c r="G8" s="34"/>
      <c r="H8" s="8">
        <f>EDATE(F8-1,1)</f>
        <v>44599</v>
      </c>
      <c r="I8" s="11">
        <f t="shared" ref="I8:I17" ca="1" si="0">IF(ISBLANK(H8),"",H8-DATE(YEAR(NOW()),MONTH(NOW()),DAY(NOW())))</f>
        <v>16</v>
      </c>
      <c r="J8" s="9" t="str">
        <f t="shared" ref="J8:J17" ca="1" si="1">IF(I8="","",IF(I8&lt;0,"OVERDUE","NOT DUE"))</f>
        <v>NOT DUE</v>
      </c>
      <c r="K8" s="14"/>
      <c r="L8" s="10"/>
    </row>
    <row r="9" spans="1:12" ht="24" x14ac:dyDescent="0.15">
      <c r="A9" s="9" t="s">
        <v>958</v>
      </c>
      <c r="B9" s="14" t="s">
        <v>349</v>
      </c>
      <c r="C9" s="31" t="s">
        <v>350</v>
      </c>
      <c r="D9" s="20" t="s">
        <v>366</v>
      </c>
      <c r="E9" s="7">
        <v>42348</v>
      </c>
      <c r="F9" s="7">
        <v>44506</v>
      </c>
      <c r="G9" s="34"/>
      <c r="H9" s="8">
        <f>DATE(YEAR(F9),MONTH(F9)+3,DAY(F9)-1)</f>
        <v>44597</v>
      </c>
      <c r="I9" s="11">
        <f t="shared" ca="1" si="0"/>
        <v>14</v>
      </c>
      <c r="J9" s="9" t="str">
        <f t="shared" ca="1" si="1"/>
        <v>NOT DUE</v>
      </c>
      <c r="K9" s="14"/>
      <c r="L9" s="10"/>
    </row>
    <row r="10" spans="1:12" ht="36" customHeight="1" x14ac:dyDescent="0.15">
      <c r="A10" s="9" t="s">
        <v>959</v>
      </c>
      <c r="B10" s="14" t="s">
        <v>351</v>
      </c>
      <c r="C10" s="31" t="s">
        <v>352</v>
      </c>
      <c r="D10" s="20" t="s">
        <v>366</v>
      </c>
      <c r="E10" s="7">
        <v>42348</v>
      </c>
      <c r="F10" s="7">
        <v>44506</v>
      </c>
      <c r="G10" s="34"/>
      <c r="H10" s="8">
        <f>DATE(YEAR(F10),MONTH(F10)+3,DAY(F10)-1)</f>
        <v>44597</v>
      </c>
      <c r="I10" s="11">
        <f t="shared" ca="1" si="0"/>
        <v>14</v>
      </c>
      <c r="J10" s="9" t="str">
        <f t="shared" ca="1" si="1"/>
        <v>NOT DUE</v>
      </c>
      <c r="K10" s="31" t="s">
        <v>365</v>
      </c>
      <c r="L10" s="10"/>
    </row>
    <row r="11" spans="1:12" ht="24" x14ac:dyDescent="0.15">
      <c r="A11" s="9" t="s">
        <v>960</v>
      </c>
      <c r="B11" s="14" t="s">
        <v>353</v>
      </c>
      <c r="C11" s="31" t="s">
        <v>354</v>
      </c>
      <c r="D11" s="20" t="s">
        <v>366</v>
      </c>
      <c r="E11" s="7">
        <v>42348</v>
      </c>
      <c r="F11" s="7">
        <v>44506</v>
      </c>
      <c r="G11" s="34"/>
      <c r="H11" s="8">
        <f>DATE(YEAR(F11),MONTH(F11)+3,DAY(F11)-1)</f>
        <v>44597</v>
      </c>
      <c r="I11" s="11">
        <f t="shared" ca="1" si="0"/>
        <v>14</v>
      </c>
      <c r="J11" s="9" t="str">
        <f t="shared" ca="1" si="1"/>
        <v>NOT DUE</v>
      </c>
      <c r="K11" s="14"/>
      <c r="L11" s="10"/>
    </row>
    <row r="12" spans="1:12" ht="24" x14ac:dyDescent="0.15">
      <c r="A12" s="9" t="s">
        <v>961</v>
      </c>
      <c r="B12" s="14" t="s">
        <v>355</v>
      </c>
      <c r="C12" s="31" t="s">
        <v>356</v>
      </c>
      <c r="D12" s="20" t="s">
        <v>366</v>
      </c>
      <c r="E12" s="7">
        <v>42348</v>
      </c>
      <c r="F12" s="7">
        <v>44506</v>
      </c>
      <c r="G12" s="34"/>
      <c r="H12" s="8">
        <f>DATE(YEAR(F12),MONTH(F12)+3,DAY(F12)-1)</f>
        <v>44597</v>
      </c>
      <c r="I12" s="11">
        <f t="shared" ca="1" si="0"/>
        <v>14</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315</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315</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315</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315</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391</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592</v>
      </c>
      <c r="D3" s="150" t="s">
        <v>9</v>
      </c>
      <c r="E3" s="150"/>
      <c r="F3" s="3" t="s">
        <v>591</v>
      </c>
    </row>
    <row r="4" spans="1:12" ht="18" customHeight="1" x14ac:dyDescent="0.15">
      <c r="A4" s="149" t="s">
        <v>22</v>
      </c>
      <c r="B4" s="149"/>
      <c r="C4" s="17" t="s">
        <v>593</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44569</v>
      </c>
      <c r="G8" s="34"/>
      <c r="H8" s="8">
        <f>EDATE(F8-1,1)</f>
        <v>44599</v>
      </c>
      <c r="I8" s="11">
        <f t="shared" ref="I8:I17" ca="1" si="0">IF(ISBLANK(H8),"",H8-DATE(YEAR(NOW()),MONTH(NOW()),DAY(NOW())))</f>
        <v>16</v>
      </c>
      <c r="J8" s="9" t="str">
        <f t="shared" ref="J8:J17" ca="1" si="1">IF(I8="","",IF(I8&lt;0,"OVERDUE","NOT DUE"))</f>
        <v>NOT DUE</v>
      </c>
      <c r="K8" s="14"/>
      <c r="L8" s="60" t="s">
        <v>3066</v>
      </c>
    </row>
    <row r="9" spans="1:12" ht="24" x14ac:dyDescent="0.15">
      <c r="A9" s="9" t="s">
        <v>595</v>
      </c>
      <c r="B9" s="14" t="s">
        <v>349</v>
      </c>
      <c r="C9" s="31" t="s">
        <v>350</v>
      </c>
      <c r="D9" s="20" t="s">
        <v>366</v>
      </c>
      <c r="E9" s="7">
        <v>42348</v>
      </c>
      <c r="F9" s="7">
        <v>44506</v>
      </c>
      <c r="G9" s="34"/>
      <c r="H9" s="8">
        <f>DATE(YEAR(F9),MONTH(F9)+3,DAY(F9)-1)</f>
        <v>44597</v>
      </c>
      <c r="I9" s="11">
        <f t="shared" ca="1" si="0"/>
        <v>14</v>
      </c>
      <c r="J9" s="9" t="str">
        <f t="shared" ca="1" si="1"/>
        <v>NOT DUE</v>
      </c>
      <c r="K9" s="14"/>
      <c r="L9" s="60" t="s">
        <v>3067</v>
      </c>
    </row>
    <row r="10" spans="1:12" ht="36" customHeight="1" x14ac:dyDescent="0.15">
      <c r="A10" s="9" t="s">
        <v>596</v>
      </c>
      <c r="B10" s="14" t="s">
        <v>351</v>
      </c>
      <c r="C10" s="31" t="s">
        <v>352</v>
      </c>
      <c r="D10" s="20" t="s">
        <v>366</v>
      </c>
      <c r="E10" s="7">
        <v>42348</v>
      </c>
      <c r="F10" s="7">
        <v>44506</v>
      </c>
      <c r="G10" s="34"/>
      <c r="H10" s="8">
        <f>DATE(YEAR(F10),MONTH(F10)+3,DAY(F10)-1)</f>
        <v>44597</v>
      </c>
      <c r="I10" s="11">
        <f t="shared" ca="1" si="0"/>
        <v>14</v>
      </c>
      <c r="J10" s="9" t="str">
        <f t="shared" ca="1" si="1"/>
        <v>NOT DUE</v>
      </c>
      <c r="K10" s="31"/>
      <c r="L10" s="60" t="s">
        <v>3067</v>
      </c>
    </row>
    <row r="11" spans="1:12" ht="24" customHeight="1" x14ac:dyDescent="0.15">
      <c r="A11" s="9" t="s">
        <v>597</v>
      </c>
      <c r="B11" s="14" t="s">
        <v>353</v>
      </c>
      <c r="C11" s="31" t="s">
        <v>354</v>
      </c>
      <c r="D11" s="20" t="s">
        <v>366</v>
      </c>
      <c r="E11" s="7">
        <v>42348</v>
      </c>
      <c r="F11" s="7">
        <v>44506</v>
      </c>
      <c r="G11" s="34"/>
      <c r="H11" s="8">
        <f>DATE(YEAR(F11),MONTH(F11)+3,DAY(F11)-1)</f>
        <v>44597</v>
      </c>
      <c r="I11" s="11">
        <f t="shared" ca="1" si="0"/>
        <v>14</v>
      </c>
      <c r="J11" s="9" t="str">
        <f t="shared" ca="1" si="1"/>
        <v>NOT DUE</v>
      </c>
      <c r="K11" s="14"/>
      <c r="L11" s="60" t="s">
        <v>3067</v>
      </c>
    </row>
    <row r="12" spans="1:12" ht="24" customHeight="1" x14ac:dyDescent="0.15">
      <c r="A12" s="9" t="s">
        <v>598</v>
      </c>
      <c r="B12" s="14" t="s">
        <v>355</v>
      </c>
      <c r="C12" s="31" t="s">
        <v>356</v>
      </c>
      <c r="D12" s="20" t="s">
        <v>366</v>
      </c>
      <c r="E12" s="7">
        <v>42348</v>
      </c>
      <c r="F12" s="7">
        <v>44506</v>
      </c>
      <c r="G12" s="34"/>
      <c r="H12" s="8">
        <f>DATE(YEAR(F12),MONTH(F12)+3,DAY(F12)-1)</f>
        <v>44597</v>
      </c>
      <c r="I12" s="11">
        <f t="shared" ca="1" si="0"/>
        <v>14</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315</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315</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315</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315</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391</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31" zoomScaleNormal="100" workbookViewId="0">
      <selection activeCell="I37" sqref="I3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375</v>
      </c>
      <c r="D3" s="150" t="s">
        <v>9</v>
      </c>
      <c r="E3" s="150"/>
      <c r="F3" s="3" t="s">
        <v>995</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44569</v>
      </c>
      <c r="G8" s="34"/>
      <c r="H8" s="8">
        <f>EDATE(F8-1,1)</f>
        <v>44599</v>
      </c>
      <c r="I8" s="11">
        <f t="shared" ref="I8:I17" ca="1" si="0">IF(ISBLANK(H8),"",H8-DATE(YEAR(NOW()),MONTH(NOW()),DAY(NOW())))</f>
        <v>16</v>
      </c>
      <c r="J8" s="9" t="str">
        <f t="shared" ref="J8:J18" ca="1" si="1">IF(I8="","",IF(I8&lt;0,"OVERDUE","NOT DUE"))</f>
        <v>NOT DUE</v>
      </c>
      <c r="K8" s="14"/>
      <c r="L8" s="10"/>
    </row>
    <row r="9" spans="1:12" ht="24" x14ac:dyDescent="0.15">
      <c r="A9" s="9" t="s">
        <v>997</v>
      </c>
      <c r="B9" s="31" t="s">
        <v>380</v>
      </c>
      <c r="C9" s="31" t="s">
        <v>381</v>
      </c>
      <c r="D9" s="20" t="s">
        <v>419</v>
      </c>
      <c r="E9" s="7">
        <v>42348</v>
      </c>
      <c r="F9" s="7">
        <v>44534</v>
      </c>
      <c r="G9" s="34"/>
      <c r="H9" s="8">
        <f>DATE(YEAR(F9),MONTH(F9)+2,DAY(F9)-1)</f>
        <v>44595</v>
      </c>
      <c r="I9" s="11">
        <f t="shared" ca="1" si="0"/>
        <v>12</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139</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139</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139</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139</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139</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139</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139</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139</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139</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139</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139</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139</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139</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139</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139</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139</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139</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139</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139</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139</v>
      </c>
      <c r="J29" s="9" t="str">
        <f t="shared" ca="1" si="5"/>
        <v>NOT DUE</v>
      </c>
      <c r="K29" s="14"/>
      <c r="L29" s="10"/>
    </row>
    <row r="30" spans="1:12" x14ac:dyDescent="0.15">
      <c r="A30" s="9" t="s">
        <v>1018</v>
      </c>
      <c r="B30" s="31" t="s">
        <v>409</v>
      </c>
      <c r="C30" s="31" t="s">
        <v>410</v>
      </c>
      <c r="D30" s="20" t="s">
        <v>2</v>
      </c>
      <c r="E30" s="7">
        <v>42348</v>
      </c>
      <c r="F30" s="7">
        <v>44569</v>
      </c>
      <c r="G30" s="34"/>
      <c r="H30" s="8">
        <f>EDATE(F30-1,1)</f>
        <v>44599</v>
      </c>
      <c r="I30" s="11">
        <f t="shared" ca="1" si="3"/>
        <v>16</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133</v>
      </c>
      <c r="J31" s="9" t="str">
        <f t="shared" ref="J31:J35" ca="1" si="6">IF(I31="","",IF(I31&lt;0,"OVERDUE","NOT DUE"))</f>
        <v>NOT DUE</v>
      </c>
      <c r="K31" s="31" t="s">
        <v>421</v>
      </c>
      <c r="L31" s="10"/>
    </row>
    <row r="32" spans="1:12" x14ac:dyDescent="0.15">
      <c r="A32" s="9" t="s">
        <v>1020</v>
      </c>
      <c r="B32" s="31" t="s">
        <v>411</v>
      </c>
      <c r="C32" s="31" t="s">
        <v>413</v>
      </c>
      <c r="D32" s="20" t="s">
        <v>2</v>
      </c>
      <c r="E32" s="7">
        <v>42348</v>
      </c>
      <c r="F32" s="7">
        <v>44569</v>
      </c>
      <c r="G32" s="34"/>
      <c r="H32" s="8">
        <f>EDATE(F32-1,1)</f>
        <v>44599</v>
      </c>
      <c r="I32" s="11">
        <f t="shared" ca="1" si="3"/>
        <v>16</v>
      </c>
      <c r="J32" s="9" t="str">
        <f t="shared" ca="1" si="6"/>
        <v>NOT DUE</v>
      </c>
      <c r="K32" s="31"/>
      <c r="L32" s="10"/>
    </row>
    <row r="33" spans="1:12" ht="22.5" x14ac:dyDescent="0.15">
      <c r="A33" s="9" t="s">
        <v>1021</v>
      </c>
      <c r="B33" s="31" t="s">
        <v>414</v>
      </c>
      <c r="C33" s="31" t="s">
        <v>415</v>
      </c>
      <c r="D33" s="20" t="s">
        <v>2</v>
      </c>
      <c r="E33" s="7">
        <v>42348</v>
      </c>
      <c r="F33" s="7">
        <v>44569</v>
      </c>
      <c r="G33" s="34"/>
      <c r="H33" s="8">
        <f>EDATE(F33-1,1)</f>
        <v>44599</v>
      </c>
      <c r="I33" s="11">
        <f t="shared" ca="1" si="3"/>
        <v>16</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1229</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329</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I36" sqref="I3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423</v>
      </c>
      <c r="D3" s="150" t="s">
        <v>9</v>
      </c>
      <c r="E3" s="150"/>
      <c r="F3" s="3" t="s">
        <v>1024</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44569</v>
      </c>
      <c r="G8" s="34"/>
      <c r="H8" s="8">
        <f>EDATE(F8-1,1)</f>
        <v>44599</v>
      </c>
      <c r="I8" s="11">
        <f t="shared" ref="I8:I35" ca="1" si="0">IF(ISBLANK(H8),"",H8-DATE(YEAR(NOW()),MONTH(NOW()),DAY(NOW())))</f>
        <v>16</v>
      </c>
      <c r="J8" s="9" t="str">
        <f t="shared" ref="J8:J35" ca="1" si="1">IF(I8="","",IF(I8&lt;0,"OVERDUE","NOT DUE"))</f>
        <v>NOT DUE</v>
      </c>
      <c r="K8" s="14"/>
      <c r="L8" s="10"/>
    </row>
    <row r="9" spans="1:12" ht="24" x14ac:dyDescent="0.15">
      <c r="A9" s="9" t="s">
        <v>968</v>
      </c>
      <c r="B9" s="31" t="s">
        <v>380</v>
      </c>
      <c r="C9" s="31" t="s">
        <v>381</v>
      </c>
      <c r="D9" s="20" t="s">
        <v>419</v>
      </c>
      <c r="E9" s="7">
        <v>42348</v>
      </c>
      <c r="F9" s="7">
        <v>44534</v>
      </c>
      <c r="G9" s="34"/>
      <c r="H9" s="8">
        <f>DATE(YEAR(F9),MONTH(F9)+2,DAY(F9)-1)</f>
        <v>44595</v>
      </c>
      <c r="I9" s="11">
        <f t="shared" ca="1" si="0"/>
        <v>12</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139</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139</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139</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139</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139</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139</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139</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139</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139</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139</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139</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139</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139</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139</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139</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139</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139</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139</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139</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139</v>
      </c>
      <c r="J29" s="9" t="str">
        <f t="shared" ca="1" si="1"/>
        <v>NOT DUE</v>
      </c>
      <c r="K29" s="14"/>
      <c r="L29" s="10"/>
    </row>
    <row r="30" spans="1:12" x14ac:dyDescent="0.15">
      <c r="A30" s="9" t="s">
        <v>989</v>
      </c>
      <c r="B30" s="31" t="s">
        <v>409</v>
      </c>
      <c r="C30" s="31" t="s">
        <v>410</v>
      </c>
      <c r="D30" s="20" t="s">
        <v>2</v>
      </c>
      <c r="E30" s="7">
        <v>42348</v>
      </c>
      <c r="F30" s="7">
        <v>44569</v>
      </c>
      <c r="G30" s="34"/>
      <c r="H30" s="8">
        <f>EDATE(F30-1,1)</f>
        <v>44599</v>
      </c>
      <c r="I30" s="11">
        <f t="shared" ca="1" si="0"/>
        <v>16</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133</v>
      </c>
      <c r="J31" s="9" t="str">
        <f t="shared" ca="1" si="1"/>
        <v>NOT DUE</v>
      </c>
      <c r="K31" s="31" t="s">
        <v>421</v>
      </c>
      <c r="L31" s="10"/>
    </row>
    <row r="32" spans="1:12" x14ac:dyDescent="0.15">
      <c r="A32" s="9" t="s">
        <v>991</v>
      </c>
      <c r="B32" s="31" t="s">
        <v>411</v>
      </c>
      <c r="C32" s="31" t="s">
        <v>413</v>
      </c>
      <c r="D32" s="20" t="s">
        <v>2</v>
      </c>
      <c r="E32" s="7">
        <v>42348</v>
      </c>
      <c r="F32" s="7">
        <v>44569</v>
      </c>
      <c r="G32" s="34"/>
      <c r="H32" s="8">
        <f>EDATE(F32-1,1)</f>
        <v>44599</v>
      </c>
      <c r="I32" s="11">
        <f t="shared" ca="1" si="0"/>
        <v>16</v>
      </c>
      <c r="J32" s="9" t="str">
        <f t="shared" ca="1" si="1"/>
        <v>NOT DUE</v>
      </c>
      <c r="K32" s="31"/>
      <c r="L32" s="10"/>
    </row>
    <row r="33" spans="1:12" ht="22.5" x14ac:dyDescent="0.15">
      <c r="A33" s="9" t="s">
        <v>992</v>
      </c>
      <c r="B33" s="31" t="s">
        <v>414</v>
      </c>
      <c r="C33" s="31" t="s">
        <v>415</v>
      </c>
      <c r="D33" s="20" t="s">
        <v>2</v>
      </c>
      <c r="E33" s="7">
        <v>42348</v>
      </c>
      <c r="F33" s="7">
        <v>44569</v>
      </c>
      <c r="G33" s="34"/>
      <c r="H33" s="8">
        <f>EDATE(F33-1,1)</f>
        <v>44599</v>
      </c>
      <c r="I33" s="11">
        <f t="shared" ca="1" si="0"/>
        <v>16</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1229</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329</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9" zoomScale="90" zoomScaleNormal="9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424</v>
      </c>
      <c r="D3" s="150" t="s">
        <v>9</v>
      </c>
      <c r="E3" s="150"/>
      <c r="F3" s="3" t="s">
        <v>1025</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139</v>
      </c>
      <c r="J8" s="9" t="str">
        <f t="shared" ref="J8:J34" ca="1" si="1">IF(I8="","",IF(I8&lt;0,"OVERDUE","NOT DUE"))</f>
        <v>NOT DUE</v>
      </c>
      <c r="K8" s="31"/>
      <c r="L8" s="10"/>
    </row>
    <row r="9" spans="1:12" ht="22.5" customHeight="1" x14ac:dyDescent="0.15">
      <c r="A9" s="9" t="s">
        <v>1027</v>
      </c>
      <c r="B9" s="31" t="s">
        <v>428</v>
      </c>
      <c r="C9" s="31" t="s">
        <v>381</v>
      </c>
      <c r="D9" s="20" t="s">
        <v>419</v>
      </c>
      <c r="E9" s="7">
        <v>42348</v>
      </c>
      <c r="F9" s="7">
        <v>44534</v>
      </c>
      <c r="G9" s="34"/>
      <c r="H9" s="8">
        <f>DATE(YEAR(F9),MONTH(F9)+2,DAY(F9)-1)</f>
        <v>44595</v>
      </c>
      <c r="I9" s="11">
        <f t="shared" ca="1" si="0"/>
        <v>12</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139</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139</v>
      </c>
      <c r="J11" s="9" t="str">
        <f t="shared" ca="1" si="1"/>
        <v>NOT DUE</v>
      </c>
      <c r="K11" s="31"/>
      <c r="L11" s="10"/>
    </row>
    <row r="12" spans="1:12" ht="24" x14ac:dyDescent="0.15">
      <c r="A12" s="9" t="s">
        <v>1030</v>
      </c>
      <c r="B12" s="31" t="s">
        <v>378</v>
      </c>
      <c r="C12" s="31" t="s">
        <v>381</v>
      </c>
      <c r="D12" s="20" t="s">
        <v>454</v>
      </c>
      <c r="E12" s="7">
        <v>42348</v>
      </c>
      <c r="F12" s="7">
        <v>44534</v>
      </c>
      <c r="G12" s="34"/>
      <c r="H12" s="8">
        <f>DATE(YEAR(F12),MONTH(F12)+2,DAY(F12)-1)</f>
        <v>44595</v>
      </c>
      <c r="I12" s="11">
        <f t="shared" ca="1" si="0"/>
        <v>12</v>
      </c>
      <c r="J12" s="9" t="str">
        <f t="shared" ca="1" si="1"/>
        <v>NOT DUE</v>
      </c>
      <c r="K12" s="31"/>
      <c r="L12" s="10"/>
    </row>
    <row r="13" spans="1:12" x14ac:dyDescent="0.15">
      <c r="A13" s="9" t="s">
        <v>1031</v>
      </c>
      <c r="B13" s="31" t="s">
        <v>431</v>
      </c>
      <c r="C13" s="31" t="s">
        <v>381</v>
      </c>
      <c r="D13" s="20" t="s">
        <v>419</v>
      </c>
      <c r="E13" s="7">
        <v>42348</v>
      </c>
      <c r="F13" s="7">
        <v>44534</v>
      </c>
      <c r="G13" s="34"/>
      <c r="H13" s="8">
        <f>DATE(YEAR(F13),MONTH(F13)+2,DAY(F13)-1)</f>
        <v>44595</v>
      </c>
      <c r="I13" s="11">
        <f t="shared" ca="1" si="0"/>
        <v>12</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139</v>
      </c>
      <c r="J14" s="9" t="str">
        <f t="shared" ca="1" si="1"/>
        <v>NOT DUE</v>
      </c>
      <c r="K14" s="31"/>
      <c r="L14" s="10"/>
    </row>
    <row r="15" spans="1:12" ht="22.5" x14ac:dyDescent="0.15">
      <c r="A15" s="9" t="s">
        <v>1033</v>
      </c>
      <c r="B15" s="31" t="s">
        <v>433</v>
      </c>
      <c r="C15" s="31" t="s">
        <v>381</v>
      </c>
      <c r="D15" s="20" t="s">
        <v>419</v>
      </c>
      <c r="E15" s="7">
        <v>42348</v>
      </c>
      <c r="F15" s="7">
        <v>44534</v>
      </c>
      <c r="G15" s="34"/>
      <c r="H15" s="8">
        <f>DATE(YEAR(F15),MONTH(F15)+2,DAY(F15)-1)</f>
        <v>44595</v>
      </c>
      <c r="I15" s="11">
        <f t="shared" ca="1" si="0"/>
        <v>12</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139</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139</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139</v>
      </c>
      <c r="J18" s="9" t="str">
        <f t="shared" ca="1" si="1"/>
        <v>NOT DUE</v>
      </c>
      <c r="K18" s="31" t="s">
        <v>455</v>
      </c>
      <c r="L18" s="10"/>
    </row>
    <row r="19" spans="1:12" x14ac:dyDescent="0.15">
      <c r="A19" s="9" t="s">
        <v>1037</v>
      </c>
      <c r="B19" s="31" t="s">
        <v>436</v>
      </c>
      <c r="C19" s="31" t="s">
        <v>381</v>
      </c>
      <c r="D19" s="20" t="s">
        <v>419</v>
      </c>
      <c r="E19" s="7">
        <v>42348</v>
      </c>
      <c r="F19" s="7">
        <v>44534</v>
      </c>
      <c r="G19" s="34"/>
      <c r="H19" s="8">
        <f>DATE(YEAR(F19),MONTH(F19)+2,DAY(F19)-1)</f>
        <v>44595</v>
      </c>
      <c r="I19" s="11">
        <f t="shared" ca="1" si="0"/>
        <v>12</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139</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139</v>
      </c>
      <c r="J21" s="9" t="str">
        <f t="shared" ca="1" si="1"/>
        <v>NOT DUE</v>
      </c>
      <c r="K21" s="31"/>
      <c r="L21" s="10"/>
    </row>
    <row r="22" spans="1:12" x14ac:dyDescent="0.15">
      <c r="A22" s="9" t="s">
        <v>1040</v>
      </c>
      <c r="B22" s="31" t="s">
        <v>439</v>
      </c>
      <c r="C22" s="31" t="s">
        <v>381</v>
      </c>
      <c r="D22" s="20" t="s">
        <v>419</v>
      </c>
      <c r="E22" s="7">
        <v>42348</v>
      </c>
      <c r="F22" s="7">
        <v>44534</v>
      </c>
      <c r="G22" s="34"/>
      <c r="H22" s="8">
        <f>DATE(YEAR(F22),MONTH(F22)+2,DAY(F22)-1)</f>
        <v>44595</v>
      </c>
      <c r="I22" s="11">
        <f t="shared" ca="1" si="0"/>
        <v>12</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139</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139</v>
      </c>
      <c r="J24" s="9" t="str">
        <f t="shared" ca="1" si="1"/>
        <v>NOT DUE</v>
      </c>
      <c r="K24" s="31"/>
      <c r="L24" s="10"/>
    </row>
    <row r="25" spans="1:12" ht="36" x14ac:dyDescent="0.15">
      <c r="A25" s="9" t="s">
        <v>1043</v>
      </c>
      <c r="B25" s="31" t="s">
        <v>442</v>
      </c>
      <c r="C25" s="31" t="s">
        <v>381</v>
      </c>
      <c r="D25" s="20" t="s">
        <v>419</v>
      </c>
      <c r="E25" s="7">
        <v>42348</v>
      </c>
      <c r="F25" s="7">
        <v>44534</v>
      </c>
      <c r="G25" s="34"/>
      <c r="H25" s="8">
        <f>DATE(YEAR(F25),MONTH(F25)+2,DAY(F25)-1)</f>
        <v>44595</v>
      </c>
      <c r="I25" s="11">
        <f t="shared" ca="1" si="0"/>
        <v>12</v>
      </c>
      <c r="J25" s="9" t="str">
        <f t="shared" ca="1" si="1"/>
        <v>NOT DUE</v>
      </c>
      <c r="K25" s="31"/>
      <c r="L25" s="10"/>
    </row>
    <row r="26" spans="1:12" x14ac:dyDescent="0.15">
      <c r="A26" s="9" t="s">
        <v>1044</v>
      </c>
      <c r="B26" s="31" t="s">
        <v>409</v>
      </c>
      <c r="C26" s="31" t="s">
        <v>410</v>
      </c>
      <c r="D26" s="20" t="s">
        <v>419</v>
      </c>
      <c r="E26" s="7">
        <v>42348</v>
      </c>
      <c r="F26" s="7">
        <v>44534</v>
      </c>
      <c r="G26" s="34"/>
      <c r="H26" s="8">
        <f>DATE(YEAR(F26),MONTH(F26)+2,DAY(F26)-1)</f>
        <v>44595</v>
      </c>
      <c r="I26" s="11">
        <f t="shared" ca="1" si="0"/>
        <v>12</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133</v>
      </c>
      <c r="J27" s="9" t="str">
        <f t="shared" ca="1" si="1"/>
        <v>NOT DUE</v>
      </c>
      <c r="K27" s="31" t="s">
        <v>421</v>
      </c>
      <c r="L27" s="10"/>
    </row>
    <row r="28" spans="1:12" ht="24" x14ac:dyDescent="0.15">
      <c r="A28" s="9" t="s">
        <v>1046</v>
      </c>
      <c r="B28" s="31" t="s">
        <v>414</v>
      </c>
      <c r="C28" s="31" t="s">
        <v>443</v>
      </c>
      <c r="D28" s="20" t="s">
        <v>419</v>
      </c>
      <c r="E28" s="7">
        <v>42348</v>
      </c>
      <c r="F28" s="7">
        <v>44534</v>
      </c>
      <c r="G28" s="34"/>
      <c r="H28" s="8">
        <f>DATE(YEAR(F28),MONTH(F28)+2,DAY(F28)-1)</f>
        <v>44595</v>
      </c>
      <c r="I28" s="11">
        <f t="shared" ca="1" si="0"/>
        <v>12</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1185</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139</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139</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139</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139</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139</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139</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139</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139</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139</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139</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139</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139</v>
      </c>
      <c r="J41" s="9" t="str">
        <f t="shared" ca="1" si="4"/>
        <v>NOT DUE</v>
      </c>
      <c r="K41" s="31"/>
      <c r="L41" s="10"/>
    </row>
    <row r="42" spans="1:12" ht="36" x14ac:dyDescent="0.15">
      <c r="A42" s="9" t="s">
        <v>1060</v>
      </c>
      <c r="B42" s="31" t="s">
        <v>391</v>
      </c>
      <c r="C42" s="31" t="s">
        <v>381</v>
      </c>
      <c r="D42" s="20" t="s">
        <v>419</v>
      </c>
      <c r="E42" s="7">
        <v>42348</v>
      </c>
      <c r="F42" s="7">
        <v>44534</v>
      </c>
      <c r="G42" s="34"/>
      <c r="H42" s="8">
        <f>DATE(YEAR(F42),MONTH(F42)+2,DAY(F42)-1)</f>
        <v>44595</v>
      </c>
      <c r="I42" s="11">
        <f t="shared" ca="1" si="3"/>
        <v>12</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139</v>
      </c>
      <c r="J43" s="9" t="str">
        <f t="shared" ca="1" si="4"/>
        <v>NOT DUE</v>
      </c>
      <c r="K43" s="31"/>
      <c r="L43" s="10"/>
    </row>
    <row r="44" spans="1:12" ht="176.25" customHeight="1" x14ac:dyDescent="0.15">
      <c r="A44" s="9" t="s">
        <v>1062</v>
      </c>
      <c r="B44" s="31" t="s">
        <v>450</v>
      </c>
      <c r="C44" s="31" t="s">
        <v>451</v>
      </c>
      <c r="D44" s="20" t="s">
        <v>89</v>
      </c>
      <c r="E44" s="7">
        <v>42348</v>
      </c>
      <c r="F44" s="7">
        <v>44245</v>
      </c>
      <c r="G44" s="34"/>
      <c r="H44" s="8">
        <f>DATE(YEAR(F44)+1,MONTH(F44),DAY(F44)-1)</f>
        <v>44609</v>
      </c>
      <c r="I44" s="11">
        <f t="shared" ca="1" si="3"/>
        <v>26</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1487</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52" zoomScale="90" zoomScaleNormal="90" workbookViewId="0">
      <selection activeCell="I10" sqref="I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460</v>
      </c>
      <c r="D3" s="150" t="s">
        <v>9</v>
      </c>
      <c r="E3" s="150"/>
      <c r="F3" s="3" t="s">
        <v>1064</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139</v>
      </c>
      <c r="J8" s="9" t="str">
        <f t="shared" ref="J8:J45" ca="1" si="1">IF(I8="","",IF(I8&lt;0,"OVERDUE","NOT DUE"))</f>
        <v>NOT DUE</v>
      </c>
      <c r="K8" s="31"/>
      <c r="L8" s="10"/>
    </row>
    <row r="9" spans="1:12" x14ac:dyDescent="0.15">
      <c r="A9" s="9" t="s">
        <v>1066</v>
      </c>
      <c r="B9" s="31" t="s">
        <v>428</v>
      </c>
      <c r="C9" s="31" t="s">
        <v>381</v>
      </c>
      <c r="D9" s="20" t="s">
        <v>419</v>
      </c>
      <c r="E9" s="7">
        <v>42348</v>
      </c>
      <c r="F9" s="7">
        <v>44534</v>
      </c>
      <c r="G9" s="34"/>
      <c r="H9" s="8">
        <f>DATE(YEAR(F9),MONTH(F9)+2,DAY(F9)-1)</f>
        <v>44595</v>
      </c>
      <c r="I9" s="11">
        <f t="shared" ca="1" si="0"/>
        <v>12</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139</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139</v>
      </c>
      <c r="J11" s="9" t="str">
        <f t="shared" ca="1" si="1"/>
        <v>NOT DUE</v>
      </c>
      <c r="K11" s="31"/>
      <c r="L11" s="10"/>
    </row>
    <row r="12" spans="1:12" ht="24" x14ac:dyDescent="0.15">
      <c r="A12" s="9" t="s">
        <v>1069</v>
      </c>
      <c r="B12" s="31" t="s">
        <v>378</v>
      </c>
      <c r="C12" s="31" t="s">
        <v>381</v>
      </c>
      <c r="D12" s="20" t="s">
        <v>454</v>
      </c>
      <c r="E12" s="7">
        <v>42348</v>
      </c>
      <c r="F12" s="7">
        <v>44534</v>
      </c>
      <c r="G12" s="34"/>
      <c r="H12" s="8">
        <f>DATE(YEAR(F12),MONTH(F12)+2,DAY(F12)-1)</f>
        <v>44595</v>
      </c>
      <c r="I12" s="11">
        <f t="shared" ca="1" si="0"/>
        <v>12</v>
      </c>
      <c r="J12" s="9" t="str">
        <f t="shared" ca="1" si="1"/>
        <v>NOT DUE</v>
      </c>
      <c r="K12" s="31"/>
      <c r="L12" s="10"/>
    </row>
    <row r="13" spans="1:12" x14ac:dyDescent="0.15">
      <c r="A13" s="9" t="s">
        <v>1070</v>
      </c>
      <c r="B13" s="31" t="s">
        <v>431</v>
      </c>
      <c r="C13" s="31" t="s">
        <v>381</v>
      </c>
      <c r="D13" s="20" t="s">
        <v>419</v>
      </c>
      <c r="E13" s="7">
        <v>42348</v>
      </c>
      <c r="F13" s="7">
        <v>44534</v>
      </c>
      <c r="G13" s="34"/>
      <c r="H13" s="8">
        <f>DATE(YEAR(F13),MONTH(F13)+2,DAY(F13)-1)</f>
        <v>44595</v>
      </c>
      <c r="I13" s="11">
        <f t="shared" ca="1" si="0"/>
        <v>12</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139</v>
      </c>
      <c r="J14" s="9" t="str">
        <f t="shared" ca="1" si="1"/>
        <v>NOT DUE</v>
      </c>
      <c r="K14" s="31"/>
      <c r="L14" s="10"/>
    </row>
    <row r="15" spans="1:12" x14ac:dyDescent="0.15">
      <c r="A15" s="9" t="s">
        <v>1072</v>
      </c>
      <c r="B15" s="31" t="s">
        <v>433</v>
      </c>
      <c r="C15" s="31" t="s">
        <v>381</v>
      </c>
      <c r="D15" s="20" t="s">
        <v>419</v>
      </c>
      <c r="E15" s="7">
        <v>42348</v>
      </c>
      <c r="F15" s="7">
        <v>44534</v>
      </c>
      <c r="G15" s="34"/>
      <c r="H15" s="8">
        <f>DATE(YEAR(F15),MONTH(F15)+2,DAY(F15)-1)</f>
        <v>44595</v>
      </c>
      <c r="I15" s="11">
        <f t="shared" ca="1" si="0"/>
        <v>12</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139</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139</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139</v>
      </c>
      <c r="J18" s="9" t="str">
        <f t="shared" ca="1" si="1"/>
        <v>NOT DUE</v>
      </c>
      <c r="K18" s="31" t="s">
        <v>455</v>
      </c>
      <c r="L18" s="10"/>
    </row>
    <row r="19" spans="1:12" x14ac:dyDescent="0.15">
      <c r="A19" s="9" t="s">
        <v>1076</v>
      </c>
      <c r="B19" s="31" t="s">
        <v>436</v>
      </c>
      <c r="C19" s="31" t="s">
        <v>381</v>
      </c>
      <c r="D19" s="20" t="s">
        <v>419</v>
      </c>
      <c r="E19" s="7">
        <v>42348</v>
      </c>
      <c r="F19" s="7">
        <v>44534</v>
      </c>
      <c r="G19" s="34"/>
      <c r="H19" s="8">
        <f>DATE(YEAR(F19),MONTH(F19)+2,DAY(F19)-1)</f>
        <v>44595</v>
      </c>
      <c r="I19" s="11">
        <f t="shared" ca="1" si="0"/>
        <v>12</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139</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139</v>
      </c>
      <c r="J21" s="9" t="str">
        <f t="shared" ca="1" si="1"/>
        <v>NOT DUE</v>
      </c>
      <c r="K21" s="31"/>
      <c r="L21" s="10"/>
    </row>
    <row r="22" spans="1:12" x14ac:dyDescent="0.15">
      <c r="A22" s="9" t="s">
        <v>1079</v>
      </c>
      <c r="B22" s="31" t="s">
        <v>439</v>
      </c>
      <c r="C22" s="31" t="s">
        <v>381</v>
      </c>
      <c r="D22" s="20" t="s">
        <v>419</v>
      </c>
      <c r="E22" s="7">
        <v>42348</v>
      </c>
      <c r="F22" s="7">
        <v>44534</v>
      </c>
      <c r="G22" s="34"/>
      <c r="H22" s="8">
        <f>DATE(YEAR(F22),MONTH(F22)+2,DAY(F22)-1)</f>
        <v>44595</v>
      </c>
      <c r="I22" s="11">
        <f t="shared" ca="1" si="0"/>
        <v>12</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139</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139</v>
      </c>
      <c r="J24" s="9" t="str">
        <f t="shared" ca="1" si="1"/>
        <v>NOT DUE</v>
      </c>
      <c r="K24" s="31"/>
      <c r="L24" s="10"/>
    </row>
    <row r="25" spans="1:12" ht="36" x14ac:dyDescent="0.15">
      <c r="A25" s="9" t="s">
        <v>1082</v>
      </c>
      <c r="B25" s="31" t="s">
        <v>442</v>
      </c>
      <c r="C25" s="31" t="s">
        <v>381</v>
      </c>
      <c r="D25" s="20" t="s">
        <v>419</v>
      </c>
      <c r="E25" s="7">
        <v>42348</v>
      </c>
      <c r="F25" s="7">
        <v>44534</v>
      </c>
      <c r="G25" s="34"/>
      <c r="H25" s="8">
        <f>DATE(YEAR(F25),MONTH(F25)+2,DAY(F25)-1)</f>
        <v>44595</v>
      </c>
      <c r="I25" s="11">
        <f t="shared" ca="1" si="0"/>
        <v>12</v>
      </c>
      <c r="J25" s="9" t="str">
        <f t="shared" ca="1" si="1"/>
        <v>NOT DUE</v>
      </c>
      <c r="K25" s="31"/>
      <c r="L25" s="10"/>
    </row>
    <row r="26" spans="1:12" x14ac:dyDescent="0.15">
      <c r="A26" s="9" t="s">
        <v>1083</v>
      </c>
      <c r="B26" s="31" t="s">
        <v>409</v>
      </c>
      <c r="C26" s="31" t="s">
        <v>410</v>
      </c>
      <c r="D26" s="20" t="s">
        <v>419</v>
      </c>
      <c r="E26" s="7">
        <v>42348</v>
      </c>
      <c r="F26" s="7">
        <v>44534</v>
      </c>
      <c r="G26" s="34"/>
      <c r="H26" s="8">
        <f>DATE(YEAR(F26),MONTH(F26)+2,DAY(F26)-1)</f>
        <v>44595</v>
      </c>
      <c r="I26" s="11">
        <f t="shared" ca="1" si="0"/>
        <v>12</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133</v>
      </c>
      <c r="J27" s="9" t="str">
        <f t="shared" ca="1" si="1"/>
        <v>NOT DUE</v>
      </c>
      <c r="K27" s="31" t="s">
        <v>421</v>
      </c>
      <c r="L27" s="10"/>
    </row>
    <row r="28" spans="1:12" ht="24" x14ac:dyDescent="0.15">
      <c r="A28" s="9" t="s">
        <v>1085</v>
      </c>
      <c r="B28" s="31" t="s">
        <v>414</v>
      </c>
      <c r="C28" s="31" t="s">
        <v>443</v>
      </c>
      <c r="D28" s="20" t="s">
        <v>419</v>
      </c>
      <c r="E28" s="7">
        <v>42348</v>
      </c>
      <c r="F28" s="7">
        <v>44534</v>
      </c>
      <c r="G28" s="34"/>
      <c r="H28" s="8">
        <f>DATE(YEAR(F28),MONTH(F28)+2,DAY(F28)-1)</f>
        <v>44595</v>
      </c>
      <c r="I28" s="11">
        <f t="shared" ca="1" si="0"/>
        <v>12</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1184</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139</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139</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139</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139</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139</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139</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139</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139</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139</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139</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139</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139</v>
      </c>
      <c r="J41" s="9" t="str">
        <f t="shared" ca="1" si="1"/>
        <v>NOT DUE</v>
      </c>
      <c r="K41" s="31"/>
      <c r="L41" s="10"/>
    </row>
    <row r="42" spans="1:12" ht="36" x14ac:dyDescent="0.15">
      <c r="A42" s="9" t="s">
        <v>1099</v>
      </c>
      <c r="B42" s="31" t="s">
        <v>391</v>
      </c>
      <c r="C42" s="31" t="s">
        <v>381</v>
      </c>
      <c r="D42" s="20" t="s">
        <v>419</v>
      </c>
      <c r="E42" s="7">
        <v>42348</v>
      </c>
      <c r="F42" s="7">
        <v>44534</v>
      </c>
      <c r="G42" s="34"/>
      <c r="H42" s="8">
        <f>DATE(YEAR(F42),MONTH(F42)+2,DAY(F42)-1)</f>
        <v>44595</v>
      </c>
      <c r="I42" s="11">
        <f t="shared" ca="1" si="0"/>
        <v>12</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139</v>
      </c>
      <c r="J43" s="9" t="str">
        <f t="shared" ca="1" si="1"/>
        <v>NOT DUE</v>
      </c>
      <c r="K43" s="31"/>
      <c r="L43" s="10"/>
    </row>
    <row r="44" spans="1:12" ht="219.95" customHeight="1" x14ac:dyDescent="0.15">
      <c r="A44" s="9" t="s">
        <v>1101</v>
      </c>
      <c r="B44" s="31" t="s">
        <v>450</v>
      </c>
      <c r="C44" s="31" t="s">
        <v>451</v>
      </c>
      <c r="D44" s="20" t="s">
        <v>89</v>
      </c>
      <c r="E44" s="7">
        <v>42348</v>
      </c>
      <c r="F44" s="7">
        <v>44245</v>
      </c>
      <c r="G44" s="34"/>
      <c r="H44" s="8">
        <f>DATE(YEAR(F44)+1,MONTH(F44),DAY(F44)-1)</f>
        <v>44609</v>
      </c>
      <c r="I44" s="11">
        <f t="shared" ca="1" si="0"/>
        <v>26</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1487</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Arn C. Montiague</v>
      </c>
      <c r="E50" s="69"/>
      <c r="F50" s="69"/>
      <c r="G50" s="69" t="str">
        <f>'Main Menu'!C123</f>
        <v>Capt. Wendell B. Judaya</v>
      </c>
      <c r="H50" s="69"/>
    </row>
    <row r="51" spans="2:8" x14ac:dyDescent="0.15">
      <c r="C5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G13" sqref="G13: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9" t="s">
        <v>3107</v>
      </c>
      <c r="B1" s="149"/>
      <c r="C1" s="15" t="s">
        <v>1410</v>
      </c>
      <c r="D1" s="150" t="s">
        <v>5</v>
      </c>
      <c r="E1" s="150"/>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9" t="s">
        <v>8</v>
      </c>
      <c r="B3" s="149"/>
      <c r="C3" s="17" t="s">
        <v>780</v>
      </c>
      <c r="D3" s="150" t="s">
        <v>9</v>
      </c>
      <c r="E3" s="150"/>
      <c r="F3" s="3" t="s">
        <v>779</v>
      </c>
      <c r="N3" t="s">
        <v>1410</v>
      </c>
    </row>
    <row r="4" spans="1:14" ht="18" customHeight="1" x14ac:dyDescent="0.15">
      <c r="A4" s="149" t="s">
        <v>22</v>
      </c>
      <c r="B4" s="149"/>
      <c r="C4" s="17" t="s">
        <v>781</v>
      </c>
      <c r="D4" s="150" t="s">
        <v>10</v>
      </c>
      <c r="E4" s="150"/>
      <c r="F4" s="34"/>
      <c r="N4" t="s">
        <v>1411</v>
      </c>
    </row>
    <row r="5" spans="1:14" ht="18" customHeight="1" x14ac:dyDescent="0.15">
      <c r="A5" s="149" t="s">
        <v>23</v>
      </c>
      <c r="B5" s="149"/>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44576</v>
      </c>
      <c r="G8" s="34"/>
      <c r="H8" s="8">
        <f>DATE(YEAR(F8),MONTH(F8)+6,DAY(F8)-1)</f>
        <v>44756</v>
      </c>
      <c r="I8" s="11">
        <f t="shared" ref="I8" ca="1" si="0">IF(ISBLANK(H8),"",H8-DATE(YEAR(NOW()),MONTH(NOW()),DAY(NOW())))</f>
        <v>173</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166</v>
      </c>
      <c r="J9" s="9" t="str">
        <f t="shared" ca="1" si="1"/>
        <v>NOT DUE</v>
      </c>
      <c r="K9" s="14"/>
      <c r="L9" s="10"/>
    </row>
    <row r="12" spans="1:14" x14ac:dyDescent="0.15">
      <c r="B12" s="71" t="s">
        <v>1418</v>
      </c>
      <c r="C12" s="67"/>
      <c r="D12" s="27" t="s">
        <v>1419</v>
      </c>
      <c r="F12" s="71" t="s">
        <v>1420</v>
      </c>
      <c r="G12" s="148"/>
      <c r="H12" s="148"/>
    </row>
    <row r="13" spans="1:14" x14ac:dyDescent="0.15">
      <c r="C13" s="19" t="str">
        <f>'Main Menu'!C124</f>
        <v>C/O Arn C. Montiague</v>
      </c>
      <c r="E13" s="69"/>
      <c r="F13" s="69"/>
      <c r="G13" s="151" t="str">
        <f>'Main Menu'!C123</f>
        <v>Capt. Wendell B. Judaya</v>
      </c>
      <c r="H13" s="151"/>
      <c r="I13" s="151"/>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I57" sqref="I5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530</v>
      </c>
      <c r="D3" s="150" t="s">
        <v>9</v>
      </c>
      <c r="E3" s="150"/>
      <c r="F3" s="3" t="s">
        <v>529</v>
      </c>
    </row>
    <row r="4" spans="1:12" ht="18" customHeight="1" x14ac:dyDescent="0.15">
      <c r="A4" s="149" t="s">
        <v>22</v>
      </c>
      <c r="B4" s="149"/>
      <c r="C4" s="17" t="s">
        <v>579</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44569</v>
      </c>
      <c r="G8" s="34"/>
      <c r="H8" s="8">
        <f>EDATE(F8-1,1)</f>
        <v>44599</v>
      </c>
      <c r="I8" s="11">
        <f ca="1">IF(ISBLANK(H8),"",H8-DATE(YEAR(NOW()),MONTH(NOW()),DAY(NOW())))</f>
        <v>16</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315</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139</v>
      </c>
      <c r="J10" s="9" t="str">
        <f t="shared" ca="1" si="0"/>
        <v>NOT DUE</v>
      </c>
      <c r="K10" s="31"/>
      <c r="L10" s="10"/>
    </row>
    <row r="11" spans="1:12" x14ac:dyDescent="0.15">
      <c r="A11" s="9" t="s">
        <v>534</v>
      </c>
      <c r="B11" s="31" t="s">
        <v>467</v>
      </c>
      <c r="C11" s="31" t="s">
        <v>468</v>
      </c>
      <c r="D11" s="20" t="s">
        <v>2</v>
      </c>
      <c r="E11" s="7">
        <v>42348</v>
      </c>
      <c r="F11" s="7">
        <v>44569</v>
      </c>
      <c r="G11" s="34"/>
      <c r="H11" s="8">
        <f>EDATE(F11-1,1)</f>
        <v>44599</v>
      </c>
      <c r="I11" s="11">
        <f t="shared" ca="1" si="1"/>
        <v>16</v>
      </c>
      <c r="J11" s="9" t="str">
        <f t="shared" ca="1" si="0"/>
        <v>NOT DUE</v>
      </c>
      <c r="K11" s="31"/>
      <c r="L11" s="10"/>
    </row>
    <row r="12" spans="1:12" ht="24" x14ac:dyDescent="0.15">
      <c r="A12" s="9" t="s">
        <v>535</v>
      </c>
      <c r="B12" s="31" t="s">
        <v>469</v>
      </c>
      <c r="C12" s="31" t="s">
        <v>470</v>
      </c>
      <c r="D12" s="20" t="s">
        <v>366</v>
      </c>
      <c r="E12" s="7">
        <v>42348</v>
      </c>
      <c r="F12" s="7">
        <v>44506</v>
      </c>
      <c r="G12" s="34"/>
      <c r="H12" s="8">
        <f>DATE(YEAR(F12),MONTH(F12)+3,DAY(F12)-1)</f>
        <v>44597</v>
      </c>
      <c r="I12" s="11">
        <f t="shared" ca="1" si="1"/>
        <v>14</v>
      </c>
      <c r="J12" s="9" t="str">
        <f t="shared" ca="1" si="0"/>
        <v>NOT DUE</v>
      </c>
      <c r="K12" s="31"/>
      <c r="L12" s="10"/>
    </row>
    <row r="13" spans="1:12" ht="24" x14ac:dyDescent="0.15">
      <c r="A13" s="9" t="s">
        <v>536</v>
      </c>
      <c r="B13" s="31" t="s">
        <v>471</v>
      </c>
      <c r="C13" s="31" t="s">
        <v>472</v>
      </c>
      <c r="D13" s="20" t="s">
        <v>2</v>
      </c>
      <c r="E13" s="7">
        <v>42348</v>
      </c>
      <c r="F13" s="7">
        <v>44569</v>
      </c>
      <c r="G13" s="34"/>
      <c r="H13" s="8">
        <f>EDATE(F13-1,1)</f>
        <v>44599</v>
      </c>
      <c r="I13" s="11">
        <f t="shared" ca="1" si="1"/>
        <v>16</v>
      </c>
      <c r="J13" s="9" t="str">
        <f t="shared" ca="1" si="0"/>
        <v>NOT DUE</v>
      </c>
      <c r="K13" s="31" t="s">
        <v>584</v>
      </c>
      <c r="L13" s="10"/>
    </row>
    <row r="14" spans="1:12" x14ac:dyDescent="0.15">
      <c r="A14" s="9" t="s">
        <v>537</v>
      </c>
      <c r="B14" s="31" t="s">
        <v>467</v>
      </c>
      <c r="C14" s="31" t="s">
        <v>473</v>
      </c>
      <c r="D14" s="20" t="s">
        <v>2</v>
      </c>
      <c r="E14" s="7">
        <v>42348</v>
      </c>
      <c r="F14" s="7">
        <v>44569</v>
      </c>
      <c r="G14" s="34"/>
      <c r="H14" s="8">
        <f>EDATE(F14-1,1)</f>
        <v>44599</v>
      </c>
      <c r="I14" s="11">
        <f t="shared" ca="1" si="1"/>
        <v>16</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1481</v>
      </c>
      <c r="J15" s="9" t="str">
        <f t="shared" ca="1" si="0"/>
        <v>NOT DUE</v>
      </c>
      <c r="K15" s="31" t="s">
        <v>585</v>
      </c>
      <c r="L15" s="10"/>
    </row>
    <row r="16" spans="1:12" ht="75" customHeight="1" x14ac:dyDescent="0.15">
      <c r="A16" s="9" t="s">
        <v>539</v>
      </c>
      <c r="B16" s="31" t="s">
        <v>476</v>
      </c>
      <c r="C16" s="31" t="s">
        <v>477</v>
      </c>
      <c r="D16" s="20" t="s">
        <v>1</v>
      </c>
      <c r="E16" s="7">
        <v>42348</v>
      </c>
      <c r="F16" s="7">
        <v>44415</v>
      </c>
      <c r="G16" s="34"/>
      <c r="H16" s="8">
        <f>DATE(YEAR(F16),MONTH(F16)+6,DAY(F16)-1)</f>
        <v>44598</v>
      </c>
      <c r="I16" s="11">
        <f t="shared" ca="1" si="1"/>
        <v>15</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385</v>
      </c>
      <c r="J17" s="9" t="str">
        <f t="shared" ca="1" si="0"/>
        <v>NOT DUE</v>
      </c>
      <c r="K17" s="31" t="s">
        <v>585</v>
      </c>
      <c r="L17" s="10"/>
    </row>
    <row r="18" spans="1:12" ht="39.950000000000003" customHeight="1" x14ac:dyDescent="0.15">
      <c r="A18" s="9" t="s">
        <v>541</v>
      </c>
      <c r="B18" s="31" t="s">
        <v>478</v>
      </c>
      <c r="C18" s="31" t="s">
        <v>475</v>
      </c>
      <c r="D18" s="20" t="s">
        <v>89</v>
      </c>
      <c r="E18" s="7">
        <v>42348</v>
      </c>
      <c r="F18" s="7">
        <v>44239</v>
      </c>
      <c r="G18" s="34"/>
      <c r="H18" s="8">
        <f>DATE(YEAR(F18)+1,MONTH(F18),DAY(F18)-1)</f>
        <v>44603</v>
      </c>
      <c r="I18" s="11">
        <f t="shared" ca="1" si="1"/>
        <v>20</v>
      </c>
      <c r="J18" s="9" t="str">
        <f t="shared" ca="1" si="0"/>
        <v>NOT DUE</v>
      </c>
      <c r="K18" s="31" t="s">
        <v>586</v>
      </c>
      <c r="L18" s="10"/>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387</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139</v>
      </c>
      <c r="J20" s="9" t="str">
        <f t="shared" ca="1" si="0"/>
        <v>NOT DUE</v>
      </c>
      <c r="K20" s="31"/>
      <c r="L20" s="10"/>
    </row>
    <row r="21" spans="1:12" ht="39.950000000000003" customHeight="1" x14ac:dyDescent="0.15">
      <c r="A21" s="9" t="s">
        <v>544</v>
      </c>
      <c r="B21" s="31" t="s">
        <v>482</v>
      </c>
      <c r="C21" s="31" t="s">
        <v>483</v>
      </c>
      <c r="D21" s="20" t="s">
        <v>89</v>
      </c>
      <c r="E21" s="7">
        <v>42348</v>
      </c>
      <c r="F21" s="7">
        <v>44239</v>
      </c>
      <c r="G21" s="34"/>
      <c r="H21" s="8">
        <f>DATE(YEAR(F21)+1,MONTH(F21),DAY(F21)-1)</f>
        <v>44603</v>
      </c>
      <c r="I21" s="11">
        <f t="shared" ca="1" si="1"/>
        <v>20</v>
      </c>
      <c r="J21" s="9" t="str">
        <f t="shared" ca="1" si="0"/>
        <v>NOT DUE</v>
      </c>
      <c r="K21" s="31" t="s">
        <v>588</v>
      </c>
      <c r="L21" s="10"/>
    </row>
    <row r="22" spans="1:12" ht="24" x14ac:dyDescent="0.15">
      <c r="A22" s="9" t="s">
        <v>545</v>
      </c>
      <c r="B22" s="31" t="s">
        <v>484</v>
      </c>
      <c r="C22" s="31" t="s">
        <v>475</v>
      </c>
      <c r="D22" s="20" t="s">
        <v>582</v>
      </c>
      <c r="E22" s="7">
        <v>42348</v>
      </c>
      <c r="F22" s="7">
        <v>42348</v>
      </c>
      <c r="G22" s="34"/>
      <c r="H22" s="8">
        <f>DATE(YEAR(F22)+7,MONTH(F22),DAY(F22)-1)</f>
        <v>44904</v>
      </c>
      <c r="I22" s="11">
        <f t="shared" ca="1" si="1"/>
        <v>321</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69</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1481</v>
      </c>
      <c r="J24" s="9" t="str">
        <f t="shared" ca="1" si="0"/>
        <v>NOT DUE</v>
      </c>
      <c r="K24" s="31" t="s">
        <v>3134</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83</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83</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83</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83</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83</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83</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83</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83</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499</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139</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139</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139</v>
      </c>
      <c r="J36" s="9" t="str">
        <f t="shared" ca="1" si="0"/>
        <v>NOT DUE</v>
      </c>
      <c r="K36" s="31"/>
      <c r="L36" s="10"/>
    </row>
    <row r="37" spans="1:12" ht="24" x14ac:dyDescent="0.15">
      <c r="A37" s="9" t="s">
        <v>560</v>
      </c>
      <c r="B37" s="31" t="s">
        <v>510</v>
      </c>
      <c r="C37" s="31" t="s">
        <v>511</v>
      </c>
      <c r="D37" s="20" t="s">
        <v>1</v>
      </c>
      <c r="E37" s="7">
        <v>42348</v>
      </c>
      <c r="F37" s="7">
        <v>44415</v>
      </c>
      <c r="G37" s="34"/>
      <c r="H37" s="8">
        <f>DATE(YEAR(F37),MONTH(F37)+6,DAY(F37)-1)</f>
        <v>44598</v>
      </c>
      <c r="I37" s="11">
        <f t="shared" ca="1" si="1"/>
        <v>15</v>
      </c>
      <c r="J37" s="9" t="str">
        <f t="shared" ca="1" si="0"/>
        <v>NOT DUE</v>
      </c>
      <c r="K37" s="31"/>
      <c r="L37" s="10"/>
    </row>
    <row r="38" spans="1:12" ht="24" x14ac:dyDescent="0.15">
      <c r="A38" s="9" t="s">
        <v>561</v>
      </c>
      <c r="B38" s="31" t="s">
        <v>510</v>
      </c>
      <c r="C38" s="31" t="s">
        <v>512</v>
      </c>
      <c r="D38" s="20" t="s">
        <v>420</v>
      </c>
      <c r="E38" s="7">
        <v>42348</v>
      </c>
      <c r="F38" s="7">
        <v>44232</v>
      </c>
      <c r="G38" s="34"/>
      <c r="H38" s="8">
        <f>DATE(YEAR(F38)+5,MONTH(F38),DAY(F38)-1)</f>
        <v>46057</v>
      </c>
      <c r="I38" s="11">
        <f t="shared" ca="1" si="1"/>
        <v>1474</v>
      </c>
      <c r="J38" s="9" t="str">
        <f t="shared" ca="1" si="0"/>
        <v>NOT DUE</v>
      </c>
      <c r="K38" s="31"/>
      <c r="L38" s="10"/>
    </row>
    <row r="39" spans="1:12" ht="24" x14ac:dyDescent="0.15">
      <c r="A39" s="9" t="s">
        <v>562</v>
      </c>
      <c r="B39" s="31" t="s">
        <v>510</v>
      </c>
      <c r="C39" s="31" t="s">
        <v>513</v>
      </c>
      <c r="D39" s="20" t="s">
        <v>1</v>
      </c>
      <c r="E39" s="7">
        <v>42348</v>
      </c>
      <c r="F39" s="7">
        <v>44415</v>
      </c>
      <c r="G39" s="34"/>
      <c r="H39" s="8">
        <f>DATE(YEAR(F39),MONTH(F39)+6,DAY(F39)-1)</f>
        <v>44598</v>
      </c>
      <c r="I39" s="11">
        <f t="shared" ca="1" si="1"/>
        <v>15</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321</v>
      </c>
      <c r="J40" s="9" t="str">
        <f t="shared" ca="1" si="0"/>
        <v>NOT DUE</v>
      </c>
      <c r="K40" s="31"/>
      <c r="L40" s="10"/>
    </row>
    <row r="41" spans="1:12" ht="24" x14ac:dyDescent="0.15">
      <c r="A41" s="9" t="s">
        <v>564</v>
      </c>
      <c r="B41" s="31" t="s">
        <v>510</v>
      </c>
      <c r="C41" s="31" t="s">
        <v>515</v>
      </c>
      <c r="D41" s="20" t="s">
        <v>1</v>
      </c>
      <c r="E41" s="7">
        <v>42348</v>
      </c>
      <c r="F41" s="7">
        <v>44415</v>
      </c>
      <c r="G41" s="34"/>
      <c r="H41" s="8">
        <f>DATE(YEAR(F41),MONTH(F41)+6,DAY(F41)-1)</f>
        <v>44598</v>
      </c>
      <c r="I41" s="11">
        <f t="shared" ca="1" si="1"/>
        <v>15</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1053</v>
      </c>
      <c r="J42" s="9" t="str">
        <f t="shared" ca="1" si="0"/>
        <v>NOT DUE</v>
      </c>
      <c r="K42" s="31"/>
      <c r="L42" s="10" t="s">
        <v>3196</v>
      </c>
    </row>
    <row r="43" spans="1:12" ht="24" x14ac:dyDescent="0.15">
      <c r="A43" s="9" t="s">
        <v>566</v>
      </c>
      <c r="B43" s="31" t="s">
        <v>510</v>
      </c>
      <c r="C43" s="31" t="s">
        <v>517</v>
      </c>
      <c r="D43" s="20" t="s">
        <v>1</v>
      </c>
      <c r="E43" s="7">
        <v>42348</v>
      </c>
      <c r="F43" s="7">
        <v>44415</v>
      </c>
      <c r="G43" s="34"/>
      <c r="H43" s="8">
        <f>DATE(YEAR(F43),MONTH(F43)+6,DAY(F43)-1)</f>
        <v>44598</v>
      </c>
      <c r="I43" s="11">
        <f t="shared" ca="1" si="1"/>
        <v>15</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1053</v>
      </c>
      <c r="J44" s="9" t="str">
        <f t="shared" ca="1" si="0"/>
        <v>NOT DUE</v>
      </c>
      <c r="K44" s="31"/>
      <c r="L44" s="10" t="s">
        <v>3196</v>
      </c>
    </row>
    <row r="45" spans="1:12" ht="26.45" customHeight="1" x14ac:dyDescent="0.15">
      <c r="A45" s="9" t="s">
        <v>568</v>
      </c>
      <c r="B45" s="31" t="s">
        <v>510</v>
      </c>
      <c r="C45" s="31" t="s">
        <v>519</v>
      </c>
      <c r="D45" s="20" t="s">
        <v>1</v>
      </c>
      <c r="E45" s="7">
        <v>42348</v>
      </c>
      <c r="F45" s="7">
        <v>44415</v>
      </c>
      <c r="G45" s="34"/>
      <c r="H45" s="8">
        <f>DATE(YEAR(F45),MONTH(F45)+6,DAY(F45)-1)</f>
        <v>44598</v>
      </c>
      <c r="I45" s="11">
        <f t="shared" ca="1" si="1"/>
        <v>15</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321</v>
      </c>
      <c r="J46" s="9" t="str">
        <f t="shared" ca="1" si="0"/>
        <v>NOT DUE</v>
      </c>
      <c r="K46" s="31"/>
      <c r="L46" s="10"/>
    </row>
    <row r="47" spans="1:12" ht="24" x14ac:dyDescent="0.15">
      <c r="A47" s="9" t="s">
        <v>570</v>
      </c>
      <c r="B47" s="31" t="s">
        <v>510</v>
      </c>
      <c r="C47" s="31" t="s">
        <v>521</v>
      </c>
      <c r="D47" s="20" t="s">
        <v>1</v>
      </c>
      <c r="E47" s="7">
        <v>42348</v>
      </c>
      <c r="F47" s="7">
        <v>44415</v>
      </c>
      <c r="G47" s="34"/>
      <c r="H47" s="8">
        <f>DATE(YEAR(F47),MONTH(F47)+6,DAY(F47)-1)</f>
        <v>44598</v>
      </c>
      <c r="I47" s="11">
        <f t="shared" ca="1" si="3"/>
        <v>15</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1053</v>
      </c>
      <c r="J48" s="9" t="str">
        <f t="shared" ca="1" si="4"/>
        <v>NOT DUE</v>
      </c>
      <c r="K48" s="31"/>
      <c r="L48" s="10" t="s">
        <v>3196</v>
      </c>
    </row>
    <row r="49" spans="1:12" ht="45" x14ac:dyDescent="0.15">
      <c r="A49" s="9" t="s">
        <v>572</v>
      </c>
      <c r="B49" s="31" t="s">
        <v>510</v>
      </c>
      <c r="C49" s="31" t="s">
        <v>523</v>
      </c>
      <c r="D49" s="20" t="s">
        <v>1</v>
      </c>
      <c r="E49" s="7">
        <v>42348</v>
      </c>
      <c r="F49" s="7">
        <v>44537</v>
      </c>
      <c r="G49" s="34"/>
      <c r="H49" s="8">
        <f>DATE(YEAR(F49),MONTH(F49)+6,DAY(F49)-1)</f>
        <v>44718</v>
      </c>
      <c r="I49" s="11">
        <f t="shared" ca="1" si="3"/>
        <v>135</v>
      </c>
      <c r="J49" s="9" t="str">
        <f t="shared" ca="1" si="4"/>
        <v>NOT DUE</v>
      </c>
      <c r="K49" s="31"/>
      <c r="L49" s="10" t="s">
        <v>3201</v>
      </c>
    </row>
    <row r="50" spans="1:12" ht="24" x14ac:dyDescent="0.15">
      <c r="A50" s="9" t="s">
        <v>573</v>
      </c>
      <c r="B50" s="31" t="s">
        <v>510</v>
      </c>
      <c r="C50" s="31" t="s">
        <v>524</v>
      </c>
      <c r="D50" s="20" t="s">
        <v>583</v>
      </c>
      <c r="E50" s="7">
        <v>42348</v>
      </c>
      <c r="F50" s="7">
        <v>44541</v>
      </c>
      <c r="G50" s="34"/>
      <c r="H50" s="8">
        <f>DATE(YEAR(F50)+3,MONTH(F50),DAY(F50)-1)</f>
        <v>45636</v>
      </c>
      <c r="I50" s="11">
        <f t="shared" ca="1" si="3"/>
        <v>1053</v>
      </c>
      <c r="J50" s="9" t="str">
        <f t="shared" ca="1" si="4"/>
        <v>NOT DUE</v>
      </c>
      <c r="K50" s="31"/>
      <c r="L50" s="10" t="s">
        <v>3196</v>
      </c>
    </row>
    <row r="51" spans="1:12" ht="45" x14ac:dyDescent="0.15">
      <c r="A51" s="9" t="s">
        <v>574</v>
      </c>
      <c r="B51" s="31" t="s">
        <v>510</v>
      </c>
      <c r="C51" s="31" t="s">
        <v>525</v>
      </c>
      <c r="D51" s="20" t="s">
        <v>1</v>
      </c>
      <c r="E51" s="7">
        <v>42348</v>
      </c>
      <c r="F51" s="7">
        <v>44537</v>
      </c>
      <c r="G51" s="34"/>
      <c r="H51" s="8">
        <f>DATE(YEAR(F51),MONTH(F51)+6,DAY(F51)-1)</f>
        <v>44718</v>
      </c>
      <c r="I51" s="11">
        <f t="shared" ca="1" si="3"/>
        <v>135</v>
      </c>
      <c r="J51" s="9" t="str">
        <f t="shared" ca="1" si="4"/>
        <v>NOT DUE</v>
      </c>
      <c r="K51" s="31"/>
      <c r="L51" s="10" t="s">
        <v>3201</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321</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321</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321</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321</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zoomScaleNormal="100" workbookViewId="0">
      <selection activeCell="I6" sqref="I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1413</v>
      </c>
      <c r="D3" s="150" t="s">
        <v>9</v>
      </c>
      <c r="E3" s="150"/>
      <c r="F3" s="3" t="s">
        <v>1109</v>
      </c>
    </row>
    <row r="4" spans="1:12" ht="18" customHeight="1" x14ac:dyDescent="0.15">
      <c r="A4" s="149" t="s">
        <v>22</v>
      </c>
      <c r="B4" s="149"/>
      <c r="C4" s="17" t="s">
        <v>1414</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44569</v>
      </c>
      <c r="G8" s="34"/>
      <c r="H8" s="8">
        <f>EDATE(F8-1,1)</f>
        <v>44599</v>
      </c>
      <c r="I8" s="11">
        <f t="shared" ref="I8:I55" ca="1" si="0">IF(ISBLANK(H8),"",H8-DATE(YEAR(NOW()),MONTH(NOW()),DAY(NOW())))</f>
        <v>16</v>
      </c>
      <c r="J8" s="9" t="str">
        <f t="shared" ref="J8:J55" ca="1" si="1">IF(I8="","",IF(I8&lt;0,"OVERDUE","NOT DUE"))</f>
        <v>NOT DUE</v>
      </c>
      <c r="K8" s="31" t="s">
        <v>584</v>
      </c>
      <c r="L8" s="10" t="s">
        <v>3143</v>
      </c>
    </row>
    <row r="9" spans="1:12" ht="41.25" customHeight="1" x14ac:dyDescent="0.15">
      <c r="A9" s="9" t="s">
        <v>1111</v>
      </c>
      <c r="B9" s="31" t="s">
        <v>463</v>
      </c>
      <c r="C9" s="31" t="s">
        <v>464</v>
      </c>
      <c r="D9" s="20" t="s">
        <v>89</v>
      </c>
      <c r="E9" s="7">
        <v>44241</v>
      </c>
      <c r="F9" s="7">
        <v>44247</v>
      </c>
      <c r="G9" s="34"/>
      <c r="H9" s="8">
        <f>DATE(YEAR(F9)+1,MONTH(F9),DAY(F9)-1)</f>
        <v>44611</v>
      </c>
      <c r="I9" s="11">
        <f t="shared" ca="1" si="0"/>
        <v>28</v>
      </c>
      <c r="J9" s="9" t="str">
        <f t="shared" ca="1" si="1"/>
        <v>NOT DUE</v>
      </c>
      <c r="K9" s="31"/>
      <c r="L9" s="10"/>
    </row>
    <row r="10" spans="1:12" ht="24" x14ac:dyDescent="0.15">
      <c r="A10" s="9" t="s">
        <v>1112</v>
      </c>
      <c r="B10" s="31" t="s">
        <v>465</v>
      </c>
      <c r="C10" s="31" t="s">
        <v>466</v>
      </c>
      <c r="D10" s="20" t="s">
        <v>1</v>
      </c>
      <c r="E10" s="7">
        <v>44241</v>
      </c>
      <c r="F10" s="7">
        <v>44429</v>
      </c>
      <c r="G10" s="34"/>
      <c r="H10" s="8">
        <f>DATE(YEAR(F10),MONTH(F10)+6,DAY(F10)-1)</f>
        <v>44612</v>
      </c>
      <c r="I10" s="11">
        <f t="shared" ca="1" si="0"/>
        <v>29</v>
      </c>
      <c r="J10" s="9" t="str">
        <f t="shared" ca="1" si="1"/>
        <v>NOT DUE</v>
      </c>
      <c r="K10" s="31"/>
      <c r="L10" s="10"/>
    </row>
    <row r="11" spans="1:12" x14ac:dyDescent="0.15">
      <c r="A11" s="9" t="s">
        <v>1113</v>
      </c>
      <c r="B11" s="31" t="s">
        <v>467</v>
      </c>
      <c r="C11" s="31" t="s">
        <v>468</v>
      </c>
      <c r="D11" s="20" t="s">
        <v>2</v>
      </c>
      <c r="E11" s="7">
        <v>44241</v>
      </c>
      <c r="F11" s="7">
        <v>44569</v>
      </c>
      <c r="G11" s="34"/>
      <c r="H11" s="8">
        <f>EDATE(F11-1,1)</f>
        <v>44599</v>
      </c>
      <c r="I11" s="11">
        <f t="shared" ca="1" si="0"/>
        <v>16</v>
      </c>
      <c r="J11" s="9" t="str">
        <f t="shared" ca="1" si="1"/>
        <v>NOT DUE</v>
      </c>
      <c r="K11" s="31"/>
      <c r="L11" s="10"/>
    </row>
    <row r="12" spans="1:12" ht="24" x14ac:dyDescent="0.15">
      <c r="A12" s="9" t="s">
        <v>1114</v>
      </c>
      <c r="B12" s="31" t="s">
        <v>469</v>
      </c>
      <c r="C12" s="31" t="s">
        <v>470</v>
      </c>
      <c r="D12" s="20" t="s">
        <v>366</v>
      </c>
      <c r="E12" s="7">
        <v>44241</v>
      </c>
      <c r="F12" s="7">
        <v>44506</v>
      </c>
      <c r="G12" s="34"/>
      <c r="H12" s="8">
        <f>DATE(YEAR(F12),MONTH(F12)+3,DAY(F12)-1)</f>
        <v>44597</v>
      </c>
      <c r="I12" s="11">
        <f t="shared" ca="1" si="0"/>
        <v>14</v>
      </c>
      <c r="J12" s="9" t="str">
        <f t="shared" ca="1" si="1"/>
        <v>NOT DUE</v>
      </c>
      <c r="K12" s="31"/>
      <c r="L12" s="10"/>
    </row>
    <row r="13" spans="1:12" ht="24" x14ac:dyDescent="0.15">
      <c r="A13" s="9" t="s">
        <v>1115</v>
      </c>
      <c r="B13" s="31" t="s">
        <v>471</v>
      </c>
      <c r="C13" s="31" t="s">
        <v>472</v>
      </c>
      <c r="D13" s="20" t="s">
        <v>2</v>
      </c>
      <c r="E13" s="7">
        <v>44241</v>
      </c>
      <c r="F13" s="7">
        <v>44569</v>
      </c>
      <c r="G13" s="34"/>
      <c r="H13" s="8">
        <f>EDATE(F13-1,1)</f>
        <v>44599</v>
      </c>
      <c r="I13" s="11">
        <f t="shared" ca="1" si="0"/>
        <v>16</v>
      </c>
      <c r="J13" s="9" t="str">
        <f t="shared" ca="1" si="1"/>
        <v>NOT DUE</v>
      </c>
      <c r="K13" s="31" t="s">
        <v>584</v>
      </c>
      <c r="L13" s="10" t="s">
        <v>3143</v>
      </c>
    </row>
    <row r="14" spans="1:12" ht="35.1" customHeight="1" x14ac:dyDescent="0.15">
      <c r="A14" s="9" t="s">
        <v>1116</v>
      </c>
      <c r="B14" s="31" t="s">
        <v>467</v>
      </c>
      <c r="C14" s="31" t="s">
        <v>473</v>
      </c>
      <c r="D14" s="20" t="s">
        <v>2</v>
      </c>
      <c r="E14" s="7">
        <v>44241</v>
      </c>
      <c r="F14" s="7">
        <v>44569</v>
      </c>
      <c r="G14" s="34"/>
      <c r="H14" s="8">
        <f>EDATE(F14-1,1)</f>
        <v>44599</v>
      </c>
      <c r="I14" s="11">
        <f t="shared" ca="1" si="0"/>
        <v>16</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1489</v>
      </c>
      <c r="J15" s="9" t="str">
        <f t="shared" ca="1" si="1"/>
        <v>NOT DUE</v>
      </c>
      <c r="K15" s="31" t="s">
        <v>585</v>
      </c>
      <c r="L15" s="10"/>
    </row>
    <row r="16" spans="1:12" ht="75" customHeight="1" x14ac:dyDescent="0.15">
      <c r="A16" s="9" t="s">
        <v>1118</v>
      </c>
      <c r="B16" s="31" t="s">
        <v>476</v>
      </c>
      <c r="C16" s="31" t="s">
        <v>477</v>
      </c>
      <c r="D16" s="20" t="s">
        <v>1</v>
      </c>
      <c r="E16" s="7">
        <v>44241</v>
      </c>
      <c r="F16" s="7">
        <v>44429</v>
      </c>
      <c r="G16" s="34"/>
      <c r="H16" s="8">
        <f>DATE(YEAR(F16),MONTH(F16)+6,DAY(F16)-1)</f>
        <v>44612</v>
      </c>
      <c r="I16" s="11">
        <f t="shared" ca="1" si="0"/>
        <v>29</v>
      </c>
      <c r="J16" s="9" t="str">
        <f t="shared" ca="1" si="1"/>
        <v>NOT DUE</v>
      </c>
      <c r="K16" s="31" t="s">
        <v>585</v>
      </c>
      <c r="L16" s="10"/>
    </row>
    <row r="17" spans="1:12" ht="75" customHeight="1" x14ac:dyDescent="0.15">
      <c r="A17" s="9" t="s">
        <v>1119</v>
      </c>
      <c r="B17" s="31" t="s">
        <v>476</v>
      </c>
      <c r="C17" s="31" t="s">
        <v>3080</v>
      </c>
      <c r="D17" s="20" t="s">
        <v>364</v>
      </c>
      <c r="E17" s="7">
        <v>44241</v>
      </c>
      <c r="F17" s="7">
        <v>44247</v>
      </c>
      <c r="G17" s="34"/>
      <c r="H17" s="8">
        <f>DATE(YEAR(F17)+2,MONTH(F17),DAY(F17)-1)</f>
        <v>44976</v>
      </c>
      <c r="I17" s="11">
        <f t="shared" ca="1" si="0"/>
        <v>393</v>
      </c>
      <c r="J17" s="9" t="str">
        <f t="shared" ca="1" si="1"/>
        <v>NOT DUE</v>
      </c>
      <c r="K17" s="31" t="s">
        <v>585</v>
      </c>
      <c r="L17" s="10"/>
    </row>
    <row r="18" spans="1:12" ht="35.1" customHeight="1" x14ac:dyDescent="0.15">
      <c r="A18" s="9" t="s">
        <v>1120</v>
      </c>
      <c r="B18" s="31" t="s">
        <v>478</v>
      </c>
      <c r="C18" s="31" t="s">
        <v>475</v>
      </c>
      <c r="D18" s="20" t="s">
        <v>89</v>
      </c>
      <c r="E18" s="7">
        <v>44241</v>
      </c>
      <c r="F18" s="7">
        <v>44247</v>
      </c>
      <c r="G18" s="34"/>
      <c r="H18" s="8">
        <f>DATE(YEAR(F18)+1,MONTH(F18),DAY(F18)-1)</f>
        <v>44611</v>
      </c>
      <c r="I18" s="11">
        <f t="shared" ca="1" si="0"/>
        <v>28</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393</v>
      </c>
      <c r="J19" s="9" t="str">
        <f t="shared" ca="1" si="1"/>
        <v>NOT DUE</v>
      </c>
      <c r="K19" s="31" t="s">
        <v>587</v>
      </c>
      <c r="L19" s="10"/>
    </row>
    <row r="20" spans="1:12" ht="35.1" customHeight="1" x14ac:dyDescent="0.15">
      <c r="A20" s="9" t="s">
        <v>1122</v>
      </c>
      <c r="B20" s="31" t="s">
        <v>480</v>
      </c>
      <c r="C20" s="31" t="s">
        <v>481</v>
      </c>
      <c r="D20" s="20" t="s">
        <v>1</v>
      </c>
      <c r="E20" s="7">
        <v>44241</v>
      </c>
      <c r="F20" s="7">
        <v>44429</v>
      </c>
      <c r="G20" s="34"/>
      <c r="H20" s="8">
        <f>DATE(YEAR(F20),MONTH(F20)+6,DAY(F20)-1)</f>
        <v>44612</v>
      </c>
      <c r="I20" s="11">
        <f t="shared" ca="1" si="0"/>
        <v>29</v>
      </c>
      <c r="J20" s="9" t="str">
        <f t="shared" ca="1" si="1"/>
        <v>NOT DUE</v>
      </c>
      <c r="K20" s="31"/>
      <c r="L20" s="10"/>
    </row>
    <row r="21" spans="1:12" ht="35.1" customHeight="1" x14ac:dyDescent="0.15">
      <c r="A21" s="9" t="s">
        <v>1123</v>
      </c>
      <c r="B21" s="31" t="s">
        <v>482</v>
      </c>
      <c r="C21" s="31" t="s">
        <v>483</v>
      </c>
      <c r="D21" s="20" t="s">
        <v>89</v>
      </c>
      <c r="E21" s="7">
        <v>44241</v>
      </c>
      <c r="F21" s="7">
        <v>44247</v>
      </c>
      <c r="G21" s="34"/>
      <c r="H21" s="8">
        <f>DATE(YEAR(F21)+1,MONTH(F21),DAY(F21)-1)</f>
        <v>44611</v>
      </c>
      <c r="I21" s="11">
        <f t="shared" ca="1" si="0"/>
        <v>28</v>
      </c>
      <c r="J21" s="9" t="str">
        <f t="shared" ca="1" si="1"/>
        <v>NOT DUE</v>
      </c>
      <c r="K21" s="31" t="s">
        <v>588</v>
      </c>
      <c r="L21" s="10"/>
    </row>
    <row r="22" spans="1:12" ht="24" x14ac:dyDescent="0.15">
      <c r="A22" s="9" t="s">
        <v>1124</v>
      </c>
      <c r="B22" s="31" t="s">
        <v>484</v>
      </c>
      <c r="C22" s="31" t="s">
        <v>475</v>
      </c>
      <c r="D22" s="20" t="s">
        <v>582</v>
      </c>
      <c r="E22" s="7">
        <v>44241</v>
      </c>
      <c r="F22" s="7">
        <v>44247</v>
      </c>
      <c r="G22" s="34"/>
      <c r="H22" s="8">
        <f>DATE(YEAR(F22)+7,MONTH(F22),DAY(F22)-1)</f>
        <v>46802</v>
      </c>
      <c r="I22" s="11">
        <f t="shared" ca="1" si="0"/>
        <v>2219</v>
      </c>
      <c r="J22" s="9" t="str">
        <f t="shared" ca="1" si="1"/>
        <v>NOT DUE</v>
      </c>
      <c r="K22" s="31"/>
      <c r="L22" s="10"/>
    </row>
    <row r="23" spans="1:12" ht="24" x14ac:dyDescent="0.15">
      <c r="A23" s="9" t="s">
        <v>1125</v>
      </c>
      <c r="B23" s="31" t="s">
        <v>485</v>
      </c>
      <c r="C23" s="31" t="s">
        <v>486</v>
      </c>
      <c r="D23" s="20" t="s">
        <v>1</v>
      </c>
      <c r="E23" s="7">
        <v>44241</v>
      </c>
      <c r="F23" s="7">
        <v>44429</v>
      </c>
      <c r="G23" s="34"/>
      <c r="H23" s="8">
        <f>DATE(YEAR(F23),MONTH(F23)+6,DAY(F23)-1)</f>
        <v>44612</v>
      </c>
      <c r="I23" s="11">
        <f t="shared" ca="1" si="0"/>
        <v>29</v>
      </c>
      <c r="J23" s="9" t="str">
        <f t="shared" ca="1" si="1"/>
        <v>NOT DUE</v>
      </c>
      <c r="K23" s="31"/>
      <c r="L23" s="10"/>
    </row>
    <row r="24" spans="1:12" ht="24" x14ac:dyDescent="0.15">
      <c r="A24" s="9" t="s">
        <v>1126</v>
      </c>
      <c r="B24" s="31" t="s">
        <v>487</v>
      </c>
      <c r="C24" s="31" t="s">
        <v>475</v>
      </c>
      <c r="D24" s="20" t="s">
        <v>420</v>
      </c>
      <c r="E24" s="7">
        <v>44241</v>
      </c>
      <c r="F24" s="7">
        <v>44247</v>
      </c>
      <c r="G24" s="34"/>
      <c r="H24" s="8">
        <f>DATE(YEAR(F24)+5,MONTH(F24),DAY(F24)-1)</f>
        <v>46072</v>
      </c>
      <c r="I24" s="11">
        <f t="shared" ca="1" si="0"/>
        <v>1489</v>
      </c>
      <c r="J24" s="9" t="str">
        <f t="shared" ca="1" si="1"/>
        <v>NOT DUE</v>
      </c>
      <c r="K24" s="31"/>
      <c r="L24" s="10"/>
    </row>
    <row r="25" spans="1:12" ht="36" x14ac:dyDescent="0.15">
      <c r="A25" s="9" t="s">
        <v>1127</v>
      </c>
      <c r="B25" s="31" t="s">
        <v>488</v>
      </c>
      <c r="C25" s="31" t="s">
        <v>489</v>
      </c>
      <c r="D25" s="20" t="s">
        <v>1</v>
      </c>
      <c r="E25" s="7">
        <v>44241</v>
      </c>
      <c r="F25" s="7">
        <v>44429</v>
      </c>
      <c r="G25" s="34"/>
      <c r="H25" s="8">
        <f t="shared" ref="H25:H32" si="2">DATE(YEAR(F25),MONTH(F25)+6,DAY(F25)-1)</f>
        <v>44612</v>
      </c>
      <c r="I25" s="11">
        <f t="shared" ca="1" si="0"/>
        <v>29</v>
      </c>
      <c r="J25" s="9" t="str">
        <f t="shared" ca="1" si="1"/>
        <v>NOT DUE</v>
      </c>
      <c r="K25" s="31"/>
      <c r="L25" s="10"/>
    </row>
    <row r="26" spans="1:12" ht="36" x14ac:dyDescent="0.15">
      <c r="A26" s="9" t="s">
        <v>1128</v>
      </c>
      <c r="B26" s="31" t="s">
        <v>490</v>
      </c>
      <c r="C26" s="31" t="s">
        <v>491</v>
      </c>
      <c r="D26" s="20" t="s">
        <v>1</v>
      </c>
      <c r="E26" s="7">
        <v>44241</v>
      </c>
      <c r="F26" s="7">
        <v>44429</v>
      </c>
      <c r="G26" s="34"/>
      <c r="H26" s="8">
        <f t="shared" si="2"/>
        <v>44612</v>
      </c>
      <c r="I26" s="11">
        <f t="shared" ca="1" si="0"/>
        <v>29</v>
      </c>
      <c r="J26" s="9" t="str">
        <f t="shared" ca="1" si="1"/>
        <v>NOT DUE</v>
      </c>
      <c r="K26" s="31"/>
      <c r="L26" s="10"/>
    </row>
    <row r="27" spans="1:12" ht="24" x14ac:dyDescent="0.15">
      <c r="A27" s="9" t="s">
        <v>1129</v>
      </c>
      <c r="B27" s="31" t="s">
        <v>492</v>
      </c>
      <c r="C27" s="31" t="s">
        <v>493</v>
      </c>
      <c r="D27" s="20" t="s">
        <v>1</v>
      </c>
      <c r="E27" s="7">
        <v>44241</v>
      </c>
      <c r="F27" s="7">
        <v>44429</v>
      </c>
      <c r="G27" s="34"/>
      <c r="H27" s="8">
        <f t="shared" si="2"/>
        <v>44612</v>
      </c>
      <c r="I27" s="11">
        <f t="shared" ca="1" si="0"/>
        <v>29</v>
      </c>
      <c r="J27" s="9" t="str">
        <f t="shared" ca="1" si="1"/>
        <v>NOT DUE</v>
      </c>
      <c r="K27" s="31"/>
      <c r="L27" s="10"/>
    </row>
    <row r="28" spans="1:12" ht="24" x14ac:dyDescent="0.15">
      <c r="A28" s="9" t="s">
        <v>1130</v>
      </c>
      <c r="B28" s="31" t="s">
        <v>494</v>
      </c>
      <c r="C28" s="31" t="s">
        <v>495</v>
      </c>
      <c r="D28" s="20" t="s">
        <v>1</v>
      </c>
      <c r="E28" s="7">
        <v>44241</v>
      </c>
      <c r="F28" s="7">
        <v>44429</v>
      </c>
      <c r="G28" s="34"/>
      <c r="H28" s="8">
        <f t="shared" si="2"/>
        <v>44612</v>
      </c>
      <c r="I28" s="11">
        <f t="shared" ca="1" si="0"/>
        <v>29</v>
      </c>
      <c r="J28" s="9" t="str">
        <f t="shared" ca="1" si="1"/>
        <v>NOT DUE</v>
      </c>
      <c r="K28" s="31"/>
      <c r="L28" s="10"/>
    </row>
    <row r="29" spans="1:12" ht="30" customHeight="1" x14ac:dyDescent="0.15">
      <c r="A29" s="9" t="s">
        <v>1131</v>
      </c>
      <c r="B29" s="31" t="s">
        <v>496</v>
      </c>
      <c r="C29" s="31" t="s">
        <v>497</v>
      </c>
      <c r="D29" s="20" t="s">
        <v>1</v>
      </c>
      <c r="E29" s="7">
        <v>44241</v>
      </c>
      <c r="F29" s="7">
        <v>44429</v>
      </c>
      <c r="G29" s="34"/>
      <c r="H29" s="8">
        <f t="shared" si="2"/>
        <v>44612</v>
      </c>
      <c r="I29" s="11">
        <f t="shared" ca="1" si="0"/>
        <v>29</v>
      </c>
      <c r="J29" s="9" t="str">
        <f t="shared" ca="1" si="1"/>
        <v>NOT DUE</v>
      </c>
      <c r="K29" s="31"/>
      <c r="L29" s="10"/>
    </row>
    <row r="30" spans="1:12" ht="48" x14ac:dyDescent="0.15">
      <c r="A30" s="9" t="s">
        <v>1132</v>
      </c>
      <c r="B30" s="31" t="s">
        <v>498</v>
      </c>
      <c r="C30" s="31" t="s">
        <v>499</v>
      </c>
      <c r="D30" s="20" t="s">
        <v>1</v>
      </c>
      <c r="E30" s="7">
        <v>44241</v>
      </c>
      <c r="F30" s="7">
        <v>44429</v>
      </c>
      <c r="G30" s="34"/>
      <c r="H30" s="8">
        <f t="shared" si="2"/>
        <v>44612</v>
      </c>
      <c r="I30" s="11">
        <f t="shared" ca="1" si="0"/>
        <v>29</v>
      </c>
      <c r="J30" s="9" t="str">
        <f t="shared" ca="1" si="1"/>
        <v>NOT DUE</v>
      </c>
      <c r="K30" s="31"/>
      <c r="L30" s="10"/>
    </row>
    <row r="31" spans="1:12" ht="36" x14ac:dyDescent="0.15">
      <c r="A31" s="9" t="s">
        <v>1133</v>
      </c>
      <c r="B31" s="31" t="s">
        <v>500</v>
      </c>
      <c r="C31" s="31" t="s">
        <v>501</v>
      </c>
      <c r="D31" s="20" t="s">
        <v>1</v>
      </c>
      <c r="E31" s="7">
        <v>44241</v>
      </c>
      <c r="F31" s="7">
        <v>44429</v>
      </c>
      <c r="G31" s="34"/>
      <c r="H31" s="8">
        <f t="shared" si="2"/>
        <v>44612</v>
      </c>
      <c r="I31" s="11">
        <f t="shared" ca="1" si="0"/>
        <v>29</v>
      </c>
      <c r="J31" s="9" t="str">
        <f t="shared" ca="1" si="1"/>
        <v>NOT DUE</v>
      </c>
      <c r="K31" s="31"/>
      <c r="L31" s="10"/>
    </row>
    <row r="32" spans="1:12" ht="36" x14ac:dyDescent="0.15">
      <c r="A32" s="9" t="s">
        <v>1134</v>
      </c>
      <c r="B32" s="31" t="s">
        <v>502</v>
      </c>
      <c r="C32" s="31" t="s">
        <v>503</v>
      </c>
      <c r="D32" s="20" t="s">
        <v>1</v>
      </c>
      <c r="E32" s="7">
        <v>44241</v>
      </c>
      <c r="F32" s="7">
        <v>44429</v>
      </c>
      <c r="G32" s="34"/>
      <c r="H32" s="8">
        <f t="shared" si="2"/>
        <v>44612</v>
      </c>
      <c r="I32" s="11">
        <f t="shared" ca="1" si="0"/>
        <v>29</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758</v>
      </c>
      <c r="J33" s="9" t="str">
        <f t="shared" ca="1" si="1"/>
        <v>NOT DUE</v>
      </c>
      <c r="K33" s="31" t="s">
        <v>589</v>
      </c>
      <c r="L33" s="60"/>
    </row>
    <row r="34" spans="1:12" ht="36" x14ac:dyDescent="0.15">
      <c r="A34" s="9" t="s">
        <v>1136</v>
      </c>
      <c r="B34" s="31" t="s">
        <v>505</v>
      </c>
      <c r="C34" s="31" t="s">
        <v>506</v>
      </c>
      <c r="D34" s="20" t="s">
        <v>1</v>
      </c>
      <c r="E34" s="7">
        <v>44241</v>
      </c>
      <c r="F34" s="7">
        <v>44429</v>
      </c>
      <c r="G34" s="34"/>
      <c r="H34" s="8">
        <f>DATE(YEAR(F34),MONTH(F34)+6,DAY(F34)-1)</f>
        <v>44612</v>
      </c>
      <c r="I34" s="11">
        <f t="shared" ca="1" si="0"/>
        <v>29</v>
      </c>
      <c r="J34" s="9" t="str">
        <f t="shared" ca="1" si="1"/>
        <v>NOT DUE</v>
      </c>
      <c r="K34" s="31"/>
      <c r="L34" s="10"/>
    </row>
    <row r="35" spans="1:12" ht="36" x14ac:dyDescent="0.15">
      <c r="A35" s="9" t="s">
        <v>1137</v>
      </c>
      <c r="B35" s="31" t="s">
        <v>507</v>
      </c>
      <c r="C35" s="31" t="s">
        <v>508</v>
      </c>
      <c r="D35" s="20" t="s">
        <v>1</v>
      </c>
      <c r="E35" s="7">
        <v>44241</v>
      </c>
      <c r="F35" s="7">
        <v>44429</v>
      </c>
      <c r="G35" s="34"/>
      <c r="H35" s="8">
        <f>DATE(YEAR(F35),MONTH(F35)+6,DAY(F35)-1)</f>
        <v>44612</v>
      </c>
      <c r="I35" s="11">
        <f t="shared" ca="1" si="0"/>
        <v>29</v>
      </c>
      <c r="J35" s="9" t="str">
        <f t="shared" ca="1" si="1"/>
        <v>NOT DUE</v>
      </c>
      <c r="K35" s="31"/>
      <c r="L35" s="10"/>
    </row>
    <row r="36" spans="1:12" ht="36" x14ac:dyDescent="0.15">
      <c r="A36" s="9" t="s">
        <v>1138</v>
      </c>
      <c r="B36" s="31" t="s">
        <v>507</v>
      </c>
      <c r="C36" s="31" t="s">
        <v>509</v>
      </c>
      <c r="D36" s="20" t="s">
        <v>1</v>
      </c>
      <c r="E36" s="7">
        <v>44241</v>
      </c>
      <c r="F36" s="7">
        <v>44429</v>
      </c>
      <c r="G36" s="34"/>
      <c r="H36" s="8">
        <f>DATE(YEAR(F36),MONTH(F36)+6,DAY(F36)-1)</f>
        <v>44612</v>
      </c>
      <c r="I36" s="11">
        <f t="shared" ca="1" si="0"/>
        <v>29</v>
      </c>
      <c r="J36" s="9" t="str">
        <f t="shared" ca="1" si="1"/>
        <v>NOT DUE</v>
      </c>
      <c r="K36" s="31"/>
      <c r="L36" s="10"/>
    </row>
    <row r="37" spans="1:12" ht="24" x14ac:dyDescent="0.15">
      <c r="A37" s="9" t="s">
        <v>1139</v>
      </c>
      <c r="B37" s="31" t="s">
        <v>510</v>
      </c>
      <c r="C37" s="31" t="s">
        <v>511</v>
      </c>
      <c r="D37" s="20" t="s">
        <v>1</v>
      </c>
      <c r="E37" s="7">
        <v>44241</v>
      </c>
      <c r="F37" s="7">
        <v>44429</v>
      </c>
      <c r="G37" s="34"/>
      <c r="H37" s="8">
        <f>DATE(YEAR(F37),MONTH(F37)+6,DAY(F37)-1)</f>
        <v>44612</v>
      </c>
      <c r="I37" s="11">
        <f t="shared" ca="1" si="0"/>
        <v>29</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1489</v>
      </c>
      <c r="J38" s="9" t="str">
        <f t="shared" ca="1" si="1"/>
        <v>NOT DUE</v>
      </c>
      <c r="K38" s="31"/>
      <c r="L38" s="10"/>
    </row>
    <row r="39" spans="1:12" ht="24" x14ac:dyDescent="0.15">
      <c r="A39" s="9" t="s">
        <v>1141</v>
      </c>
      <c r="B39" s="31" t="s">
        <v>510</v>
      </c>
      <c r="C39" s="31" t="s">
        <v>513</v>
      </c>
      <c r="D39" s="20" t="s">
        <v>1</v>
      </c>
      <c r="E39" s="7">
        <v>44241</v>
      </c>
      <c r="F39" s="7">
        <v>44429</v>
      </c>
      <c r="G39" s="34"/>
      <c r="H39" s="8">
        <f>DATE(YEAR(F39),MONTH(F39)+6,DAY(F39)-1)</f>
        <v>44612</v>
      </c>
      <c r="I39" s="11">
        <f t="shared" ca="1" si="0"/>
        <v>29</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2219</v>
      </c>
      <c r="J40" s="9" t="str">
        <f t="shared" ca="1" si="1"/>
        <v>NOT DUE</v>
      </c>
      <c r="K40" s="31"/>
      <c r="L40" s="10"/>
    </row>
    <row r="41" spans="1:12" ht="24" x14ac:dyDescent="0.15">
      <c r="A41" s="9" t="s">
        <v>1143</v>
      </c>
      <c r="B41" s="31" t="s">
        <v>510</v>
      </c>
      <c r="C41" s="31" t="s">
        <v>515</v>
      </c>
      <c r="D41" s="20" t="s">
        <v>1</v>
      </c>
      <c r="E41" s="7">
        <v>44241</v>
      </c>
      <c r="F41" s="7">
        <v>44429</v>
      </c>
      <c r="G41" s="34"/>
      <c r="H41" s="8">
        <f>DATE(YEAR(F41),MONTH(F41)+6,DAY(F41)-1)</f>
        <v>44612</v>
      </c>
      <c r="I41" s="11">
        <f t="shared" ca="1" si="0"/>
        <v>29</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758</v>
      </c>
      <c r="J42" s="9" t="str">
        <f t="shared" ca="1" si="1"/>
        <v>NOT DUE</v>
      </c>
      <c r="K42" s="31"/>
      <c r="L42" s="10"/>
    </row>
    <row r="43" spans="1:12" ht="24" x14ac:dyDescent="0.15">
      <c r="A43" s="9" t="s">
        <v>1145</v>
      </c>
      <c r="B43" s="31" t="s">
        <v>510</v>
      </c>
      <c r="C43" s="31" t="s">
        <v>517</v>
      </c>
      <c r="D43" s="20" t="s">
        <v>1</v>
      </c>
      <c r="E43" s="7">
        <v>44241</v>
      </c>
      <c r="F43" s="7">
        <v>44429</v>
      </c>
      <c r="G43" s="34"/>
      <c r="H43" s="8">
        <f>DATE(YEAR(F43),MONTH(F43)+6,DAY(F43)-1)</f>
        <v>44612</v>
      </c>
      <c r="I43" s="11">
        <f t="shared" ca="1" si="0"/>
        <v>29</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758</v>
      </c>
      <c r="J44" s="9" t="str">
        <f t="shared" ca="1" si="1"/>
        <v>NOT DUE</v>
      </c>
      <c r="K44" s="31"/>
      <c r="L44" s="10"/>
    </row>
    <row r="45" spans="1:12" ht="26.45" customHeight="1" x14ac:dyDescent="0.15">
      <c r="A45" s="9" t="s">
        <v>1147</v>
      </c>
      <c r="B45" s="31" t="s">
        <v>510</v>
      </c>
      <c r="C45" s="31" t="s">
        <v>519</v>
      </c>
      <c r="D45" s="20" t="s">
        <v>1</v>
      </c>
      <c r="E45" s="7">
        <v>44241</v>
      </c>
      <c r="F45" s="7">
        <v>44429</v>
      </c>
      <c r="G45" s="34"/>
      <c r="H45" s="8">
        <f>DATE(YEAR(F45),MONTH(F45)+6,DAY(F45)-1)</f>
        <v>44612</v>
      </c>
      <c r="I45" s="11">
        <f t="shared" ca="1" si="0"/>
        <v>29</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2219</v>
      </c>
      <c r="J46" s="9" t="str">
        <f t="shared" ca="1" si="1"/>
        <v>NOT DUE</v>
      </c>
      <c r="K46" s="31"/>
      <c r="L46" s="10"/>
    </row>
    <row r="47" spans="1:12" ht="24" x14ac:dyDescent="0.15">
      <c r="A47" s="9" t="s">
        <v>1149</v>
      </c>
      <c r="B47" s="31" t="s">
        <v>510</v>
      </c>
      <c r="C47" s="31" t="s">
        <v>521</v>
      </c>
      <c r="D47" s="20" t="s">
        <v>1</v>
      </c>
      <c r="E47" s="7">
        <v>44241</v>
      </c>
      <c r="F47" s="7">
        <v>44429</v>
      </c>
      <c r="G47" s="34"/>
      <c r="H47" s="8">
        <f>DATE(YEAR(F47),MONTH(F47)+6,DAY(F47)-1)</f>
        <v>44612</v>
      </c>
      <c r="I47" s="11">
        <f t="shared" ca="1" si="0"/>
        <v>29</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758</v>
      </c>
      <c r="J48" s="9" t="str">
        <f t="shared" ca="1" si="1"/>
        <v>NOT DUE</v>
      </c>
      <c r="K48" s="31"/>
      <c r="L48" s="10"/>
    </row>
    <row r="49" spans="1:12" ht="24" x14ac:dyDescent="0.15">
      <c r="A49" s="9" t="s">
        <v>1151</v>
      </c>
      <c r="B49" s="31" t="s">
        <v>510</v>
      </c>
      <c r="C49" s="31" t="s">
        <v>523</v>
      </c>
      <c r="D49" s="20" t="s">
        <v>1</v>
      </c>
      <c r="E49" s="7">
        <v>44241</v>
      </c>
      <c r="F49" s="7">
        <v>44429</v>
      </c>
      <c r="G49" s="34"/>
      <c r="H49" s="8">
        <f>DATE(YEAR(F49),MONTH(F49)+6,DAY(F49)-1)</f>
        <v>44612</v>
      </c>
      <c r="I49" s="11">
        <f t="shared" ca="1" si="0"/>
        <v>29</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758</v>
      </c>
      <c r="J50" s="9" t="str">
        <f t="shared" ca="1" si="1"/>
        <v>NOT DUE</v>
      </c>
      <c r="K50" s="31"/>
      <c r="L50" s="10"/>
    </row>
    <row r="51" spans="1:12" ht="24" x14ac:dyDescent="0.15">
      <c r="A51" s="9" t="s">
        <v>1153</v>
      </c>
      <c r="B51" s="31" t="s">
        <v>510</v>
      </c>
      <c r="C51" s="31" t="s">
        <v>525</v>
      </c>
      <c r="D51" s="20" t="s">
        <v>1</v>
      </c>
      <c r="E51" s="7">
        <v>44241</v>
      </c>
      <c r="F51" s="7">
        <v>44429</v>
      </c>
      <c r="G51" s="34"/>
      <c r="H51" s="8">
        <f>DATE(YEAR(F51),MONTH(F51)+6,DAY(F51)-1)</f>
        <v>44612</v>
      </c>
      <c r="I51" s="11">
        <f t="shared" ca="1" si="0"/>
        <v>29</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2219</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2219</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2219</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2219</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I13" sqref="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783</v>
      </c>
      <c r="D3" s="150" t="s">
        <v>9</v>
      </c>
      <c r="E3" s="150"/>
      <c r="F3" s="3" t="s">
        <v>1103</v>
      </c>
    </row>
    <row r="4" spans="1:12" ht="18" customHeight="1" x14ac:dyDescent="0.15">
      <c r="A4" s="149" t="s">
        <v>22</v>
      </c>
      <c r="B4" s="149"/>
      <c r="C4" s="17"/>
      <c r="D4" s="150" t="s">
        <v>10</v>
      </c>
      <c r="E4" s="150"/>
      <c r="F4" s="34"/>
    </row>
    <row r="5" spans="1:12" ht="18" customHeight="1" x14ac:dyDescent="0.15">
      <c r="A5" s="149" t="s">
        <v>23</v>
      </c>
      <c r="B5" s="149"/>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60</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60</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60</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60</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60</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3165</v>
      </c>
      <c r="D3" s="150" t="s">
        <v>9</v>
      </c>
      <c r="E3" s="150"/>
      <c r="F3" s="3" t="s">
        <v>1421</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302</v>
      </c>
      <c r="J8" s="9" t="str">
        <f t="shared" ref="J8:J9" ca="1" si="0">IF(I8="","",IF(I8&lt;0,"OVERDUE","NOT DUE"))</f>
        <v>NOT DUE</v>
      </c>
      <c r="K8" s="14"/>
      <c r="L8" s="10"/>
    </row>
    <row r="9" spans="1:12" ht="24" x14ac:dyDescent="0.15">
      <c r="A9" s="14" t="s">
        <v>1423</v>
      </c>
      <c r="B9" s="14" t="s">
        <v>3068</v>
      </c>
      <c r="C9" s="31" t="s">
        <v>3070</v>
      </c>
      <c r="D9" s="20" t="s">
        <v>1426</v>
      </c>
      <c r="E9" s="7">
        <v>42348</v>
      </c>
      <c r="F9" s="7">
        <v>44555</v>
      </c>
      <c r="G9" s="34"/>
      <c r="H9" s="8">
        <f>EDATE(F9-1,1)</f>
        <v>44585</v>
      </c>
      <c r="I9" s="11">
        <f ca="1">IF(ISBLANK(H9),"",H9-DATE(YEAR(NOW()),MONTH(NOW()),DAY(NOW())))</f>
        <v>2</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4" zoomScaleNormal="100" workbookViewId="0">
      <selection activeCell="C18" sqref="C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606</v>
      </c>
      <c r="D3" s="150" t="s">
        <v>9</v>
      </c>
      <c r="E3" s="150"/>
      <c r="F3" s="3" t="s">
        <v>604</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44569</v>
      </c>
      <c r="G8" s="34"/>
      <c r="H8" s="8">
        <f t="shared" ref="H8:H13" si="0">EDATE(F8-1,1)</f>
        <v>44599</v>
      </c>
      <c r="I8" s="11">
        <f t="shared" ref="I8:I18" ca="1" si="1">IF(ISBLANK(H8),"",H8-DATE(YEAR(NOW()),MONTH(NOW()),DAY(NOW())))</f>
        <v>16</v>
      </c>
      <c r="J8" s="9" t="str">
        <f t="shared" ref="J8:J18" ca="1" si="2">IF(I8="","",IF(I8&lt;0,"OVERDUE","NOT DUE"))</f>
        <v>NOT DUE</v>
      </c>
      <c r="K8" s="31"/>
      <c r="L8" s="10"/>
    </row>
    <row r="9" spans="1:12" ht="24" x14ac:dyDescent="0.15">
      <c r="A9" s="9" t="s">
        <v>609</v>
      </c>
      <c r="B9" s="14" t="s">
        <v>651</v>
      </c>
      <c r="C9" s="31" t="s">
        <v>652</v>
      </c>
      <c r="D9" s="20" t="s">
        <v>2</v>
      </c>
      <c r="E9" s="7">
        <v>42348</v>
      </c>
      <c r="F9" s="7">
        <v>44569</v>
      </c>
      <c r="G9" s="34"/>
      <c r="H9" s="8">
        <f t="shared" si="0"/>
        <v>44599</v>
      </c>
      <c r="I9" s="11">
        <f t="shared" ca="1" si="1"/>
        <v>16</v>
      </c>
      <c r="J9" s="9" t="str">
        <f t="shared" ca="1" si="2"/>
        <v>NOT DUE</v>
      </c>
      <c r="K9" s="31"/>
      <c r="L9" s="10"/>
    </row>
    <row r="10" spans="1:12" x14ac:dyDescent="0.15">
      <c r="A10" s="9" t="s">
        <v>610</v>
      </c>
      <c r="B10" s="14" t="s">
        <v>653</v>
      </c>
      <c r="C10" s="31" t="s">
        <v>654</v>
      </c>
      <c r="D10" s="20" t="s">
        <v>2</v>
      </c>
      <c r="E10" s="7">
        <v>42348</v>
      </c>
      <c r="F10" s="7">
        <v>44569</v>
      </c>
      <c r="G10" s="34"/>
      <c r="H10" s="8">
        <f t="shared" si="0"/>
        <v>44599</v>
      </c>
      <c r="I10" s="11">
        <f t="shared" ca="1" si="1"/>
        <v>16</v>
      </c>
      <c r="J10" s="9" t="str">
        <f t="shared" ca="1" si="2"/>
        <v>NOT DUE</v>
      </c>
      <c r="K10" s="31"/>
      <c r="L10" s="10"/>
    </row>
    <row r="11" spans="1:12" ht="22.5" x14ac:dyDescent="0.15">
      <c r="A11" s="9" t="s">
        <v>611</v>
      </c>
      <c r="B11" s="32" t="s">
        <v>655</v>
      </c>
      <c r="C11" s="31" t="s">
        <v>656</v>
      </c>
      <c r="D11" s="20" t="s">
        <v>2</v>
      </c>
      <c r="E11" s="7">
        <v>42348</v>
      </c>
      <c r="F11" s="7">
        <v>44569</v>
      </c>
      <c r="G11" s="34"/>
      <c r="H11" s="8">
        <f t="shared" si="0"/>
        <v>44599</v>
      </c>
      <c r="I11" s="11">
        <f t="shared" ca="1" si="1"/>
        <v>16</v>
      </c>
      <c r="J11" s="9" t="str">
        <f t="shared" ca="1" si="2"/>
        <v>NOT DUE</v>
      </c>
      <c r="K11" s="31"/>
      <c r="L11" s="10" t="s">
        <v>3128</v>
      </c>
    </row>
    <row r="12" spans="1:12" x14ac:dyDescent="0.15">
      <c r="A12" s="9" t="s">
        <v>612</v>
      </c>
      <c r="B12" s="32" t="s">
        <v>657</v>
      </c>
      <c r="C12" s="31" t="s">
        <v>658</v>
      </c>
      <c r="D12" s="20" t="s">
        <v>2</v>
      </c>
      <c r="E12" s="7">
        <v>42348</v>
      </c>
      <c r="F12" s="7">
        <v>44569</v>
      </c>
      <c r="G12" s="34"/>
      <c r="H12" s="8">
        <f t="shared" si="0"/>
        <v>44599</v>
      </c>
      <c r="I12" s="11">
        <f t="shared" ca="1" si="1"/>
        <v>16</v>
      </c>
      <c r="J12" s="9" t="str">
        <f t="shared" ca="1" si="2"/>
        <v>NOT DUE</v>
      </c>
      <c r="K12" s="31"/>
      <c r="L12" s="10"/>
    </row>
    <row r="13" spans="1:12" ht="24" x14ac:dyDescent="0.15">
      <c r="A13" s="9" t="s">
        <v>613</v>
      </c>
      <c r="B13" s="32" t="s">
        <v>659</v>
      </c>
      <c r="C13" s="31" t="s">
        <v>660</v>
      </c>
      <c r="D13" s="20" t="s">
        <v>2</v>
      </c>
      <c r="E13" s="7">
        <v>42348</v>
      </c>
      <c r="F13" s="7">
        <v>44569</v>
      </c>
      <c r="G13" s="34"/>
      <c r="H13" s="8">
        <f t="shared" si="0"/>
        <v>44599</v>
      </c>
      <c r="I13" s="11">
        <f t="shared" ca="1" si="1"/>
        <v>16</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60</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60</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60</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60</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155</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154</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154</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154</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154</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154</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152</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152</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152</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152</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152</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152</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60</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154</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252</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152</v>
      </c>
      <c r="J33" s="9" t="str">
        <f t="shared" ca="1" si="5"/>
        <v>NOT DUE</v>
      </c>
      <c r="K33" s="31"/>
      <c r="L33" s="10"/>
    </row>
    <row r="34" spans="1:12" ht="24" x14ac:dyDescent="0.15">
      <c r="A34" s="9" t="s">
        <v>634</v>
      </c>
      <c r="B34" s="14" t="s">
        <v>689</v>
      </c>
      <c r="C34" s="31" t="s">
        <v>691</v>
      </c>
      <c r="D34" s="20" t="s">
        <v>1</v>
      </c>
      <c r="E34" s="7">
        <v>42348</v>
      </c>
      <c r="F34" s="7">
        <v>44422</v>
      </c>
      <c r="G34" s="34"/>
      <c r="H34" s="8">
        <f>DATE(YEAR(F34),MONTH(F34)+6,DAY(F34)-1)</f>
        <v>44605</v>
      </c>
      <c r="I34" s="11">
        <f t="shared" ca="1" si="4"/>
        <v>22</v>
      </c>
      <c r="J34" s="9" t="str">
        <f t="shared" ca="1" si="5"/>
        <v>NOT DUE</v>
      </c>
      <c r="K34" s="31" t="s">
        <v>714</v>
      </c>
      <c r="L34" s="10" t="s">
        <v>3177</v>
      </c>
    </row>
    <row r="35" spans="1:12" ht="30" customHeight="1" x14ac:dyDescent="0.15">
      <c r="A35" s="9" t="s">
        <v>635</v>
      </c>
      <c r="B35" s="14" t="s">
        <v>692</v>
      </c>
      <c r="C35" s="31" t="s">
        <v>691</v>
      </c>
      <c r="D35" s="20" t="s">
        <v>1</v>
      </c>
      <c r="E35" s="7">
        <v>42348</v>
      </c>
      <c r="F35" s="7">
        <v>44422</v>
      </c>
      <c r="G35" s="34"/>
      <c r="H35" s="8">
        <f>DATE(YEAR(F35),MONTH(F35)+6,DAY(F35)-1)</f>
        <v>44605</v>
      </c>
      <c r="I35" s="11">
        <f t="shared" ca="1" si="4"/>
        <v>22</v>
      </c>
      <c r="J35" s="9" t="str">
        <f t="shared" ca="1" si="5"/>
        <v>NOT DUE</v>
      </c>
      <c r="K35" s="31" t="s">
        <v>714</v>
      </c>
      <c r="L35" s="10" t="s">
        <v>3177</v>
      </c>
    </row>
    <row r="36" spans="1:12" x14ac:dyDescent="0.15">
      <c r="A36" s="9" t="s">
        <v>636</v>
      </c>
      <c r="B36" s="14" t="s">
        <v>692</v>
      </c>
      <c r="C36" s="31" t="s">
        <v>693</v>
      </c>
      <c r="D36" s="20" t="s">
        <v>2</v>
      </c>
      <c r="E36" s="7">
        <v>42348</v>
      </c>
      <c r="F36" s="7">
        <v>44569</v>
      </c>
      <c r="G36" s="34"/>
      <c r="H36" s="8">
        <f>EDATE(F36-1,1)</f>
        <v>44599</v>
      </c>
      <c r="I36" s="11">
        <f t="shared" ca="1" si="4"/>
        <v>16</v>
      </c>
      <c r="J36" s="9" t="str">
        <f t="shared" ca="1" si="5"/>
        <v>NOT DUE</v>
      </c>
      <c r="K36" s="31"/>
      <c r="L36" s="10"/>
    </row>
    <row r="37" spans="1:12" x14ac:dyDescent="0.15">
      <c r="A37" s="9" t="s">
        <v>637</v>
      </c>
      <c r="B37" s="14" t="s">
        <v>692</v>
      </c>
      <c r="C37" s="31" t="s">
        <v>694</v>
      </c>
      <c r="D37" s="20" t="s">
        <v>2</v>
      </c>
      <c r="E37" s="7">
        <v>42348</v>
      </c>
      <c r="F37" s="7">
        <v>44569</v>
      </c>
      <c r="G37" s="34"/>
      <c r="H37" s="8">
        <f>EDATE(F37-1,1)</f>
        <v>44599</v>
      </c>
      <c r="I37" s="11">
        <f t="shared" ca="1" si="4"/>
        <v>16</v>
      </c>
      <c r="J37" s="9" t="str">
        <f t="shared" ca="1" si="5"/>
        <v>NOT DUE</v>
      </c>
      <c r="K37" s="31"/>
      <c r="L37" s="10"/>
    </row>
    <row r="38" spans="1:12" x14ac:dyDescent="0.15">
      <c r="A38" s="9" t="s">
        <v>638</v>
      </c>
      <c r="B38" s="14" t="s">
        <v>692</v>
      </c>
      <c r="C38" s="31" t="s">
        <v>695</v>
      </c>
      <c r="D38" s="20" t="s">
        <v>2</v>
      </c>
      <c r="E38" s="7">
        <v>42348</v>
      </c>
      <c r="F38" s="7">
        <v>44569</v>
      </c>
      <c r="G38" s="34"/>
      <c r="H38" s="8">
        <f>EDATE(F38-1,1)</f>
        <v>44599</v>
      </c>
      <c r="I38" s="11">
        <f t="shared" ca="1" si="4"/>
        <v>16</v>
      </c>
      <c r="J38" s="9" t="str">
        <f t="shared" ca="1" si="5"/>
        <v>NOT DUE</v>
      </c>
      <c r="K38" s="31"/>
      <c r="L38" s="10"/>
    </row>
    <row r="39" spans="1:12" x14ac:dyDescent="0.15">
      <c r="A39" s="9" t="s">
        <v>639</v>
      </c>
      <c r="B39" s="14" t="s">
        <v>692</v>
      </c>
      <c r="C39" s="31" t="s">
        <v>696</v>
      </c>
      <c r="D39" s="20" t="s">
        <v>2</v>
      </c>
      <c r="E39" s="7">
        <v>42348</v>
      </c>
      <c r="F39" s="7">
        <v>44569</v>
      </c>
      <c r="G39" s="34"/>
      <c r="H39" s="8">
        <f>EDATE(F39-1,1)</f>
        <v>44599</v>
      </c>
      <c r="I39" s="11">
        <f t="shared" ca="1" si="4"/>
        <v>16</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252</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252</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252</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252</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252</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252</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252</v>
      </c>
      <c r="J46" s="9" t="str">
        <f t="shared" ca="1" si="5"/>
        <v>NOT DUE</v>
      </c>
      <c r="K46" s="31"/>
      <c r="L46" s="10"/>
    </row>
    <row r="47" spans="1:12" ht="36" x14ac:dyDescent="0.15">
      <c r="A47" s="9" t="s">
        <v>647</v>
      </c>
      <c r="B47" s="14" t="s">
        <v>706</v>
      </c>
      <c r="C47" s="31" t="s">
        <v>707</v>
      </c>
      <c r="D47" s="20" t="s">
        <v>2</v>
      </c>
      <c r="E47" s="7">
        <v>42348</v>
      </c>
      <c r="F47" s="7">
        <v>44569</v>
      </c>
      <c r="G47" s="34"/>
      <c r="H47" s="8">
        <f>EDATE(F47-1,1)</f>
        <v>44599</v>
      </c>
      <c r="I47" s="11">
        <f t="shared" ca="1" si="4"/>
        <v>16</v>
      </c>
      <c r="J47" s="9" t="str">
        <f t="shared" ca="1" si="5"/>
        <v>NOT DUE</v>
      </c>
      <c r="K47" s="31"/>
      <c r="L47" s="10"/>
    </row>
    <row r="48" spans="1:12" ht="24" x14ac:dyDescent="0.15">
      <c r="A48" s="9" t="s">
        <v>648</v>
      </c>
      <c r="B48" s="14" t="s">
        <v>708</v>
      </c>
      <c r="C48" s="31" t="s">
        <v>709</v>
      </c>
      <c r="D48" s="20" t="s">
        <v>2</v>
      </c>
      <c r="E48" s="7">
        <v>42348</v>
      </c>
      <c r="F48" s="7">
        <v>44569</v>
      </c>
      <c r="G48" s="34"/>
      <c r="H48" s="8">
        <f>EDATE(F48-1,1)</f>
        <v>44599</v>
      </c>
      <c r="I48" s="11">
        <f t="shared" ca="1" si="4"/>
        <v>16</v>
      </c>
      <c r="J48" s="9" t="str">
        <f t="shared" ca="1" si="5"/>
        <v>NOT DUE</v>
      </c>
      <c r="K48" s="31"/>
      <c r="L48" s="10"/>
    </row>
    <row r="49" spans="1:12" ht="24" x14ac:dyDescent="0.15">
      <c r="A49" s="9" t="s">
        <v>649</v>
      </c>
      <c r="B49" s="32" t="s">
        <v>710</v>
      </c>
      <c r="C49" s="31" t="s">
        <v>711</v>
      </c>
      <c r="D49" s="20" t="s">
        <v>2</v>
      </c>
      <c r="E49" s="7">
        <v>42348</v>
      </c>
      <c r="F49" s="7">
        <v>44569</v>
      </c>
      <c r="G49" s="34"/>
      <c r="H49" s="8">
        <f>EDATE(F49-1,1)</f>
        <v>44599</v>
      </c>
      <c r="I49" s="11">
        <f t="shared" ca="1" si="4"/>
        <v>16</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4" zoomScaleNormal="100" workbookViewId="0">
      <selection activeCell="I55" sqref="I5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716</v>
      </c>
      <c r="D3" s="150" t="s">
        <v>9</v>
      </c>
      <c r="E3" s="150"/>
      <c r="F3" s="3" t="s">
        <v>717</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44569</v>
      </c>
      <c r="G8" s="34"/>
      <c r="H8" s="8">
        <f t="shared" ref="H8:H13" si="0">EDATE(F8-1,1)</f>
        <v>44599</v>
      </c>
      <c r="I8" s="11">
        <f t="shared" ref="I8:I49" ca="1" si="1">IF(ISBLANK(H8),"",H8-DATE(YEAR(NOW()),MONTH(NOW()),DAY(NOW())))</f>
        <v>16</v>
      </c>
      <c r="J8" s="9" t="str">
        <f t="shared" ref="J8:J49" ca="1" si="2">IF(I8="","",IF(I8&lt;0,"OVERDUE","NOT DUE"))</f>
        <v>NOT DUE</v>
      </c>
      <c r="K8" s="31"/>
      <c r="L8" s="10"/>
    </row>
    <row r="9" spans="1:12" ht="24" x14ac:dyDescent="0.15">
      <c r="A9" s="9" t="s">
        <v>719</v>
      </c>
      <c r="B9" s="14" t="s">
        <v>651</v>
      </c>
      <c r="C9" s="31" t="s">
        <v>652</v>
      </c>
      <c r="D9" s="20" t="s">
        <v>2</v>
      </c>
      <c r="E9" s="7">
        <v>42348</v>
      </c>
      <c r="F9" s="7">
        <v>44569</v>
      </c>
      <c r="G9" s="34"/>
      <c r="H9" s="8">
        <f t="shared" si="0"/>
        <v>44599</v>
      </c>
      <c r="I9" s="11">
        <f t="shared" ca="1" si="1"/>
        <v>16</v>
      </c>
      <c r="J9" s="9" t="str">
        <f t="shared" ca="1" si="2"/>
        <v>NOT DUE</v>
      </c>
      <c r="K9" s="31"/>
      <c r="L9" s="10"/>
    </row>
    <row r="10" spans="1:12" x14ac:dyDescent="0.15">
      <c r="A10" s="9" t="s">
        <v>720</v>
      </c>
      <c r="B10" s="14" t="s">
        <v>653</v>
      </c>
      <c r="C10" s="31" t="s">
        <v>654</v>
      </c>
      <c r="D10" s="20" t="s">
        <v>2</v>
      </c>
      <c r="E10" s="7">
        <v>42348</v>
      </c>
      <c r="F10" s="7">
        <v>44569</v>
      </c>
      <c r="G10" s="34"/>
      <c r="H10" s="8">
        <f t="shared" si="0"/>
        <v>44599</v>
      </c>
      <c r="I10" s="11">
        <f t="shared" ca="1" si="1"/>
        <v>16</v>
      </c>
      <c r="J10" s="9" t="str">
        <f t="shared" ca="1" si="2"/>
        <v>NOT DUE</v>
      </c>
      <c r="K10" s="31"/>
      <c r="L10" s="10"/>
    </row>
    <row r="11" spans="1:12" x14ac:dyDescent="0.15">
      <c r="A11" s="9" t="s">
        <v>721</v>
      </c>
      <c r="B11" s="32" t="s">
        <v>655</v>
      </c>
      <c r="C11" s="31" t="s">
        <v>656</v>
      </c>
      <c r="D11" s="20" t="s">
        <v>2</v>
      </c>
      <c r="E11" s="7">
        <v>42348</v>
      </c>
      <c r="F11" s="7">
        <v>44569</v>
      </c>
      <c r="G11" s="34"/>
      <c r="H11" s="8">
        <f t="shared" si="0"/>
        <v>44599</v>
      </c>
      <c r="I11" s="11">
        <f t="shared" ca="1" si="1"/>
        <v>16</v>
      </c>
      <c r="J11" s="9" t="str">
        <f t="shared" ca="1" si="2"/>
        <v>NOT DUE</v>
      </c>
      <c r="K11" s="31"/>
      <c r="L11" s="10"/>
    </row>
    <row r="12" spans="1:12" x14ac:dyDescent="0.15">
      <c r="A12" s="9" t="s">
        <v>722</v>
      </c>
      <c r="B12" s="32" t="s">
        <v>657</v>
      </c>
      <c r="C12" s="31" t="s">
        <v>658</v>
      </c>
      <c r="D12" s="20" t="s">
        <v>2</v>
      </c>
      <c r="E12" s="7">
        <v>42348</v>
      </c>
      <c r="F12" s="7">
        <v>44569</v>
      </c>
      <c r="G12" s="34"/>
      <c r="H12" s="8">
        <f t="shared" si="0"/>
        <v>44599</v>
      </c>
      <c r="I12" s="11">
        <f t="shared" ca="1" si="1"/>
        <v>16</v>
      </c>
      <c r="J12" s="9" t="str">
        <f t="shared" ca="1" si="2"/>
        <v>NOT DUE</v>
      </c>
      <c r="K12" s="31"/>
      <c r="L12" s="10"/>
    </row>
    <row r="13" spans="1:12" ht="24" x14ac:dyDescent="0.15">
      <c r="A13" s="9" t="s">
        <v>723</v>
      </c>
      <c r="B13" s="32" t="s">
        <v>659</v>
      </c>
      <c r="C13" s="31" t="s">
        <v>660</v>
      </c>
      <c r="D13" s="20" t="s">
        <v>2</v>
      </c>
      <c r="E13" s="7">
        <v>42348</v>
      </c>
      <c r="F13" s="7">
        <v>44569</v>
      </c>
      <c r="G13" s="34"/>
      <c r="H13" s="8">
        <f t="shared" si="0"/>
        <v>44599</v>
      </c>
      <c r="I13" s="11">
        <f t="shared" ca="1" si="1"/>
        <v>16</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60</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60</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60</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60</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155</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154</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154</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154</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154</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154</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152</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152</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152</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152</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152</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152</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60</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154</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154</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152</v>
      </c>
      <c r="J33" s="9" t="str">
        <f t="shared" ca="1" si="2"/>
        <v>NOT DUE</v>
      </c>
      <c r="K33" s="31"/>
      <c r="L33" s="10"/>
    </row>
    <row r="34" spans="1:12" ht="24" x14ac:dyDescent="0.15">
      <c r="A34" s="9" t="s">
        <v>744</v>
      </c>
      <c r="B34" s="14" t="s">
        <v>689</v>
      </c>
      <c r="C34" s="31" t="s">
        <v>691</v>
      </c>
      <c r="D34" s="20" t="s">
        <v>1</v>
      </c>
      <c r="E34" s="7">
        <v>42348</v>
      </c>
      <c r="F34" s="7">
        <v>44422</v>
      </c>
      <c r="G34" s="34"/>
      <c r="H34" s="8">
        <f>DATE(YEAR(F34),MONTH(F34)+6,DAY(F34)-1)</f>
        <v>44605</v>
      </c>
      <c r="I34" s="11">
        <f t="shared" ca="1" si="1"/>
        <v>22</v>
      </c>
      <c r="J34" s="9" t="str">
        <f t="shared" ca="1" si="2"/>
        <v>NOT DUE</v>
      </c>
      <c r="K34" s="31" t="s">
        <v>714</v>
      </c>
      <c r="L34" s="10" t="s">
        <v>3177</v>
      </c>
    </row>
    <row r="35" spans="1:12" ht="30.75" customHeight="1" x14ac:dyDescent="0.15">
      <c r="A35" s="9" t="s">
        <v>745</v>
      </c>
      <c r="B35" s="14" t="s">
        <v>692</v>
      </c>
      <c r="C35" s="31" t="s">
        <v>691</v>
      </c>
      <c r="D35" s="20" t="s">
        <v>1</v>
      </c>
      <c r="E35" s="7">
        <v>42348</v>
      </c>
      <c r="F35" s="7">
        <v>44422</v>
      </c>
      <c r="G35" s="34"/>
      <c r="H35" s="8">
        <f>DATE(YEAR(F35),MONTH(F35)+6,DAY(F35)-1)</f>
        <v>44605</v>
      </c>
      <c r="I35" s="11">
        <f t="shared" ca="1" si="1"/>
        <v>22</v>
      </c>
      <c r="J35" s="9" t="str">
        <f t="shared" ca="1" si="2"/>
        <v>NOT DUE</v>
      </c>
      <c r="K35" s="31" t="s">
        <v>714</v>
      </c>
      <c r="L35" s="10" t="s">
        <v>3177</v>
      </c>
    </row>
    <row r="36" spans="1:12" x14ac:dyDescent="0.15">
      <c r="A36" s="9" t="s">
        <v>746</v>
      </c>
      <c r="B36" s="14" t="s">
        <v>692</v>
      </c>
      <c r="C36" s="31" t="s">
        <v>693</v>
      </c>
      <c r="D36" s="20" t="s">
        <v>2</v>
      </c>
      <c r="E36" s="7">
        <v>42348</v>
      </c>
      <c r="F36" s="7">
        <v>44569</v>
      </c>
      <c r="G36" s="34"/>
      <c r="H36" s="8">
        <f>EDATE(F36-1,1)</f>
        <v>44599</v>
      </c>
      <c r="I36" s="11">
        <f t="shared" ca="1" si="1"/>
        <v>16</v>
      </c>
      <c r="J36" s="9" t="str">
        <f t="shared" ca="1" si="2"/>
        <v>NOT DUE</v>
      </c>
      <c r="K36" s="31"/>
      <c r="L36" s="10"/>
    </row>
    <row r="37" spans="1:12" x14ac:dyDescent="0.15">
      <c r="A37" s="9" t="s">
        <v>747</v>
      </c>
      <c r="B37" s="14" t="s">
        <v>692</v>
      </c>
      <c r="C37" s="31" t="s">
        <v>694</v>
      </c>
      <c r="D37" s="20" t="s">
        <v>2</v>
      </c>
      <c r="E37" s="7">
        <v>42348</v>
      </c>
      <c r="F37" s="7">
        <v>44569</v>
      </c>
      <c r="G37" s="34"/>
      <c r="H37" s="8">
        <f>EDATE(F37-1,1)</f>
        <v>44599</v>
      </c>
      <c r="I37" s="11">
        <f t="shared" ca="1" si="1"/>
        <v>16</v>
      </c>
      <c r="J37" s="9" t="str">
        <f t="shared" ca="1" si="2"/>
        <v>NOT DUE</v>
      </c>
      <c r="K37" s="31"/>
      <c r="L37" s="10"/>
    </row>
    <row r="38" spans="1:12" x14ac:dyDescent="0.15">
      <c r="A38" s="9" t="s">
        <v>748</v>
      </c>
      <c r="B38" s="14" t="s">
        <v>692</v>
      </c>
      <c r="C38" s="31" t="s">
        <v>695</v>
      </c>
      <c r="D38" s="20" t="s">
        <v>2</v>
      </c>
      <c r="E38" s="7">
        <v>42348</v>
      </c>
      <c r="F38" s="7">
        <v>44569</v>
      </c>
      <c r="G38" s="34"/>
      <c r="H38" s="8">
        <f>EDATE(F38-1,1)</f>
        <v>44599</v>
      </c>
      <c r="I38" s="11">
        <f t="shared" ca="1" si="1"/>
        <v>16</v>
      </c>
      <c r="J38" s="9" t="str">
        <f t="shared" ca="1" si="2"/>
        <v>NOT DUE</v>
      </c>
      <c r="K38" s="31"/>
      <c r="L38" s="10"/>
    </row>
    <row r="39" spans="1:12" x14ac:dyDescent="0.15">
      <c r="A39" s="9" t="s">
        <v>749</v>
      </c>
      <c r="B39" s="14" t="s">
        <v>692</v>
      </c>
      <c r="C39" s="31" t="s">
        <v>696</v>
      </c>
      <c r="D39" s="20" t="s">
        <v>2</v>
      </c>
      <c r="E39" s="7">
        <v>42348</v>
      </c>
      <c r="F39" s="7">
        <v>44569</v>
      </c>
      <c r="G39" s="34"/>
      <c r="H39" s="8">
        <f>EDATE(F39-1,1)</f>
        <v>44599</v>
      </c>
      <c r="I39" s="11">
        <f t="shared" ca="1" si="1"/>
        <v>16</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252</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252</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252</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252</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252</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252</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252</v>
      </c>
      <c r="J46" s="9" t="str">
        <f t="shared" ca="1" si="2"/>
        <v>NOT DUE</v>
      </c>
      <c r="K46" s="31"/>
      <c r="L46" s="10"/>
    </row>
    <row r="47" spans="1:12" ht="36" x14ac:dyDescent="0.15">
      <c r="A47" s="9" t="s">
        <v>757</v>
      </c>
      <c r="B47" s="14" t="s">
        <v>706</v>
      </c>
      <c r="C47" s="31" t="s">
        <v>707</v>
      </c>
      <c r="D47" s="20" t="s">
        <v>2</v>
      </c>
      <c r="E47" s="7">
        <v>42348</v>
      </c>
      <c r="F47" s="7">
        <v>44569</v>
      </c>
      <c r="G47" s="34"/>
      <c r="H47" s="8">
        <f>EDATE(F47-1,1)</f>
        <v>44599</v>
      </c>
      <c r="I47" s="11">
        <f t="shared" ca="1" si="1"/>
        <v>16</v>
      </c>
      <c r="J47" s="9" t="str">
        <f t="shared" ca="1" si="2"/>
        <v>NOT DUE</v>
      </c>
      <c r="K47" s="31"/>
      <c r="L47" s="10"/>
    </row>
    <row r="48" spans="1:12" ht="24" x14ac:dyDescent="0.15">
      <c r="A48" s="9" t="s">
        <v>758</v>
      </c>
      <c r="B48" s="14" t="s">
        <v>708</v>
      </c>
      <c r="C48" s="31" t="s">
        <v>709</v>
      </c>
      <c r="D48" s="20" t="s">
        <v>2</v>
      </c>
      <c r="E48" s="7">
        <v>42348</v>
      </c>
      <c r="F48" s="7">
        <v>44569</v>
      </c>
      <c r="G48" s="34"/>
      <c r="H48" s="8">
        <f>EDATE(F48-1,1)</f>
        <v>44599</v>
      </c>
      <c r="I48" s="11">
        <f t="shared" ca="1" si="1"/>
        <v>16</v>
      </c>
      <c r="J48" s="9" t="str">
        <f t="shared" ca="1" si="2"/>
        <v>NOT DUE</v>
      </c>
      <c r="K48" s="31"/>
      <c r="L48" s="10"/>
    </row>
    <row r="49" spans="1:12" ht="24" x14ac:dyDescent="0.15">
      <c r="A49" s="9" t="s">
        <v>759</v>
      </c>
      <c r="B49" s="32" t="s">
        <v>710</v>
      </c>
      <c r="C49" s="31" t="s">
        <v>711</v>
      </c>
      <c r="D49" s="20" t="s">
        <v>2</v>
      </c>
      <c r="E49" s="7">
        <v>42348</v>
      </c>
      <c r="F49" s="7">
        <v>44569</v>
      </c>
      <c r="G49" s="34"/>
      <c r="H49" s="8">
        <f>EDATE(F49-1,1)</f>
        <v>44599</v>
      </c>
      <c r="I49" s="11">
        <f t="shared" ca="1" si="1"/>
        <v>16</v>
      </c>
      <c r="J49" s="9" t="str">
        <f t="shared" ca="1" si="2"/>
        <v>NOT DUE</v>
      </c>
      <c r="K49" s="31"/>
      <c r="L49" s="10"/>
    </row>
    <row r="51" spans="1:12" x14ac:dyDescent="0.15">
      <c r="C51" s="114"/>
      <c r="D51" s="115"/>
      <c r="E51" s="72"/>
      <c r="F51" s="72"/>
      <c r="G51" s="72"/>
      <c r="H51" s="72"/>
    </row>
    <row r="52" spans="1:12" x14ac:dyDescent="0.15">
      <c r="C52" s="114"/>
      <c r="D52" s="115"/>
      <c r="E52" s="72"/>
      <c r="F52" s="72"/>
      <c r="G52" s="153"/>
      <c r="H52" s="153"/>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I47" sqref="I4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760</v>
      </c>
      <c r="D3" s="150" t="s">
        <v>9</v>
      </c>
      <c r="E3" s="150"/>
      <c r="F3" s="3" t="s">
        <v>1158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44569</v>
      </c>
      <c r="G8" s="34"/>
      <c r="H8" s="8">
        <f t="shared" ref="H8:H15" si="0">EDATE(F8-1,1)</f>
        <v>44599</v>
      </c>
      <c r="I8" s="11">
        <f t="shared" ref="I8:I46" ca="1" si="1">IF(ISBLANK(H8),"",H8-DATE(YEAR(NOW()),MONTH(NOW()),DAY(NOW())))</f>
        <v>16</v>
      </c>
      <c r="J8" s="9" t="str">
        <f t="shared" ref="J8:J46" ca="1" si="2">IF(I8="","",IF(I8&lt;0,"OVERDUE","NOT DUE"))</f>
        <v>NOT DUE</v>
      </c>
      <c r="K8" s="31"/>
      <c r="L8" s="10"/>
    </row>
    <row r="9" spans="1:12" x14ac:dyDescent="0.15">
      <c r="A9" s="9" t="s">
        <v>1160</v>
      </c>
      <c r="B9" s="14" t="s">
        <v>761</v>
      </c>
      <c r="C9" s="31" t="s">
        <v>762</v>
      </c>
      <c r="D9" s="20" t="s">
        <v>2</v>
      </c>
      <c r="E9" s="7">
        <v>42348</v>
      </c>
      <c r="F9" s="7">
        <v>44569</v>
      </c>
      <c r="G9" s="34"/>
      <c r="H9" s="8">
        <f t="shared" si="0"/>
        <v>44599</v>
      </c>
      <c r="I9" s="11">
        <f t="shared" ca="1" si="1"/>
        <v>16</v>
      </c>
      <c r="J9" s="9" t="str">
        <f t="shared" ca="1" si="2"/>
        <v>NOT DUE</v>
      </c>
      <c r="K9" s="31"/>
      <c r="L9" s="10"/>
    </row>
    <row r="10" spans="1:12" x14ac:dyDescent="0.15">
      <c r="A10" s="9" t="s">
        <v>1161</v>
      </c>
      <c r="B10" s="14" t="s">
        <v>763</v>
      </c>
      <c r="C10" s="31" t="s">
        <v>762</v>
      </c>
      <c r="D10" s="20" t="s">
        <v>2</v>
      </c>
      <c r="E10" s="7">
        <v>42348</v>
      </c>
      <c r="F10" s="7">
        <v>44569</v>
      </c>
      <c r="G10" s="34"/>
      <c r="H10" s="8">
        <f t="shared" si="0"/>
        <v>44599</v>
      </c>
      <c r="I10" s="11">
        <f t="shared" ca="1" si="1"/>
        <v>16</v>
      </c>
      <c r="J10" s="9" t="str">
        <f t="shared" ca="1" si="2"/>
        <v>NOT DUE</v>
      </c>
      <c r="K10" s="31"/>
      <c r="L10" s="10"/>
    </row>
    <row r="11" spans="1:12" x14ac:dyDescent="0.15">
      <c r="A11" s="9" t="s">
        <v>1162</v>
      </c>
      <c r="B11" s="14" t="s">
        <v>710</v>
      </c>
      <c r="C11" s="31" t="s">
        <v>762</v>
      </c>
      <c r="D11" s="20" t="s">
        <v>2</v>
      </c>
      <c r="E11" s="7">
        <v>42348</v>
      </c>
      <c r="F11" s="7">
        <v>44569</v>
      </c>
      <c r="G11" s="34"/>
      <c r="H11" s="8">
        <f t="shared" si="0"/>
        <v>44599</v>
      </c>
      <c r="I11" s="11">
        <f t="shared" ca="1" si="1"/>
        <v>16</v>
      </c>
      <c r="J11" s="9" t="str">
        <f t="shared" ca="1" si="2"/>
        <v>NOT DUE</v>
      </c>
      <c r="K11" s="31"/>
      <c r="L11" s="10"/>
    </row>
    <row r="12" spans="1:12" ht="24" x14ac:dyDescent="0.15">
      <c r="A12" s="9" t="s">
        <v>1163</v>
      </c>
      <c r="B12" s="14" t="s">
        <v>651</v>
      </c>
      <c r="C12" s="31" t="s">
        <v>652</v>
      </c>
      <c r="D12" s="20" t="s">
        <v>2</v>
      </c>
      <c r="E12" s="7">
        <v>42348</v>
      </c>
      <c r="F12" s="7">
        <v>44569</v>
      </c>
      <c r="G12" s="34"/>
      <c r="H12" s="8">
        <f t="shared" si="0"/>
        <v>44599</v>
      </c>
      <c r="I12" s="11">
        <f t="shared" ca="1" si="1"/>
        <v>16</v>
      </c>
      <c r="J12" s="9" t="str">
        <f t="shared" ca="1" si="2"/>
        <v>NOT DUE</v>
      </c>
      <c r="K12" s="31"/>
      <c r="L12" s="10"/>
    </row>
    <row r="13" spans="1:12" ht="22.5" x14ac:dyDescent="0.15">
      <c r="A13" s="9" t="s">
        <v>1164</v>
      </c>
      <c r="B13" s="32" t="s">
        <v>655</v>
      </c>
      <c r="C13" s="31" t="s">
        <v>656</v>
      </c>
      <c r="D13" s="20" t="s">
        <v>2</v>
      </c>
      <c r="E13" s="7">
        <v>42348</v>
      </c>
      <c r="F13" s="7">
        <v>44569</v>
      </c>
      <c r="G13" s="34"/>
      <c r="H13" s="8">
        <f t="shared" si="0"/>
        <v>44599</v>
      </c>
      <c r="I13" s="11">
        <f t="shared" ca="1" si="1"/>
        <v>16</v>
      </c>
      <c r="J13" s="9" t="str">
        <f t="shared" ca="1" si="2"/>
        <v>NOT DUE</v>
      </c>
      <c r="K13" s="31"/>
      <c r="L13" s="10" t="s">
        <v>3129</v>
      </c>
    </row>
    <row r="14" spans="1:12" x14ac:dyDescent="0.15">
      <c r="A14" s="9" t="s">
        <v>1165</v>
      </c>
      <c r="B14" s="14" t="s">
        <v>657</v>
      </c>
      <c r="C14" s="31" t="s">
        <v>658</v>
      </c>
      <c r="D14" s="20" t="s">
        <v>2</v>
      </c>
      <c r="E14" s="7">
        <v>42348</v>
      </c>
      <c r="F14" s="7">
        <v>44569</v>
      </c>
      <c r="G14" s="34"/>
      <c r="H14" s="8">
        <f t="shared" si="0"/>
        <v>44599</v>
      </c>
      <c r="I14" s="11">
        <f t="shared" ca="1" si="1"/>
        <v>16</v>
      </c>
      <c r="J14" s="9" t="str">
        <f t="shared" ca="1" si="2"/>
        <v>NOT DUE</v>
      </c>
      <c r="K14" s="31"/>
      <c r="L14" s="10"/>
    </row>
    <row r="15" spans="1:12" ht="24" x14ac:dyDescent="0.15">
      <c r="A15" s="9" t="s">
        <v>1166</v>
      </c>
      <c r="B15" s="14" t="s">
        <v>659</v>
      </c>
      <c r="C15" s="31" t="s">
        <v>660</v>
      </c>
      <c r="D15" s="20" t="s">
        <v>2</v>
      </c>
      <c r="E15" s="7">
        <v>42348</v>
      </c>
      <c r="F15" s="7">
        <v>44569</v>
      </c>
      <c r="G15" s="34"/>
      <c r="H15" s="8">
        <f t="shared" si="0"/>
        <v>44599</v>
      </c>
      <c r="I15" s="11">
        <f t="shared" ca="1" si="1"/>
        <v>16</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60</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189</v>
      </c>
      <c r="J17" s="9" t="str">
        <f t="shared" ca="1" si="2"/>
        <v>NOT DUE</v>
      </c>
      <c r="K17" s="31" t="s">
        <v>712</v>
      </c>
      <c r="L17" s="10" t="s">
        <v>3176</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154</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154</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154</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154</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152</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152</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152</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152</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152</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152</v>
      </c>
      <c r="J27" s="9" t="str">
        <f t="shared" ca="1" si="2"/>
        <v>NOT DUE</v>
      </c>
      <c r="K27" s="31"/>
      <c r="L27" s="10"/>
    </row>
    <row r="28" spans="1:12" ht="24" x14ac:dyDescent="0.15">
      <c r="A28" s="9" t="s">
        <v>1179</v>
      </c>
      <c r="B28" s="14" t="s">
        <v>685</v>
      </c>
      <c r="C28" s="31" t="s">
        <v>686</v>
      </c>
      <c r="D28" s="20" t="s">
        <v>366</v>
      </c>
      <c r="E28" s="7">
        <v>42348</v>
      </c>
      <c r="F28" s="7">
        <v>44509</v>
      </c>
      <c r="G28" s="34"/>
      <c r="H28" s="8">
        <f>DATE(YEAR(F28),MONTH(F28)+3,DAY(F28)-1)</f>
        <v>44600</v>
      </c>
      <c r="I28" s="11">
        <f t="shared" ca="1" si="1"/>
        <v>17</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154</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154</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152</v>
      </c>
      <c r="J31" s="9" t="str">
        <f t="shared" ca="1" si="2"/>
        <v>NOT DUE</v>
      </c>
      <c r="K31" s="31"/>
      <c r="L31" s="10"/>
    </row>
    <row r="32" spans="1:12" ht="24" x14ac:dyDescent="0.15">
      <c r="A32" s="9" t="s">
        <v>1183</v>
      </c>
      <c r="B32" s="14" t="s">
        <v>689</v>
      </c>
      <c r="C32" s="31" t="s">
        <v>691</v>
      </c>
      <c r="D32" s="20" t="s">
        <v>1</v>
      </c>
      <c r="E32" s="7">
        <v>42348</v>
      </c>
      <c r="F32" s="7">
        <v>44422</v>
      </c>
      <c r="G32" s="34"/>
      <c r="H32" s="8">
        <f>DATE(YEAR(F32),MONTH(F32)+6,DAY(F32)-1)</f>
        <v>44605</v>
      </c>
      <c r="I32" s="11">
        <f t="shared" ca="1" si="1"/>
        <v>22</v>
      </c>
      <c r="J32" s="9" t="str">
        <f t="shared" ca="1" si="2"/>
        <v>NOT DUE</v>
      </c>
      <c r="K32" s="31" t="s">
        <v>714</v>
      </c>
      <c r="L32" s="10" t="s">
        <v>3177</v>
      </c>
    </row>
    <row r="33" spans="1:12" ht="30.75" customHeight="1" x14ac:dyDescent="0.15">
      <c r="A33" s="9" t="s">
        <v>1184</v>
      </c>
      <c r="B33" s="32" t="s">
        <v>692</v>
      </c>
      <c r="C33" s="31" t="s">
        <v>691</v>
      </c>
      <c r="D33" s="20" t="s">
        <v>1</v>
      </c>
      <c r="E33" s="7">
        <v>42348</v>
      </c>
      <c r="F33" s="7">
        <v>44422</v>
      </c>
      <c r="G33" s="34"/>
      <c r="H33" s="8">
        <f>DATE(YEAR(F33),MONTH(F33)+6,DAY(F33)-1)</f>
        <v>44605</v>
      </c>
      <c r="I33" s="11">
        <f t="shared" ca="1" si="1"/>
        <v>22</v>
      </c>
      <c r="J33" s="9" t="str">
        <f t="shared" ca="1" si="2"/>
        <v>NOT DUE</v>
      </c>
      <c r="K33" s="31" t="s">
        <v>714</v>
      </c>
      <c r="L33" s="10" t="s">
        <v>3177</v>
      </c>
    </row>
    <row r="34" spans="1:12" x14ac:dyDescent="0.15">
      <c r="A34" s="9" t="s">
        <v>1185</v>
      </c>
      <c r="B34" s="32" t="s">
        <v>692</v>
      </c>
      <c r="C34" s="31" t="s">
        <v>693</v>
      </c>
      <c r="D34" s="20" t="s">
        <v>2</v>
      </c>
      <c r="E34" s="7">
        <v>42348</v>
      </c>
      <c r="F34" s="7">
        <v>44569</v>
      </c>
      <c r="G34" s="34"/>
      <c r="H34" s="8">
        <f>EDATE(F34-1,1)</f>
        <v>44599</v>
      </c>
      <c r="I34" s="11">
        <f t="shared" ca="1" si="1"/>
        <v>16</v>
      </c>
      <c r="J34" s="9" t="str">
        <f t="shared" ca="1" si="2"/>
        <v>NOT DUE</v>
      </c>
      <c r="K34" s="31"/>
      <c r="L34" s="10"/>
    </row>
    <row r="35" spans="1:12" ht="15" customHeight="1" x14ac:dyDescent="0.15">
      <c r="A35" s="9" t="s">
        <v>1186</v>
      </c>
      <c r="B35" s="32" t="s">
        <v>692</v>
      </c>
      <c r="C35" s="31" t="s">
        <v>694</v>
      </c>
      <c r="D35" s="20" t="s">
        <v>2</v>
      </c>
      <c r="E35" s="7">
        <v>42348</v>
      </c>
      <c r="F35" s="7">
        <v>44569</v>
      </c>
      <c r="G35" s="34"/>
      <c r="H35" s="8">
        <f>EDATE(F35-1,1)</f>
        <v>44599</v>
      </c>
      <c r="I35" s="11">
        <f t="shared" ca="1" si="1"/>
        <v>16</v>
      </c>
      <c r="J35" s="9" t="str">
        <f t="shared" ca="1" si="2"/>
        <v>NOT DUE</v>
      </c>
      <c r="K35" s="31"/>
      <c r="L35" s="10"/>
    </row>
    <row r="36" spans="1:12" x14ac:dyDescent="0.15">
      <c r="A36" s="9" t="s">
        <v>1187</v>
      </c>
      <c r="B36" s="32" t="s">
        <v>692</v>
      </c>
      <c r="C36" s="31" t="s">
        <v>695</v>
      </c>
      <c r="D36" s="20" t="s">
        <v>2</v>
      </c>
      <c r="E36" s="7">
        <v>42348</v>
      </c>
      <c r="F36" s="7">
        <v>44569</v>
      </c>
      <c r="G36" s="34"/>
      <c r="H36" s="8">
        <f>EDATE(F36-1,1)</f>
        <v>44599</v>
      </c>
      <c r="I36" s="11">
        <f t="shared" ca="1" si="1"/>
        <v>16</v>
      </c>
      <c r="J36" s="9" t="str">
        <f t="shared" ca="1" si="2"/>
        <v>NOT DUE</v>
      </c>
      <c r="K36" s="31"/>
      <c r="L36" s="10"/>
    </row>
    <row r="37" spans="1:12" x14ac:dyDescent="0.15">
      <c r="A37" s="9" t="s">
        <v>1188</v>
      </c>
      <c r="B37" s="32" t="s">
        <v>692</v>
      </c>
      <c r="C37" s="31" t="s">
        <v>696</v>
      </c>
      <c r="D37" s="20" t="s">
        <v>2</v>
      </c>
      <c r="E37" s="7">
        <v>42348</v>
      </c>
      <c r="F37" s="7">
        <v>44569</v>
      </c>
      <c r="G37" s="34"/>
      <c r="H37" s="8">
        <f>EDATE(F37-1,1)</f>
        <v>44599</v>
      </c>
      <c r="I37" s="11">
        <f t="shared" ca="1" si="1"/>
        <v>16</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189</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189</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189</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189</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189</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189</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189</v>
      </c>
      <c r="J44" s="9" t="str">
        <f t="shared" ca="1" si="2"/>
        <v>NOT DUE</v>
      </c>
      <c r="K44" s="31"/>
      <c r="L44" s="10"/>
    </row>
    <row r="45" spans="1:12" ht="36" x14ac:dyDescent="0.15">
      <c r="A45" s="9" t="s">
        <v>1196</v>
      </c>
      <c r="B45" s="32" t="s">
        <v>706</v>
      </c>
      <c r="C45" s="31" t="s">
        <v>707</v>
      </c>
      <c r="D45" s="20" t="s">
        <v>2</v>
      </c>
      <c r="E45" s="7">
        <v>42348</v>
      </c>
      <c r="F45" s="7">
        <v>44569</v>
      </c>
      <c r="G45" s="34"/>
      <c r="H45" s="8">
        <f>EDATE(F45-1,1)</f>
        <v>44599</v>
      </c>
      <c r="I45" s="11">
        <f t="shared" ca="1" si="1"/>
        <v>16</v>
      </c>
      <c r="J45" s="9" t="str">
        <f t="shared" ca="1" si="2"/>
        <v>NOT DUE</v>
      </c>
      <c r="K45" s="31"/>
      <c r="L45" s="10"/>
    </row>
    <row r="46" spans="1:12" ht="24" x14ac:dyDescent="0.15">
      <c r="A46" s="9" t="s">
        <v>1197</v>
      </c>
      <c r="B46" s="32" t="s">
        <v>708</v>
      </c>
      <c r="C46" s="31" t="s">
        <v>709</v>
      </c>
      <c r="D46" s="20" t="s">
        <v>2</v>
      </c>
      <c r="E46" s="7">
        <v>42348</v>
      </c>
      <c r="F46" s="7">
        <v>44569</v>
      </c>
      <c r="G46" s="34"/>
      <c r="H46" s="8">
        <f>EDATE(F46-1,1)</f>
        <v>44599</v>
      </c>
      <c r="I46" s="11">
        <f t="shared" ca="1" si="1"/>
        <v>16</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767</v>
      </c>
      <c r="D3" s="150" t="s">
        <v>9</v>
      </c>
      <c r="E3" s="150"/>
      <c r="F3" s="3" t="s">
        <v>1198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44569</v>
      </c>
      <c r="G8" s="34"/>
      <c r="H8" s="8">
        <f t="shared" ref="H8:H15" si="0">EDATE(F8-1,1)</f>
        <v>44599</v>
      </c>
      <c r="I8" s="11">
        <f t="shared" ref="I8:I46" ca="1" si="1">IF(ISBLANK(H8),"",H8-DATE(YEAR(NOW()),MONTH(NOW()),DAY(NOW())))</f>
        <v>16</v>
      </c>
      <c r="J8" s="9" t="str">
        <f t="shared" ref="J8:J46" ca="1" si="2">IF(I8="","",IF(I8&lt;0,"OVERDUE","NOT DUE"))</f>
        <v>NOT DUE</v>
      </c>
      <c r="K8" s="31"/>
      <c r="L8" s="10"/>
    </row>
    <row r="9" spans="1:12" x14ac:dyDescent="0.15">
      <c r="A9" s="9" t="s">
        <v>1200</v>
      </c>
      <c r="B9" s="14" t="s">
        <v>761</v>
      </c>
      <c r="C9" s="31" t="s">
        <v>762</v>
      </c>
      <c r="D9" s="20" t="s">
        <v>2</v>
      </c>
      <c r="E9" s="7">
        <v>42348</v>
      </c>
      <c r="F9" s="7">
        <v>44569</v>
      </c>
      <c r="G9" s="34"/>
      <c r="H9" s="8">
        <f t="shared" si="0"/>
        <v>44599</v>
      </c>
      <c r="I9" s="11">
        <f t="shared" ca="1" si="1"/>
        <v>16</v>
      </c>
      <c r="J9" s="9" t="str">
        <f t="shared" ca="1" si="2"/>
        <v>NOT DUE</v>
      </c>
      <c r="K9" s="31"/>
      <c r="L9" s="10"/>
    </row>
    <row r="10" spans="1:12" x14ac:dyDescent="0.15">
      <c r="A10" s="9" t="s">
        <v>1201</v>
      </c>
      <c r="B10" s="14" t="s">
        <v>763</v>
      </c>
      <c r="C10" s="31" t="s">
        <v>762</v>
      </c>
      <c r="D10" s="20" t="s">
        <v>2</v>
      </c>
      <c r="E10" s="7">
        <v>42348</v>
      </c>
      <c r="F10" s="7">
        <v>44569</v>
      </c>
      <c r="G10" s="34"/>
      <c r="H10" s="8">
        <f t="shared" si="0"/>
        <v>44599</v>
      </c>
      <c r="I10" s="11">
        <f t="shared" ca="1" si="1"/>
        <v>16</v>
      </c>
      <c r="J10" s="9" t="str">
        <f t="shared" ca="1" si="2"/>
        <v>NOT DUE</v>
      </c>
      <c r="K10" s="31"/>
      <c r="L10" s="10"/>
    </row>
    <row r="11" spans="1:12" x14ac:dyDescent="0.15">
      <c r="A11" s="9" t="s">
        <v>1202</v>
      </c>
      <c r="B11" s="14" t="s">
        <v>710</v>
      </c>
      <c r="C11" s="31" t="s">
        <v>762</v>
      </c>
      <c r="D11" s="20" t="s">
        <v>2</v>
      </c>
      <c r="E11" s="7">
        <v>42348</v>
      </c>
      <c r="F11" s="7">
        <v>44569</v>
      </c>
      <c r="G11" s="34"/>
      <c r="H11" s="8">
        <f t="shared" si="0"/>
        <v>44599</v>
      </c>
      <c r="I11" s="11">
        <f t="shared" ca="1" si="1"/>
        <v>16</v>
      </c>
      <c r="J11" s="9" t="str">
        <f t="shared" ca="1" si="2"/>
        <v>NOT DUE</v>
      </c>
      <c r="K11" s="31"/>
      <c r="L11" s="10"/>
    </row>
    <row r="12" spans="1:12" ht="24" x14ac:dyDescent="0.15">
      <c r="A12" s="9" t="s">
        <v>1203</v>
      </c>
      <c r="B12" s="14" t="s">
        <v>651</v>
      </c>
      <c r="C12" s="31" t="s">
        <v>652</v>
      </c>
      <c r="D12" s="20" t="s">
        <v>2</v>
      </c>
      <c r="E12" s="7">
        <v>42348</v>
      </c>
      <c r="F12" s="7">
        <v>44569</v>
      </c>
      <c r="G12" s="34"/>
      <c r="H12" s="8">
        <f t="shared" si="0"/>
        <v>44599</v>
      </c>
      <c r="I12" s="11">
        <f t="shared" ca="1" si="1"/>
        <v>16</v>
      </c>
      <c r="J12" s="9" t="str">
        <f t="shared" ca="1" si="2"/>
        <v>NOT DUE</v>
      </c>
      <c r="K12" s="31"/>
      <c r="L12" s="10"/>
    </row>
    <row r="13" spans="1:12" ht="22.5" x14ac:dyDescent="0.15">
      <c r="A13" s="9" t="s">
        <v>1204</v>
      </c>
      <c r="B13" s="32" t="s">
        <v>655</v>
      </c>
      <c r="C13" s="31" t="s">
        <v>656</v>
      </c>
      <c r="D13" s="20" t="s">
        <v>2</v>
      </c>
      <c r="E13" s="7">
        <v>42348</v>
      </c>
      <c r="F13" s="7">
        <v>44569</v>
      </c>
      <c r="G13" s="34"/>
      <c r="H13" s="8">
        <f t="shared" si="0"/>
        <v>44599</v>
      </c>
      <c r="I13" s="11">
        <f t="shared" ca="1" si="1"/>
        <v>16</v>
      </c>
      <c r="J13" s="9" t="str">
        <f t="shared" ca="1" si="2"/>
        <v>NOT DUE</v>
      </c>
      <c r="K13" s="31"/>
      <c r="L13" s="10" t="s">
        <v>3129</v>
      </c>
    </row>
    <row r="14" spans="1:12" x14ac:dyDescent="0.15">
      <c r="A14" s="9" t="s">
        <v>1205</v>
      </c>
      <c r="B14" s="14" t="s">
        <v>657</v>
      </c>
      <c r="C14" s="31" t="s">
        <v>658</v>
      </c>
      <c r="D14" s="20" t="s">
        <v>2</v>
      </c>
      <c r="E14" s="7">
        <v>42348</v>
      </c>
      <c r="F14" s="7">
        <v>44569</v>
      </c>
      <c r="G14" s="34"/>
      <c r="H14" s="8">
        <f t="shared" si="0"/>
        <v>44599</v>
      </c>
      <c r="I14" s="11">
        <f t="shared" ca="1" si="1"/>
        <v>16</v>
      </c>
      <c r="J14" s="9" t="str">
        <f t="shared" ca="1" si="2"/>
        <v>NOT DUE</v>
      </c>
      <c r="K14" s="31"/>
      <c r="L14" s="10"/>
    </row>
    <row r="15" spans="1:12" ht="24" x14ac:dyDescent="0.15">
      <c r="A15" s="9" t="s">
        <v>1206</v>
      </c>
      <c r="B15" s="14" t="s">
        <v>659</v>
      </c>
      <c r="C15" s="31" t="s">
        <v>660</v>
      </c>
      <c r="D15" s="20" t="s">
        <v>2</v>
      </c>
      <c r="E15" s="7">
        <v>42348</v>
      </c>
      <c r="F15" s="7">
        <v>44569</v>
      </c>
      <c r="G15" s="34"/>
      <c r="H15" s="8">
        <f t="shared" si="0"/>
        <v>44599</v>
      </c>
      <c r="I15" s="11">
        <f t="shared" ca="1" si="1"/>
        <v>16</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60</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189</v>
      </c>
      <c r="J17" s="9" t="str">
        <f t="shared" ca="1" si="2"/>
        <v>NOT DUE</v>
      </c>
      <c r="K17" s="31" t="s">
        <v>712</v>
      </c>
      <c r="L17" s="10" t="s">
        <v>3176</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154</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154</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154</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154</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152</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152</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152</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152</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152</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152</v>
      </c>
      <c r="J27" s="9" t="str">
        <f t="shared" ca="1" si="2"/>
        <v>NOT DUE</v>
      </c>
      <c r="K27" s="31"/>
      <c r="L27" s="10"/>
    </row>
    <row r="28" spans="1:12" ht="24" x14ac:dyDescent="0.15">
      <c r="A28" s="9" t="s">
        <v>1219</v>
      </c>
      <c r="B28" s="14" t="s">
        <v>685</v>
      </c>
      <c r="C28" s="31" t="s">
        <v>686</v>
      </c>
      <c r="D28" s="20" t="s">
        <v>366</v>
      </c>
      <c r="E28" s="7">
        <v>42348</v>
      </c>
      <c r="F28" s="7">
        <v>44509</v>
      </c>
      <c r="G28" s="34"/>
      <c r="H28" s="8">
        <f>DATE(YEAR(F28),MONTH(F28)+3,DAY(F28)-1)</f>
        <v>44600</v>
      </c>
      <c r="I28" s="11">
        <f t="shared" ca="1" si="1"/>
        <v>17</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154</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154</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152</v>
      </c>
      <c r="J31" s="9" t="str">
        <f t="shared" ca="1" si="2"/>
        <v>NOT DUE</v>
      </c>
      <c r="K31" s="31"/>
      <c r="L31" s="10"/>
    </row>
    <row r="32" spans="1:12" ht="24" x14ac:dyDescent="0.15">
      <c r="A32" s="9" t="s">
        <v>1223</v>
      </c>
      <c r="B32" s="14" t="s">
        <v>689</v>
      </c>
      <c r="C32" s="31" t="s">
        <v>691</v>
      </c>
      <c r="D32" s="20" t="s">
        <v>1</v>
      </c>
      <c r="E32" s="7">
        <v>42348</v>
      </c>
      <c r="F32" s="7">
        <v>44422</v>
      </c>
      <c r="G32" s="34"/>
      <c r="H32" s="8">
        <f>DATE(YEAR(F32),MONTH(F32)+6,DAY(F32)-1)</f>
        <v>44605</v>
      </c>
      <c r="I32" s="11">
        <f t="shared" ca="1" si="1"/>
        <v>22</v>
      </c>
      <c r="J32" s="9" t="str">
        <f t="shared" ca="1" si="2"/>
        <v>NOT DUE</v>
      </c>
      <c r="K32" s="31" t="s">
        <v>714</v>
      </c>
      <c r="L32" s="10" t="s">
        <v>3177</v>
      </c>
    </row>
    <row r="33" spans="1:12" ht="30" customHeight="1" x14ac:dyDescent="0.15">
      <c r="A33" s="9" t="s">
        <v>1224</v>
      </c>
      <c r="B33" s="32" t="s">
        <v>692</v>
      </c>
      <c r="C33" s="31" t="s">
        <v>691</v>
      </c>
      <c r="D33" s="20" t="s">
        <v>1</v>
      </c>
      <c r="E33" s="7">
        <v>42348</v>
      </c>
      <c r="F33" s="7">
        <v>44422</v>
      </c>
      <c r="G33" s="34"/>
      <c r="H33" s="8">
        <f>DATE(YEAR(F33),MONTH(F33)+6,DAY(F33)-1)</f>
        <v>44605</v>
      </c>
      <c r="I33" s="11">
        <f t="shared" ca="1" si="1"/>
        <v>22</v>
      </c>
      <c r="J33" s="9" t="str">
        <f t="shared" ca="1" si="2"/>
        <v>NOT DUE</v>
      </c>
      <c r="K33" s="31" t="s">
        <v>714</v>
      </c>
      <c r="L33" s="10" t="s">
        <v>3177</v>
      </c>
    </row>
    <row r="34" spans="1:12" x14ac:dyDescent="0.15">
      <c r="A34" s="9" t="s">
        <v>1225</v>
      </c>
      <c r="B34" s="32" t="s">
        <v>692</v>
      </c>
      <c r="C34" s="31" t="s">
        <v>693</v>
      </c>
      <c r="D34" s="20" t="s">
        <v>2</v>
      </c>
      <c r="E34" s="7">
        <v>42348</v>
      </c>
      <c r="F34" s="7">
        <v>44569</v>
      </c>
      <c r="G34" s="34"/>
      <c r="H34" s="8">
        <f>EDATE(F34-1,1)</f>
        <v>44599</v>
      </c>
      <c r="I34" s="11">
        <f t="shared" ca="1" si="1"/>
        <v>16</v>
      </c>
      <c r="J34" s="9" t="str">
        <f t="shared" ca="1" si="2"/>
        <v>NOT DUE</v>
      </c>
      <c r="K34" s="31"/>
      <c r="L34" s="10"/>
    </row>
    <row r="35" spans="1:12" ht="15" customHeight="1" x14ac:dyDescent="0.15">
      <c r="A35" s="9" t="s">
        <v>1226</v>
      </c>
      <c r="B35" s="32" t="s">
        <v>692</v>
      </c>
      <c r="C35" s="31" t="s">
        <v>694</v>
      </c>
      <c r="D35" s="20" t="s">
        <v>2</v>
      </c>
      <c r="E35" s="7">
        <v>42348</v>
      </c>
      <c r="F35" s="7">
        <v>44569</v>
      </c>
      <c r="G35" s="34"/>
      <c r="H35" s="8">
        <f>EDATE(F35-1,1)</f>
        <v>44599</v>
      </c>
      <c r="I35" s="11">
        <f t="shared" ca="1" si="1"/>
        <v>16</v>
      </c>
      <c r="J35" s="9" t="str">
        <f t="shared" ca="1" si="2"/>
        <v>NOT DUE</v>
      </c>
      <c r="K35" s="31"/>
      <c r="L35" s="10"/>
    </row>
    <row r="36" spans="1:12" x14ac:dyDescent="0.15">
      <c r="A36" s="9" t="s">
        <v>1227</v>
      </c>
      <c r="B36" s="32" t="s">
        <v>692</v>
      </c>
      <c r="C36" s="31" t="s">
        <v>695</v>
      </c>
      <c r="D36" s="20" t="s">
        <v>2</v>
      </c>
      <c r="E36" s="7">
        <v>42348</v>
      </c>
      <c r="F36" s="7">
        <v>44569</v>
      </c>
      <c r="G36" s="34"/>
      <c r="H36" s="8">
        <f>EDATE(F36-1,1)</f>
        <v>44599</v>
      </c>
      <c r="I36" s="11">
        <f t="shared" ca="1" si="1"/>
        <v>16</v>
      </c>
      <c r="J36" s="9" t="str">
        <f t="shared" ca="1" si="2"/>
        <v>NOT DUE</v>
      </c>
      <c r="K36" s="31"/>
      <c r="L36" s="10"/>
    </row>
    <row r="37" spans="1:12" x14ac:dyDescent="0.15">
      <c r="A37" s="9" t="s">
        <v>1228</v>
      </c>
      <c r="B37" s="32" t="s">
        <v>692</v>
      </c>
      <c r="C37" s="31" t="s">
        <v>696</v>
      </c>
      <c r="D37" s="20" t="s">
        <v>2</v>
      </c>
      <c r="E37" s="7">
        <v>42348</v>
      </c>
      <c r="F37" s="7">
        <v>44569</v>
      </c>
      <c r="G37" s="34"/>
      <c r="H37" s="8">
        <f>EDATE(F37-1,1)</f>
        <v>44599</v>
      </c>
      <c r="I37" s="11">
        <f t="shared" ca="1" si="1"/>
        <v>16</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154</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154</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154</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154</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154</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154</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154</v>
      </c>
      <c r="J44" s="9" t="str">
        <f t="shared" ca="1" si="2"/>
        <v>NOT DUE</v>
      </c>
      <c r="K44" s="31"/>
      <c r="L44" s="10"/>
    </row>
    <row r="45" spans="1:12" ht="36" x14ac:dyDescent="0.15">
      <c r="A45" s="9" t="s">
        <v>1236</v>
      </c>
      <c r="B45" s="32" t="s">
        <v>706</v>
      </c>
      <c r="C45" s="31" t="s">
        <v>707</v>
      </c>
      <c r="D45" s="20" t="s">
        <v>2</v>
      </c>
      <c r="E45" s="7">
        <v>42348</v>
      </c>
      <c r="F45" s="7">
        <v>44569</v>
      </c>
      <c r="G45" s="34"/>
      <c r="H45" s="8">
        <f>EDATE(F45-1,1)</f>
        <v>44599</v>
      </c>
      <c r="I45" s="11">
        <f t="shared" ca="1" si="1"/>
        <v>16</v>
      </c>
      <c r="J45" s="9" t="str">
        <f t="shared" ca="1" si="2"/>
        <v>NOT DUE</v>
      </c>
      <c r="K45" s="31"/>
      <c r="L45" s="10"/>
    </row>
    <row r="46" spans="1:12" ht="24" x14ac:dyDescent="0.15">
      <c r="A46" s="9" t="s">
        <v>1237</v>
      </c>
      <c r="B46" s="32" t="s">
        <v>708</v>
      </c>
      <c r="C46" s="31" t="s">
        <v>709</v>
      </c>
      <c r="D46" s="20" t="s">
        <v>2</v>
      </c>
      <c r="E46" s="7">
        <v>42348</v>
      </c>
      <c r="F46" s="7">
        <v>44569</v>
      </c>
      <c r="G46" s="34"/>
      <c r="H46" s="8">
        <f>EDATE(F46-1,1)</f>
        <v>44599</v>
      </c>
      <c r="I46" s="11">
        <f t="shared" ca="1" si="1"/>
        <v>16</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I50" sqref="I5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769</v>
      </c>
      <c r="D3" s="150" t="s">
        <v>9</v>
      </c>
      <c r="E3" s="150"/>
      <c r="F3" s="3" t="s">
        <v>1238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44569</v>
      </c>
      <c r="G8" s="34"/>
      <c r="H8" s="8">
        <f t="shared" ref="H8:H15" si="0">EDATE(F8-1,1)</f>
        <v>44599</v>
      </c>
      <c r="I8" s="11">
        <f t="shared" ref="I8:I46" ca="1" si="1">IF(ISBLANK(H8),"",H8-DATE(YEAR(NOW()),MONTH(NOW()),DAY(NOW())))</f>
        <v>16</v>
      </c>
      <c r="J8" s="9" t="str">
        <f t="shared" ref="J8:J46" ca="1" si="2">IF(I8="","",IF(I8&lt;0,"OVERDUE","NOT DUE"))</f>
        <v>NOT DUE</v>
      </c>
      <c r="K8" s="31"/>
      <c r="L8" s="10"/>
    </row>
    <row r="9" spans="1:12" x14ac:dyDescent="0.15">
      <c r="A9" s="9" t="s">
        <v>1240</v>
      </c>
      <c r="B9" s="14" t="s">
        <v>761</v>
      </c>
      <c r="C9" s="31" t="s">
        <v>762</v>
      </c>
      <c r="D9" s="20" t="s">
        <v>2</v>
      </c>
      <c r="E9" s="7">
        <v>42348</v>
      </c>
      <c r="F9" s="7">
        <v>44569</v>
      </c>
      <c r="G9" s="34"/>
      <c r="H9" s="8">
        <f t="shared" si="0"/>
        <v>44599</v>
      </c>
      <c r="I9" s="11">
        <f t="shared" ca="1" si="1"/>
        <v>16</v>
      </c>
      <c r="J9" s="9" t="str">
        <f t="shared" ca="1" si="2"/>
        <v>NOT DUE</v>
      </c>
      <c r="K9" s="31"/>
      <c r="L9" s="10"/>
    </row>
    <row r="10" spans="1:12" x14ac:dyDescent="0.15">
      <c r="A10" s="9" t="s">
        <v>1241</v>
      </c>
      <c r="B10" s="14" t="s">
        <v>763</v>
      </c>
      <c r="C10" s="31" t="s">
        <v>762</v>
      </c>
      <c r="D10" s="20" t="s">
        <v>2</v>
      </c>
      <c r="E10" s="7">
        <v>42348</v>
      </c>
      <c r="F10" s="7">
        <v>44569</v>
      </c>
      <c r="G10" s="34"/>
      <c r="H10" s="8">
        <f t="shared" si="0"/>
        <v>44599</v>
      </c>
      <c r="I10" s="11">
        <f t="shared" ca="1" si="1"/>
        <v>16</v>
      </c>
      <c r="J10" s="9" t="str">
        <f t="shared" ca="1" si="2"/>
        <v>NOT DUE</v>
      </c>
      <c r="K10" s="31"/>
      <c r="L10" s="10"/>
    </row>
    <row r="11" spans="1:12" x14ac:dyDescent="0.15">
      <c r="A11" s="9" t="s">
        <v>1242</v>
      </c>
      <c r="B11" s="14" t="s">
        <v>710</v>
      </c>
      <c r="C11" s="31" t="s">
        <v>762</v>
      </c>
      <c r="D11" s="20" t="s">
        <v>2</v>
      </c>
      <c r="E11" s="7">
        <v>42348</v>
      </c>
      <c r="F11" s="7">
        <v>44569</v>
      </c>
      <c r="G11" s="34"/>
      <c r="H11" s="8">
        <f t="shared" si="0"/>
        <v>44599</v>
      </c>
      <c r="I11" s="11">
        <f t="shared" ca="1" si="1"/>
        <v>16</v>
      </c>
      <c r="J11" s="9" t="str">
        <f t="shared" ca="1" si="2"/>
        <v>NOT DUE</v>
      </c>
      <c r="K11" s="31"/>
      <c r="L11" s="10"/>
    </row>
    <row r="12" spans="1:12" ht="24" x14ac:dyDescent="0.15">
      <c r="A12" s="9" t="s">
        <v>1243</v>
      </c>
      <c r="B12" s="14" t="s">
        <v>651</v>
      </c>
      <c r="C12" s="31" t="s">
        <v>652</v>
      </c>
      <c r="D12" s="20" t="s">
        <v>2</v>
      </c>
      <c r="E12" s="7">
        <v>42348</v>
      </c>
      <c r="F12" s="7">
        <v>44569</v>
      </c>
      <c r="G12" s="34"/>
      <c r="H12" s="8">
        <f t="shared" si="0"/>
        <v>44599</v>
      </c>
      <c r="I12" s="11">
        <f t="shared" ca="1" si="1"/>
        <v>16</v>
      </c>
      <c r="J12" s="9" t="str">
        <f t="shared" ca="1" si="2"/>
        <v>NOT DUE</v>
      </c>
      <c r="K12" s="31"/>
      <c r="L12" s="10"/>
    </row>
    <row r="13" spans="1:12" ht="22.5" x14ac:dyDescent="0.15">
      <c r="A13" s="9" t="s">
        <v>1244</v>
      </c>
      <c r="B13" s="32" t="s">
        <v>655</v>
      </c>
      <c r="C13" s="31" t="s">
        <v>656</v>
      </c>
      <c r="D13" s="20" t="s">
        <v>2</v>
      </c>
      <c r="E13" s="7">
        <v>42348</v>
      </c>
      <c r="F13" s="7">
        <v>44569</v>
      </c>
      <c r="G13" s="34"/>
      <c r="H13" s="8">
        <f t="shared" si="0"/>
        <v>44599</v>
      </c>
      <c r="I13" s="11">
        <f t="shared" ca="1" si="1"/>
        <v>16</v>
      </c>
      <c r="J13" s="9" t="str">
        <f t="shared" ca="1" si="2"/>
        <v>NOT DUE</v>
      </c>
      <c r="K13" s="31"/>
      <c r="L13" s="10" t="s">
        <v>3129</v>
      </c>
    </row>
    <row r="14" spans="1:12" x14ac:dyDescent="0.15">
      <c r="A14" s="9" t="s">
        <v>1245</v>
      </c>
      <c r="B14" s="14" t="s">
        <v>657</v>
      </c>
      <c r="C14" s="31" t="s">
        <v>658</v>
      </c>
      <c r="D14" s="20" t="s">
        <v>2</v>
      </c>
      <c r="E14" s="7">
        <v>42348</v>
      </c>
      <c r="F14" s="7">
        <v>44569</v>
      </c>
      <c r="G14" s="34"/>
      <c r="H14" s="8">
        <f t="shared" si="0"/>
        <v>44599</v>
      </c>
      <c r="I14" s="11">
        <f t="shared" ca="1" si="1"/>
        <v>16</v>
      </c>
      <c r="J14" s="9" t="str">
        <f t="shared" ca="1" si="2"/>
        <v>NOT DUE</v>
      </c>
      <c r="K14" s="31"/>
      <c r="L14" s="10"/>
    </row>
    <row r="15" spans="1:12" ht="24" x14ac:dyDescent="0.15">
      <c r="A15" s="9" t="s">
        <v>1246</v>
      </c>
      <c r="B15" s="14" t="s">
        <v>659</v>
      </c>
      <c r="C15" s="31" t="s">
        <v>660</v>
      </c>
      <c r="D15" s="20" t="s">
        <v>2</v>
      </c>
      <c r="E15" s="7">
        <v>42348</v>
      </c>
      <c r="F15" s="7">
        <v>44569</v>
      </c>
      <c r="G15" s="34"/>
      <c r="H15" s="8">
        <f t="shared" si="0"/>
        <v>44599</v>
      </c>
      <c r="I15" s="11">
        <f t="shared" ca="1" si="1"/>
        <v>16</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60</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189</v>
      </c>
      <c r="J17" s="9" t="str">
        <f t="shared" ca="1" si="2"/>
        <v>NOT DUE</v>
      </c>
      <c r="K17" s="31" t="s">
        <v>712</v>
      </c>
      <c r="L17" s="10" t="s">
        <v>3177</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154</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154</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154</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154</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152</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152</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152</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152</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152</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152</v>
      </c>
      <c r="J27" s="9" t="str">
        <f t="shared" ca="1" si="2"/>
        <v>NOT DUE</v>
      </c>
      <c r="K27" s="31"/>
      <c r="L27" s="10"/>
    </row>
    <row r="28" spans="1:12" ht="24" x14ac:dyDescent="0.15">
      <c r="A28" s="9" t="s">
        <v>1259</v>
      </c>
      <c r="B28" s="14" t="s">
        <v>685</v>
      </c>
      <c r="C28" s="31" t="s">
        <v>686</v>
      </c>
      <c r="D28" s="20" t="s">
        <v>366</v>
      </c>
      <c r="E28" s="7">
        <v>42348</v>
      </c>
      <c r="F28" s="7">
        <v>44509</v>
      </c>
      <c r="G28" s="34"/>
      <c r="H28" s="8">
        <f>DATE(YEAR(F28),MONTH(F28)+3,DAY(F28)-1)</f>
        <v>44600</v>
      </c>
      <c r="I28" s="11">
        <f t="shared" ca="1" si="1"/>
        <v>17</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155</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155</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152</v>
      </c>
      <c r="J31" s="9" t="str">
        <f t="shared" ca="1" si="2"/>
        <v>NOT DUE</v>
      </c>
      <c r="K31" s="31"/>
      <c r="L31" s="10"/>
    </row>
    <row r="32" spans="1:12" ht="24" x14ac:dyDescent="0.15">
      <c r="A32" s="9" t="s">
        <v>1263</v>
      </c>
      <c r="B32" s="14" t="s">
        <v>689</v>
      </c>
      <c r="C32" s="31" t="s">
        <v>691</v>
      </c>
      <c r="D32" s="20" t="s">
        <v>1</v>
      </c>
      <c r="E32" s="7">
        <v>42348</v>
      </c>
      <c r="F32" s="7">
        <v>44422</v>
      </c>
      <c r="G32" s="34"/>
      <c r="H32" s="8">
        <f>DATE(YEAR(F32),MONTH(F32)+6,DAY(F32)-1)</f>
        <v>44605</v>
      </c>
      <c r="I32" s="11">
        <f t="shared" ca="1" si="1"/>
        <v>22</v>
      </c>
      <c r="J32" s="9" t="str">
        <f t="shared" ca="1" si="2"/>
        <v>NOT DUE</v>
      </c>
      <c r="K32" s="31" t="s">
        <v>714</v>
      </c>
      <c r="L32" s="10" t="s">
        <v>3177</v>
      </c>
    </row>
    <row r="33" spans="1:12" ht="30.75" customHeight="1" x14ac:dyDescent="0.15">
      <c r="A33" s="9" t="s">
        <v>1264</v>
      </c>
      <c r="B33" s="32" t="s">
        <v>692</v>
      </c>
      <c r="C33" s="31" t="s">
        <v>691</v>
      </c>
      <c r="D33" s="20" t="s">
        <v>1</v>
      </c>
      <c r="E33" s="7">
        <v>42348</v>
      </c>
      <c r="F33" s="7">
        <v>44422</v>
      </c>
      <c r="G33" s="34"/>
      <c r="H33" s="8">
        <f>DATE(YEAR(F33),MONTH(F33)+6,DAY(F33)-1)</f>
        <v>44605</v>
      </c>
      <c r="I33" s="11">
        <f t="shared" ca="1" si="1"/>
        <v>22</v>
      </c>
      <c r="J33" s="9" t="str">
        <f t="shared" ca="1" si="2"/>
        <v>NOT DUE</v>
      </c>
      <c r="K33" s="31" t="s">
        <v>714</v>
      </c>
      <c r="L33" s="10" t="s">
        <v>3177</v>
      </c>
    </row>
    <row r="34" spans="1:12" x14ac:dyDescent="0.15">
      <c r="A34" s="9" t="s">
        <v>1265</v>
      </c>
      <c r="B34" s="32" t="s">
        <v>692</v>
      </c>
      <c r="C34" s="31" t="s">
        <v>693</v>
      </c>
      <c r="D34" s="20" t="s">
        <v>2</v>
      </c>
      <c r="E34" s="7">
        <v>42348</v>
      </c>
      <c r="F34" s="7">
        <v>44569</v>
      </c>
      <c r="G34" s="34"/>
      <c r="H34" s="8">
        <f>EDATE(F34-1,1)</f>
        <v>44599</v>
      </c>
      <c r="I34" s="11">
        <f t="shared" ca="1" si="1"/>
        <v>16</v>
      </c>
      <c r="J34" s="9" t="str">
        <f t="shared" ca="1" si="2"/>
        <v>NOT DUE</v>
      </c>
      <c r="K34" s="31"/>
      <c r="L34" s="10"/>
    </row>
    <row r="35" spans="1:12" ht="15" customHeight="1" x14ac:dyDescent="0.15">
      <c r="A35" s="9" t="s">
        <v>1266</v>
      </c>
      <c r="B35" s="32" t="s">
        <v>692</v>
      </c>
      <c r="C35" s="31" t="s">
        <v>694</v>
      </c>
      <c r="D35" s="20" t="s">
        <v>2</v>
      </c>
      <c r="E35" s="7">
        <v>42348</v>
      </c>
      <c r="F35" s="7">
        <v>44569</v>
      </c>
      <c r="G35" s="34"/>
      <c r="H35" s="8">
        <f>EDATE(F35-1,1)</f>
        <v>44599</v>
      </c>
      <c r="I35" s="11">
        <f t="shared" ca="1" si="1"/>
        <v>16</v>
      </c>
      <c r="J35" s="9" t="str">
        <f t="shared" ca="1" si="2"/>
        <v>NOT DUE</v>
      </c>
      <c r="K35" s="31"/>
      <c r="L35" s="10"/>
    </row>
    <row r="36" spans="1:12" x14ac:dyDescent="0.15">
      <c r="A36" s="9" t="s">
        <v>1267</v>
      </c>
      <c r="B36" s="32" t="s">
        <v>692</v>
      </c>
      <c r="C36" s="31" t="s">
        <v>695</v>
      </c>
      <c r="D36" s="20" t="s">
        <v>2</v>
      </c>
      <c r="E36" s="7">
        <v>42348</v>
      </c>
      <c r="F36" s="7">
        <v>44569</v>
      </c>
      <c r="G36" s="34"/>
      <c r="H36" s="8">
        <f>EDATE(F36-1,1)</f>
        <v>44599</v>
      </c>
      <c r="I36" s="11">
        <f t="shared" ca="1" si="1"/>
        <v>16</v>
      </c>
      <c r="J36" s="9" t="str">
        <f t="shared" ca="1" si="2"/>
        <v>NOT DUE</v>
      </c>
      <c r="K36" s="31"/>
      <c r="L36" s="10"/>
    </row>
    <row r="37" spans="1:12" x14ac:dyDescent="0.15">
      <c r="A37" s="9" t="s">
        <v>1268</v>
      </c>
      <c r="B37" s="32" t="s">
        <v>692</v>
      </c>
      <c r="C37" s="31" t="s">
        <v>696</v>
      </c>
      <c r="D37" s="20" t="s">
        <v>2</v>
      </c>
      <c r="E37" s="7">
        <v>42348</v>
      </c>
      <c r="F37" s="7">
        <v>44569</v>
      </c>
      <c r="G37" s="34"/>
      <c r="H37" s="8">
        <f>EDATE(F37-1,1)</f>
        <v>44599</v>
      </c>
      <c r="I37" s="11">
        <f t="shared" ca="1" si="1"/>
        <v>16</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154</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154</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154</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154</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154</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154</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154</v>
      </c>
      <c r="J44" s="9" t="str">
        <f t="shared" ca="1" si="2"/>
        <v>NOT DUE</v>
      </c>
      <c r="K44" s="31"/>
      <c r="L44" s="10"/>
    </row>
    <row r="45" spans="1:12" ht="36" x14ac:dyDescent="0.15">
      <c r="A45" s="9" t="s">
        <v>1276</v>
      </c>
      <c r="B45" s="32" t="s">
        <v>706</v>
      </c>
      <c r="C45" s="31" t="s">
        <v>707</v>
      </c>
      <c r="D45" s="20" t="s">
        <v>2</v>
      </c>
      <c r="E45" s="7">
        <v>42348</v>
      </c>
      <c r="F45" s="7">
        <v>44569</v>
      </c>
      <c r="G45" s="34"/>
      <c r="H45" s="8">
        <f>EDATE(F45-1,1)</f>
        <v>44599</v>
      </c>
      <c r="I45" s="11">
        <f t="shared" ca="1" si="1"/>
        <v>16</v>
      </c>
      <c r="J45" s="9" t="str">
        <f t="shared" ca="1" si="2"/>
        <v>NOT DUE</v>
      </c>
      <c r="K45" s="31"/>
      <c r="L45" s="10"/>
    </row>
    <row r="46" spans="1:12" ht="24" x14ac:dyDescent="0.15">
      <c r="A46" s="9" t="s">
        <v>1277</v>
      </c>
      <c r="B46" s="32" t="s">
        <v>708</v>
      </c>
      <c r="C46" s="31" t="s">
        <v>709</v>
      </c>
      <c r="D46" s="20" t="s">
        <v>2</v>
      </c>
      <c r="E46" s="7">
        <v>42348</v>
      </c>
      <c r="F46" s="7">
        <v>44569</v>
      </c>
      <c r="G46" s="34"/>
      <c r="H46" s="8">
        <f>EDATE(F46-1,1)</f>
        <v>44599</v>
      </c>
      <c r="I46" s="11">
        <f t="shared" ca="1" si="1"/>
        <v>16</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7" zoomScaleNormal="100" workbookViewId="0">
      <selection activeCell="I54" sqref="I5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770</v>
      </c>
      <c r="D3" s="150" t="s">
        <v>9</v>
      </c>
      <c r="E3" s="150"/>
      <c r="F3" s="3" t="s">
        <v>1278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44569</v>
      </c>
      <c r="G8" s="34"/>
      <c r="H8" s="8">
        <f t="shared" ref="H8:H15" si="0">EDATE(F8-1,1)</f>
        <v>44599</v>
      </c>
      <c r="I8" s="11">
        <f t="shared" ref="I8:I46" ca="1" si="1">IF(ISBLANK(H8),"",H8-DATE(YEAR(NOW()),MONTH(NOW()),DAY(NOW())))</f>
        <v>16</v>
      </c>
      <c r="J8" s="9" t="str">
        <f t="shared" ref="J8:J46" ca="1" si="2">IF(I8="","",IF(I8&lt;0,"OVERDUE","NOT DUE"))</f>
        <v>NOT DUE</v>
      </c>
      <c r="K8" s="31"/>
      <c r="L8" s="10"/>
    </row>
    <row r="9" spans="1:12" x14ac:dyDescent="0.15">
      <c r="A9" s="9" t="s">
        <v>1360</v>
      </c>
      <c r="B9" s="14" t="s">
        <v>761</v>
      </c>
      <c r="C9" s="31" t="s">
        <v>762</v>
      </c>
      <c r="D9" s="20" t="s">
        <v>2</v>
      </c>
      <c r="E9" s="7">
        <v>42348</v>
      </c>
      <c r="F9" s="7">
        <v>44569</v>
      </c>
      <c r="G9" s="34"/>
      <c r="H9" s="8">
        <f t="shared" si="0"/>
        <v>44599</v>
      </c>
      <c r="I9" s="11">
        <f t="shared" ca="1" si="1"/>
        <v>16</v>
      </c>
      <c r="J9" s="9" t="str">
        <f t="shared" ca="1" si="2"/>
        <v>NOT DUE</v>
      </c>
      <c r="K9" s="31"/>
      <c r="L9" s="10"/>
    </row>
    <row r="10" spans="1:12" x14ac:dyDescent="0.15">
      <c r="A10" s="9" t="s">
        <v>1361</v>
      </c>
      <c r="B10" s="14" t="s">
        <v>763</v>
      </c>
      <c r="C10" s="31" t="s">
        <v>762</v>
      </c>
      <c r="D10" s="20" t="s">
        <v>2</v>
      </c>
      <c r="E10" s="7">
        <v>42348</v>
      </c>
      <c r="F10" s="7">
        <v>44569</v>
      </c>
      <c r="G10" s="34"/>
      <c r="H10" s="8">
        <f t="shared" si="0"/>
        <v>44599</v>
      </c>
      <c r="I10" s="11">
        <f t="shared" ca="1" si="1"/>
        <v>16</v>
      </c>
      <c r="J10" s="9" t="str">
        <f t="shared" ca="1" si="2"/>
        <v>NOT DUE</v>
      </c>
      <c r="K10" s="31"/>
      <c r="L10" s="10"/>
    </row>
    <row r="11" spans="1:12" x14ac:dyDescent="0.15">
      <c r="A11" s="9" t="s">
        <v>1362</v>
      </c>
      <c r="B11" s="14" t="s">
        <v>710</v>
      </c>
      <c r="C11" s="31" t="s">
        <v>762</v>
      </c>
      <c r="D11" s="20" t="s">
        <v>2</v>
      </c>
      <c r="E11" s="7">
        <v>42348</v>
      </c>
      <c r="F11" s="7">
        <v>44569</v>
      </c>
      <c r="G11" s="34"/>
      <c r="H11" s="8">
        <f t="shared" si="0"/>
        <v>44599</v>
      </c>
      <c r="I11" s="11">
        <f t="shared" ca="1" si="1"/>
        <v>16</v>
      </c>
      <c r="J11" s="9" t="str">
        <f t="shared" ca="1" si="2"/>
        <v>NOT DUE</v>
      </c>
      <c r="K11" s="31"/>
      <c r="L11" s="10"/>
    </row>
    <row r="12" spans="1:12" ht="24" x14ac:dyDescent="0.15">
      <c r="A12" s="9" t="s">
        <v>1363</v>
      </c>
      <c r="B12" s="14" t="s">
        <v>651</v>
      </c>
      <c r="C12" s="31" t="s">
        <v>652</v>
      </c>
      <c r="D12" s="20" t="s">
        <v>2</v>
      </c>
      <c r="E12" s="7">
        <v>42348</v>
      </c>
      <c r="F12" s="7">
        <v>44569</v>
      </c>
      <c r="G12" s="34"/>
      <c r="H12" s="8">
        <f t="shared" si="0"/>
        <v>44599</v>
      </c>
      <c r="I12" s="11">
        <f t="shared" ca="1" si="1"/>
        <v>16</v>
      </c>
      <c r="J12" s="9" t="str">
        <f t="shared" ca="1" si="2"/>
        <v>NOT DUE</v>
      </c>
      <c r="K12" s="31"/>
      <c r="L12" s="10"/>
    </row>
    <row r="13" spans="1:12" ht="22.5" x14ac:dyDescent="0.15">
      <c r="A13" s="9" t="s">
        <v>1364</v>
      </c>
      <c r="B13" s="32" t="s">
        <v>655</v>
      </c>
      <c r="C13" s="31" t="s">
        <v>656</v>
      </c>
      <c r="D13" s="20" t="s">
        <v>2</v>
      </c>
      <c r="E13" s="7">
        <v>42348</v>
      </c>
      <c r="F13" s="7">
        <v>44569</v>
      </c>
      <c r="G13" s="34"/>
      <c r="H13" s="8">
        <f t="shared" si="0"/>
        <v>44599</v>
      </c>
      <c r="I13" s="11">
        <f t="shared" ca="1" si="1"/>
        <v>16</v>
      </c>
      <c r="J13" s="9" t="str">
        <f t="shared" ca="1" si="2"/>
        <v>NOT DUE</v>
      </c>
      <c r="K13" s="31"/>
      <c r="L13" s="10" t="s">
        <v>3129</v>
      </c>
    </row>
    <row r="14" spans="1:12" x14ac:dyDescent="0.15">
      <c r="A14" s="9" t="s">
        <v>1365</v>
      </c>
      <c r="B14" s="14" t="s">
        <v>657</v>
      </c>
      <c r="C14" s="31" t="s">
        <v>658</v>
      </c>
      <c r="D14" s="20" t="s">
        <v>2</v>
      </c>
      <c r="E14" s="7">
        <v>42348</v>
      </c>
      <c r="F14" s="7">
        <v>44569</v>
      </c>
      <c r="G14" s="34"/>
      <c r="H14" s="8">
        <f t="shared" si="0"/>
        <v>44599</v>
      </c>
      <c r="I14" s="11">
        <f t="shared" ca="1" si="1"/>
        <v>16</v>
      </c>
      <c r="J14" s="9" t="str">
        <f t="shared" ca="1" si="2"/>
        <v>NOT DUE</v>
      </c>
      <c r="K14" s="31"/>
      <c r="L14" s="10"/>
    </row>
    <row r="15" spans="1:12" ht="24" x14ac:dyDescent="0.15">
      <c r="A15" s="9" t="s">
        <v>1366</v>
      </c>
      <c r="B15" s="14" t="s">
        <v>659</v>
      </c>
      <c r="C15" s="31" t="s">
        <v>660</v>
      </c>
      <c r="D15" s="20" t="s">
        <v>2</v>
      </c>
      <c r="E15" s="7">
        <v>42348</v>
      </c>
      <c r="F15" s="7">
        <v>44569</v>
      </c>
      <c r="G15" s="34"/>
      <c r="H15" s="8">
        <f t="shared" si="0"/>
        <v>44599</v>
      </c>
      <c r="I15" s="11">
        <f t="shared" ca="1" si="1"/>
        <v>16</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60</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189</v>
      </c>
      <c r="J17" s="9" t="str">
        <f t="shared" ca="1" si="2"/>
        <v>NOT DUE</v>
      </c>
      <c r="K17" s="31" t="s">
        <v>712</v>
      </c>
      <c r="L17" s="10" t="s">
        <v>3177</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154</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154</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154</v>
      </c>
      <c r="J20" s="9" t="str">
        <f t="shared" ca="1" si="2"/>
        <v>NOT DUE</v>
      </c>
      <c r="K20" s="31"/>
      <c r="L20" s="10"/>
    </row>
    <row r="21" spans="1:12" x14ac:dyDescent="0.15">
      <c r="A21" s="9" t="s">
        <v>1372</v>
      </c>
      <c r="B21" s="14" t="s">
        <v>675</v>
      </c>
      <c r="C21" s="31" t="s">
        <v>676</v>
      </c>
      <c r="D21" s="20" t="s">
        <v>89</v>
      </c>
      <c r="E21" s="7">
        <v>42348</v>
      </c>
      <c r="F21" s="7">
        <v>44247</v>
      </c>
      <c r="G21" s="34"/>
      <c r="H21" s="8">
        <f>DATE(YEAR(F21)+1,MONTH(F21),DAY(F21)-1)</f>
        <v>44611</v>
      </c>
      <c r="I21" s="11">
        <f t="shared" ca="1" si="1"/>
        <v>28</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152</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152</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152</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152</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152</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152</v>
      </c>
      <c r="J27" s="9" t="str">
        <f t="shared" ca="1" si="2"/>
        <v>NOT DUE</v>
      </c>
      <c r="K27" s="31"/>
      <c r="L27" s="10"/>
    </row>
    <row r="28" spans="1:12" ht="24" x14ac:dyDescent="0.15">
      <c r="A28" s="9" t="s">
        <v>1379</v>
      </c>
      <c r="B28" s="14" t="s">
        <v>685</v>
      </c>
      <c r="C28" s="31" t="s">
        <v>686</v>
      </c>
      <c r="D28" s="20" t="s">
        <v>366</v>
      </c>
      <c r="E28" s="7">
        <v>42348</v>
      </c>
      <c r="F28" s="7">
        <v>44509</v>
      </c>
      <c r="G28" s="34"/>
      <c r="H28" s="8">
        <f>DATE(YEAR(F28),MONTH(F28)+3,DAY(F28)-1)</f>
        <v>44600</v>
      </c>
      <c r="I28" s="11">
        <f t="shared" ca="1" si="1"/>
        <v>17</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154</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154</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152</v>
      </c>
      <c r="J31" s="9" t="str">
        <f t="shared" ca="1" si="2"/>
        <v>NOT DUE</v>
      </c>
      <c r="K31" s="31"/>
      <c r="L31" s="10"/>
    </row>
    <row r="32" spans="1:12" ht="24" x14ac:dyDescent="0.15">
      <c r="A32" s="9" t="s">
        <v>1383</v>
      </c>
      <c r="B32" s="14" t="s">
        <v>689</v>
      </c>
      <c r="C32" s="31" t="s">
        <v>691</v>
      </c>
      <c r="D32" s="20" t="s">
        <v>1</v>
      </c>
      <c r="E32" s="7">
        <v>42348</v>
      </c>
      <c r="F32" s="7">
        <v>44422</v>
      </c>
      <c r="G32" s="34"/>
      <c r="H32" s="8">
        <f>DATE(YEAR(F32),MONTH(F32)+6,DAY(F32)-1)</f>
        <v>44605</v>
      </c>
      <c r="I32" s="11">
        <f t="shared" ca="1" si="1"/>
        <v>22</v>
      </c>
      <c r="J32" s="9" t="str">
        <f t="shared" ca="1" si="2"/>
        <v>NOT DUE</v>
      </c>
      <c r="K32" s="31" t="s">
        <v>714</v>
      </c>
      <c r="L32" s="10" t="s">
        <v>3177</v>
      </c>
    </row>
    <row r="33" spans="1:12" ht="33.75" customHeight="1" x14ac:dyDescent="0.15">
      <c r="A33" s="9" t="s">
        <v>1384</v>
      </c>
      <c r="B33" s="32" t="s">
        <v>692</v>
      </c>
      <c r="C33" s="31" t="s">
        <v>691</v>
      </c>
      <c r="D33" s="20" t="s">
        <v>1</v>
      </c>
      <c r="E33" s="7">
        <v>42348</v>
      </c>
      <c r="F33" s="7">
        <v>44422</v>
      </c>
      <c r="G33" s="34"/>
      <c r="H33" s="8">
        <f>DATE(YEAR(F33),MONTH(F33)+6,DAY(F33)-1)</f>
        <v>44605</v>
      </c>
      <c r="I33" s="11">
        <f t="shared" ca="1" si="1"/>
        <v>22</v>
      </c>
      <c r="J33" s="9" t="str">
        <f t="shared" ca="1" si="2"/>
        <v>NOT DUE</v>
      </c>
      <c r="K33" s="31" t="s">
        <v>714</v>
      </c>
      <c r="L33" s="10" t="s">
        <v>3177</v>
      </c>
    </row>
    <row r="34" spans="1:12" x14ac:dyDescent="0.15">
      <c r="A34" s="9" t="s">
        <v>1385</v>
      </c>
      <c r="B34" s="32" t="s">
        <v>692</v>
      </c>
      <c r="C34" s="31" t="s">
        <v>693</v>
      </c>
      <c r="D34" s="20" t="s">
        <v>2</v>
      </c>
      <c r="E34" s="7">
        <v>42348</v>
      </c>
      <c r="F34" s="7">
        <v>44569</v>
      </c>
      <c r="G34" s="34"/>
      <c r="H34" s="8">
        <f>EDATE(F34-1,1)</f>
        <v>44599</v>
      </c>
      <c r="I34" s="11">
        <f t="shared" ca="1" si="1"/>
        <v>16</v>
      </c>
      <c r="J34" s="9" t="str">
        <f t="shared" ca="1" si="2"/>
        <v>NOT DUE</v>
      </c>
      <c r="K34" s="31"/>
      <c r="L34" s="10"/>
    </row>
    <row r="35" spans="1:12" ht="15" customHeight="1" x14ac:dyDescent="0.15">
      <c r="A35" s="9" t="s">
        <v>1386</v>
      </c>
      <c r="B35" s="32" t="s">
        <v>692</v>
      </c>
      <c r="C35" s="31" t="s">
        <v>694</v>
      </c>
      <c r="D35" s="20" t="s">
        <v>2</v>
      </c>
      <c r="E35" s="7">
        <v>42348</v>
      </c>
      <c r="F35" s="7">
        <v>44569</v>
      </c>
      <c r="G35" s="34"/>
      <c r="H35" s="8">
        <f>EDATE(F35-1,1)</f>
        <v>44599</v>
      </c>
      <c r="I35" s="11">
        <f t="shared" ca="1" si="1"/>
        <v>16</v>
      </c>
      <c r="J35" s="9" t="str">
        <f t="shared" ca="1" si="2"/>
        <v>NOT DUE</v>
      </c>
      <c r="K35" s="31"/>
      <c r="L35" s="10"/>
    </row>
    <row r="36" spans="1:12" x14ac:dyDescent="0.15">
      <c r="A36" s="9" t="s">
        <v>1387</v>
      </c>
      <c r="B36" s="32" t="s">
        <v>692</v>
      </c>
      <c r="C36" s="31" t="s">
        <v>695</v>
      </c>
      <c r="D36" s="20" t="s">
        <v>2</v>
      </c>
      <c r="E36" s="7">
        <v>42348</v>
      </c>
      <c r="F36" s="7">
        <v>44569</v>
      </c>
      <c r="G36" s="34"/>
      <c r="H36" s="8">
        <f>EDATE(F36-1,1)</f>
        <v>44599</v>
      </c>
      <c r="I36" s="11">
        <f t="shared" ca="1" si="1"/>
        <v>16</v>
      </c>
      <c r="J36" s="9" t="str">
        <f t="shared" ca="1" si="2"/>
        <v>NOT DUE</v>
      </c>
      <c r="K36" s="31"/>
      <c r="L36" s="10"/>
    </row>
    <row r="37" spans="1:12" x14ac:dyDescent="0.15">
      <c r="A37" s="9" t="s">
        <v>1388</v>
      </c>
      <c r="B37" s="32" t="s">
        <v>692</v>
      </c>
      <c r="C37" s="31" t="s">
        <v>696</v>
      </c>
      <c r="D37" s="20" t="s">
        <v>2</v>
      </c>
      <c r="E37" s="7">
        <v>42348</v>
      </c>
      <c r="F37" s="7">
        <v>44569</v>
      </c>
      <c r="G37" s="34"/>
      <c r="H37" s="8">
        <f>EDATE(F37-1,1)</f>
        <v>44599</v>
      </c>
      <c r="I37" s="11">
        <f t="shared" ca="1" si="1"/>
        <v>16</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154</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154</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154</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154</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154</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154</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154</v>
      </c>
      <c r="J44" s="9" t="str">
        <f t="shared" ca="1" si="2"/>
        <v>NOT DUE</v>
      </c>
      <c r="K44" s="31"/>
      <c r="L44" s="10"/>
    </row>
    <row r="45" spans="1:12" ht="36" x14ac:dyDescent="0.15">
      <c r="A45" s="9" t="s">
        <v>1396</v>
      </c>
      <c r="B45" s="32" t="s">
        <v>706</v>
      </c>
      <c r="C45" s="31" t="s">
        <v>707</v>
      </c>
      <c r="D45" s="20" t="s">
        <v>2</v>
      </c>
      <c r="E45" s="7">
        <v>42348</v>
      </c>
      <c r="F45" s="7">
        <v>44569</v>
      </c>
      <c r="G45" s="34"/>
      <c r="H45" s="8">
        <f>EDATE(F45-1,1)</f>
        <v>44599</v>
      </c>
      <c r="I45" s="11">
        <f t="shared" ca="1" si="1"/>
        <v>16</v>
      </c>
      <c r="J45" s="9" t="str">
        <f t="shared" ca="1" si="2"/>
        <v>NOT DUE</v>
      </c>
      <c r="K45" s="31"/>
      <c r="L45" s="10"/>
    </row>
    <row r="46" spans="1:12" ht="24" x14ac:dyDescent="0.15">
      <c r="A46" s="9" t="s">
        <v>1397</v>
      </c>
      <c r="B46" s="32" t="s">
        <v>708</v>
      </c>
      <c r="C46" s="31" t="s">
        <v>709</v>
      </c>
      <c r="D46" s="20" t="s">
        <v>2</v>
      </c>
      <c r="E46" s="7">
        <v>42348</v>
      </c>
      <c r="F46" s="7">
        <v>44569</v>
      </c>
      <c r="G46" s="34"/>
      <c r="H46" s="8">
        <f>EDATE(F46-1,1)</f>
        <v>44599</v>
      </c>
      <c r="I46" s="11">
        <f t="shared" ca="1" si="1"/>
        <v>16</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3107</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v>
      </c>
      <c r="D3" s="150" t="s">
        <v>9</v>
      </c>
      <c r="E3" s="150"/>
      <c r="F3" s="3" t="s">
        <v>26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44526</v>
      </c>
      <c r="G8" s="34"/>
      <c r="H8" s="8">
        <f>DATE(YEAR(F8),MONTH(F8)+6,DAY(F8)-1)</f>
        <v>44706</v>
      </c>
      <c r="I8" s="11">
        <f t="shared" ref="I8" ca="1" si="0">IF(ISBLANK(H8),"",H8-DATE(YEAR(NOW()),MONTH(NOW()),DAY(NOW())))</f>
        <v>123</v>
      </c>
      <c r="J8" s="9" t="str">
        <f t="shared" ref="J8" ca="1" si="1">IF(I8="","",IF(I8&lt;0,"OVERDUE","NOT DUE"))</f>
        <v>NOT DUE</v>
      </c>
      <c r="K8" s="14"/>
      <c r="L8" s="10" t="s">
        <v>3202</v>
      </c>
    </row>
    <row r="9" spans="1:12" x14ac:dyDescent="0.15">
      <c r="F9" t="s">
        <v>3056</v>
      </c>
    </row>
    <row r="15" spans="1:12" x14ac:dyDescent="0.15">
      <c r="B15" s="71" t="s">
        <v>1418</v>
      </c>
      <c r="C15" s="67"/>
      <c r="D15" s="27" t="s">
        <v>1419</v>
      </c>
      <c r="F15" s="71" t="s">
        <v>1420</v>
      </c>
      <c r="G15" s="148"/>
      <c r="H15" s="148"/>
    </row>
    <row r="16" spans="1:12" x14ac:dyDescent="0.15">
      <c r="C16" s="19" t="str">
        <f>'Main Menu'!C124</f>
        <v>C/O Arn C. Montiague</v>
      </c>
      <c r="E16" s="69"/>
      <c r="F16" s="69"/>
      <c r="G16" s="151" t="str">
        <f>'Main Menu'!C123</f>
        <v>Capt. Wendell B. Judaya</v>
      </c>
      <c r="H16" s="151"/>
      <c r="I16" s="151"/>
    </row>
    <row r="17" spans="3:3" x14ac:dyDescent="0.15">
      <c r="C17" s="19"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I52" sqref="I5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771</v>
      </c>
      <c r="D3" s="150" t="s">
        <v>9</v>
      </c>
      <c r="E3" s="150"/>
      <c r="F3" s="3" t="s">
        <v>1279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44569</v>
      </c>
      <c r="G8" s="34"/>
      <c r="H8" s="8">
        <f t="shared" ref="H8:H15" si="0">EDATE(F8-1,1)</f>
        <v>44599</v>
      </c>
      <c r="I8" s="11">
        <f t="shared" ref="I8:I46" ca="1" si="1">IF(ISBLANK(H8),"",H8-DATE(YEAR(NOW()),MONTH(NOW()),DAY(NOW())))</f>
        <v>16</v>
      </c>
      <c r="J8" s="9" t="str">
        <f t="shared" ref="J8:J46" ca="1" si="2">IF(I8="","",IF(I8&lt;0,"OVERDUE","NOT DUE"))</f>
        <v>NOT DUE</v>
      </c>
      <c r="K8" s="31"/>
      <c r="L8" s="10"/>
    </row>
    <row r="9" spans="1:12" x14ac:dyDescent="0.15">
      <c r="A9" s="9" t="s">
        <v>1281</v>
      </c>
      <c r="B9" s="14" t="s">
        <v>761</v>
      </c>
      <c r="C9" s="31" t="s">
        <v>762</v>
      </c>
      <c r="D9" s="20" t="s">
        <v>2</v>
      </c>
      <c r="E9" s="7">
        <v>42348</v>
      </c>
      <c r="F9" s="7">
        <v>44569</v>
      </c>
      <c r="G9" s="34"/>
      <c r="H9" s="8">
        <f t="shared" si="0"/>
        <v>44599</v>
      </c>
      <c r="I9" s="11">
        <f t="shared" ca="1" si="1"/>
        <v>16</v>
      </c>
      <c r="J9" s="9" t="str">
        <f t="shared" ca="1" si="2"/>
        <v>NOT DUE</v>
      </c>
      <c r="K9" s="31"/>
      <c r="L9" s="10"/>
    </row>
    <row r="10" spans="1:12" x14ac:dyDescent="0.15">
      <c r="A10" s="9" t="s">
        <v>1282</v>
      </c>
      <c r="B10" s="14" t="s">
        <v>763</v>
      </c>
      <c r="C10" s="31" t="s">
        <v>762</v>
      </c>
      <c r="D10" s="20" t="s">
        <v>2</v>
      </c>
      <c r="E10" s="7">
        <v>42348</v>
      </c>
      <c r="F10" s="7">
        <v>44569</v>
      </c>
      <c r="G10" s="34"/>
      <c r="H10" s="8">
        <f t="shared" si="0"/>
        <v>44599</v>
      </c>
      <c r="I10" s="11">
        <f t="shared" ca="1" si="1"/>
        <v>16</v>
      </c>
      <c r="J10" s="9" t="str">
        <f t="shared" ca="1" si="2"/>
        <v>NOT DUE</v>
      </c>
      <c r="K10" s="31"/>
      <c r="L10" s="10"/>
    </row>
    <row r="11" spans="1:12" x14ac:dyDescent="0.15">
      <c r="A11" s="9" t="s">
        <v>1283</v>
      </c>
      <c r="B11" s="14" t="s">
        <v>710</v>
      </c>
      <c r="C11" s="31" t="s">
        <v>762</v>
      </c>
      <c r="D11" s="20" t="s">
        <v>2</v>
      </c>
      <c r="E11" s="7">
        <v>42348</v>
      </c>
      <c r="F11" s="7">
        <v>44569</v>
      </c>
      <c r="G11" s="34"/>
      <c r="H11" s="8">
        <f t="shared" si="0"/>
        <v>44599</v>
      </c>
      <c r="I11" s="11">
        <f t="shared" ca="1" si="1"/>
        <v>16</v>
      </c>
      <c r="J11" s="9" t="str">
        <f t="shared" ca="1" si="2"/>
        <v>NOT DUE</v>
      </c>
      <c r="K11" s="31"/>
      <c r="L11" s="10"/>
    </row>
    <row r="12" spans="1:12" ht="24" x14ac:dyDescent="0.15">
      <c r="A12" s="9" t="s">
        <v>1284</v>
      </c>
      <c r="B12" s="14" t="s">
        <v>651</v>
      </c>
      <c r="C12" s="31" t="s">
        <v>652</v>
      </c>
      <c r="D12" s="20" t="s">
        <v>2</v>
      </c>
      <c r="E12" s="7">
        <v>42348</v>
      </c>
      <c r="F12" s="7">
        <v>44569</v>
      </c>
      <c r="G12" s="34"/>
      <c r="H12" s="8">
        <f t="shared" si="0"/>
        <v>44599</v>
      </c>
      <c r="I12" s="11">
        <f t="shared" ca="1" si="1"/>
        <v>16</v>
      </c>
      <c r="J12" s="9" t="str">
        <f t="shared" ca="1" si="2"/>
        <v>NOT DUE</v>
      </c>
      <c r="K12" s="31"/>
      <c r="L12" s="10"/>
    </row>
    <row r="13" spans="1:12" ht="22.5" x14ac:dyDescent="0.15">
      <c r="A13" s="9" t="s">
        <v>1285</v>
      </c>
      <c r="B13" s="32" t="s">
        <v>655</v>
      </c>
      <c r="C13" s="31" t="s">
        <v>656</v>
      </c>
      <c r="D13" s="20" t="s">
        <v>2</v>
      </c>
      <c r="E13" s="7">
        <v>42348</v>
      </c>
      <c r="F13" s="7">
        <v>44569</v>
      </c>
      <c r="G13" s="34"/>
      <c r="H13" s="8">
        <f t="shared" si="0"/>
        <v>44599</v>
      </c>
      <c r="I13" s="11">
        <f t="shared" ca="1" si="1"/>
        <v>16</v>
      </c>
      <c r="J13" s="9" t="str">
        <f t="shared" ca="1" si="2"/>
        <v>NOT DUE</v>
      </c>
      <c r="K13" s="31"/>
      <c r="L13" s="10" t="s">
        <v>3129</v>
      </c>
    </row>
    <row r="14" spans="1:12" x14ac:dyDescent="0.15">
      <c r="A14" s="9" t="s">
        <v>1286</v>
      </c>
      <c r="B14" s="14" t="s">
        <v>657</v>
      </c>
      <c r="C14" s="31" t="s">
        <v>658</v>
      </c>
      <c r="D14" s="20" t="s">
        <v>2</v>
      </c>
      <c r="E14" s="7">
        <v>42348</v>
      </c>
      <c r="F14" s="7">
        <v>44569</v>
      </c>
      <c r="G14" s="34"/>
      <c r="H14" s="8">
        <f t="shared" si="0"/>
        <v>44599</v>
      </c>
      <c r="I14" s="11">
        <f t="shared" ca="1" si="1"/>
        <v>16</v>
      </c>
      <c r="J14" s="9" t="str">
        <f t="shared" ca="1" si="2"/>
        <v>NOT DUE</v>
      </c>
      <c r="K14" s="31"/>
      <c r="L14" s="10"/>
    </row>
    <row r="15" spans="1:12" ht="24" x14ac:dyDescent="0.15">
      <c r="A15" s="9" t="s">
        <v>1287</v>
      </c>
      <c r="B15" s="14" t="s">
        <v>659</v>
      </c>
      <c r="C15" s="31" t="s">
        <v>660</v>
      </c>
      <c r="D15" s="20" t="s">
        <v>2</v>
      </c>
      <c r="E15" s="7">
        <v>42348</v>
      </c>
      <c r="F15" s="7">
        <v>44569</v>
      </c>
      <c r="G15" s="34"/>
      <c r="H15" s="8">
        <f t="shared" si="0"/>
        <v>44599</v>
      </c>
      <c r="I15" s="11">
        <f t="shared" ca="1" si="1"/>
        <v>16</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60</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189</v>
      </c>
      <c r="J17" s="9" t="str">
        <f t="shared" ca="1" si="2"/>
        <v>NOT DUE</v>
      </c>
      <c r="K17" s="31" t="s">
        <v>712</v>
      </c>
      <c r="L17" s="10" t="s">
        <v>3177</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154</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154</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154</v>
      </c>
      <c r="J20" s="9" t="str">
        <f t="shared" ca="1" si="2"/>
        <v>NOT DUE</v>
      </c>
      <c r="K20" s="31"/>
      <c r="L20" s="10"/>
    </row>
    <row r="21" spans="1:12" x14ac:dyDescent="0.15">
      <c r="A21" s="9" t="s">
        <v>1293</v>
      </c>
      <c r="B21" s="14" t="s">
        <v>675</v>
      </c>
      <c r="C21" s="31" t="s">
        <v>676</v>
      </c>
      <c r="D21" s="20" t="s">
        <v>89</v>
      </c>
      <c r="E21" s="7">
        <v>42348</v>
      </c>
      <c r="F21" s="7">
        <v>44247</v>
      </c>
      <c r="G21" s="34"/>
      <c r="H21" s="8">
        <f>DATE(YEAR(F21)+1,MONTH(F21),DAY(F21)-1)</f>
        <v>44611</v>
      </c>
      <c r="I21" s="11">
        <f t="shared" ca="1" si="1"/>
        <v>28</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152</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152</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152</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152</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152</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152</v>
      </c>
      <c r="J27" s="9" t="str">
        <f t="shared" ca="1" si="2"/>
        <v>NOT DUE</v>
      </c>
      <c r="K27" s="31"/>
      <c r="L27" s="10"/>
    </row>
    <row r="28" spans="1:12" ht="24" x14ac:dyDescent="0.15">
      <c r="A28" s="9" t="s">
        <v>1300</v>
      </c>
      <c r="B28" s="14" t="s">
        <v>685</v>
      </c>
      <c r="C28" s="31" t="s">
        <v>686</v>
      </c>
      <c r="D28" s="20" t="s">
        <v>366</v>
      </c>
      <c r="E28" s="7">
        <v>42348</v>
      </c>
      <c r="F28" s="7">
        <v>44509</v>
      </c>
      <c r="G28" s="34"/>
      <c r="H28" s="8">
        <f>DATE(YEAR(F28),MONTH(F28)+3,DAY(F28)-1)</f>
        <v>44600</v>
      </c>
      <c r="I28" s="11">
        <f t="shared" ca="1" si="1"/>
        <v>17</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155</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155</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152</v>
      </c>
      <c r="J31" s="9" t="str">
        <f t="shared" ca="1" si="2"/>
        <v>NOT DUE</v>
      </c>
      <c r="K31" s="31"/>
      <c r="L31" s="10"/>
    </row>
    <row r="32" spans="1:12" ht="24" x14ac:dyDescent="0.15">
      <c r="A32" s="9" t="s">
        <v>1304</v>
      </c>
      <c r="B32" s="14" t="s">
        <v>689</v>
      </c>
      <c r="C32" s="31" t="s">
        <v>691</v>
      </c>
      <c r="D32" s="20" t="s">
        <v>1</v>
      </c>
      <c r="E32" s="7">
        <v>42348</v>
      </c>
      <c r="F32" s="7">
        <v>44422</v>
      </c>
      <c r="G32" s="34"/>
      <c r="H32" s="8">
        <f>DATE(YEAR(F32),MONTH(F32)+6,DAY(F32)-1)</f>
        <v>44605</v>
      </c>
      <c r="I32" s="11">
        <f t="shared" ca="1" si="1"/>
        <v>22</v>
      </c>
      <c r="J32" s="9" t="str">
        <f t="shared" ca="1" si="2"/>
        <v>NOT DUE</v>
      </c>
      <c r="K32" s="31" t="s">
        <v>714</v>
      </c>
      <c r="L32" s="10" t="s">
        <v>3177</v>
      </c>
    </row>
    <row r="33" spans="1:12" ht="31.5" customHeight="1" x14ac:dyDescent="0.15">
      <c r="A33" s="9" t="s">
        <v>1305</v>
      </c>
      <c r="B33" s="32" t="s">
        <v>692</v>
      </c>
      <c r="C33" s="31" t="s">
        <v>691</v>
      </c>
      <c r="D33" s="20" t="s">
        <v>1</v>
      </c>
      <c r="E33" s="7">
        <v>42348</v>
      </c>
      <c r="F33" s="7">
        <v>44422</v>
      </c>
      <c r="G33" s="34"/>
      <c r="H33" s="8">
        <f>DATE(YEAR(F33),MONTH(F33)+6,DAY(F33)-1)</f>
        <v>44605</v>
      </c>
      <c r="I33" s="11">
        <f t="shared" ca="1" si="1"/>
        <v>22</v>
      </c>
      <c r="J33" s="9" t="str">
        <f t="shared" ca="1" si="2"/>
        <v>NOT DUE</v>
      </c>
      <c r="K33" s="31" t="s">
        <v>714</v>
      </c>
      <c r="L33" s="10" t="s">
        <v>3177</v>
      </c>
    </row>
    <row r="34" spans="1:12" x14ac:dyDescent="0.15">
      <c r="A34" s="9" t="s">
        <v>1306</v>
      </c>
      <c r="B34" s="32" t="s">
        <v>692</v>
      </c>
      <c r="C34" s="31" t="s">
        <v>693</v>
      </c>
      <c r="D34" s="20" t="s">
        <v>2</v>
      </c>
      <c r="E34" s="7">
        <v>42348</v>
      </c>
      <c r="F34" s="7">
        <v>44569</v>
      </c>
      <c r="G34" s="34"/>
      <c r="H34" s="8">
        <f>EDATE(F34-1,1)</f>
        <v>44599</v>
      </c>
      <c r="I34" s="11">
        <f t="shared" ca="1" si="1"/>
        <v>16</v>
      </c>
      <c r="J34" s="9" t="str">
        <f t="shared" ca="1" si="2"/>
        <v>NOT DUE</v>
      </c>
      <c r="K34" s="31"/>
      <c r="L34" s="10"/>
    </row>
    <row r="35" spans="1:12" ht="15" customHeight="1" x14ac:dyDescent="0.15">
      <c r="A35" s="9" t="s">
        <v>1307</v>
      </c>
      <c r="B35" s="32" t="s">
        <v>692</v>
      </c>
      <c r="C35" s="31" t="s">
        <v>694</v>
      </c>
      <c r="D35" s="20" t="s">
        <v>2</v>
      </c>
      <c r="E35" s="7">
        <v>42348</v>
      </c>
      <c r="F35" s="7">
        <v>44569</v>
      </c>
      <c r="G35" s="34"/>
      <c r="H35" s="8">
        <f>EDATE(F35-1,1)</f>
        <v>44599</v>
      </c>
      <c r="I35" s="11">
        <f t="shared" ca="1" si="1"/>
        <v>16</v>
      </c>
      <c r="J35" s="9" t="str">
        <f t="shared" ca="1" si="2"/>
        <v>NOT DUE</v>
      </c>
      <c r="K35" s="31"/>
      <c r="L35" s="10"/>
    </row>
    <row r="36" spans="1:12" x14ac:dyDescent="0.15">
      <c r="A36" s="9" t="s">
        <v>1308</v>
      </c>
      <c r="B36" s="32" t="s">
        <v>692</v>
      </c>
      <c r="C36" s="31" t="s">
        <v>695</v>
      </c>
      <c r="D36" s="20" t="s">
        <v>2</v>
      </c>
      <c r="E36" s="7">
        <v>42348</v>
      </c>
      <c r="F36" s="7">
        <v>44569</v>
      </c>
      <c r="G36" s="34"/>
      <c r="H36" s="8">
        <f>EDATE(F36-1,1)</f>
        <v>44599</v>
      </c>
      <c r="I36" s="11">
        <f t="shared" ca="1" si="1"/>
        <v>16</v>
      </c>
      <c r="J36" s="9" t="str">
        <f t="shared" ca="1" si="2"/>
        <v>NOT DUE</v>
      </c>
      <c r="K36" s="31"/>
      <c r="L36" s="10"/>
    </row>
    <row r="37" spans="1:12" x14ac:dyDescent="0.15">
      <c r="A37" s="9" t="s">
        <v>1309</v>
      </c>
      <c r="B37" s="32" t="s">
        <v>692</v>
      </c>
      <c r="C37" s="31" t="s">
        <v>696</v>
      </c>
      <c r="D37" s="20" t="s">
        <v>2</v>
      </c>
      <c r="E37" s="7">
        <v>42348</v>
      </c>
      <c r="F37" s="7">
        <v>44569</v>
      </c>
      <c r="G37" s="34"/>
      <c r="H37" s="8">
        <f>EDATE(F37-1,1)</f>
        <v>44599</v>
      </c>
      <c r="I37" s="11">
        <f t="shared" ca="1" si="1"/>
        <v>16</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155</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155</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155</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155</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155</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155</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155</v>
      </c>
      <c r="J44" s="9" t="str">
        <f t="shared" ca="1" si="2"/>
        <v>NOT DUE</v>
      </c>
      <c r="K44" s="31"/>
      <c r="L44" s="10"/>
    </row>
    <row r="45" spans="1:12" ht="36" x14ac:dyDescent="0.15">
      <c r="A45" s="9" t="s">
        <v>1317</v>
      </c>
      <c r="B45" s="32" t="s">
        <v>706</v>
      </c>
      <c r="C45" s="31" t="s">
        <v>707</v>
      </c>
      <c r="D45" s="20" t="s">
        <v>2</v>
      </c>
      <c r="E45" s="7">
        <v>42348</v>
      </c>
      <c r="F45" s="7">
        <v>44569</v>
      </c>
      <c r="G45" s="34"/>
      <c r="H45" s="8">
        <f>EDATE(F45-1,1)</f>
        <v>44599</v>
      </c>
      <c r="I45" s="11">
        <f t="shared" ca="1" si="1"/>
        <v>16</v>
      </c>
      <c r="J45" s="9" t="str">
        <f t="shared" ca="1" si="2"/>
        <v>NOT DUE</v>
      </c>
      <c r="K45" s="31"/>
      <c r="L45" s="10"/>
    </row>
    <row r="46" spans="1:12" ht="24" x14ac:dyDescent="0.15">
      <c r="A46" s="9" t="s">
        <v>1318</v>
      </c>
      <c r="B46" s="32" t="s">
        <v>708</v>
      </c>
      <c r="C46" s="31" t="s">
        <v>709</v>
      </c>
      <c r="D46" s="20" t="s">
        <v>2</v>
      </c>
      <c r="E46" s="7">
        <v>42348</v>
      </c>
      <c r="F46" s="7">
        <v>44569</v>
      </c>
      <c r="G46" s="34"/>
      <c r="H46" s="8">
        <f>EDATE(F46-1,1)</f>
        <v>44599</v>
      </c>
      <c r="I46" s="11">
        <f t="shared" ca="1" si="1"/>
        <v>16</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772</v>
      </c>
      <c r="D3" s="150" t="s">
        <v>9</v>
      </c>
      <c r="E3" s="150"/>
      <c r="F3" s="3" t="s">
        <v>1319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44569</v>
      </c>
      <c r="G8" s="34"/>
      <c r="H8" s="8">
        <f t="shared" ref="H8:H15" si="0">EDATE(F8-1,1)</f>
        <v>44599</v>
      </c>
      <c r="I8" s="11">
        <f t="shared" ref="I8:I46" ca="1" si="1">IF(ISBLANK(H8),"",H8-DATE(YEAR(NOW()),MONTH(NOW()),DAY(NOW())))</f>
        <v>16</v>
      </c>
      <c r="J8" s="9" t="str">
        <f t="shared" ref="J8:J46" ca="1" si="2">IF(I8="","",IF(I8&lt;0,"OVERDUE","NOT DUE"))</f>
        <v>NOT DUE</v>
      </c>
      <c r="K8" s="31"/>
      <c r="L8" s="10"/>
    </row>
    <row r="9" spans="1:12" x14ac:dyDescent="0.15">
      <c r="A9" s="9" t="s">
        <v>1321</v>
      </c>
      <c r="B9" s="14" t="s">
        <v>761</v>
      </c>
      <c r="C9" s="31" t="s">
        <v>762</v>
      </c>
      <c r="D9" s="20" t="s">
        <v>2</v>
      </c>
      <c r="E9" s="7">
        <v>42348</v>
      </c>
      <c r="F9" s="7">
        <v>44569</v>
      </c>
      <c r="G9" s="34"/>
      <c r="H9" s="8">
        <f t="shared" si="0"/>
        <v>44599</v>
      </c>
      <c r="I9" s="11">
        <f t="shared" ca="1" si="1"/>
        <v>16</v>
      </c>
      <c r="J9" s="9" t="str">
        <f t="shared" ca="1" si="2"/>
        <v>NOT DUE</v>
      </c>
      <c r="K9" s="31"/>
      <c r="L9" s="10"/>
    </row>
    <row r="10" spans="1:12" x14ac:dyDescent="0.15">
      <c r="A10" s="9" t="s">
        <v>1322</v>
      </c>
      <c r="B10" s="14" t="s">
        <v>763</v>
      </c>
      <c r="C10" s="31" t="s">
        <v>762</v>
      </c>
      <c r="D10" s="20" t="s">
        <v>2</v>
      </c>
      <c r="E10" s="7">
        <v>42348</v>
      </c>
      <c r="F10" s="7">
        <v>44569</v>
      </c>
      <c r="G10" s="34"/>
      <c r="H10" s="8">
        <f t="shared" si="0"/>
        <v>44599</v>
      </c>
      <c r="I10" s="11">
        <f t="shared" ca="1" si="1"/>
        <v>16</v>
      </c>
      <c r="J10" s="9" t="str">
        <f t="shared" ca="1" si="2"/>
        <v>NOT DUE</v>
      </c>
      <c r="K10" s="31"/>
      <c r="L10" s="10"/>
    </row>
    <row r="11" spans="1:12" x14ac:dyDescent="0.15">
      <c r="A11" s="9" t="s">
        <v>1323</v>
      </c>
      <c r="B11" s="14" t="s">
        <v>710</v>
      </c>
      <c r="C11" s="31" t="s">
        <v>762</v>
      </c>
      <c r="D11" s="20" t="s">
        <v>2</v>
      </c>
      <c r="E11" s="7">
        <v>42348</v>
      </c>
      <c r="F11" s="7">
        <v>44569</v>
      </c>
      <c r="G11" s="34"/>
      <c r="H11" s="8">
        <f t="shared" si="0"/>
        <v>44599</v>
      </c>
      <c r="I11" s="11">
        <f t="shared" ca="1" si="1"/>
        <v>16</v>
      </c>
      <c r="J11" s="9" t="str">
        <f t="shared" ca="1" si="2"/>
        <v>NOT DUE</v>
      </c>
      <c r="K11" s="31"/>
      <c r="L11" s="10"/>
    </row>
    <row r="12" spans="1:12" ht="24" x14ac:dyDescent="0.15">
      <c r="A12" s="9" t="s">
        <v>1324</v>
      </c>
      <c r="B12" s="14" t="s">
        <v>651</v>
      </c>
      <c r="C12" s="31" t="s">
        <v>652</v>
      </c>
      <c r="D12" s="20" t="s">
        <v>2</v>
      </c>
      <c r="E12" s="7">
        <v>42348</v>
      </c>
      <c r="F12" s="7">
        <v>44569</v>
      </c>
      <c r="G12" s="34"/>
      <c r="H12" s="8">
        <f t="shared" si="0"/>
        <v>44599</v>
      </c>
      <c r="I12" s="11">
        <f t="shared" ca="1" si="1"/>
        <v>16</v>
      </c>
      <c r="J12" s="9" t="str">
        <f t="shared" ca="1" si="2"/>
        <v>NOT DUE</v>
      </c>
      <c r="K12" s="31"/>
      <c r="L12" s="10"/>
    </row>
    <row r="13" spans="1:12" ht="22.5" x14ac:dyDescent="0.15">
      <c r="A13" s="9" t="s">
        <v>1325</v>
      </c>
      <c r="B13" s="32" t="s">
        <v>655</v>
      </c>
      <c r="C13" s="31" t="s">
        <v>656</v>
      </c>
      <c r="D13" s="20" t="s">
        <v>2</v>
      </c>
      <c r="E13" s="7">
        <v>42348</v>
      </c>
      <c r="F13" s="7">
        <v>44569</v>
      </c>
      <c r="G13" s="34"/>
      <c r="H13" s="8">
        <f t="shared" si="0"/>
        <v>44599</v>
      </c>
      <c r="I13" s="11">
        <f t="shared" ca="1" si="1"/>
        <v>16</v>
      </c>
      <c r="J13" s="9" t="str">
        <f t="shared" ca="1" si="2"/>
        <v>NOT DUE</v>
      </c>
      <c r="K13" s="31"/>
      <c r="L13" s="10" t="s">
        <v>3129</v>
      </c>
    </row>
    <row r="14" spans="1:12" x14ac:dyDescent="0.15">
      <c r="A14" s="9" t="s">
        <v>1326</v>
      </c>
      <c r="B14" s="14" t="s">
        <v>657</v>
      </c>
      <c r="C14" s="31" t="s">
        <v>658</v>
      </c>
      <c r="D14" s="20" t="s">
        <v>2</v>
      </c>
      <c r="E14" s="7">
        <v>42348</v>
      </c>
      <c r="F14" s="7">
        <v>44569</v>
      </c>
      <c r="G14" s="34"/>
      <c r="H14" s="8">
        <f t="shared" si="0"/>
        <v>44599</v>
      </c>
      <c r="I14" s="11">
        <f t="shared" ca="1" si="1"/>
        <v>16</v>
      </c>
      <c r="J14" s="9" t="str">
        <f t="shared" ca="1" si="2"/>
        <v>NOT DUE</v>
      </c>
      <c r="K14" s="31"/>
      <c r="L14" s="10"/>
    </row>
    <row r="15" spans="1:12" ht="24" x14ac:dyDescent="0.15">
      <c r="A15" s="9" t="s">
        <v>1327</v>
      </c>
      <c r="B15" s="14" t="s">
        <v>659</v>
      </c>
      <c r="C15" s="31" t="s">
        <v>660</v>
      </c>
      <c r="D15" s="20" t="s">
        <v>2</v>
      </c>
      <c r="E15" s="7">
        <v>42348</v>
      </c>
      <c r="F15" s="7">
        <v>44569</v>
      </c>
      <c r="G15" s="34"/>
      <c r="H15" s="8">
        <f t="shared" si="0"/>
        <v>44599</v>
      </c>
      <c r="I15" s="11">
        <f t="shared" ca="1" si="1"/>
        <v>16</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60</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189</v>
      </c>
      <c r="J17" s="9" t="str">
        <f t="shared" ca="1" si="2"/>
        <v>NOT DUE</v>
      </c>
      <c r="K17" s="31" t="s">
        <v>712</v>
      </c>
      <c r="L17" s="10" t="s">
        <v>3177</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154</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154</v>
      </c>
      <c r="J19" s="9" t="str">
        <f t="shared" ca="1" si="2"/>
        <v>NOT DUE</v>
      </c>
      <c r="K19" s="31"/>
      <c r="L19" s="10"/>
    </row>
    <row r="20" spans="1:12" x14ac:dyDescent="0.15">
      <c r="A20" s="9" t="s">
        <v>1332</v>
      </c>
      <c r="B20" s="14" t="s">
        <v>674</v>
      </c>
      <c r="C20" s="31" t="s">
        <v>660</v>
      </c>
      <c r="D20" s="20" t="s">
        <v>89</v>
      </c>
      <c r="E20" s="7">
        <v>42348</v>
      </c>
      <c r="F20" s="7">
        <v>44373</v>
      </c>
      <c r="G20" s="34"/>
      <c r="H20" s="8">
        <f>DATE(YEAR(F20)+1,MONTH(F20),DAY(F20)-1)</f>
        <v>44737</v>
      </c>
      <c r="I20" s="11">
        <f t="shared" ca="1" si="1"/>
        <v>154</v>
      </c>
      <c r="J20" s="9" t="str">
        <f t="shared" ca="1" si="2"/>
        <v>NOT DUE</v>
      </c>
      <c r="K20" s="31"/>
      <c r="L20" s="10"/>
    </row>
    <row r="21" spans="1:12" x14ac:dyDescent="0.15">
      <c r="A21" s="9" t="s">
        <v>1333</v>
      </c>
      <c r="B21" s="14" t="s">
        <v>675</v>
      </c>
      <c r="C21" s="31" t="s">
        <v>676</v>
      </c>
      <c r="D21" s="20" t="s">
        <v>89</v>
      </c>
      <c r="E21" s="7">
        <v>42348</v>
      </c>
      <c r="F21" s="7">
        <v>44247</v>
      </c>
      <c r="G21" s="34"/>
      <c r="H21" s="8">
        <f>DATE(YEAR(F21)+1,MONTH(F21),DAY(F21)-1)</f>
        <v>44611</v>
      </c>
      <c r="I21" s="11">
        <f t="shared" ca="1" si="1"/>
        <v>28</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152</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152</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152</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152</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152</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152</v>
      </c>
      <c r="J27" s="9" t="str">
        <f t="shared" ca="1" si="2"/>
        <v>NOT DUE</v>
      </c>
      <c r="K27" s="31"/>
      <c r="L27" s="10"/>
    </row>
    <row r="28" spans="1:12" ht="24" x14ac:dyDescent="0.15">
      <c r="A28" s="9" t="s">
        <v>1340</v>
      </c>
      <c r="B28" s="14" t="s">
        <v>685</v>
      </c>
      <c r="C28" s="31" t="s">
        <v>686</v>
      </c>
      <c r="D28" s="20" t="s">
        <v>366</v>
      </c>
      <c r="E28" s="7">
        <v>42348</v>
      </c>
      <c r="F28" s="7">
        <v>44509</v>
      </c>
      <c r="G28" s="34"/>
      <c r="H28" s="8">
        <f>DATE(YEAR(F28),MONTH(F28)+3,DAY(F28)-1)</f>
        <v>44600</v>
      </c>
      <c r="I28" s="11">
        <f t="shared" ca="1" si="1"/>
        <v>17</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154</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154</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152</v>
      </c>
      <c r="J31" s="9" t="str">
        <f t="shared" ca="1" si="2"/>
        <v>NOT DUE</v>
      </c>
      <c r="K31" s="31"/>
      <c r="L31" s="10"/>
    </row>
    <row r="32" spans="1:12" ht="24" x14ac:dyDescent="0.15">
      <c r="A32" s="9" t="s">
        <v>1344</v>
      </c>
      <c r="B32" s="14" t="s">
        <v>689</v>
      </c>
      <c r="C32" s="31" t="s">
        <v>691</v>
      </c>
      <c r="D32" s="20" t="s">
        <v>1</v>
      </c>
      <c r="E32" s="7">
        <v>42348</v>
      </c>
      <c r="F32" s="7">
        <v>44422</v>
      </c>
      <c r="G32" s="34"/>
      <c r="H32" s="8">
        <f>DATE(YEAR(F32),MONTH(F32)+6,DAY(F32)-1)</f>
        <v>44605</v>
      </c>
      <c r="I32" s="11">
        <f t="shared" ca="1" si="1"/>
        <v>22</v>
      </c>
      <c r="J32" s="9" t="str">
        <f t="shared" ca="1" si="2"/>
        <v>NOT DUE</v>
      </c>
      <c r="K32" s="31" t="s">
        <v>714</v>
      </c>
      <c r="L32" s="10" t="s">
        <v>3177</v>
      </c>
    </row>
    <row r="33" spans="1:12" ht="30.75" customHeight="1" x14ac:dyDescent="0.15">
      <c r="A33" s="9" t="s">
        <v>1345</v>
      </c>
      <c r="B33" s="32" t="s">
        <v>692</v>
      </c>
      <c r="C33" s="31" t="s">
        <v>691</v>
      </c>
      <c r="D33" s="20" t="s">
        <v>1</v>
      </c>
      <c r="E33" s="7">
        <v>42348</v>
      </c>
      <c r="F33" s="7">
        <v>44422</v>
      </c>
      <c r="G33" s="34"/>
      <c r="H33" s="8">
        <f>DATE(YEAR(F33),MONTH(F33)+6,DAY(F33)-1)</f>
        <v>44605</v>
      </c>
      <c r="I33" s="11">
        <f t="shared" ca="1" si="1"/>
        <v>22</v>
      </c>
      <c r="J33" s="9" t="str">
        <f t="shared" ca="1" si="2"/>
        <v>NOT DUE</v>
      </c>
      <c r="K33" s="31" t="s">
        <v>714</v>
      </c>
      <c r="L33" s="10" t="s">
        <v>3177</v>
      </c>
    </row>
    <row r="34" spans="1:12" x14ac:dyDescent="0.15">
      <c r="A34" s="9" t="s">
        <v>1346</v>
      </c>
      <c r="B34" s="32" t="s">
        <v>692</v>
      </c>
      <c r="C34" s="31" t="s">
        <v>693</v>
      </c>
      <c r="D34" s="20" t="s">
        <v>2</v>
      </c>
      <c r="E34" s="7">
        <v>42348</v>
      </c>
      <c r="F34" s="7">
        <v>44569</v>
      </c>
      <c r="G34" s="34"/>
      <c r="H34" s="8">
        <f>EDATE(F34-1,1)</f>
        <v>44599</v>
      </c>
      <c r="I34" s="11">
        <f t="shared" ca="1" si="1"/>
        <v>16</v>
      </c>
      <c r="J34" s="9" t="str">
        <f t="shared" ca="1" si="2"/>
        <v>NOT DUE</v>
      </c>
      <c r="K34" s="31"/>
      <c r="L34" s="10"/>
    </row>
    <row r="35" spans="1:12" ht="15" customHeight="1" x14ac:dyDescent="0.15">
      <c r="A35" s="9" t="s">
        <v>1347</v>
      </c>
      <c r="B35" s="32" t="s">
        <v>692</v>
      </c>
      <c r="C35" s="31" t="s">
        <v>694</v>
      </c>
      <c r="D35" s="20" t="s">
        <v>2</v>
      </c>
      <c r="E35" s="7">
        <v>42348</v>
      </c>
      <c r="F35" s="7">
        <v>44569</v>
      </c>
      <c r="G35" s="34"/>
      <c r="H35" s="8">
        <f>EDATE(F35-1,1)</f>
        <v>44599</v>
      </c>
      <c r="I35" s="11">
        <f t="shared" ca="1" si="1"/>
        <v>16</v>
      </c>
      <c r="J35" s="9" t="str">
        <f t="shared" ca="1" si="2"/>
        <v>NOT DUE</v>
      </c>
      <c r="K35" s="31"/>
      <c r="L35" s="10"/>
    </row>
    <row r="36" spans="1:12" x14ac:dyDescent="0.15">
      <c r="A36" s="9" t="s">
        <v>1348</v>
      </c>
      <c r="B36" s="32" t="s">
        <v>692</v>
      </c>
      <c r="C36" s="31" t="s">
        <v>695</v>
      </c>
      <c r="D36" s="20" t="s">
        <v>2</v>
      </c>
      <c r="E36" s="7">
        <v>42348</v>
      </c>
      <c r="F36" s="7">
        <v>44569</v>
      </c>
      <c r="G36" s="34"/>
      <c r="H36" s="8">
        <f>EDATE(F36-1,1)</f>
        <v>44599</v>
      </c>
      <c r="I36" s="11">
        <f t="shared" ca="1" si="1"/>
        <v>16</v>
      </c>
      <c r="J36" s="9" t="str">
        <f t="shared" ca="1" si="2"/>
        <v>NOT DUE</v>
      </c>
      <c r="K36" s="31"/>
      <c r="L36" s="10"/>
    </row>
    <row r="37" spans="1:12" x14ac:dyDescent="0.15">
      <c r="A37" s="9" t="s">
        <v>1349</v>
      </c>
      <c r="B37" s="32" t="s">
        <v>692</v>
      </c>
      <c r="C37" s="31" t="s">
        <v>696</v>
      </c>
      <c r="D37" s="20" t="s">
        <v>2</v>
      </c>
      <c r="E37" s="7">
        <v>42348</v>
      </c>
      <c r="F37" s="7">
        <v>44569</v>
      </c>
      <c r="G37" s="34"/>
      <c r="H37" s="8">
        <f>EDATE(F37-1,1)</f>
        <v>44599</v>
      </c>
      <c r="I37" s="11">
        <f t="shared" ca="1" si="1"/>
        <v>16</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154</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154</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154</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154</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154</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154</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154</v>
      </c>
      <c r="J44" s="9" t="str">
        <f t="shared" ca="1" si="2"/>
        <v>NOT DUE</v>
      </c>
      <c r="K44" s="31"/>
      <c r="L44" s="10"/>
    </row>
    <row r="45" spans="1:12" ht="36" x14ac:dyDescent="0.15">
      <c r="A45" s="9" t="s">
        <v>1357</v>
      </c>
      <c r="B45" s="32" t="s">
        <v>706</v>
      </c>
      <c r="C45" s="31" t="s">
        <v>707</v>
      </c>
      <c r="D45" s="20" t="s">
        <v>2</v>
      </c>
      <c r="E45" s="7">
        <v>42348</v>
      </c>
      <c r="F45" s="7">
        <v>44569</v>
      </c>
      <c r="G45" s="34"/>
      <c r="H45" s="8">
        <f>EDATE(F45-1,1)</f>
        <v>44599</v>
      </c>
      <c r="I45" s="11">
        <f t="shared" ca="1" si="1"/>
        <v>16</v>
      </c>
      <c r="J45" s="9" t="str">
        <f t="shared" ca="1" si="2"/>
        <v>NOT DUE</v>
      </c>
      <c r="K45" s="31"/>
      <c r="L45" s="10"/>
    </row>
    <row r="46" spans="1:12" ht="24" x14ac:dyDescent="0.15">
      <c r="A46" s="9" t="s">
        <v>1358</v>
      </c>
      <c r="B46" s="32" t="s">
        <v>708</v>
      </c>
      <c r="C46" s="31" t="s">
        <v>709</v>
      </c>
      <c r="D46" s="20" t="s">
        <v>2</v>
      </c>
      <c r="E46" s="7">
        <v>42348</v>
      </c>
      <c r="F46" s="7">
        <v>44569</v>
      </c>
      <c r="G46" s="34"/>
      <c r="H46" s="8">
        <f>EDATE(F46-1,1)</f>
        <v>44599</v>
      </c>
      <c r="I46" s="11">
        <f t="shared" ca="1" si="1"/>
        <v>16</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3" sqref="F13: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2483</v>
      </c>
      <c r="D3" s="150" t="s">
        <v>9</v>
      </c>
      <c r="E3" s="150"/>
      <c r="F3" s="3" t="s">
        <v>2484</v>
      </c>
    </row>
    <row r="4" spans="1:12" ht="18" customHeight="1" x14ac:dyDescent="0.15">
      <c r="A4" s="149" t="s">
        <v>22</v>
      </c>
      <c r="B4" s="149"/>
      <c r="C4" s="17" t="s">
        <v>791</v>
      </c>
      <c r="D4" s="150" t="s">
        <v>10</v>
      </c>
      <c r="E4" s="150"/>
      <c r="F4" s="34"/>
    </row>
    <row r="5" spans="1:12" ht="18" customHeight="1" x14ac:dyDescent="0.15">
      <c r="A5" s="149" t="s">
        <v>23</v>
      </c>
      <c r="B5" s="149"/>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44583</v>
      </c>
      <c r="G8" s="34"/>
      <c r="H8" s="8">
        <f>DATE(YEAR(F8),MONTH(F8),DAY(F8)+7)</f>
        <v>44590</v>
      </c>
      <c r="I8" s="11">
        <f t="shared" ref="I8:I11" ca="1" si="0">IF(ISBLANK(H8),"",H8-DATE(YEAR(NOW()),MONTH(NOW()),DAY(NOW())))</f>
        <v>7</v>
      </c>
      <c r="J8" s="9" t="str">
        <f t="shared" ref="J8:J16" ca="1" si="1">IF(I8="","",IF(I8&lt;0,"OVERDUE","NOT DUE"))</f>
        <v>NOT DUE</v>
      </c>
      <c r="K8" s="31"/>
      <c r="L8" s="10"/>
    </row>
    <row r="9" spans="1:12" ht="15" customHeight="1" x14ac:dyDescent="0.15">
      <c r="A9" s="9" t="s">
        <v>2486</v>
      </c>
      <c r="B9" s="31" t="s">
        <v>793</v>
      </c>
      <c r="C9" s="31" t="s">
        <v>794</v>
      </c>
      <c r="D9" s="20" t="s">
        <v>2</v>
      </c>
      <c r="E9" s="7">
        <v>42348</v>
      </c>
      <c r="F9" s="7">
        <v>44569</v>
      </c>
      <c r="G9" s="34"/>
      <c r="H9" s="8">
        <f>EDATE(F9-1,1)</f>
        <v>44599</v>
      </c>
      <c r="I9" s="11">
        <f t="shared" ca="1" si="0"/>
        <v>16</v>
      </c>
      <c r="J9" s="9" t="str">
        <f t="shared" ca="1" si="1"/>
        <v>NOT DUE</v>
      </c>
      <c r="K9" s="31"/>
      <c r="L9" s="10"/>
    </row>
    <row r="10" spans="1:12" ht="26.45" customHeight="1" x14ac:dyDescent="0.15">
      <c r="A10" s="9" t="s">
        <v>2487</v>
      </c>
      <c r="B10" s="31" t="s">
        <v>795</v>
      </c>
      <c r="C10" s="31" t="s">
        <v>796</v>
      </c>
      <c r="D10" s="20" t="s">
        <v>581</v>
      </c>
      <c r="E10" s="7">
        <v>42348</v>
      </c>
      <c r="F10" s="7">
        <v>44583</v>
      </c>
      <c r="G10" s="34"/>
      <c r="H10" s="8">
        <f>DATE(YEAR(F10),MONTH(F10),DAY(F10)+7)</f>
        <v>44590</v>
      </c>
      <c r="I10" s="11">
        <f t="shared" ca="1" si="0"/>
        <v>7</v>
      </c>
      <c r="J10" s="9" t="str">
        <f t="shared" ca="1" si="1"/>
        <v>NOT DUE</v>
      </c>
      <c r="K10" s="31"/>
      <c r="L10" s="10"/>
    </row>
    <row r="11" spans="1:12" ht="24" x14ac:dyDescent="0.15">
      <c r="A11" s="9" t="s">
        <v>2488</v>
      </c>
      <c r="B11" s="31" t="s">
        <v>797</v>
      </c>
      <c r="C11" s="31" t="s">
        <v>796</v>
      </c>
      <c r="D11" s="20" t="s">
        <v>2</v>
      </c>
      <c r="E11" s="7">
        <v>42348</v>
      </c>
      <c r="F11" s="7">
        <v>44569</v>
      </c>
      <c r="G11" s="34"/>
      <c r="H11" s="8">
        <f>EDATE(F11-1,1)</f>
        <v>44599</v>
      </c>
      <c r="I11" s="11">
        <f t="shared" ca="1" si="0"/>
        <v>16</v>
      </c>
      <c r="J11" s="9" t="str">
        <f t="shared" ca="1" si="1"/>
        <v>NOT DUE</v>
      </c>
      <c r="K11" s="31"/>
      <c r="L11" s="10"/>
    </row>
    <row r="12" spans="1:12" ht="24" x14ac:dyDescent="0.15">
      <c r="A12" s="9" t="s">
        <v>2489</v>
      </c>
      <c r="B12" s="31" t="s">
        <v>797</v>
      </c>
      <c r="C12" s="31" t="s">
        <v>798</v>
      </c>
      <c r="D12" s="20" t="s">
        <v>2</v>
      </c>
      <c r="E12" s="7">
        <v>42348</v>
      </c>
      <c r="F12" s="7">
        <v>44569</v>
      </c>
      <c r="G12" s="34" t="s">
        <v>3105</v>
      </c>
      <c r="H12" s="8">
        <f>EDATE(F12-1,1)</f>
        <v>44599</v>
      </c>
      <c r="I12" s="11">
        <f t="shared" ref="I12:I16" ca="1" si="2">IF(ISBLANK(H12),"",H12-DATE(YEAR(NOW()),MONTH(NOW()),DAY(NOW())))</f>
        <v>16</v>
      </c>
      <c r="J12" s="9" t="str">
        <f t="shared" ca="1" si="1"/>
        <v>NOT DUE</v>
      </c>
      <c r="K12" s="31"/>
      <c r="L12" s="10"/>
    </row>
    <row r="13" spans="1:12" ht="24" x14ac:dyDescent="0.15">
      <c r="A13" s="9" t="s">
        <v>2490</v>
      </c>
      <c r="B13" s="31" t="s">
        <v>799</v>
      </c>
      <c r="C13" s="31" t="s">
        <v>800</v>
      </c>
      <c r="D13" s="20" t="s">
        <v>807</v>
      </c>
      <c r="E13" s="7">
        <v>42348</v>
      </c>
      <c r="F13" s="7">
        <v>44583</v>
      </c>
      <c r="G13" s="34"/>
      <c r="H13" s="8">
        <f>DATE(YEAR(F13),MONTH(F13),DAY(F13)+14)</f>
        <v>44597</v>
      </c>
      <c r="I13" s="11">
        <f t="shared" ca="1" si="2"/>
        <v>14</v>
      </c>
      <c r="J13" s="9" t="str">
        <f t="shared" ca="1" si="1"/>
        <v>NOT DUE</v>
      </c>
      <c r="K13" s="31"/>
      <c r="L13" s="10"/>
    </row>
    <row r="14" spans="1:12" x14ac:dyDescent="0.15">
      <c r="A14" s="9" t="s">
        <v>2491</v>
      </c>
      <c r="B14" s="31" t="s">
        <v>801</v>
      </c>
      <c r="C14" s="31" t="s">
        <v>802</v>
      </c>
      <c r="D14" s="20" t="s">
        <v>581</v>
      </c>
      <c r="E14" s="7">
        <v>42348</v>
      </c>
      <c r="F14" s="7">
        <v>44583</v>
      </c>
      <c r="G14" s="34"/>
      <c r="H14" s="8">
        <f>DATE(YEAR(F14),MONTH(F14),DAY(F14)+7)</f>
        <v>44590</v>
      </c>
      <c r="I14" s="11">
        <f t="shared" ca="1" si="2"/>
        <v>7</v>
      </c>
      <c r="J14" s="9" t="str">
        <f t="shared" ca="1" si="1"/>
        <v>NOT DUE</v>
      </c>
      <c r="K14" s="31"/>
      <c r="L14" s="10"/>
    </row>
    <row r="15" spans="1:12" ht="24" x14ac:dyDescent="0.15">
      <c r="A15" s="9" t="s">
        <v>2492</v>
      </c>
      <c r="B15" s="31" t="s">
        <v>803</v>
      </c>
      <c r="C15" s="31" t="s">
        <v>804</v>
      </c>
      <c r="D15" s="20" t="s">
        <v>2</v>
      </c>
      <c r="E15" s="7">
        <v>42348</v>
      </c>
      <c r="F15" s="7">
        <v>44569</v>
      </c>
      <c r="G15" s="34"/>
      <c r="H15" s="8">
        <f>EDATE(F15-1,1)</f>
        <v>44599</v>
      </c>
      <c r="I15" s="11">
        <f t="shared" ca="1" si="2"/>
        <v>16</v>
      </c>
      <c r="J15" s="9" t="str">
        <f t="shared" ca="1" si="1"/>
        <v>NOT DUE</v>
      </c>
      <c r="K15" s="31"/>
      <c r="L15" s="10"/>
    </row>
    <row r="16" spans="1:12" ht="24" x14ac:dyDescent="0.15">
      <c r="A16" s="9" t="s">
        <v>2493</v>
      </c>
      <c r="B16" s="31" t="s">
        <v>805</v>
      </c>
      <c r="C16" s="31" t="s">
        <v>806</v>
      </c>
      <c r="D16" s="20" t="s">
        <v>2</v>
      </c>
      <c r="E16" s="7">
        <v>42348</v>
      </c>
      <c r="F16" s="7">
        <v>44569</v>
      </c>
      <c r="G16" s="34"/>
      <c r="H16" s="8">
        <f>EDATE(F16-1,1)</f>
        <v>44599</v>
      </c>
      <c r="I16" s="11">
        <f t="shared" ca="1" si="2"/>
        <v>16</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Arn C. Montiague</v>
      </c>
      <c r="E21" s="69"/>
      <c r="F21" s="69"/>
      <c r="G21" s="69" t="str">
        <f>'Main Menu'!C123</f>
        <v>Capt. Wendell B. Judaya</v>
      </c>
      <c r="H21" s="69"/>
    </row>
    <row r="22" spans="2:8" x14ac:dyDescent="0.15">
      <c r="C2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K11" sqref="K11:K1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809</v>
      </c>
      <c r="D3" s="150" t="s">
        <v>9</v>
      </c>
      <c r="E3" s="150"/>
      <c r="F3" s="3" t="s">
        <v>1398</v>
      </c>
    </row>
    <row r="4" spans="1:12" ht="18" customHeight="1" x14ac:dyDescent="0.15">
      <c r="A4" s="149" t="s">
        <v>22</v>
      </c>
      <c r="B4" s="149"/>
      <c r="C4" s="17" t="s">
        <v>1417</v>
      </c>
      <c r="D4" s="150" t="s">
        <v>10</v>
      </c>
      <c r="E4" s="150"/>
      <c r="F4" s="34"/>
    </row>
    <row r="5" spans="1:12" ht="18" customHeight="1" x14ac:dyDescent="0.15">
      <c r="A5" s="149" t="s">
        <v>23</v>
      </c>
      <c r="B5" s="149"/>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44576</v>
      </c>
      <c r="G8" s="34"/>
      <c r="H8" s="8">
        <f t="shared" ref="H8:H18" si="0">EDATE(F8-1,1)</f>
        <v>44606</v>
      </c>
      <c r="I8" s="11">
        <f t="shared" ref="I8:I17" ca="1" si="1">IF(ISBLANK(H8),"",H8-DATE(YEAR(NOW()),MONTH(NOW()),DAY(NOW())))</f>
        <v>23</v>
      </c>
      <c r="J8" s="9" t="str">
        <f t="shared" ref="J8:J15" ca="1" si="2">IF(I8="","",IF(I8&lt;0,"OVERDUE","NOT DUE"))</f>
        <v>NOT DUE</v>
      </c>
      <c r="K8" s="31"/>
      <c r="L8" s="10"/>
    </row>
    <row r="9" spans="1:12" ht="15" customHeight="1" x14ac:dyDescent="0.15">
      <c r="A9" s="9" t="s">
        <v>1400</v>
      </c>
      <c r="B9" s="31" t="s">
        <v>812</v>
      </c>
      <c r="C9" s="31" t="s">
        <v>811</v>
      </c>
      <c r="D9" s="20" t="s">
        <v>2</v>
      </c>
      <c r="E9" s="7">
        <v>42348</v>
      </c>
      <c r="F9" s="7">
        <v>44576</v>
      </c>
      <c r="G9" s="34"/>
      <c r="H9" s="8">
        <f t="shared" si="0"/>
        <v>44606</v>
      </c>
      <c r="I9" s="11">
        <f t="shared" ca="1" si="1"/>
        <v>23</v>
      </c>
      <c r="J9" s="9" t="str">
        <f t="shared" ca="1" si="2"/>
        <v>NOT DUE</v>
      </c>
      <c r="K9" s="31"/>
      <c r="L9" s="10"/>
    </row>
    <row r="10" spans="1:12" x14ac:dyDescent="0.15">
      <c r="A10" s="9" t="s">
        <v>1401</v>
      </c>
      <c r="B10" s="31" t="s">
        <v>813</v>
      </c>
      <c r="C10" s="31" t="s">
        <v>811</v>
      </c>
      <c r="D10" s="20" t="s">
        <v>2</v>
      </c>
      <c r="E10" s="7">
        <v>42348</v>
      </c>
      <c r="F10" s="7">
        <v>44576</v>
      </c>
      <c r="G10" s="34"/>
      <c r="H10" s="8">
        <f t="shared" si="0"/>
        <v>44606</v>
      </c>
      <c r="I10" s="11">
        <f t="shared" ca="1" si="1"/>
        <v>23</v>
      </c>
      <c r="J10" s="9" t="str">
        <f t="shared" ca="1" si="2"/>
        <v>NOT DUE</v>
      </c>
      <c r="K10" s="31"/>
      <c r="L10" s="123"/>
    </row>
    <row r="11" spans="1:12" ht="24" x14ac:dyDescent="0.15">
      <c r="A11" s="9" t="s">
        <v>1402</v>
      </c>
      <c r="B11" s="31" t="s">
        <v>814</v>
      </c>
      <c r="C11" s="31" t="s">
        <v>811</v>
      </c>
      <c r="D11" s="20" t="s">
        <v>2</v>
      </c>
      <c r="E11" s="7">
        <v>42348</v>
      </c>
      <c r="F11" s="7">
        <v>44541</v>
      </c>
      <c r="G11" s="34"/>
      <c r="H11" s="8">
        <f t="shared" si="0"/>
        <v>44571</v>
      </c>
      <c r="I11" s="11">
        <f t="shared" ca="1" si="1"/>
        <v>-12</v>
      </c>
      <c r="J11" s="9" t="str">
        <f ca="1">IF(I11="","",IF(I11&lt;0,"OVERDUE","NOT DUE"))</f>
        <v>OVERDUE</v>
      </c>
      <c r="K11" s="31" t="s">
        <v>823</v>
      </c>
      <c r="L11" s="14"/>
    </row>
    <row r="12" spans="1:12" ht="24" x14ac:dyDescent="0.15">
      <c r="A12" s="9" t="s">
        <v>1403</v>
      </c>
      <c r="B12" s="31" t="s">
        <v>815</v>
      </c>
      <c r="C12" s="31" t="s">
        <v>811</v>
      </c>
      <c r="D12" s="20" t="s">
        <v>2</v>
      </c>
      <c r="E12" s="7">
        <v>42348</v>
      </c>
      <c r="F12" s="7">
        <v>44541</v>
      </c>
      <c r="G12" s="34"/>
      <c r="H12" s="8">
        <f t="shared" si="0"/>
        <v>44571</v>
      </c>
      <c r="I12" s="11">
        <f t="shared" ca="1" si="1"/>
        <v>-12</v>
      </c>
      <c r="J12" s="9" t="str">
        <f t="shared" ca="1" si="2"/>
        <v>OVERDUE</v>
      </c>
      <c r="K12" s="31" t="s">
        <v>823</v>
      </c>
      <c r="L12" s="14"/>
    </row>
    <row r="13" spans="1:12" ht="24" x14ac:dyDescent="0.15">
      <c r="A13" s="9" t="s">
        <v>1404</v>
      </c>
      <c r="B13" s="31" t="s">
        <v>816</v>
      </c>
      <c r="C13" s="31" t="s">
        <v>811</v>
      </c>
      <c r="D13" s="20" t="s">
        <v>2</v>
      </c>
      <c r="E13" s="7">
        <v>42348</v>
      </c>
      <c r="F13" s="7">
        <v>44541</v>
      </c>
      <c r="G13" s="34"/>
      <c r="H13" s="8">
        <f t="shared" si="0"/>
        <v>44571</v>
      </c>
      <c r="I13" s="11">
        <f t="shared" ca="1" si="1"/>
        <v>-12</v>
      </c>
      <c r="J13" s="9" t="str">
        <f t="shared" ca="1" si="2"/>
        <v>OVERDUE</v>
      </c>
      <c r="K13" s="31" t="s">
        <v>823</v>
      </c>
      <c r="L13" s="14"/>
    </row>
    <row r="14" spans="1:12" ht="24" x14ac:dyDescent="0.15">
      <c r="A14" s="9" t="s">
        <v>1405</v>
      </c>
      <c r="B14" s="31" t="s">
        <v>817</v>
      </c>
      <c r="C14" s="31" t="s">
        <v>811</v>
      </c>
      <c r="D14" s="20" t="s">
        <v>2</v>
      </c>
      <c r="E14" s="7">
        <v>42348</v>
      </c>
      <c r="F14" s="7">
        <v>44541</v>
      </c>
      <c r="G14" s="34"/>
      <c r="H14" s="8">
        <f t="shared" si="0"/>
        <v>44571</v>
      </c>
      <c r="I14" s="11">
        <f t="shared" ca="1" si="1"/>
        <v>-12</v>
      </c>
      <c r="J14" s="9" t="str">
        <f t="shared" ca="1" si="2"/>
        <v>OVERDUE</v>
      </c>
      <c r="K14" s="31" t="s">
        <v>823</v>
      </c>
      <c r="L14" s="14"/>
    </row>
    <row r="15" spans="1:12" ht="24" x14ac:dyDescent="0.15">
      <c r="A15" s="9" t="s">
        <v>1406</v>
      </c>
      <c r="B15" s="31" t="s">
        <v>818</v>
      </c>
      <c r="C15" s="31" t="s">
        <v>811</v>
      </c>
      <c r="D15" s="20" t="s">
        <v>2</v>
      </c>
      <c r="E15" s="7">
        <v>42348</v>
      </c>
      <c r="F15" s="7">
        <v>44541</v>
      </c>
      <c r="G15" s="34"/>
      <c r="H15" s="8">
        <f t="shared" si="0"/>
        <v>44571</v>
      </c>
      <c r="I15" s="11">
        <f t="shared" ca="1" si="1"/>
        <v>-12</v>
      </c>
      <c r="J15" s="9" t="str">
        <f t="shared" ca="1" si="2"/>
        <v>OVERDUE</v>
      </c>
      <c r="K15" s="31" t="s">
        <v>823</v>
      </c>
      <c r="L15" s="14"/>
    </row>
    <row r="16" spans="1:12" ht="24" x14ac:dyDescent="0.15">
      <c r="A16" s="9" t="s">
        <v>1407</v>
      </c>
      <c r="B16" s="31" t="s">
        <v>819</v>
      </c>
      <c r="C16" s="31" t="s">
        <v>811</v>
      </c>
      <c r="D16" s="20" t="s">
        <v>2</v>
      </c>
      <c r="E16" s="7">
        <v>42348</v>
      </c>
      <c r="F16" s="7">
        <v>44541</v>
      </c>
      <c r="G16" s="34"/>
      <c r="H16" s="8">
        <f t="shared" si="0"/>
        <v>44571</v>
      </c>
      <c r="I16" s="11">
        <f t="shared" ca="1" si="1"/>
        <v>-12</v>
      </c>
      <c r="J16" s="9" t="str">
        <f t="shared" ref="J16:J18" ca="1" si="3">IF(I16="","",IF(I16&lt;0,"OVERDUE","NOT DUE"))</f>
        <v>OVERDUE</v>
      </c>
      <c r="K16" s="31" t="s">
        <v>823</v>
      </c>
      <c r="L16" s="14"/>
    </row>
    <row r="17" spans="1:12" ht="24" x14ac:dyDescent="0.15">
      <c r="A17" s="9" t="s">
        <v>1408</v>
      </c>
      <c r="B17" s="31" t="s">
        <v>820</v>
      </c>
      <c r="C17" s="31" t="s">
        <v>811</v>
      </c>
      <c r="D17" s="20" t="s">
        <v>2</v>
      </c>
      <c r="E17" s="7">
        <v>42348</v>
      </c>
      <c r="F17" s="7">
        <v>44541</v>
      </c>
      <c r="G17" s="34"/>
      <c r="H17" s="8">
        <f t="shared" si="0"/>
        <v>44571</v>
      </c>
      <c r="I17" s="11">
        <f t="shared" ca="1" si="1"/>
        <v>-12</v>
      </c>
      <c r="J17" s="9" t="str">
        <f t="shared" ca="1" si="3"/>
        <v>OVERDUE</v>
      </c>
      <c r="K17" s="31" t="s">
        <v>823</v>
      </c>
      <c r="L17" s="14"/>
    </row>
    <row r="18" spans="1:12" ht="40.5" customHeight="1" x14ac:dyDescent="0.15">
      <c r="A18" s="9" t="s">
        <v>1409</v>
      </c>
      <c r="B18" s="31" t="s">
        <v>821</v>
      </c>
      <c r="C18" s="31" t="s">
        <v>822</v>
      </c>
      <c r="D18" s="20" t="s">
        <v>2</v>
      </c>
      <c r="E18" s="7">
        <v>42348</v>
      </c>
      <c r="F18" s="7">
        <v>44569</v>
      </c>
      <c r="G18" s="34"/>
      <c r="H18" s="8">
        <f t="shared" si="0"/>
        <v>44599</v>
      </c>
      <c r="I18" s="11">
        <f t="shared" ref="I18" ca="1" si="4">IF(ISBLANK(H18),"",H18-DATE(YEAR(NOW()),MONTH(NOW()),DAY(NOW())))</f>
        <v>16</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22" zoomScale="80" zoomScaleNormal="80" workbookViewId="0">
      <selection activeCell="F41" sqref="F4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3147</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824</v>
      </c>
      <c r="D3" s="150" t="s">
        <v>9</v>
      </c>
      <c r="E3" s="150"/>
      <c r="F3" s="3" t="s">
        <v>825</v>
      </c>
    </row>
    <row r="4" spans="1:12" ht="18" customHeight="1" x14ac:dyDescent="0.15">
      <c r="A4" s="149" t="s">
        <v>22</v>
      </c>
      <c r="B4" s="149"/>
      <c r="C4" s="17" t="s">
        <v>870</v>
      </c>
      <c r="D4" s="150" t="s">
        <v>10</v>
      </c>
      <c r="E4" s="150"/>
      <c r="F4" s="34"/>
    </row>
    <row r="5" spans="1:12" ht="18" customHeight="1" x14ac:dyDescent="0.15">
      <c r="A5" s="149" t="s">
        <v>23</v>
      </c>
      <c r="B5" s="149"/>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116</v>
      </c>
      <c r="J8" s="9" t="str">
        <f t="shared" ref="J8:J42" ca="1" si="1">IF(I8="","",IF(I8&lt;0,"OVERDUE","NOT DUE"))</f>
        <v>NOT DUE</v>
      </c>
      <c r="K8" s="31"/>
      <c r="L8" s="10"/>
    </row>
    <row r="9" spans="1:12" ht="24" x14ac:dyDescent="0.15">
      <c r="A9" s="9" t="s">
        <v>873</v>
      </c>
      <c r="B9" s="31" t="s">
        <v>827</v>
      </c>
      <c r="C9" s="31" t="s">
        <v>829</v>
      </c>
      <c r="D9" s="20" t="s">
        <v>872</v>
      </c>
      <c r="E9" s="7">
        <v>42348</v>
      </c>
      <c r="F9" s="7">
        <v>44583</v>
      </c>
      <c r="G9" s="34"/>
      <c r="H9" s="8">
        <f>DATE(YEAR(F9),MONTH(F9),DAY(F9)+1)</f>
        <v>44584</v>
      </c>
      <c r="I9" s="11">
        <f t="shared" ca="1" si="0"/>
        <v>1</v>
      </c>
      <c r="J9" s="9" t="str">
        <f t="shared" ca="1" si="1"/>
        <v>NOT DUE</v>
      </c>
      <c r="K9" s="31"/>
      <c r="L9" s="10"/>
    </row>
    <row r="10" spans="1:12" ht="36" x14ac:dyDescent="0.15">
      <c r="A10" s="9" t="s">
        <v>874</v>
      </c>
      <c r="B10" s="31" t="s">
        <v>827</v>
      </c>
      <c r="C10" s="31" t="s">
        <v>830</v>
      </c>
      <c r="D10" s="20" t="s">
        <v>872</v>
      </c>
      <c r="E10" s="7">
        <v>42348</v>
      </c>
      <c r="F10" s="7">
        <v>44583</v>
      </c>
      <c r="G10" s="34"/>
      <c r="H10" s="8">
        <f>DATE(YEAR(F10),MONTH(F10),DAY(F10)+1)</f>
        <v>44584</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318</v>
      </c>
      <c r="J11" s="9" t="str">
        <f t="shared" ca="1" si="1"/>
        <v>NOT DUE</v>
      </c>
      <c r="K11" s="31"/>
      <c r="L11" s="10" t="s">
        <v>3198</v>
      </c>
    </row>
    <row r="12" spans="1:12" ht="24" x14ac:dyDescent="0.15">
      <c r="A12" s="9" t="s">
        <v>876</v>
      </c>
      <c r="B12" s="31" t="s">
        <v>832</v>
      </c>
      <c r="C12" s="31" t="s">
        <v>833</v>
      </c>
      <c r="D12" s="20" t="s">
        <v>581</v>
      </c>
      <c r="E12" s="7">
        <v>42348</v>
      </c>
      <c r="F12" s="7">
        <v>44583</v>
      </c>
      <c r="G12" s="34"/>
      <c r="H12" s="8">
        <f>DATE(YEAR(F12),MONTH(F12),DAY(F12)+7)</f>
        <v>44590</v>
      </c>
      <c r="I12" s="11">
        <f t="shared" ca="1" si="0"/>
        <v>7</v>
      </c>
      <c r="J12" s="9" t="str">
        <f t="shared" ca="1" si="1"/>
        <v>NOT DUE</v>
      </c>
      <c r="K12" s="31"/>
      <c r="L12" s="10"/>
    </row>
    <row r="13" spans="1:12" ht="36" x14ac:dyDescent="0.15">
      <c r="A13" s="9" t="s">
        <v>877</v>
      </c>
      <c r="B13" s="31" t="s">
        <v>834</v>
      </c>
      <c r="C13" s="31" t="s">
        <v>835</v>
      </c>
      <c r="D13" s="20" t="s">
        <v>872</v>
      </c>
      <c r="E13" s="7">
        <v>42348</v>
      </c>
      <c r="F13" s="7">
        <v>44583</v>
      </c>
      <c r="G13" s="34"/>
      <c r="H13" s="8">
        <f>DATE(YEAR(F13),MONTH(F13),DAY(F13)+1)</f>
        <v>44584</v>
      </c>
      <c r="I13" s="11">
        <f t="shared" ca="1" si="0"/>
        <v>1</v>
      </c>
      <c r="J13" s="9" t="str">
        <f t="shared" ca="1" si="1"/>
        <v>NOT DUE</v>
      </c>
      <c r="K13" s="31"/>
      <c r="L13" s="10"/>
    </row>
    <row r="14" spans="1:12" ht="48" x14ac:dyDescent="0.15">
      <c r="A14" s="9" t="s">
        <v>878</v>
      </c>
      <c r="B14" s="31" t="s">
        <v>836</v>
      </c>
      <c r="C14" s="31" t="s">
        <v>837</v>
      </c>
      <c r="D14" s="20" t="s">
        <v>872</v>
      </c>
      <c r="E14" s="7">
        <v>42348</v>
      </c>
      <c r="F14" s="7">
        <v>44583</v>
      </c>
      <c r="G14" s="34"/>
      <c r="H14" s="8">
        <f>DATE(YEAR(F14),MONTH(F14),DAY(F14)+1)</f>
        <v>44584</v>
      </c>
      <c r="I14" s="11">
        <f t="shared" ca="1" si="0"/>
        <v>1</v>
      </c>
      <c r="J14" s="9" t="str">
        <f t="shared" ca="1" si="1"/>
        <v>NOT DUE</v>
      </c>
      <c r="K14" s="31"/>
      <c r="L14" s="10"/>
    </row>
    <row r="15" spans="1:12" ht="60" x14ac:dyDescent="0.15">
      <c r="A15" s="9" t="s">
        <v>879</v>
      </c>
      <c r="B15" s="31" t="s">
        <v>838</v>
      </c>
      <c r="C15" s="31" t="s">
        <v>839</v>
      </c>
      <c r="D15" s="20" t="s">
        <v>872</v>
      </c>
      <c r="E15" s="7">
        <v>42348</v>
      </c>
      <c r="F15" s="7">
        <v>44583</v>
      </c>
      <c r="G15" s="34"/>
      <c r="H15" s="8">
        <f>DATE(YEAR(F15),MONTH(F15),DAY(F15)+1)</f>
        <v>44584</v>
      </c>
      <c r="I15" s="11">
        <f t="shared" ca="1" si="0"/>
        <v>1</v>
      </c>
      <c r="J15" s="9" t="str">
        <f t="shared" ca="1" si="1"/>
        <v>NOT DUE</v>
      </c>
      <c r="K15" s="31"/>
      <c r="L15" s="10"/>
    </row>
    <row r="16" spans="1:12" ht="24" x14ac:dyDescent="0.15">
      <c r="A16" s="9" t="s">
        <v>880</v>
      </c>
      <c r="B16" s="31" t="s">
        <v>840</v>
      </c>
      <c r="C16" s="31" t="s">
        <v>841</v>
      </c>
      <c r="D16" s="20" t="s">
        <v>872</v>
      </c>
      <c r="E16" s="7">
        <v>42348</v>
      </c>
      <c r="F16" s="7">
        <v>44583</v>
      </c>
      <c r="G16" s="34"/>
      <c r="H16" s="8">
        <f>DATE(YEAR(F16),MONTH(F16),DAY(F16)+1)</f>
        <v>44584</v>
      </c>
      <c r="I16" s="11">
        <f t="shared" ca="1" si="0"/>
        <v>1</v>
      </c>
      <c r="J16" s="9" t="str">
        <f t="shared" ca="1" si="1"/>
        <v>NOT DUE</v>
      </c>
      <c r="K16" s="31"/>
      <c r="L16" s="10"/>
    </row>
    <row r="17" spans="1:12" ht="24" x14ac:dyDescent="0.15">
      <c r="A17" s="9" t="s">
        <v>881</v>
      </c>
      <c r="B17" s="31" t="s">
        <v>827</v>
      </c>
      <c r="C17" s="31" t="s">
        <v>842</v>
      </c>
      <c r="D17" s="20" t="s">
        <v>872</v>
      </c>
      <c r="E17" s="7">
        <v>42348</v>
      </c>
      <c r="F17" s="7">
        <v>44583</v>
      </c>
      <c r="G17" s="34"/>
      <c r="H17" s="8">
        <f>DATE(YEAR(F17),MONTH(F17),DAY(F17)+1)</f>
        <v>44584</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116</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116</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116</v>
      </c>
      <c r="J20" s="9" t="str">
        <f t="shared" ca="1" si="1"/>
        <v>NOT DUE</v>
      </c>
      <c r="K20" s="31"/>
      <c r="L20" s="10" t="s">
        <v>3197</v>
      </c>
    </row>
    <row r="21" spans="1:12" ht="36" x14ac:dyDescent="0.15">
      <c r="A21" s="9" t="s">
        <v>885</v>
      </c>
      <c r="B21" s="31" t="s">
        <v>849</v>
      </c>
      <c r="C21" s="31" t="s">
        <v>848</v>
      </c>
      <c r="D21" s="20" t="s">
        <v>1</v>
      </c>
      <c r="E21" s="7">
        <v>42348</v>
      </c>
      <c r="F21" s="7">
        <v>44519</v>
      </c>
      <c r="G21" s="34"/>
      <c r="H21" s="8">
        <f>DATE(YEAR(F21),MONTH(F21)+6,DAY(F21)-1)</f>
        <v>44699</v>
      </c>
      <c r="I21" s="11">
        <f t="shared" ca="1" si="0"/>
        <v>116</v>
      </c>
      <c r="J21" s="9" t="str">
        <f t="shared" ca="1" si="1"/>
        <v>NOT DUE</v>
      </c>
      <c r="K21" s="31"/>
      <c r="L21" s="10" t="s">
        <v>3150</v>
      </c>
    </row>
    <row r="22" spans="1:12" ht="24" x14ac:dyDescent="0.15">
      <c r="A22" s="9" t="s">
        <v>886</v>
      </c>
      <c r="B22" s="31" t="s">
        <v>850</v>
      </c>
      <c r="C22" s="31" t="s">
        <v>851</v>
      </c>
      <c r="D22" s="20" t="s">
        <v>1</v>
      </c>
      <c r="E22" s="7">
        <v>42348</v>
      </c>
      <c r="F22" s="7">
        <v>44519</v>
      </c>
      <c r="G22" s="34"/>
      <c r="H22" s="8">
        <f>DATE(YEAR(F22),MONTH(F22)+6,DAY(F22)-1)</f>
        <v>44699</v>
      </c>
      <c r="I22" s="11">
        <f t="shared" ca="1" si="0"/>
        <v>116</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315</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315</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315</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315</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315</v>
      </c>
      <c r="J27" s="9" t="str">
        <f t="shared" ca="1" si="1"/>
        <v>NOT DUE</v>
      </c>
      <c r="K27" s="31"/>
      <c r="L27" s="10"/>
    </row>
    <row r="28" spans="1:12" ht="36" x14ac:dyDescent="0.15">
      <c r="A28" s="9" t="s">
        <v>892</v>
      </c>
      <c r="B28" s="31" t="s">
        <v>852</v>
      </c>
      <c r="C28" s="31" t="s">
        <v>830</v>
      </c>
      <c r="D28" s="20" t="s">
        <v>872</v>
      </c>
      <c r="E28" s="7">
        <v>42348</v>
      </c>
      <c r="F28" s="7">
        <v>44583</v>
      </c>
      <c r="G28" s="34"/>
      <c r="H28" s="8">
        <f>DATE(YEAR(F28),MONTH(F28),DAY(F28)+1)</f>
        <v>44584</v>
      </c>
      <c r="I28" s="11">
        <f t="shared" ca="1" si="0"/>
        <v>1</v>
      </c>
      <c r="J28" s="9" t="str">
        <f t="shared" ca="1" si="1"/>
        <v>NOT DUE</v>
      </c>
      <c r="K28" s="31"/>
      <c r="L28" s="10"/>
    </row>
    <row r="29" spans="1:12" ht="24" x14ac:dyDescent="0.15">
      <c r="A29" s="9" t="s">
        <v>893</v>
      </c>
      <c r="B29" s="31" t="s">
        <v>860</v>
      </c>
      <c r="C29" s="31" t="s">
        <v>833</v>
      </c>
      <c r="D29" s="20" t="s">
        <v>581</v>
      </c>
      <c r="E29" s="7">
        <v>42348</v>
      </c>
      <c r="F29" s="7">
        <v>44583</v>
      </c>
      <c r="G29" s="34"/>
      <c r="H29" s="8">
        <f>DATE(YEAR(F29),MONTH(F29),DAY(F29)+7)</f>
        <v>44590</v>
      </c>
      <c r="I29" s="11">
        <f t="shared" ca="1" si="0"/>
        <v>7</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116</v>
      </c>
      <c r="J30" s="9" t="str">
        <f t="shared" ca="1" si="1"/>
        <v>NOT DUE</v>
      </c>
      <c r="K30" s="31"/>
      <c r="L30" s="10"/>
    </row>
    <row r="31" spans="1:12" ht="36" x14ac:dyDescent="0.15">
      <c r="A31" s="9" t="s">
        <v>895</v>
      </c>
      <c r="B31" s="31" t="s">
        <v>861</v>
      </c>
      <c r="C31" s="31" t="s">
        <v>830</v>
      </c>
      <c r="D31" s="20" t="s">
        <v>872</v>
      </c>
      <c r="E31" s="7">
        <v>42348</v>
      </c>
      <c r="F31" s="7">
        <v>44583</v>
      </c>
      <c r="G31" s="34"/>
      <c r="H31" s="8">
        <f>DATE(YEAR(F31),MONTH(F31),DAY(F31)+1)</f>
        <v>44584</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318</v>
      </c>
      <c r="J32" s="9" t="str">
        <f t="shared" ca="1" si="1"/>
        <v>NOT DUE</v>
      </c>
      <c r="K32" s="31"/>
      <c r="L32" s="10" t="s">
        <v>3198</v>
      </c>
    </row>
    <row r="33" spans="1:12" ht="36" x14ac:dyDescent="0.15">
      <c r="A33" s="9" t="s">
        <v>897</v>
      </c>
      <c r="B33" s="31" t="s">
        <v>861</v>
      </c>
      <c r="C33" s="31" t="s">
        <v>862</v>
      </c>
      <c r="D33" s="20" t="s">
        <v>872</v>
      </c>
      <c r="E33" s="7">
        <v>42348</v>
      </c>
      <c r="F33" s="7">
        <v>44583</v>
      </c>
      <c r="G33" s="34"/>
      <c r="H33" s="8">
        <f>DATE(YEAR(F33),MONTH(F33),DAY(F33)+1)</f>
        <v>44584</v>
      </c>
      <c r="I33" s="11">
        <f t="shared" ca="1" si="0"/>
        <v>1</v>
      </c>
      <c r="J33" s="9" t="str">
        <f t="shared" ca="1" si="1"/>
        <v>NOT DUE</v>
      </c>
      <c r="K33" s="31"/>
      <c r="L33" s="10"/>
    </row>
    <row r="34" spans="1:12" ht="48" x14ac:dyDescent="0.15">
      <c r="A34" s="9" t="s">
        <v>898</v>
      </c>
      <c r="B34" s="31" t="s">
        <v>861</v>
      </c>
      <c r="C34" s="31" t="s">
        <v>863</v>
      </c>
      <c r="D34" s="20" t="s">
        <v>872</v>
      </c>
      <c r="E34" s="7">
        <v>42348</v>
      </c>
      <c r="F34" s="7">
        <v>44583</v>
      </c>
      <c r="G34" s="34"/>
      <c r="H34" s="8">
        <f>DATE(YEAR(F34),MONTH(F34),DAY(F34)+1)</f>
        <v>44584</v>
      </c>
      <c r="I34" s="11">
        <f t="shared" ca="1" si="0"/>
        <v>1</v>
      </c>
      <c r="J34" s="9" t="str">
        <f t="shared" ca="1" si="1"/>
        <v>NOT DUE</v>
      </c>
      <c r="K34" s="31"/>
      <c r="L34" s="10"/>
    </row>
    <row r="35" spans="1:12" ht="60" x14ac:dyDescent="0.15">
      <c r="A35" s="9" t="s">
        <v>899</v>
      </c>
      <c r="B35" s="31" t="s">
        <v>861</v>
      </c>
      <c r="C35" s="31" t="s">
        <v>864</v>
      </c>
      <c r="D35" s="20" t="s">
        <v>872</v>
      </c>
      <c r="E35" s="7">
        <v>42348</v>
      </c>
      <c r="F35" s="7">
        <v>44583</v>
      </c>
      <c r="G35" s="34"/>
      <c r="H35" s="8">
        <f>DATE(YEAR(F35),MONTH(F35),DAY(F35)+1)</f>
        <v>44584</v>
      </c>
      <c r="I35" s="11">
        <f t="shared" ca="1" si="0"/>
        <v>1</v>
      </c>
      <c r="J35" s="9" t="str">
        <f t="shared" ca="1" si="1"/>
        <v>NOT DUE</v>
      </c>
      <c r="K35" s="31"/>
      <c r="L35" s="10"/>
    </row>
    <row r="36" spans="1:12" ht="24" x14ac:dyDescent="0.15">
      <c r="A36" s="9" t="s">
        <v>900</v>
      </c>
      <c r="B36" s="31" t="s">
        <v>861</v>
      </c>
      <c r="C36" s="31" t="s">
        <v>865</v>
      </c>
      <c r="D36" s="20" t="s">
        <v>872</v>
      </c>
      <c r="E36" s="7">
        <v>42348</v>
      </c>
      <c r="F36" s="7">
        <v>44583</v>
      </c>
      <c r="G36" s="34"/>
      <c r="H36" s="8">
        <f>DATE(YEAR(F36),MONTH(F36),DAY(F36)+1)</f>
        <v>44584</v>
      </c>
      <c r="I36" s="11">
        <f t="shared" ca="1" si="0"/>
        <v>1</v>
      </c>
      <c r="J36" s="9" t="str">
        <f t="shared" ca="1" si="1"/>
        <v>NOT DUE</v>
      </c>
      <c r="K36" s="31"/>
      <c r="L36" s="10"/>
    </row>
    <row r="37" spans="1:12" ht="24" x14ac:dyDescent="0.15">
      <c r="A37" s="9" t="s">
        <v>901</v>
      </c>
      <c r="B37" s="31" t="s">
        <v>861</v>
      </c>
      <c r="C37" s="31" t="s">
        <v>866</v>
      </c>
      <c r="D37" s="20" t="s">
        <v>872</v>
      </c>
      <c r="E37" s="7">
        <v>42348</v>
      </c>
      <c r="F37" s="7">
        <v>44583</v>
      </c>
      <c r="G37" s="34"/>
      <c r="H37" s="8">
        <f>DATE(YEAR(F37),MONTH(F37),DAY(F37)+1)</f>
        <v>44584</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116</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116</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116</v>
      </c>
      <c r="J40" s="9" t="str">
        <f t="shared" ca="1" si="1"/>
        <v>NOT DUE</v>
      </c>
      <c r="K40" s="31"/>
      <c r="L40" s="10"/>
    </row>
    <row r="41" spans="1:12" ht="36" x14ac:dyDescent="0.15">
      <c r="A41" s="9" t="s">
        <v>905</v>
      </c>
      <c r="B41" s="31" t="s">
        <v>869</v>
      </c>
      <c r="C41" s="31" t="s">
        <v>830</v>
      </c>
      <c r="D41" s="20" t="s">
        <v>872</v>
      </c>
      <c r="E41" s="7">
        <v>42348</v>
      </c>
      <c r="F41" s="7">
        <v>44583</v>
      </c>
      <c r="G41" s="34"/>
      <c r="H41" s="8">
        <f>DATE(YEAR(F41),MONTH(F41),DAY(F41)+1)</f>
        <v>44584</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318</v>
      </c>
      <c r="J42" s="9" t="str">
        <f t="shared" ca="1" si="1"/>
        <v>NOT DUE</v>
      </c>
      <c r="K42" s="31"/>
      <c r="L42" s="10" t="s">
        <v>3198</v>
      </c>
    </row>
    <row r="46" spans="1:12" x14ac:dyDescent="0.15">
      <c r="B46" s="71" t="s">
        <v>1418</v>
      </c>
      <c r="C46" s="67"/>
      <c r="D46" s="27" t="s">
        <v>1419</v>
      </c>
      <c r="F46" s="71" t="s">
        <v>1420</v>
      </c>
      <c r="G46" s="68"/>
      <c r="H46" s="68"/>
    </row>
    <row r="47" spans="1:12" x14ac:dyDescent="0.15">
      <c r="C47" s="19" t="str">
        <f>'Main Menu'!C125</f>
        <v>2/O John Kyle S. igloria</v>
      </c>
      <c r="D47" s="19" t="str">
        <f>'Main Menu'!C124</f>
        <v>C/O Arn C. Montiague</v>
      </c>
      <c r="E47" s="69"/>
      <c r="F47" s="69"/>
      <c r="G47" s="69" t="str">
        <f>'Main Menu'!C123</f>
        <v>Capt. Wendell B. Judaya</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4" zoomScale="96" zoomScaleNormal="96" workbookViewId="0">
      <selection activeCell="F13" sqref="F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1428</v>
      </c>
      <c r="D3" s="150" t="s">
        <v>9</v>
      </c>
      <c r="E3" s="150"/>
      <c r="F3" s="3" t="s">
        <v>2494</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44583</v>
      </c>
      <c r="G8" s="13"/>
      <c r="H8" s="8">
        <f>DATE(YEAR(F8),MONTH(F8),DAY(F8)+7)</f>
        <v>44590</v>
      </c>
      <c r="I8" s="11">
        <f ca="1">IF(ISBLANK(H8),"",H8-DATE(YEAR(NOW()),MONTH(NOW()),DAY(NOW())))</f>
        <v>7</v>
      </c>
      <c r="J8" s="9" t="str">
        <f ca="1">IF(I8="","",IF(I8&lt;0,"OVERDUE","NOT DUE"))</f>
        <v>NOT DUE</v>
      </c>
      <c r="K8" s="31" t="s">
        <v>1431</v>
      </c>
      <c r="L8" s="147" t="s">
        <v>3203</v>
      </c>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17</v>
      </c>
      <c r="J9" s="9" t="str">
        <f ca="1">IF(I9="","",IF(I9&lt;0,"OVERDUE","NOT DUE"))</f>
        <v>NOT DUE</v>
      </c>
      <c r="K9" s="31"/>
      <c r="L9" s="10" t="s">
        <v>3130</v>
      </c>
    </row>
    <row r="10" spans="1:12" ht="24" x14ac:dyDescent="0.15">
      <c r="A10" s="9" t="s">
        <v>1434</v>
      </c>
      <c r="B10" s="31" t="s">
        <v>1435</v>
      </c>
      <c r="C10" s="31" t="s">
        <v>1430</v>
      </c>
      <c r="D10" s="20" t="s">
        <v>581</v>
      </c>
      <c r="E10" s="7">
        <v>43198</v>
      </c>
      <c r="F10" s="7">
        <v>44583</v>
      </c>
      <c r="G10" s="13"/>
      <c r="H10" s="8">
        <f>DATE(YEAR(F10),MONTH(F10),DAY(F10)+7)</f>
        <v>44590</v>
      </c>
      <c r="I10" s="11">
        <f ca="1">IF(ISBLANK(H10),"",H10-DATE(YEAR(NOW()),MONTH(NOW()),DAY(NOW())))</f>
        <v>7</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44236</v>
      </c>
      <c r="G11" s="13"/>
      <c r="H11" s="8">
        <f>DATE(YEAR(F11)+1,MONTH(F11),DAY(F11)-1)</f>
        <v>44600</v>
      </c>
      <c r="I11" s="11">
        <f ca="1">IF(ISBLANK(H11),"",H11-DATE(YEAR(NOW()),MONTH(NOW()),DAY(NOW())))</f>
        <v>17</v>
      </c>
      <c r="J11" s="9" t="str">
        <f ca="1">IF(I11="","",IF(I11&lt;0,"OVERDUE","NOT DUE"))</f>
        <v>NOT DUE</v>
      </c>
      <c r="K11" s="31"/>
      <c r="L11" s="10" t="s">
        <v>3131</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3" zoomScaleNormal="100" workbookViewId="0">
      <selection activeCell="B29" sqref="A29:XFD2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1438</v>
      </c>
      <c r="D3" s="150" t="s">
        <v>9</v>
      </c>
      <c r="E3" s="150"/>
      <c r="F3" s="3" t="s">
        <v>1463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44583</v>
      </c>
      <c r="G8" s="13"/>
      <c r="H8" s="8">
        <f>EDATE(F8-1,1)</f>
        <v>44613</v>
      </c>
      <c r="I8" s="11">
        <f t="shared" ref="I8:I46" ca="1" si="0">IF(ISBLANK(H8),"",H8-DATE(YEAR(NOW()),MONTH(NOW()),DAY(NOW())))</f>
        <v>30</v>
      </c>
      <c r="J8" s="9" t="str">
        <f t="shared" ref="J8:J46" ca="1" si="1">IF(I8="","",IF(I8&lt;0,"OVERDUE","NOT DUE"))</f>
        <v>NOT DUE</v>
      </c>
      <c r="K8" s="31"/>
      <c r="L8" s="10"/>
    </row>
    <row r="9" spans="1:12" x14ac:dyDescent="0.15">
      <c r="A9" s="9" t="s">
        <v>1468</v>
      </c>
      <c r="B9" s="31" t="s">
        <v>1469</v>
      </c>
      <c r="C9" s="31" t="s">
        <v>1470</v>
      </c>
      <c r="D9" s="20" t="s">
        <v>1467</v>
      </c>
      <c r="E9" s="7">
        <v>42348</v>
      </c>
      <c r="F9" s="7">
        <v>44583</v>
      </c>
      <c r="G9" s="13"/>
      <c r="H9" s="8">
        <f>EDATE(F9-1,1)</f>
        <v>44613</v>
      </c>
      <c r="I9" s="11">
        <f t="shared" ca="1" si="0"/>
        <v>30</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337</v>
      </c>
      <c r="J10" s="9" t="str">
        <f t="shared" ca="1" si="1"/>
        <v>NOT DUE</v>
      </c>
      <c r="K10" s="31"/>
      <c r="L10" s="10" t="s">
        <v>3198</v>
      </c>
    </row>
    <row r="11" spans="1:12" ht="24" x14ac:dyDescent="0.15">
      <c r="A11" s="9" t="s">
        <v>1474</v>
      </c>
      <c r="B11" s="31" t="s">
        <v>1475</v>
      </c>
      <c r="C11" s="31" t="s">
        <v>1476</v>
      </c>
      <c r="D11" s="20" t="s">
        <v>1467</v>
      </c>
      <c r="E11" s="7">
        <v>42348</v>
      </c>
      <c r="F11" s="7">
        <v>44583</v>
      </c>
      <c r="G11" s="13"/>
      <c r="H11" s="8">
        <f t="shared" ref="H11:H19" si="2">EDATE(F11-1,1)</f>
        <v>44613</v>
      </c>
      <c r="I11" s="11">
        <f t="shared" ca="1" si="0"/>
        <v>30</v>
      </c>
      <c r="J11" s="9" t="str">
        <f t="shared" ca="1" si="1"/>
        <v>NOT DUE</v>
      </c>
      <c r="K11" s="31"/>
      <c r="L11" s="10"/>
    </row>
    <row r="12" spans="1:12" x14ac:dyDescent="0.15">
      <c r="A12" s="9" t="s">
        <v>1477</v>
      </c>
      <c r="B12" s="31" t="s">
        <v>1478</v>
      </c>
      <c r="C12" s="31" t="s">
        <v>1470</v>
      </c>
      <c r="D12" s="20" t="s">
        <v>1467</v>
      </c>
      <c r="E12" s="7">
        <v>42348</v>
      </c>
      <c r="F12" s="7">
        <v>44583</v>
      </c>
      <c r="G12" s="13"/>
      <c r="H12" s="8">
        <f t="shared" si="2"/>
        <v>44613</v>
      </c>
      <c r="I12" s="11">
        <f t="shared" ca="1" si="0"/>
        <v>30</v>
      </c>
      <c r="J12" s="9" t="str">
        <f t="shared" ca="1" si="1"/>
        <v>NOT DUE</v>
      </c>
      <c r="K12" s="31"/>
      <c r="L12" s="35"/>
    </row>
    <row r="13" spans="1:12" x14ac:dyDescent="0.15">
      <c r="A13" s="9" t="s">
        <v>1479</v>
      </c>
      <c r="B13" s="31" t="s">
        <v>1480</v>
      </c>
      <c r="C13" s="31" t="s">
        <v>1470</v>
      </c>
      <c r="D13" s="20" t="s">
        <v>1467</v>
      </c>
      <c r="E13" s="7">
        <v>42348</v>
      </c>
      <c r="F13" s="7">
        <v>44583</v>
      </c>
      <c r="G13" s="13"/>
      <c r="H13" s="8">
        <f t="shared" si="2"/>
        <v>44613</v>
      </c>
      <c r="I13" s="11">
        <f t="shared" ca="1" si="0"/>
        <v>30</v>
      </c>
      <c r="J13" s="9" t="str">
        <f t="shared" ca="1" si="1"/>
        <v>NOT DUE</v>
      </c>
      <c r="K13" s="31"/>
      <c r="L13" s="10"/>
    </row>
    <row r="14" spans="1:12" x14ac:dyDescent="0.15">
      <c r="A14" s="9" t="s">
        <v>1481</v>
      </c>
      <c r="B14" s="31" t="s">
        <v>1482</v>
      </c>
      <c r="C14" s="31" t="s">
        <v>1470</v>
      </c>
      <c r="D14" s="20" t="s">
        <v>1467</v>
      </c>
      <c r="E14" s="7">
        <v>42348</v>
      </c>
      <c r="F14" s="7">
        <v>44583</v>
      </c>
      <c r="G14" s="13"/>
      <c r="H14" s="8">
        <f t="shared" si="2"/>
        <v>44613</v>
      </c>
      <c r="I14" s="11">
        <f t="shared" ca="1" si="0"/>
        <v>30</v>
      </c>
      <c r="J14" s="9" t="str">
        <f t="shared" ca="1" si="1"/>
        <v>NOT DUE</v>
      </c>
      <c r="K14" s="31"/>
      <c r="L14" s="10"/>
    </row>
    <row r="15" spans="1:12" x14ac:dyDescent="0.15">
      <c r="A15" s="9" t="s">
        <v>1483</v>
      </c>
      <c r="B15" s="31" t="s">
        <v>1484</v>
      </c>
      <c r="C15" s="31" t="s">
        <v>1470</v>
      </c>
      <c r="D15" s="20" t="s">
        <v>1467</v>
      </c>
      <c r="E15" s="7">
        <v>42348</v>
      </c>
      <c r="F15" s="7">
        <v>44583</v>
      </c>
      <c r="G15" s="13"/>
      <c r="H15" s="8">
        <f t="shared" si="2"/>
        <v>44613</v>
      </c>
      <c r="I15" s="11">
        <f t="shared" ca="1" si="0"/>
        <v>30</v>
      </c>
      <c r="J15" s="9" t="str">
        <f t="shared" ca="1" si="1"/>
        <v>NOT DUE</v>
      </c>
      <c r="K15" s="31"/>
      <c r="L15" s="10"/>
    </row>
    <row r="16" spans="1:12" x14ac:dyDescent="0.15">
      <c r="A16" s="9" t="s">
        <v>1485</v>
      </c>
      <c r="B16" s="31" t="s">
        <v>1486</v>
      </c>
      <c r="C16" s="31" t="s">
        <v>1470</v>
      </c>
      <c r="D16" s="20" t="s">
        <v>1467</v>
      </c>
      <c r="E16" s="7">
        <v>42348</v>
      </c>
      <c r="F16" s="7">
        <v>44583</v>
      </c>
      <c r="G16" s="13"/>
      <c r="H16" s="8">
        <f t="shared" si="2"/>
        <v>44613</v>
      </c>
      <c r="I16" s="11">
        <f t="shared" ca="1" si="0"/>
        <v>30</v>
      </c>
      <c r="J16" s="9" t="str">
        <f t="shared" ca="1" si="1"/>
        <v>NOT DUE</v>
      </c>
      <c r="K16" s="31"/>
      <c r="L16" s="10"/>
    </row>
    <row r="17" spans="1:12" x14ac:dyDescent="0.15">
      <c r="A17" s="9" t="s">
        <v>1487</v>
      </c>
      <c r="B17" s="31" t="s">
        <v>1488</v>
      </c>
      <c r="C17" s="31" t="s">
        <v>1489</v>
      </c>
      <c r="D17" s="20" t="s">
        <v>1467</v>
      </c>
      <c r="E17" s="7">
        <v>42348</v>
      </c>
      <c r="F17" s="7">
        <v>44583</v>
      </c>
      <c r="G17" s="13"/>
      <c r="H17" s="8">
        <f t="shared" si="2"/>
        <v>44613</v>
      </c>
      <c r="I17" s="11">
        <f t="shared" ca="1" si="0"/>
        <v>30</v>
      </c>
      <c r="J17" s="9" t="str">
        <f t="shared" ca="1" si="1"/>
        <v>NOT DUE</v>
      </c>
      <c r="K17" s="31"/>
      <c r="L17" s="10"/>
    </row>
    <row r="18" spans="1:12" ht="15" customHeight="1" x14ac:dyDescent="0.15">
      <c r="A18" s="9" t="s">
        <v>1490</v>
      </c>
      <c r="B18" s="31" t="s">
        <v>1491</v>
      </c>
      <c r="C18" s="31" t="s">
        <v>1492</v>
      </c>
      <c r="D18" s="20" t="s">
        <v>1467</v>
      </c>
      <c r="E18" s="7">
        <v>42348</v>
      </c>
      <c r="F18" s="7">
        <v>44583</v>
      </c>
      <c r="G18" s="13"/>
      <c r="H18" s="8">
        <f t="shared" si="2"/>
        <v>44613</v>
      </c>
      <c r="I18" s="11">
        <f t="shared" ca="1" si="0"/>
        <v>30</v>
      </c>
      <c r="J18" s="9" t="str">
        <f t="shared" ca="1" si="1"/>
        <v>NOT DUE</v>
      </c>
      <c r="K18" s="31"/>
      <c r="L18" s="10"/>
    </row>
    <row r="19" spans="1:12" ht="35.25" customHeight="1" x14ac:dyDescent="0.15">
      <c r="A19" s="9" t="s">
        <v>1493</v>
      </c>
      <c r="B19" s="31" t="s">
        <v>1494</v>
      </c>
      <c r="C19" s="31" t="s">
        <v>1495</v>
      </c>
      <c r="D19" s="20" t="s">
        <v>1467</v>
      </c>
      <c r="E19" s="7">
        <v>42348</v>
      </c>
      <c r="F19" s="7">
        <v>44583</v>
      </c>
      <c r="G19" s="13"/>
      <c r="H19" s="8">
        <f t="shared" si="2"/>
        <v>44613</v>
      </c>
      <c r="I19" s="11">
        <f t="shared" ca="1" si="0"/>
        <v>30</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280</v>
      </c>
      <c r="J20" s="9" t="str">
        <f t="shared" ca="1" si="1"/>
        <v>NOT DUE</v>
      </c>
      <c r="K20" s="31"/>
      <c r="L20" s="35" t="s">
        <v>3112</v>
      </c>
    </row>
    <row r="21" spans="1:12" ht="24" x14ac:dyDescent="0.15">
      <c r="A21" s="9" t="s">
        <v>1499</v>
      </c>
      <c r="B21" s="31" t="s">
        <v>1500</v>
      </c>
      <c r="C21" s="31" t="s">
        <v>1501</v>
      </c>
      <c r="D21" s="20" t="s">
        <v>1467</v>
      </c>
      <c r="E21" s="7">
        <v>42348</v>
      </c>
      <c r="F21" s="7">
        <v>44583</v>
      </c>
      <c r="G21" s="13"/>
      <c r="H21" s="8">
        <f t="shared" ref="H21:H38" si="3">EDATE(F21-1,1)</f>
        <v>44613</v>
      </c>
      <c r="I21" s="11">
        <f t="shared" ca="1" si="0"/>
        <v>30</v>
      </c>
      <c r="J21" s="9" t="str">
        <f t="shared" ca="1" si="1"/>
        <v>NOT DUE</v>
      </c>
      <c r="K21" s="31"/>
      <c r="L21" s="35"/>
    </row>
    <row r="22" spans="1:12" x14ac:dyDescent="0.15">
      <c r="A22" s="9" t="s">
        <v>1502</v>
      </c>
      <c r="B22" s="31" t="s">
        <v>1503</v>
      </c>
      <c r="C22" s="31" t="s">
        <v>1470</v>
      </c>
      <c r="D22" s="20" t="s">
        <v>1467</v>
      </c>
      <c r="E22" s="7">
        <v>42348</v>
      </c>
      <c r="F22" s="7">
        <v>44583</v>
      </c>
      <c r="G22" s="13"/>
      <c r="H22" s="8">
        <f t="shared" si="3"/>
        <v>44613</v>
      </c>
      <c r="I22" s="11">
        <f t="shared" ca="1" si="0"/>
        <v>30</v>
      </c>
      <c r="J22" s="9" t="str">
        <f t="shared" ca="1" si="1"/>
        <v>NOT DUE</v>
      </c>
      <c r="K22" s="31"/>
      <c r="L22" s="35"/>
    </row>
    <row r="23" spans="1:12" x14ac:dyDescent="0.15">
      <c r="A23" s="9" t="s">
        <v>1504</v>
      </c>
      <c r="B23" s="31" t="s">
        <v>1505</v>
      </c>
      <c r="C23" s="31" t="s">
        <v>1470</v>
      </c>
      <c r="D23" s="20" t="s">
        <v>1467</v>
      </c>
      <c r="E23" s="7">
        <v>42348</v>
      </c>
      <c r="F23" s="7">
        <v>44583</v>
      </c>
      <c r="G23" s="13"/>
      <c r="H23" s="8">
        <f t="shared" si="3"/>
        <v>44613</v>
      </c>
      <c r="I23" s="11">
        <f t="shared" ca="1" si="0"/>
        <v>30</v>
      </c>
      <c r="J23" s="9" t="str">
        <f t="shared" ca="1" si="1"/>
        <v>NOT DUE</v>
      </c>
      <c r="K23" s="31"/>
      <c r="L23" s="35"/>
    </row>
    <row r="24" spans="1:12" x14ac:dyDescent="0.15">
      <c r="A24" s="9" t="s">
        <v>1506</v>
      </c>
      <c r="B24" s="31" t="s">
        <v>1507</v>
      </c>
      <c r="C24" s="31" t="s">
        <v>1470</v>
      </c>
      <c r="D24" s="20" t="s">
        <v>1467</v>
      </c>
      <c r="E24" s="7">
        <v>42348</v>
      </c>
      <c r="F24" s="7">
        <v>44583</v>
      </c>
      <c r="G24" s="13"/>
      <c r="H24" s="8">
        <f t="shared" si="3"/>
        <v>44613</v>
      </c>
      <c r="I24" s="11">
        <f t="shared" ca="1" si="0"/>
        <v>30</v>
      </c>
      <c r="J24" s="9" t="str">
        <f t="shared" ca="1" si="1"/>
        <v>NOT DUE</v>
      </c>
      <c r="K24" s="31"/>
      <c r="L24" s="10"/>
    </row>
    <row r="25" spans="1:12" x14ac:dyDescent="0.15">
      <c r="A25" s="9" t="s">
        <v>1508</v>
      </c>
      <c r="B25" s="31" t="s">
        <v>1509</v>
      </c>
      <c r="C25" s="31" t="s">
        <v>1470</v>
      </c>
      <c r="D25" s="20" t="s">
        <v>1467</v>
      </c>
      <c r="E25" s="7">
        <v>42348</v>
      </c>
      <c r="F25" s="7">
        <v>44583</v>
      </c>
      <c r="G25" s="13"/>
      <c r="H25" s="8">
        <f t="shared" si="3"/>
        <v>44613</v>
      </c>
      <c r="I25" s="11">
        <f t="shared" ca="1" si="0"/>
        <v>30</v>
      </c>
      <c r="J25" s="9" t="str">
        <f t="shared" ca="1" si="1"/>
        <v>NOT DUE</v>
      </c>
      <c r="K25" s="31"/>
      <c r="L25" s="10"/>
    </row>
    <row r="26" spans="1:12" ht="24" x14ac:dyDescent="0.15">
      <c r="A26" s="9" t="s">
        <v>1510</v>
      </c>
      <c r="B26" s="31" t="s">
        <v>1511</v>
      </c>
      <c r="C26" s="31" t="s">
        <v>1470</v>
      </c>
      <c r="D26" s="20" t="s">
        <v>1467</v>
      </c>
      <c r="E26" s="7">
        <v>42348</v>
      </c>
      <c r="F26" s="7">
        <v>44583</v>
      </c>
      <c r="G26" s="13"/>
      <c r="H26" s="8">
        <f t="shared" si="3"/>
        <v>44613</v>
      </c>
      <c r="I26" s="11">
        <f t="shared" ca="1" si="0"/>
        <v>30</v>
      </c>
      <c r="J26" s="9" t="str">
        <f t="shared" ca="1" si="1"/>
        <v>NOT DUE</v>
      </c>
      <c r="K26" s="31"/>
      <c r="L26" s="10"/>
    </row>
    <row r="27" spans="1:12" ht="24" x14ac:dyDescent="0.15">
      <c r="A27" s="9" t="s">
        <v>1512</v>
      </c>
      <c r="B27" s="31" t="s">
        <v>1513</v>
      </c>
      <c r="C27" s="31" t="s">
        <v>1514</v>
      </c>
      <c r="D27" s="20" t="s">
        <v>1467</v>
      </c>
      <c r="E27" s="7">
        <v>42348</v>
      </c>
      <c r="F27" s="7">
        <v>44583</v>
      </c>
      <c r="G27" s="13"/>
      <c r="H27" s="8">
        <f t="shared" si="3"/>
        <v>44613</v>
      </c>
      <c r="I27" s="11">
        <f t="shared" ca="1" si="0"/>
        <v>30</v>
      </c>
      <c r="J27" s="9" t="str">
        <f t="shared" ca="1" si="1"/>
        <v>NOT DUE</v>
      </c>
      <c r="K27" s="31"/>
      <c r="L27" s="10"/>
    </row>
    <row r="28" spans="1:12" ht="27" customHeight="1" x14ac:dyDescent="0.15">
      <c r="A28" s="9" t="s">
        <v>1515</v>
      </c>
      <c r="B28" s="31" t="s">
        <v>1516</v>
      </c>
      <c r="C28" s="36" t="s">
        <v>1517</v>
      </c>
      <c r="D28" s="20" t="s">
        <v>1467</v>
      </c>
      <c r="E28" s="7">
        <v>42348</v>
      </c>
      <c r="F28" s="7">
        <v>44583</v>
      </c>
      <c r="G28" s="13"/>
      <c r="H28" s="8">
        <f t="shared" si="3"/>
        <v>44613</v>
      </c>
      <c r="I28" s="11">
        <f t="shared" ca="1" si="0"/>
        <v>30</v>
      </c>
      <c r="J28" s="9" t="str">
        <f t="shared" ca="1" si="1"/>
        <v>NOT DUE</v>
      </c>
      <c r="K28" s="31"/>
      <c r="L28" s="35"/>
    </row>
    <row r="29" spans="1:12" ht="24.75" customHeight="1" x14ac:dyDescent="0.15">
      <c r="A29" s="9" t="s">
        <v>1518</v>
      </c>
      <c r="B29" s="31" t="s">
        <v>1519</v>
      </c>
      <c r="C29" s="31" t="s">
        <v>1520</v>
      </c>
      <c r="D29" s="20" t="s">
        <v>1467</v>
      </c>
      <c r="E29" s="7">
        <v>42348</v>
      </c>
      <c r="F29" s="7">
        <v>44583</v>
      </c>
      <c r="G29" s="13"/>
      <c r="H29" s="8">
        <f t="shared" si="3"/>
        <v>44613</v>
      </c>
      <c r="I29" s="11">
        <f t="shared" ca="1" si="0"/>
        <v>30</v>
      </c>
      <c r="J29" s="9" t="str">
        <f t="shared" ca="1" si="1"/>
        <v>NOT DUE</v>
      </c>
      <c r="K29" s="31"/>
      <c r="L29" s="10" t="s">
        <v>3149</v>
      </c>
    </row>
    <row r="30" spans="1:12" x14ac:dyDescent="0.15">
      <c r="A30" s="9" t="s">
        <v>1521</v>
      </c>
      <c r="B30" s="31" t="s">
        <v>1522</v>
      </c>
      <c r="C30" s="37" t="s">
        <v>1523</v>
      </c>
      <c r="D30" s="20" t="s">
        <v>1467</v>
      </c>
      <c r="E30" s="7">
        <v>42348</v>
      </c>
      <c r="F30" s="7">
        <v>44583</v>
      </c>
      <c r="G30" s="13"/>
      <c r="H30" s="8">
        <f t="shared" si="3"/>
        <v>44613</v>
      </c>
      <c r="I30" s="11">
        <f t="shared" ca="1" si="0"/>
        <v>30</v>
      </c>
      <c r="J30" s="9" t="str">
        <f t="shared" ca="1" si="1"/>
        <v>NOT DUE</v>
      </c>
      <c r="K30" s="31"/>
      <c r="L30" s="10"/>
    </row>
    <row r="31" spans="1:12" ht="15" customHeight="1" x14ac:dyDescent="0.15">
      <c r="A31" s="9" t="s">
        <v>1524</v>
      </c>
      <c r="B31" s="31" t="s">
        <v>1525</v>
      </c>
      <c r="C31" s="37" t="s">
        <v>1523</v>
      </c>
      <c r="D31" s="20" t="s">
        <v>1467</v>
      </c>
      <c r="E31" s="7">
        <v>42348</v>
      </c>
      <c r="F31" s="7">
        <v>44583</v>
      </c>
      <c r="G31" s="13"/>
      <c r="H31" s="8">
        <f t="shared" si="3"/>
        <v>44613</v>
      </c>
      <c r="I31" s="11">
        <f t="shared" ca="1" si="0"/>
        <v>30</v>
      </c>
      <c r="J31" s="9" t="str">
        <f t="shared" ca="1" si="1"/>
        <v>NOT DUE</v>
      </c>
      <c r="K31" s="31"/>
      <c r="L31" s="10"/>
    </row>
    <row r="32" spans="1:12" ht="36" x14ac:dyDescent="0.15">
      <c r="A32" s="9" t="s">
        <v>1526</v>
      </c>
      <c r="B32" s="31" t="s">
        <v>1527</v>
      </c>
      <c r="C32" s="31" t="s">
        <v>1528</v>
      </c>
      <c r="D32" s="20" t="s">
        <v>1467</v>
      </c>
      <c r="E32" s="7">
        <v>42348</v>
      </c>
      <c r="F32" s="7">
        <v>44583</v>
      </c>
      <c r="G32" s="13"/>
      <c r="H32" s="8">
        <f t="shared" si="3"/>
        <v>44613</v>
      </c>
      <c r="I32" s="11">
        <f t="shared" ca="1" si="0"/>
        <v>30</v>
      </c>
      <c r="J32" s="9" t="str">
        <f t="shared" ca="1" si="1"/>
        <v>NOT DUE</v>
      </c>
      <c r="K32" s="31"/>
      <c r="L32" s="10"/>
    </row>
    <row r="33" spans="1:12" ht="24" x14ac:dyDescent="0.15">
      <c r="A33" s="9" t="s">
        <v>1529</v>
      </c>
      <c r="B33" s="31" t="s">
        <v>1530</v>
      </c>
      <c r="C33" s="31" t="s">
        <v>1501</v>
      </c>
      <c r="D33" s="20" t="s">
        <v>1467</v>
      </c>
      <c r="E33" s="7">
        <v>42348</v>
      </c>
      <c r="F33" s="7">
        <v>44583</v>
      </c>
      <c r="G33" s="13"/>
      <c r="H33" s="8">
        <f t="shared" si="3"/>
        <v>44613</v>
      </c>
      <c r="I33" s="11">
        <f t="shared" ca="1" si="0"/>
        <v>30</v>
      </c>
      <c r="J33" s="9" t="str">
        <f t="shared" ca="1" si="1"/>
        <v>NOT DUE</v>
      </c>
      <c r="K33" s="31"/>
      <c r="L33" s="10"/>
    </row>
    <row r="34" spans="1:12" ht="24" x14ac:dyDescent="0.15">
      <c r="A34" s="9" t="s">
        <v>1531</v>
      </c>
      <c r="B34" s="31" t="s">
        <v>1532</v>
      </c>
      <c r="C34" s="31" t="s">
        <v>1533</v>
      </c>
      <c r="D34" s="20" t="s">
        <v>1467</v>
      </c>
      <c r="E34" s="7">
        <v>42348</v>
      </c>
      <c r="F34" s="7">
        <v>44583</v>
      </c>
      <c r="G34" s="13"/>
      <c r="H34" s="8">
        <f t="shared" si="3"/>
        <v>44613</v>
      </c>
      <c r="I34" s="11">
        <f t="shared" ca="1" si="0"/>
        <v>30</v>
      </c>
      <c r="J34" s="9" t="str">
        <f t="shared" ca="1" si="1"/>
        <v>NOT DUE</v>
      </c>
      <c r="K34" s="31"/>
      <c r="L34" s="10"/>
    </row>
    <row r="35" spans="1:12" ht="25.5" customHeight="1" x14ac:dyDescent="0.15">
      <c r="A35" s="9" t="s">
        <v>1534</v>
      </c>
      <c r="B35" s="31" t="s">
        <v>1535</v>
      </c>
      <c r="C35" s="31" t="s">
        <v>1533</v>
      </c>
      <c r="D35" s="20" t="s">
        <v>1467</v>
      </c>
      <c r="E35" s="7">
        <v>42348</v>
      </c>
      <c r="F35" s="7">
        <v>44583</v>
      </c>
      <c r="G35" s="13"/>
      <c r="H35" s="8">
        <f t="shared" si="3"/>
        <v>44613</v>
      </c>
      <c r="I35" s="11">
        <f t="shared" ca="1" si="0"/>
        <v>30</v>
      </c>
      <c r="J35" s="9" t="str">
        <f t="shared" ca="1" si="1"/>
        <v>NOT DUE</v>
      </c>
      <c r="K35" s="31"/>
      <c r="L35" s="10"/>
    </row>
    <row r="36" spans="1:12" x14ac:dyDescent="0.15">
      <c r="A36" s="9" t="s">
        <v>1536</v>
      </c>
      <c r="B36" s="31" t="s">
        <v>1537</v>
      </c>
      <c r="C36" s="31" t="s">
        <v>1538</v>
      </c>
      <c r="D36" s="20" t="s">
        <v>1467</v>
      </c>
      <c r="E36" s="7">
        <v>42348</v>
      </c>
      <c r="F36" s="7">
        <v>44583</v>
      </c>
      <c r="G36" s="13"/>
      <c r="H36" s="8">
        <f t="shared" si="3"/>
        <v>44613</v>
      </c>
      <c r="I36" s="11">
        <f t="shared" ca="1" si="0"/>
        <v>30</v>
      </c>
      <c r="J36" s="9" t="str">
        <f t="shared" ca="1" si="1"/>
        <v>NOT DUE</v>
      </c>
      <c r="K36" s="31"/>
      <c r="L36" s="10"/>
    </row>
    <row r="37" spans="1:12" ht="52.5" customHeight="1" x14ac:dyDescent="0.15">
      <c r="A37" s="9" t="s">
        <v>1539</v>
      </c>
      <c r="B37" s="31" t="s">
        <v>1540</v>
      </c>
      <c r="C37" s="36" t="s">
        <v>1541</v>
      </c>
      <c r="D37" s="20" t="s">
        <v>1467</v>
      </c>
      <c r="E37" s="7">
        <v>42348</v>
      </c>
      <c r="F37" s="7">
        <v>44583</v>
      </c>
      <c r="G37" s="13"/>
      <c r="H37" s="8">
        <f t="shared" si="3"/>
        <v>44613</v>
      </c>
      <c r="I37" s="11">
        <f t="shared" ca="1" si="0"/>
        <v>30</v>
      </c>
      <c r="J37" s="9" t="str">
        <f t="shared" ca="1" si="1"/>
        <v>NOT DUE</v>
      </c>
      <c r="K37" s="31"/>
      <c r="L37" s="10"/>
    </row>
    <row r="38" spans="1:12" x14ac:dyDescent="0.15">
      <c r="A38" s="9" t="s">
        <v>1542</v>
      </c>
      <c r="B38" s="31" t="s">
        <v>1543</v>
      </c>
      <c r="C38" s="31" t="s">
        <v>1523</v>
      </c>
      <c r="D38" s="20" t="s">
        <v>1467</v>
      </c>
      <c r="E38" s="7">
        <v>42348</v>
      </c>
      <c r="F38" s="7">
        <v>44583</v>
      </c>
      <c r="G38" s="13"/>
      <c r="H38" s="8">
        <f t="shared" si="3"/>
        <v>44613</v>
      </c>
      <c r="I38" s="11">
        <f t="shared" ca="1" si="0"/>
        <v>30</v>
      </c>
      <c r="J38" s="9" t="str">
        <f t="shared" ca="1" si="1"/>
        <v>NOT DUE</v>
      </c>
      <c r="K38" s="31"/>
      <c r="L38" s="35"/>
    </row>
    <row r="39" spans="1:12" x14ac:dyDescent="0.15">
      <c r="A39" s="9" t="s">
        <v>1544</v>
      </c>
      <c r="B39" s="31" t="s">
        <v>1545</v>
      </c>
      <c r="C39" s="31" t="s">
        <v>1546</v>
      </c>
      <c r="D39" s="20" t="s">
        <v>581</v>
      </c>
      <c r="E39" s="7">
        <v>42348</v>
      </c>
      <c r="F39" s="7">
        <v>44583</v>
      </c>
      <c r="G39" s="13"/>
      <c r="H39" s="8">
        <f>DATE(YEAR(F39),MONTH(F39),DAY(F39)+7)</f>
        <v>44590</v>
      </c>
      <c r="I39" s="11">
        <f t="shared" ca="1" si="0"/>
        <v>7</v>
      </c>
      <c r="J39" s="9" t="str">
        <f t="shared" ca="1" si="1"/>
        <v>NOT DUE</v>
      </c>
      <c r="K39" s="31"/>
      <c r="L39" s="10"/>
    </row>
    <row r="40" spans="1:12" ht="24" x14ac:dyDescent="0.15">
      <c r="A40" s="9" t="s">
        <v>1547</v>
      </c>
      <c r="B40" s="31" t="s">
        <v>1548</v>
      </c>
      <c r="C40" s="31" t="s">
        <v>1533</v>
      </c>
      <c r="D40" s="20" t="s">
        <v>1467</v>
      </c>
      <c r="E40" s="7">
        <v>42348</v>
      </c>
      <c r="F40" s="7">
        <v>44583</v>
      </c>
      <c r="G40" s="13"/>
      <c r="H40" s="8">
        <f t="shared" ref="H40:H46" si="4">EDATE(F40-1,1)</f>
        <v>44613</v>
      </c>
      <c r="I40" s="11">
        <f t="shared" ca="1" si="0"/>
        <v>30</v>
      </c>
      <c r="J40" s="9" t="str">
        <f t="shared" ca="1" si="1"/>
        <v>NOT DUE</v>
      </c>
      <c r="K40" s="31"/>
      <c r="L40" s="10"/>
    </row>
    <row r="41" spans="1:12" ht="24" x14ac:dyDescent="0.15">
      <c r="A41" s="9" t="s">
        <v>1549</v>
      </c>
      <c r="B41" s="31" t="s">
        <v>1550</v>
      </c>
      <c r="C41" s="31" t="s">
        <v>1533</v>
      </c>
      <c r="D41" s="20" t="s">
        <v>1467</v>
      </c>
      <c r="E41" s="7">
        <v>42348</v>
      </c>
      <c r="F41" s="7">
        <v>44583</v>
      </c>
      <c r="G41" s="13"/>
      <c r="H41" s="8">
        <f t="shared" si="4"/>
        <v>44613</v>
      </c>
      <c r="I41" s="11">
        <f t="shared" ca="1" si="0"/>
        <v>30</v>
      </c>
      <c r="J41" s="9" t="str">
        <f t="shared" ca="1" si="1"/>
        <v>NOT DUE</v>
      </c>
      <c r="K41" s="31"/>
      <c r="L41" s="10"/>
    </row>
    <row r="42" spans="1:12" ht="24" x14ac:dyDescent="0.15">
      <c r="A42" s="9" t="s">
        <v>1551</v>
      </c>
      <c r="B42" s="31" t="s">
        <v>1552</v>
      </c>
      <c r="C42" s="31" t="s">
        <v>1533</v>
      </c>
      <c r="D42" s="20" t="s">
        <v>1467</v>
      </c>
      <c r="E42" s="7">
        <v>42348</v>
      </c>
      <c r="F42" s="7">
        <v>44583</v>
      </c>
      <c r="G42" s="13"/>
      <c r="H42" s="8">
        <f t="shared" si="4"/>
        <v>44613</v>
      </c>
      <c r="I42" s="11">
        <f t="shared" ca="1" si="0"/>
        <v>30</v>
      </c>
      <c r="J42" s="9" t="str">
        <f t="shared" ca="1" si="1"/>
        <v>NOT DUE</v>
      </c>
      <c r="K42" s="31"/>
      <c r="L42" s="10"/>
    </row>
    <row r="43" spans="1:12" ht="24" x14ac:dyDescent="0.15">
      <c r="A43" s="9" t="s">
        <v>1553</v>
      </c>
      <c r="B43" s="31" t="s">
        <v>1554</v>
      </c>
      <c r="C43" s="31" t="s">
        <v>1533</v>
      </c>
      <c r="D43" s="20" t="s">
        <v>1467</v>
      </c>
      <c r="E43" s="7">
        <v>42348</v>
      </c>
      <c r="F43" s="7">
        <v>44583</v>
      </c>
      <c r="G43" s="13"/>
      <c r="H43" s="8">
        <f t="shared" si="4"/>
        <v>44613</v>
      </c>
      <c r="I43" s="11">
        <f t="shared" ca="1" si="0"/>
        <v>30</v>
      </c>
      <c r="J43" s="9" t="str">
        <f t="shared" ca="1" si="1"/>
        <v>NOT DUE</v>
      </c>
      <c r="K43" s="31"/>
      <c r="L43" s="10"/>
    </row>
    <row r="44" spans="1:12" ht="24" x14ac:dyDescent="0.15">
      <c r="A44" s="9" t="s">
        <v>1555</v>
      </c>
      <c r="B44" s="31" t="s">
        <v>1556</v>
      </c>
      <c r="C44" s="31" t="s">
        <v>1533</v>
      </c>
      <c r="D44" s="20" t="s">
        <v>1467</v>
      </c>
      <c r="E44" s="7">
        <v>42348</v>
      </c>
      <c r="F44" s="7">
        <v>44583</v>
      </c>
      <c r="G44" s="13"/>
      <c r="H44" s="8">
        <f t="shared" si="4"/>
        <v>44613</v>
      </c>
      <c r="I44" s="11">
        <f t="shared" ca="1" si="0"/>
        <v>30</v>
      </c>
      <c r="J44" s="9" t="str">
        <f t="shared" ca="1" si="1"/>
        <v>NOT DUE</v>
      </c>
      <c r="K44" s="31"/>
      <c r="L44" s="10"/>
    </row>
    <row r="45" spans="1:12" ht="24" x14ac:dyDescent="0.15">
      <c r="A45" s="9" t="s">
        <v>1557</v>
      </c>
      <c r="B45" s="31" t="s">
        <v>1558</v>
      </c>
      <c r="C45" s="31" t="s">
        <v>1533</v>
      </c>
      <c r="D45" s="20" t="s">
        <v>1467</v>
      </c>
      <c r="E45" s="7">
        <v>42348</v>
      </c>
      <c r="F45" s="7">
        <v>44583</v>
      </c>
      <c r="G45" s="13"/>
      <c r="H45" s="8">
        <f t="shared" si="4"/>
        <v>44613</v>
      </c>
      <c r="I45" s="11">
        <f t="shared" ca="1" si="0"/>
        <v>30</v>
      </c>
      <c r="J45" s="9" t="str">
        <f t="shared" ca="1" si="1"/>
        <v>NOT DUE</v>
      </c>
      <c r="K45" s="31"/>
      <c r="L45" s="10"/>
    </row>
    <row r="46" spans="1:12" ht="24" x14ac:dyDescent="0.15">
      <c r="A46" s="9" t="s">
        <v>1559</v>
      </c>
      <c r="B46" s="31" t="s">
        <v>1560</v>
      </c>
      <c r="C46" s="31" t="s">
        <v>1533</v>
      </c>
      <c r="D46" s="20" t="s">
        <v>1467</v>
      </c>
      <c r="E46" s="7">
        <v>42348</v>
      </c>
      <c r="F46" s="7">
        <v>44583</v>
      </c>
      <c r="G46" s="13"/>
      <c r="H46" s="8">
        <f t="shared" si="4"/>
        <v>44613</v>
      </c>
      <c r="I46" s="11">
        <f t="shared" ca="1" si="0"/>
        <v>30</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John Kyle S. igloria</v>
      </c>
      <c r="D52" s="19" t="str">
        <f>'Main Menu'!C124</f>
        <v>C/O Arn C. Montiague</v>
      </c>
      <c r="E52" s="69"/>
      <c r="F52" s="69"/>
      <c r="G52" s="69" t="str">
        <f>'Main Menu'!C123</f>
        <v>Capt. Wendell B. Judaya</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6" zoomScale="90" zoomScaleNormal="90" workbookViewId="0">
      <selection activeCell="F20" sqref="F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1439</v>
      </c>
      <c r="D3" s="150" t="s">
        <v>9</v>
      </c>
      <c r="E3" s="150"/>
      <c r="F3" s="3" t="s">
        <v>1561</v>
      </c>
    </row>
    <row r="4" spans="1:12" ht="18" customHeight="1" x14ac:dyDescent="0.15">
      <c r="A4" s="149" t="s">
        <v>22</v>
      </c>
      <c r="B4" s="149"/>
      <c r="C4" s="17"/>
      <c r="D4" s="150" t="s">
        <v>10</v>
      </c>
      <c r="E4" s="150"/>
      <c r="F4" s="13"/>
    </row>
    <row r="5" spans="1:12" ht="18" customHeight="1" x14ac:dyDescent="0.15">
      <c r="A5" s="149" t="s">
        <v>23</v>
      </c>
      <c r="B5" s="149"/>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44583</v>
      </c>
      <c r="G8" s="13"/>
      <c r="H8" s="8">
        <f>DATE(YEAR(F8),MONTH(F8),DAY(F8)+1)</f>
        <v>44584</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44583</v>
      </c>
      <c r="G9" s="13"/>
      <c r="H9" s="8">
        <f>DATE(YEAR(F9),MONTH(F9),DAY(F9)+7)</f>
        <v>44590</v>
      </c>
      <c r="I9" s="11">
        <f t="shared" ref="I9:I27" ca="1" si="1">IF(ISBLANK(H9),"",H9-DATE(YEAR(NOW()),MONTH(NOW()),DAY(NOW())))</f>
        <v>7</v>
      </c>
      <c r="J9" s="9" t="str">
        <f t="shared" ca="1" si="0"/>
        <v>NOT DUE</v>
      </c>
      <c r="K9" s="31"/>
      <c r="L9" s="10"/>
    </row>
    <row r="10" spans="1:12" ht="60" x14ac:dyDescent="0.15">
      <c r="A10" s="38" t="s">
        <v>1568</v>
      </c>
      <c r="B10" s="31" t="s">
        <v>1569</v>
      </c>
      <c r="C10" s="31" t="s">
        <v>1564</v>
      </c>
      <c r="D10" s="20" t="s">
        <v>1565</v>
      </c>
      <c r="E10" s="7">
        <v>42348</v>
      </c>
      <c r="F10" s="7">
        <v>44583</v>
      </c>
      <c r="G10" s="13"/>
      <c r="H10" s="8">
        <f>DATE(YEAR(F10),MONTH(F10),DAY(F10)+1)</f>
        <v>44584</v>
      </c>
      <c r="I10" s="11">
        <f t="shared" ca="1" si="1"/>
        <v>1</v>
      </c>
      <c r="J10" s="9" t="str">
        <f t="shared" ca="1" si="0"/>
        <v>NOT DUE</v>
      </c>
      <c r="K10" s="31"/>
      <c r="L10" s="10"/>
    </row>
    <row r="11" spans="1:12" ht="48" x14ac:dyDescent="0.15">
      <c r="A11" s="38" t="s">
        <v>1570</v>
      </c>
      <c r="B11" s="31" t="s">
        <v>1569</v>
      </c>
      <c r="C11" s="31" t="s">
        <v>1571</v>
      </c>
      <c r="D11" s="20" t="s">
        <v>581</v>
      </c>
      <c r="E11" s="7">
        <v>42348</v>
      </c>
      <c r="F11" s="7">
        <v>44583</v>
      </c>
      <c r="G11" s="13"/>
      <c r="H11" s="8">
        <f>DATE(YEAR(F11),MONTH(F11),DAY(F11)+7)</f>
        <v>44590</v>
      </c>
      <c r="I11" s="11">
        <f t="shared" ca="1" si="1"/>
        <v>7</v>
      </c>
      <c r="J11" s="9" t="str">
        <f t="shared" ca="1" si="0"/>
        <v>NOT DUE</v>
      </c>
      <c r="K11" s="31"/>
      <c r="L11" s="10"/>
    </row>
    <row r="12" spans="1:12" ht="25.5" customHeight="1" x14ac:dyDescent="0.15">
      <c r="A12" s="38" t="s">
        <v>1572</v>
      </c>
      <c r="B12" s="31" t="s">
        <v>1569</v>
      </c>
      <c r="C12" s="31" t="s">
        <v>1573</v>
      </c>
      <c r="D12" s="20" t="s">
        <v>89</v>
      </c>
      <c r="E12" s="7">
        <v>42348</v>
      </c>
      <c r="F12" s="7">
        <v>44248</v>
      </c>
      <c r="G12" s="13"/>
      <c r="H12" s="8">
        <f>DATE(YEAR(F12)+1,MONTH(F12),DAY(F12)-1)</f>
        <v>44612</v>
      </c>
      <c r="I12" s="11">
        <f t="shared" ca="1" si="1"/>
        <v>29</v>
      </c>
      <c r="J12" s="9" t="str">
        <f t="shared" ca="1" si="0"/>
        <v>NOT DUE</v>
      </c>
      <c r="K12" s="31"/>
      <c r="L12" s="124" t="s">
        <v>3141</v>
      </c>
    </row>
    <row r="13" spans="1:12" ht="36" x14ac:dyDescent="0.15">
      <c r="A13" s="38" t="s">
        <v>1574</v>
      </c>
      <c r="B13" s="31" t="s">
        <v>1575</v>
      </c>
      <c r="C13" s="31" t="s">
        <v>1576</v>
      </c>
      <c r="D13" s="20" t="s">
        <v>1565</v>
      </c>
      <c r="E13" s="7">
        <v>42348</v>
      </c>
      <c r="F13" s="7">
        <v>44583</v>
      </c>
      <c r="G13" s="13"/>
      <c r="H13" s="8">
        <f>DATE(YEAR(F13),MONTH(F13),DAY(F13)+1)</f>
        <v>44584</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44583</v>
      </c>
      <c r="G14" s="13"/>
      <c r="H14" s="8">
        <f>DATE(YEAR(F14),MONTH(F14),DAY(F14)+1)</f>
        <v>44584</v>
      </c>
      <c r="I14" s="11">
        <f t="shared" ca="1" si="1"/>
        <v>1</v>
      </c>
      <c r="J14" s="9" t="str">
        <f t="shared" ca="1" si="0"/>
        <v>NOT DUE</v>
      </c>
      <c r="K14" s="31"/>
      <c r="L14" s="10"/>
    </row>
    <row r="15" spans="1:12" ht="36" x14ac:dyDescent="0.15">
      <c r="A15" s="38" t="s">
        <v>1580</v>
      </c>
      <c r="B15" s="154" t="s">
        <v>1581</v>
      </c>
      <c r="C15" s="31" t="s">
        <v>1582</v>
      </c>
      <c r="D15" s="20" t="s">
        <v>1467</v>
      </c>
      <c r="E15" s="7">
        <v>42348</v>
      </c>
      <c r="F15" s="7">
        <v>44583</v>
      </c>
      <c r="G15" s="13"/>
      <c r="H15" s="8">
        <f>EDATE(F15-1,1)</f>
        <v>44613</v>
      </c>
      <c r="I15" s="11">
        <f t="shared" ca="1" si="1"/>
        <v>30</v>
      </c>
      <c r="J15" s="9" t="str">
        <f t="shared" ca="1" si="0"/>
        <v>NOT DUE</v>
      </c>
      <c r="K15" s="31"/>
      <c r="L15" s="75" t="s">
        <v>3152</v>
      </c>
    </row>
    <row r="16" spans="1:12" x14ac:dyDescent="0.15">
      <c r="A16" s="38" t="s">
        <v>1583</v>
      </c>
      <c r="B16" s="155"/>
      <c r="C16" s="31" t="s">
        <v>1584</v>
      </c>
      <c r="D16" s="20" t="s">
        <v>89</v>
      </c>
      <c r="E16" s="7">
        <v>42348</v>
      </c>
      <c r="F16" s="7">
        <v>44236</v>
      </c>
      <c r="G16" s="13"/>
      <c r="H16" s="8">
        <f>DATE(YEAR(F16)+1,MONTH(F16),DAY(F16)-1)</f>
        <v>44600</v>
      </c>
      <c r="I16" s="11">
        <f t="shared" ca="1" si="1"/>
        <v>17</v>
      </c>
      <c r="J16" s="9" t="str">
        <f t="shared" ca="1" si="0"/>
        <v>NOT DUE</v>
      </c>
      <c r="K16" s="31"/>
      <c r="L16" s="124" t="s">
        <v>3139</v>
      </c>
    </row>
    <row r="17" spans="1:12" ht="36" x14ac:dyDescent="0.15">
      <c r="A17" s="38" t="s">
        <v>1585</v>
      </c>
      <c r="B17" s="31" t="s">
        <v>1586</v>
      </c>
      <c r="C17" s="31" t="s">
        <v>1587</v>
      </c>
      <c r="D17" s="20" t="s">
        <v>1467</v>
      </c>
      <c r="E17" s="7">
        <v>42348</v>
      </c>
      <c r="F17" s="7">
        <v>44583</v>
      </c>
      <c r="G17" s="13"/>
      <c r="H17" s="8">
        <f>EDATE(F17-1,1)</f>
        <v>44613</v>
      </c>
      <c r="I17" s="11">
        <f t="shared" ca="1" si="1"/>
        <v>30</v>
      </c>
      <c r="J17" s="9" t="str">
        <f t="shared" ca="1" si="0"/>
        <v>NOT DUE</v>
      </c>
      <c r="K17" s="31"/>
      <c r="L17" s="75" t="s">
        <v>3057</v>
      </c>
    </row>
    <row r="18" spans="1:12" ht="60" x14ac:dyDescent="0.15">
      <c r="A18" s="38" t="s">
        <v>1588</v>
      </c>
      <c r="B18" s="31" t="s">
        <v>1589</v>
      </c>
      <c r="C18" s="31" t="s">
        <v>1590</v>
      </c>
      <c r="D18" s="20" t="s">
        <v>1467</v>
      </c>
      <c r="E18" s="7">
        <v>42348</v>
      </c>
      <c r="F18" s="7">
        <v>44583</v>
      </c>
      <c r="G18" s="13"/>
      <c r="H18" s="8">
        <f>EDATE(F18-1,1)</f>
        <v>44613</v>
      </c>
      <c r="I18" s="11">
        <f t="shared" ca="1" si="1"/>
        <v>30</v>
      </c>
      <c r="J18" s="9" t="str">
        <f t="shared" ca="1" si="0"/>
        <v>NOT DUE</v>
      </c>
      <c r="K18" s="31"/>
      <c r="L18" s="75" t="s">
        <v>3058</v>
      </c>
    </row>
    <row r="19" spans="1:12" x14ac:dyDescent="0.15">
      <c r="A19" s="38" t="s">
        <v>1591</v>
      </c>
      <c r="B19" s="31" t="s">
        <v>1592</v>
      </c>
      <c r="C19" s="31" t="s">
        <v>1593</v>
      </c>
      <c r="D19" s="20" t="s">
        <v>1467</v>
      </c>
      <c r="E19" s="7">
        <v>42348</v>
      </c>
      <c r="F19" s="7">
        <v>44583</v>
      </c>
      <c r="G19" s="13"/>
      <c r="H19" s="8">
        <f>EDATE(F19-1,1)</f>
        <v>44613</v>
      </c>
      <c r="I19" s="11">
        <f t="shared" ca="1" si="1"/>
        <v>30</v>
      </c>
      <c r="J19" s="9" t="str">
        <f t="shared" ca="1" si="0"/>
        <v>NOT DUE</v>
      </c>
      <c r="K19" s="31"/>
      <c r="L19" s="10"/>
    </row>
    <row r="20" spans="1:12" x14ac:dyDescent="0.15">
      <c r="A20" s="38" t="s">
        <v>1594</v>
      </c>
      <c r="B20" s="31" t="s">
        <v>1595</v>
      </c>
      <c r="C20" s="31" t="s">
        <v>1596</v>
      </c>
      <c r="D20" s="20" t="s">
        <v>1565</v>
      </c>
      <c r="E20" s="7">
        <v>42348</v>
      </c>
      <c r="F20" s="7">
        <v>44583</v>
      </c>
      <c r="G20" s="13"/>
      <c r="H20" s="8">
        <f>DATE(YEAR(F14),MONTH(F14),DAY(F14)+1)</f>
        <v>44584</v>
      </c>
      <c r="I20" s="11">
        <f t="shared" ca="1" si="1"/>
        <v>1</v>
      </c>
      <c r="J20" s="9" t="str">
        <f t="shared" ca="1" si="0"/>
        <v>NOT DUE</v>
      </c>
      <c r="K20" s="31"/>
      <c r="L20" s="10"/>
    </row>
    <row r="21" spans="1:12" ht="24" x14ac:dyDescent="0.15">
      <c r="A21" s="38" t="s">
        <v>1597</v>
      </c>
      <c r="B21" s="31" t="s">
        <v>1595</v>
      </c>
      <c r="C21" s="31" t="s">
        <v>1598</v>
      </c>
      <c r="D21" s="20" t="s">
        <v>1467</v>
      </c>
      <c r="E21" s="7">
        <v>42348</v>
      </c>
      <c r="F21" s="7">
        <v>44583</v>
      </c>
      <c r="G21" s="13"/>
      <c r="H21" s="8">
        <f>EDATE(F21-1,1)</f>
        <v>44613</v>
      </c>
      <c r="I21" s="11">
        <f t="shared" ca="1" si="1"/>
        <v>30</v>
      </c>
      <c r="J21" s="9" t="str">
        <f t="shared" ca="1" si="0"/>
        <v>NOT DUE</v>
      </c>
      <c r="K21" s="31"/>
      <c r="L21" s="10"/>
    </row>
    <row r="22" spans="1:12" ht="23.25" customHeight="1" x14ac:dyDescent="0.15">
      <c r="A22" s="38" t="s">
        <v>1599</v>
      </c>
      <c r="B22" s="31" t="s">
        <v>1595</v>
      </c>
      <c r="C22" s="40" t="s">
        <v>1573</v>
      </c>
      <c r="D22" s="20" t="s">
        <v>89</v>
      </c>
      <c r="E22" s="7">
        <v>42348</v>
      </c>
      <c r="F22" s="7">
        <v>44254</v>
      </c>
      <c r="G22" s="13"/>
      <c r="H22" s="8">
        <f>DATE(YEAR(F22)+1,MONTH(F22),DAY(F22)-1)</f>
        <v>44618</v>
      </c>
      <c r="I22" s="11">
        <f t="shared" ca="1" si="1"/>
        <v>35</v>
      </c>
      <c r="J22" s="9" t="str">
        <f t="shared" ca="1" si="0"/>
        <v>NOT DUE</v>
      </c>
      <c r="K22" s="31"/>
      <c r="L22" s="124" t="s">
        <v>3140</v>
      </c>
    </row>
    <row r="23" spans="1:12" ht="36" x14ac:dyDescent="0.15">
      <c r="A23" s="38" t="s">
        <v>1600</v>
      </c>
      <c r="B23" s="31" t="s">
        <v>1601</v>
      </c>
      <c r="C23" s="31" t="s">
        <v>1602</v>
      </c>
      <c r="D23" s="20" t="s">
        <v>1467</v>
      </c>
      <c r="E23" s="7">
        <v>42348</v>
      </c>
      <c r="F23" s="7">
        <v>44583</v>
      </c>
      <c r="G23" s="13"/>
      <c r="H23" s="8">
        <f>EDATE(F23-1,1)</f>
        <v>44613</v>
      </c>
      <c r="I23" s="11">
        <f t="shared" ca="1" si="1"/>
        <v>30</v>
      </c>
      <c r="J23" s="9" t="str">
        <f t="shared" ca="1" si="0"/>
        <v>NOT DUE</v>
      </c>
      <c r="K23" s="31"/>
      <c r="L23" s="10"/>
    </row>
    <row r="24" spans="1:12" ht="36" x14ac:dyDescent="0.15">
      <c r="A24" s="38" t="s">
        <v>1603</v>
      </c>
      <c r="B24" s="31" t="s">
        <v>1604</v>
      </c>
      <c r="C24" s="31" t="s">
        <v>1602</v>
      </c>
      <c r="D24" s="20" t="s">
        <v>1467</v>
      </c>
      <c r="E24" s="7">
        <v>42348</v>
      </c>
      <c r="F24" s="7">
        <v>44583</v>
      </c>
      <c r="G24" s="13"/>
      <c r="H24" s="8">
        <f>EDATE(F24-1,1)</f>
        <v>44613</v>
      </c>
      <c r="I24" s="11">
        <f t="shared" ca="1" si="1"/>
        <v>30</v>
      </c>
      <c r="J24" s="9" t="str">
        <f t="shared" ca="1" si="0"/>
        <v>NOT DUE</v>
      </c>
      <c r="K24" s="31"/>
      <c r="L24" s="10"/>
    </row>
    <row r="25" spans="1:12" ht="36.75" customHeight="1" x14ac:dyDescent="0.15">
      <c r="A25" s="38" t="s">
        <v>1605</v>
      </c>
      <c r="B25" s="31" t="s">
        <v>3010</v>
      </c>
      <c r="C25" s="31" t="s">
        <v>3011</v>
      </c>
      <c r="D25" s="20" t="s">
        <v>1467</v>
      </c>
      <c r="E25" s="7">
        <v>41662</v>
      </c>
      <c r="F25" s="7">
        <v>44583</v>
      </c>
      <c r="G25" s="13"/>
      <c r="H25" s="8">
        <f>EDATE(F25-1,1)</f>
        <v>44613</v>
      </c>
      <c r="I25" s="11">
        <f t="shared" ca="1" si="1"/>
        <v>30</v>
      </c>
      <c r="J25" s="9" t="str">
        <f t="shared" ca="1" si="0"/>
        <v>NOT DUE</v>
      </c>
      <c r="K25" s="31"/>
      <c r="L25" s="10"/>
    </row>
    <row r="26" spans="1:12" ht="24" x14ac:dyDescent="0.15">
      <c r="A26" s="38" t="s">
        <v>1608</v>
      </c>
      <c r="B26" s="31" t="s">
        <v>1606</v>
      </c>
      <c r="C26" s="31" t="s">
        <v>1607</v>
      </c>
      <c r="D26" s="20" t="s">
        <v>1467</v>
      </c>
      <c r="E26" s="7">
        <v>42348</v>
      </c>
      <c r="F26" s="7">
        <v>44583</v>
      </c>
      <c r="G26" s="13"/>
      <c r="H26" s="8">
        <f>EDATE(F26-1,1)</f>
        <v>44613</v>
      </c>
      <c r="I26" s="11">
        <f t="shared" ca="1" si="1"/>
        <v>30</v>
      </c>
      <c r="J26" s="9" t="str">
        <f t="shared" ca="1" si="0"/>
        <v>NOT DUE</v>
      </c>
      <c r="K26" s="31"/>
      <c r="L26" s="10"/>
    </row>
    <row r="27" spans="1:12" x14ac:dyDescent="0.15">
      <c r="A27" s="38" t="s">
        <v>3012</v>
      </c>
      <c r="B27" s="31" t="s">
        <v>1606</v>
      </c>
      <c r="C27" s="31" t="s">
        <v>1609</v>
      </c>
      <c r="D27" s="20" t="s">
        <v>89</v>
      </c>
      <c r="E27" s="7">
        <v>42348</v>
      </c>
      <c r="F27" s="7">
        <v>44236</v>
      </c>
      <c r="G27" s="13"/>
      <c r="H27" s="8">
        <f>DATE(YEAR(F27)+1,MONTH(F27),DAY(F27)-1)</f>
        <v>44600</v>
      </c>
      <c r="I27" s="11">
        <f t="shared" ca="1" si="1"/>
        <v>17</v>
      </c>
      <c r="J27" s="9" t="str">
        <f t="shared" ca="1" si="0"/>
        <v>NOT DUE</v>
      </c>
      <c r="K27" s="31"/>
      <c r="L27" s="124" t="s">
        <v>3139</v>
      </c>
    </row>
    <row r="31" spans="1:12" x14ac:dyDescent="0.15">
      <c r="B31" s="71" t="s">
        <v>1418</v>
      </c>
      <c r="C31" s="67"/>
      <c r="D31" s="27" t="s">
        <v>1419</v>
      </c>
      <c r="F31" s="71" t="s">
        <v>1420</v>
      </c>
      <c r="G31" s="68"/>
      <c r="H31" s="68"/>
    </row>
    <row r="32" spans="1:12" x14ac:dyDescent="0.15">
      <c r="C32" s="19" t="str">
        <f>'Main Menu'!C125</f>
        <v>2/O John Kyle S. igloria</v>
      </c>
      <c r="D32" s="19" t="str">
        <f>'Main Menu'!C124</f>
        <v>C/O Arn C. Montiague</v>
      </c>
      <c r="E32" s="69"/>
      <c r="F32" s="69"/>
      <c r="G32" s="69" t="str">
        <f>'Main Menu'!C123</f>
        <v>Capt. Wendell B. Judaya</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C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9" t="s">
        <v>3144</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1610</v>
      </c>
      <c r="D3" s="150" t="s">
        <v>9</v>
      </c>
      <c r="E3" s="150"/>
      <c r="F3" s="3" t="s">
        <v>1611</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44555</v>
      </c>
      <c r="G8" s="13"/>
      <c r="H8" s="8">
        <f>EDATE(F8-1,1)</f>
        <v>44585</v>
      </c>
      <c r="I8" s="11">
        <f t="shared" ref="I8:I19" ca="1" si="0">IF(ISBLANK(H8),"",H8-DATE(YEAR(NOW()),MONTH(NOW()),DAY(NOW())))</f>
        <v>2</v>
      </c>
      <c r="J8" s="9" t="str">
        <f t="shared" ref="J8:J19" ca="1" si="1">IF(I8="","",IF(I8&lt;0,"OVERDUE","NOT DUE"))</f>
        <v>NOT DUE</v>
      </c>
      <c r="K8" s="31"/>
      <c r="L8" s="10" t="s">
        <v>3153</v>
      </c>
    </row>
    <row r="9" spans="1:12" x14ac:dyDescent="0.15">
      <c r="A9" s="38" t="s">
        <v>1614</v>
      </c>
      <c r="B9" s="39" t="s">
        <v>1613</v>
      </c>
      <c r="C9" s="31" t="s">
        <v>1615</v>
      </c>
      <c r="D9" s="20" t="s">
        <v>89</v>
      </c>
      <c r="E9" s="7">
        <v>42348</v>
      </c>
      <c r="F9" s="7">
        <v>44236</v>
      </c>
      <c r="G9" s="13"/>
      <c r="H9" s="8">
        <f>DATE(YEAR(F9)+1,MONTH(F9),DAY(F9)-1)</f>
        <v>44600</v>
      </c>
      <c r="I9" s="11">
        <f t="shared" ca="1" si="0"/>
        <v>17</v>
      </c>
      <c r="J9" s="9" t="str">
        <f t="shared" ca="1" si="1"/>
        <v>NOT DUE</v>
      </c>
      <c r="K9" s="31"/>
      <c r="L9" s="10" t="s">
        <v>3123</v>
      </c>
    </row>
    <row r="10" spans="1:12" x14ac:dyDescent="0.15">
      <c r="A10" s="38" t="s">
        <v>1616</v>
      </c>
      <c r="B10" s="31" t="s">
        <v>1617</v>
      </c>
      <c r="C10" s="31" t="s">
        <v>1618</v>
      </c>
      <c r="D10" s="20" t="s">
        <v>1467</v>
      </c>
      <c r="E10" s="7">
        <v>42348</v>
      </c>
      <c r="F10" s="7">
        <v>44555</v>
      </c>
      <c r="G10" s="13"/>
      <c r="H10" s="8">
        <f>EDATE(F10-1,1)</f>
        <v>44585</v>
      </c>
      <c r="I10" s="11">
        <f t="shared" ca="1" si="0"/>
        <v>2</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875</v>
      </c>
      <c r="J11" s="9" t="str">
        <f t="shared" ca="1" si="1"/>
        <v>NOT DUE</v>
      </c>
      <c r="K11" s="31"/>
      <c r="L11" s="10" t="s">
        <v>3166</v>
      </c>
    </row>
    <row r="12" spans="1:12" ht="24" x14ac:dyDescent="0.15">
      <c r="A12" s="38" t="s">
        <v>1622</v>
      </c>
      <c r="B12" s="31" t="s">
        <v>1623</v>
      </c>
      <c r="C12" s="31" t="s">
        <v>1618</v>
      </c>
      <c r="D12" s="20" t="s">
        <v>1467</v>
      </c>
      <c r="E12" s="7">
        <v>42348</v>
      </c>
      <c r="F12" s="7">
        <v>44555</v>
      </c>
      <c r="G12" s="13"/>
      <c r="H12" s="8">
        <f t="shared" ref="H12:H19" si="2">EDATE(F12-1,1)</f>
        <v>44585</v>
      </c>
      <c r="I12" s="11">
        <f t="shared" ca="1" si="0"/>
        <v>2</v>
      </c>
      <c r="J12" s="9" t="str">
        <f t="shared" ca="1" si="1"/>
        <v>NOT DUE</v>
      </c>
      <c r="K12" s="31"/>
      <c r="L12" s="10" t="s">
        <v>3096</v>
      </c>
    </row>
    <row r="13" spans="1:12" ht="22.5" x14ac:dyDescent="0.15">
      <c r="A13" s="38" t="s">
        <v>1624</v>
      </c>
      <c r="B13" s="31" t="s">
        <v>1625</v>
      </c>
      <c r="C13" s="31" t="s">
        <v>1618</v>
      </c>
      <c r="D13" s="20" t="s">
        <v>1467</v>
      </c>
      <c r="E13" s="7">
        <v>42348</v>
      </c>
      <c r="F13" s="7">
        <v>44555</v>
      </c>
      <c r="G13" s="13"/>
      <c r="H13" s="8">
        <f t="shared" si="2"/>
        <v>44585</v>
      </c>
      <c r="I13" s="11">
        <f t="shared" ca="1" si="0"/>
        <v>2</v>
      </c>
      <c r="J13" s="9" t="str">
        <f t="shared" ca="1" si="1"/>
        <v>NOT DUE</v>
      </c>
      <c r="K13" s="31"/>
      <c r="L13" s="66" t="s">
        <v>3124</v>
      </c>
    </row>
    <row r="14" spans="1:12" ht="36" x14ac:dyDescent="0.15">
      <c r="A14" s="38" t="s">
        <v>1626</v>
      </c>
      <c r="B14" s="31" t="s">
        <v>1627</v>
      </c>
      <c r="C14" s="31" t="s">
        <v>1618</v>
      </c>
      <c r="D14" s="20" t="s">
        <v>1467</v>
      </c>
      <c r="E14" s="7">
        <v>42348</v>
      </c>
      <c r="F14" s="7">
        <v>44555</v>
      </c>
      <c r="G14" s="13"/>
      <c r="H14" s="8">
        <f t="shared" si="2"/>
        <v>44585</v>
      </c>
      <c r="I14" s="11">
        <f t="shared" ca="1" si="0"/>
        <v>2</v>
      </c>
      <c r="J14" s="9" t="str">
        <f t="shared" ca="1" si="1"/>
        <v>NOT DUE</v>
      </c>
      <c r="K14" s="31"/>
      <c r="L14" s="144" t="s">
        <v>3186</v>
      </c>
    </row>
    <row r="15" spans="1:12" x14ac:dyDescent="0.15">
      <c r="A15" s="38" t="s">
        <v>1628</v>
      </c>
      <c r="B15" s="31" t="s">
        <v>1586</v>
      </c>
      <c r="C15" s="31" t="s">
        <v>1618</v>
      </c>
      <c r="D15" s="20" t="s">
        <v>1467</v>
      </c>
      <c r="E15" s="7">
        <v>42348</v>
      </c>
      <c r="F15" s="7">
        <v>44555</v>
      </c>
      <c r="G15" s="13"/>
      <c r="H15" s="8">
        <f t="shared" si="2"/>
        <v>44585</v>
      </c>
      <c r="I15" s="11">
        <f t="shared" ca="1" si="0"/>
        <v>2</v>
      </c>
      <c r="J15" s="9" t="str">
        <f t="shared" ca="1" si="1"/>
        <v>NOT DUE</v>
      </c>
      <c r="K15" s="31"/>
      <c r="L15" s="10" t="s">
        <v>3097</v>
      </c>
    </row>
    <row r="16" spans="1:12" ht="24" x14ac:dyDescent="0.15">
      <c r="A16" s="38" t="s">
        <v>1629</v>
      </c>
      <c r="B16" s="31" t="s">
        <v>1581</v>
      </c>
      <c r="C16" s="31" t="s">
        <v>1630</v>
      </c>
      <c r="D16" s="20" t="s">
        <v>1467</v>
      </c>
      <c r="E16" s="7">
        <v>42348</v>
      </c>
      <c r="F16" s="7">
        <v>44555</v>
      </c>
      <c r="G16" s="13"/>
      <c r="H16" s="8">
        <f t="shared" si="2"/>
        <v>44585</v>
      </c>
      <c r="I16" s="11">
        <f t="shared" ca="1" si="0"/>
        <v>2</v>
      </c>
      <c r="J16" s="9" t="str">
        <f t="shared" ca="1" si="1"/>
        <v>NOT DUE</v>
      </c>
      <c r="K16" s="31"/>
      <c r="L16" s="134" t="s">
        <v>3122</v>
      </c>
    </row>
    <row r="17" spans="1:12" x14ac:dyDescent="0.15">
      <c r="A17" s="38" t="s">
        <v>1631</v>
      </c>
      <c r="B17" s="31" t="s">
        <v>1632</v>
      </c>
      <c r="C17" s="31" t="s">
        <v>1633</v>
      </c>
      <c r="D17" s="20" t="s">
        <v>1467</v>
      </c>
      <c r="E17" s="7">
        <v>42348</v>
      </c>
      <c r="F17" s="7">
        <v>44555</v>
      </c>
      <c r="G17" s="13"/>
      <c r="H17" s="8">
        <f t="shared" si="2"/>
        <v>44585</v>
      </c>
      <c r="I17" s="11">
        <f t="shared" ca="1" si="0"/>
        <v>2</v>
      </c>
      <c r="J17" s="9" t="str">
        <f t="shared" ca="1" si="1"/>
        <v>NOT DUE</v>
      </c>
      <c r="K17" s="31"/>
      <c r="L17" s="144" t="s">
        <v>3187</v>
      </c>
    </row>
    <row r="18" spans="1:12" x14ac:dyDescent="0.15">
      <c r="A18" s="38" t="s">
        <v>1634</v>
      </c>
      <c r="B18" s="31" t="s">
        <v>1635</v>
      </c>
      <c r="C18" s="31" t="s">
        <v>1633</v>
      </c>
      <c r="D18" s="20" t="s">
        <v>1467</v>
      </c>
      <c r="E18" s="7">
        <v>42348</v>
      </c>
      <c r="F18" s="7">
        <v>44555</v>
      </c>
      <c r="G18" s="13"/>
      <c r="H18" s="8">
        <f t="shared" si="2"/>
        <v>44585</v>
      </c>
      <c r="I18" s="11">
        <f t="shared" ca="1" si="0"/>
        <v>2</v>
      </c>
      <c r="J18" s="9" t="str">
        <f t="shared" ca="1" si="1"/>
        <v>NOT DUE</v>
      </c>
      <c r="K18" s="31"/>
      <c r="L18" s="10" t="s">
        <v>3098</v>
      </c>
    </row>
    <row r="19" spans="1:12" ht="24" x14ac:dyDescent="0.15">
      <c r="A19" s="38" t="s">
        <v>1636</v>
      </c>
      <c r="B19" s="31" t="s">
        <v>1637</v>
      </c>
      <c r="C19" s="31" t="s">
        <v>1638</v>
      </c>
      <c r="D19" s="20" t="s">
        <v>1467</v>
      </c>
      <c r="E19" s="7">
        <v>42348</v>
      </c>
      <c r="F19" s="7">
        <v>44555</v>
      </c>
      <c r="G19" s="13"/>
      <c r="H19" s="8">
        <f t="shared" si="2"/>
        <v>44585</v>
      </c>
      <c r="I19" s="11">
        <f t="shared" ca="1" si="0"/>
        <v>2</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Wendell B. Judaya</v>
      </c>
    </row>
    <row r="25" spans="1:12" x14ac:dyDescent="0.15">
      <c r="C25"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abSelected="1" topLeftCell="C1" zoomScaleNormal="100" workbookViewId="0">
      <selection activeCell="F24" sqref="F24"/>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3104</v>
      </c>
      <c r="D3" s="150" t="s">
        <v>9</v>
      </c>
      <c r="E3" s="150"/>
      <c r="F3" s="3" t="s">
        <v>1639</v>
      </c>
    </row>
    <row r="4" spans="1:12" ht="18" customHeight="1" x14ac:dyDescent="0.15">
      <c r="A4" s="149" t="s">
        <v>22</v>
      </c>
      <c r="B4" s="149"/>
      <c r="C4" s="43"/>
      <c r="D4" s="150" t="s">
        <v>10</v>
      </c>
      <c r="E4" s="150"/>
      <c r="F4" s="13"/>
    </row>
    <row r="5" spans="1:12" ht="18" customHeight="1" x14ac:dyDescent="0.15">
      <c r="A5" s="149" t="s">
        <v>23</v>
      </c>
      <c r="B5" s="149"/>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44555</v>
      </c>
      <c r="G8" s="13"/>
      <c r="H8" s="8">
        <f>EDATE(F8-1,1)</f>
        <v>44585</v>
      </c>
      <c r="I8" s="11">
        <f t="shared" ref="I8:I71" ca="1" si="0">IF(ISBLANK(H8),"",H8-DATE(YEAR(NOW()),MONTH(NOW()),DAY(NOW())))</f>
        <v>2</v>
      </c>
      <c r="J8" s="9" t="str">
        <f t="shared" ref="J8:J71" ca="1" si="1">IF(I8="","",IF(I8&lt;0,"OVERDUE","NOT DUE"))</f>
        <v>NOT DUE</v>
      </c>
      <c r="K8" s="31"/>
      <c r="L8" s="10"/>
    </row>
    <row r="9" spans="1:12" ht="36" x14ac:dyDescent="0.15">
      <c r="A9" s="9" t="s">
        <v>1643</v>
      </c>
      <c r="B9" s="31" t="s">
        <v>1644</v>
      </c>
      <c r="C9" s="40" t="s">
        <v>1645</v>
      </c>
      <c r="D9" s="20" t="s">
        <v>581</v>
      </c>
      <c r="E9" s="7">
        <v>42348</v>
      </c>
      <c r="F9" s="7">
        <v>44583</v>
      </c>
      <c r="G9" s="13"/>
      <c r="H9" s="8">
        <f>DATE(YEAR(F9),MONTH(F9),DAY(F9)+7)</f>
        <v>44590</v>
      </c>
      <c r="I9" s="11">
        <f t="shared" ca="1" si="0"/>
        <v>7</v>
      </c>
      <c r="J9" s="9" t="str">
        <f t="shared" ca="1" si="1"/>
        <v>NOT DUE</v>
      </c>
      <c r="K9" s="31"/>
      <c r="L9" s="60" t="s">
        <v>3163</v>
      </c>
    </row>
    <row r="10" spans="1:12" ht="36" x14ac:dyDescent="0.15">
      <c r="A10" s="9" t="s">
        <v>1646</v>
      </c>
      <c r="B10" s="31" t="s">
        <v>1644</v>
      </c>
      <c r="C10" s="40" t="s">
        <v>3063</v>
      </c>
      <c r="D10" s="20" t="s">
        <v>89</v>
      </c>
      <c r="E10" s="7">
        <v>42348</v>
      </c>
      <c r="F10" s="7">
        <v>44364</v>
      </c>
      <c r="G10" s="13"/>
      <c r="H10" s="8">
        <f>DATE(YEAR(F10)+1,MONTH(F10),DAY(F10)-1)</f>
        <v>44728</v>
      </c>
      <c r="I10" s="11">
        <f t="shared" ca="1" si="0"/>
        <v>145</v>
      </c>
      <c r="J10" s="9" t="str">
        <f t="shared" ca="1" si="1"/>
        <v>NOT DUE</v>
      </c>
      <c r="K10" s="31"/>
      <c r="L10" s="60" t="s">
        <v>3162</v>
      </c>
    </row>
    <row r="11" spans="1:12" ht="22.5" x14ac:dyDescent="0.15">
      <c r="A11" s="9" t="s">
        <v>1648</v>
      </c>
      <c r="B11" s="31" t="s">
        <v>1644</v>
      </c>
      <c r="C11" s="40" t="s">
        <v>1649</v>
      </c>
      <c r="D11" s="20" t="s">
        <v>1650</v>
      </c>
      <c r="E11" s="7">
        <v>42348</v>
      </c>
      <c r="F11" s="7">
        <v>44033</v>
      </c>
      <c r="G11" s="13"/>
      <c r="H11" s="8">
        <f>DATE(YEAR(F11)+5,MONTH(F11),DAY(F11)-1)</f>
        <v>45858</v>
      </c>
      <c r="I11" s="11">
        <f t="shared" ca="1" si="0"/>
        <v>1275</v>
      </c>
      <c r="J11" s="9" t="str">
        <f t="shared" ca="1" si="1"/>
        <v>NOT DUE</v>
      </c>
      <c r="K11" s="31"/>
      <c r="L11" s="10" t="s">
        <v>3100</v>
      </c>
    </row>
    <row r="12" spans="1:12" x14ac:dyDescent="0.15">
      <c r="A12" s="9" t="s">
        <v>1651</v>
      </c>
      <c r="B12" s="31" t="s">
        <v>1652</v>
      </c>
      <c r="C12" s="31" t="s">
        <v>1653</v>
      </c>
      <c r="D12" s="20" t="s">
        <v>1467</v>
      </c>
      <c r="E12" s="7">
        <v>42348</v>
      </c>
      <c r="F12" s="7">
        <v>44555</v>
      </c>
      <c r="G12" s="13"/>
      <c r="H12" s="8">
        <f>EDATE(F12-1,1)</f>
        <v>44585</v>
      </c>
      <c r="I12" s="11">
        <f t="shared" ca="1" si="0"/>
        <v>2</v>
      </c>
      <c r="J12" s="9" t="str">
        <f t="shared" ca="1" si="1"/>
        <v>NOT DUE</v>
      </c>
      <c r="K12" s="31"/>
      <c r="L12" s="10"/>
    </row>
    <row r="13" spans="1:12" ht="24" x14ac:dyDescent="0.15">
      <c r="A13" s="9" t="s">
        <v>1654</v>
      </c>
      <c r="B13" s="31" t="s">
        <v>1655</v>
      </c>
      <c r="C13" s="31" t="s">
        <v>1656</v>
      </c>
      <c r="D13" s="20" t="s">
        <v>1467</v>
      </c>
      <c r="E13" s="7">
        <v>42348</v>
      </c>
      <c r="F13" s="7">
        <v>44555</v>
      </c>
      <c r="G13" s="13"/>
      <c r="H13" s="8">
        <f>EDATE(F13-1,1)</f>
        <v>44585</v>
      </c>
      <c r="I13" s="11">
        <f t="shared" ca="1" si="0"/>
        <v>2</v>
      </c>
      <c r="J13" s="9" t="str">
        <f t="shared" ca="1" si="1"/>
        <v>NOT DUE</v>
      </c>
      <c r="K13" s="31"/>
      <c r="L13" s="35"/>
    </row>
    <row r="14" spans="1:12" x14ac:dyDescent="0.15">
      <c r="A14" s="9" t="s">
        <v>1657</v>
      </c>
      <c r="B14" s="31" t="s">
        <v>1658</v>
      </c>
      <c r="C14" s="31" t="s">
        <v>1659</v>
      </c>
      <c r="D14" s="20" t="s">
        <v>1467</v>
      </c>
      <c r="E14" s="7">
        <v>42348</v>
      </c>
      <c r="F14" s="7">
        <v>44555</v>
      </c>
      <c r="G14" s="13"/>
      <c r="H14" s="8">
        <f>EDATE(F14-1,1)</f>
        <v>44585</v>
      </c>
      <c r="I14" s="11">
        <f t="shared" ca="1" si="0"/>
        <v>2</v>
      </c>
      <c r="J14" s="9" t="str">
        <f t="shared" ca="1" si="1"/>
        <v>NOT DUE</v>
      </c>
      <c r="K14" s="31"/>
      <c r="L14" s="10"/>
    </row>
    <row r="15" spans="1:12" x14ac:dyDescent="0.15">
      <c r="A15" s="9" t="s">
        <v>1660</v>
      </c>
      <c r="B15" s="31" t="s">
        <v>1661</v>
      </c>
      <c r="C15" s="31" t="s">
        <v>1662</v>
      </c>
      <c r="D15" s="20" t="s">
        <v>1467</v>
      </c>
      <c r="E15" s="7">
        <v>42348</v>
      </c>
      <c r="F15" s="7">
        <v>44555</v>
      </c>
      <c r="G15" s="13"/>
      <c r="H15" s="8">
        <f>EDATE(F15-1,1)</f>
        <v>44585</v>
      </c>
      <c r="I15" s="11">
        <f t="shared" ca="1" si="0"/>
        <v>2</v>
      </c>
      <c r="J15" s="9" t="str">
        <f t="shared" ca="1" si="1"/>
        <v>NOT DUE</v>
      </c>
      <c r="K15" s="31"/>
      <c r="L15" s="10"/>
    </row>
    <row r="16" spans="1:12" ht="28.5" customHeight="1" x14ac:dyDescent="0.15">
      <c r="A16" s="9" t="s">
        <v>1663</v>
      </c>
      <c r="B16" s="31" t="s">
        <v>1664</v>
      </c>
      <c r="C16" s="31" t="s">
        <v>1662</v>
      </c>
      <c r="D16" s="20" t="s">
        <v>1467</v>
      </c>
      <c r="E16" s="7">
        <v>42348</v>
      </c>
      <c r="F16" s="7">
        <v>44555</v>
      </c>
      <c r="G16" s="13"/>
      <c r="H16" s="8">
        <f>EDATE(F16-1,1)</f>
        <v>44585</v>
      </c>
      <c r="I16" s="11">
        <f t="shared" ca="1" si="0"/>
        <v>2</v>
      </c>
      <c r="J16" s="9" t="str">
        <f t="shared" ca="1" si="1"/>
        <v>NOT DUE</v>
      </c>
      <c r="K16" s="31"/>
      <c r="L16" s="144" t="s">
        <v>3189</v>
      </c>
    </row>
    <row r="17" spans="1:12" ht="15" customHeight="1" x14ac:dyDescent="0.15">
      <c r="A17" s="9" t="s">
        <v>1665</v>
      </c>
      <c r="B17" s="45" t="s">
        <v>1666</v>
      </c>
      <c r="C17" s="31" t="s">
        <v>1667</v>
      </c>
      <c r="D17" s="20" t="s">
        <v>1668</v>
      </c>
      <c r="E17" s="7">
        <v>42348</v>
      </c>
      <c r="F17" s="7">
        <v>44555</v>
      </c>
      <c r="G17" s="13"/>
      <c r="H17" s="8">
        <f>DATE(YEAR(F17),MONTH(F17)+3,DAY(F17)-1)</f>
        <v>44644</v>
      </c>
      <c r="I17" s="11">
        <f t="shared" ca="1" si="0"/>
        <v>61</v>
      </c>
      <c r="J17" s="9" t="str">
        <f t="shared" ca="1" si="1"/>
        <v>NOT DUE</v>
      </c>
      <c r="K17" s="31"/>
      <c r="L17" s="10"/>
    </row>
    <row r="18" spans="1:12" x14ac:dyDescent="0.15">
      <c r="A18" s="9" t="s">
        <v>1669</v>
      </c>
      <c r="B18" s="31" t="s">
        <v>1670</v>
      </c>
      <c r="C18" s="31" t="s">
        <v>1671</v>
      </c>
      <c r="D18" s="20" t="s">
        <v>1467</v>
      </c>
      <c r="E18" s="7">
        <v>42348</v>
      </c>
      <c r="F18" s="7">
        <v>44555</v>
      </c>
      <c r="G18" s="13"/>
      <c r="H18" s="8">
        <f>EDATE(F18-1,1)</f>
        <v>44585</v>
      </c>
      <c r="I18" s="11">
        <f t="shared" ca="1" si="0"/>
        <v>2</v>
      </c>
      <c r="J18" s="9" t="str">
        <f t="shared" ca="1" si="1"/>
        <v>NOT DUE</v>
      </c>
      <c r="K18" s="31"/>
      <c r="L18" s="10"/>
    </row>
    <row r="19" spans="1:12" x14ac:dyDescent="0.15">
      <c r="A19" s="9" t="s">
        <v>1672</v>
      </c>
      <c r="B19" s="31" t="s">
        <v>1673</v>
      </c>
      <c r="C19" s="31" t="s">
        <v>1674</v>
      </c>
      <c r="D19" s="20" t="s">
        <v>1467</v>
      </c>
      <c r="E19" s="7">
        <v>42348</v>
      </c>
      <c r="F19" s="7">
        <v>44555</v>
      </c>
      <c r="G19" s="13"/>
      <c r="H19" s="8">
        <f>EDATE(F19-1,1)</f>
        <v>44585</v>
      </c>
      <c r="I19" s="11">
        <f t="shared" ca="1" si="0"/>
        <v>2</v>
      </c>
      <c r="J19" s="9" t="str">
        <f t="shared" ca="1" si="1"/>
        <v>NOT DUE</v>
      </c>
      <c r="K19" s="31"/>
      <c r="L19" s="10"/>
    </row>
    <row r="20" spans="1:12" ht="30.75" customHeight="1" x14ac:dyDescent="0.15">
      <c r="A20" s="9" t="s">
        <v>1675</v>
      </c>
      <c r="B20" s="31" t="s">
        <v>1676</v>
      </c>
      <c r="C20" s="31" t="s">
        <v>1677</v>
      </c>
      <c r="D20" s="20" t="s">
        <v>1467</v>
      </c>
      <c r="E20" s="7">
        <v>42348</v>
      </c>
      <c r="F20" s="7">
        <v>44555</v>
      </c>
      <c r="G20" s="13"/>
      <c r="H20" s="8">
        <f>EDATE(F20-1,1)</f>
        <v>44585</v>
      </c>
      <c r="I20" s="11">
        <f t="shared" ca="1" si="0"/>
        <v>2</v>
      </c>
      <c r="J20" s="9" t="str">
        <f t="shared" ca="1" si="1"/>
        <v>NOT DUE</v>
      </c>
      <c r="K20" s="31"/>
      <c r="L20" s="10"/>
    </row>
    <row r="21" spans="1:12" x14ac:dyDescent="0.15">
      <c r="A21" s="9" t="s">
        <v>1678</v>
      </c>
      <c r="B21" s="31" t="s">
        <v>1679</v>
      </c>
      <c r="C21" s="31" t="s">
        <v>1680</v>
      </c>
      <c r="D21" s="20" t="s">
        <v>1467</v>
      </c>
      <c r="E21" s="7">
        <v>42348</v>
      </c>
      <c r="F21" s="7">
        <v>44555</v>
      </c>
      <c r="G21" s="13"/>
      <c r="H21" s="8">
        <f>EDATE(F21-1,1)</f>
        <v>44585</v>
      </c>
      <c r="I21" s="11">
        <f t="shared" ca="1" si="0"/>
        <v>2</v>
      </c>
      <c r="J21" s="9" t="str">
        <f t="shared" ca="1" si="1"/>
        <v>NOT DUE</v>
      </c>
      <c r="K21" s="31"/>
      <c r="L21" s="10"/>
    </row>
    <row r="22" spans="1:12" ht="36" x14ac:dyDescent="0.15">
      <c r="A22" s="9" t="s">
        <v>1681</v>
      </c>
      <c r="B22" s="31" t="s">
        <v>1682</v>
      </c>
      <c r="C22" s="31" t="s">
        <v>1683</v>
      </c>
      <c r="D22" s="20" t="s">
        <v>1467</v>
      </c>
      <c r="E22" s="7">
        <v>42348</v>
      </c>
      <c r="F22" s="7">
        <v>44555</v>
      </c>
      <c r="G22" s="13"/>
      <c r="H22" s="8">
        <f>EDATE(F22-1,1)</f>
        <v>44585</v>
      </c>
      <c r="I22" s="11">
        <f t="shared" ca="1" si="0"/>
        <v>2</v>
      </c>
      <c r="J22" s="9" t="str">
        <f t="shared" ca="1" si="1"/>
        <v>NOT DUE</v>
      </c>
      <c r="K22" s="31"/>
      <c r="L22" s="65" t="s">
        <v>3167</v>
      </c>
    </row>
    <row r="23" spans="1:12" ht="33.75" x14ac:dyDescent="0.15">
      <c r="A23" s="9" t="s">
        <v>1684</v>
      </c>
      <c r="B23" s="31" t="s">
        <v>1685</v>
      </c>
      <c r="C23" s="40" t="s">
        <v>1686</v>
      </c>
      <c r="D23" s="20" t="s">
        <v>581</v>
      </c>
      <c r="E23" s="7">
        <v>42348</v>
      </c>
      <c r="F23" s="7">
        <v>44583</v>
      </c>
      <c r="G23" s="13"/>
      <c r="H23" s="8">
        <f>DATE(YEAR(F23),MONTH(F23),DAY(F23)+7)</f>
        <v>44590</v>
      </c>
      <c r="I23" s="11">
        <f t="shared" ca="1" si="0"/>
        <v>7</v>
      </c>
      <c r="J23" s="9" t="str">
        <f t="shared" ca="1" si="1"/>
        <v>NOT DUE</v>
      </c>
      <c r="K23" s="31"/>
      <c r="L23" s="10" t="s">
        <v>3161</v>
      </c>
    </row>
    <row r="24" spans="1:12" ht="42" customHeight="1" x14ac:dyDescent="0.15">
      <c r="A24" s="9" t="s">
        <v>1687</v>
      </c>
      <c r="B24" s="31" t="s">
        <v>1688</v>
      </c>
      <c r="C24" s="46" t="s">
        <v>1689</v>
      </c>
      <c r="D24" s="20" t="s">
        <v>581</v>
      </c>
      <c r="E24" s="7">
        <v>42348</v>
      </c>
      <c r="F24" s="7">
        <v>44583</v>
      </c>
      <c r="G24" s="13"/>
      <c r="H24" s="8">
        <f>DATE(YEAR(F24),MONTH(F24),DAY(F24)+7)</f>
        <v>44590</v>
      </c>
      <c r="I24" s="11">
        <f t="shared" ca="1" si="0"/>
        <v>7</v>
      </c>
      <c r="J24" s="9" t="str">
        <f t="shared" ca="1" si="1"/>
        <v>NOT DUE</v>
      </c>
      <c r="K24" s="31"/>
      <c r="L24" s="35"/>
    </row>
    <row r="25" spans="1:12" ht="24" x14ac:dyDescent="0.15">
      <c r="A25" s="9" t="s">
        <v>1690</v>
      </c>
      <c r="B25" s="31" t="s">
        <v>1688</v>
      </c>
      <c r="C25" s="46" t="s">
        <v>1691</v>
      </c>
      <c r="D25" s="20" t="s">
        <v>1467</v>
      </c>
      <c r="E25" s="7">
        <v>42348</v>
      </c>
      <c r="F25" s="7">
        <v>44555</v>
      </c>
      <c r="G25" s="13"/>
      <c r="H25" s="8">
        <f>EDATE(F25-1,1)</f>
        <v>44585</v>
      </c>
      <c r="I25" s="11">
        <f t="shared" ca="1" si="0"/>
        <v>2</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217</v>
      </c>
      <c r="J26" s="9" t="str">
        <f t="shared" ca="1" si="1"/>
        <v>NOT DUE</v>
      </c>
      <c r="K26" s="31"/>
      <c r="L26" s="35"/>
    </row>
    <row r="27" spans="1:12" ht="27" customHeight="1" x14ac:dyDescent="0.15">
      <c r="A27" s="9" t="s">
        <v>1694</v>
      </c>
      <c r="B27" s="47" t="s">
        <v>1695</v>
      </c>
      <c r="C27" s="48" t="s">
        <v>1696</v>
      </c>
      <c r="D27" s="49" t="s">
        <v>1467</v>
      </c>
      <c r="E27" s="7">
        <v>42348</v>
      </c>
      <c r="F27" s="7">
        <v>44555</v>
      </c>
      <c r="G27" s="13"/>
      <c r="H27" s="8">
        <f>EDATE(F27-1,1)</f>
        <v>44585</v>
      </c>
      <c r="I27" s="11">
        <f t="shared" ca="1" si="0"/>
        <v>2</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308</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1417</v>
      </c>
      <c r="J29" s="9" t="str">
        <f t="shared" ca="1" si="1"/>
        <v>NOT DUE</v>
      </c>
      <c r="K29" s="31"/>
      <c r="L29" s="10"/>
    </row>
    <row r="30" spans="1:12" ht="24" customHeight="1" x14ac:dyDescent="0.15">
      <c r="A30" s="9" t="s">
        <v>1702</v>
      </c>
      <c r="B30" s="51" t="s">
        <v>1695</v>
      </c>
      <c r="C30" s="51" t="s">
        <v>1703</v>
      </c>
      <c r="D30" s="52" t="s">
        <v>1467</v>
      </c>
      <c r="E30" s="7">
        <v>42348</v>
      </c>
      <c r="F30" s="7">
        <f>F27</f>
        <v>44555</v>
      </c>
      <c r="G30" s="13"/>
      <c r="H30" s="8">
        <f>EDATE(F30-1,1)</f>
        <v>44585</v>
      </c>
      <c r="I30" s="11">
        <f t="shared" ca="1" si="0"/>
        <v>2</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308</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1417</v>
      </c>
      <c r="J32" s="9" t="str">
        <f t="shared" ca="1" si="1"/>
        <v>NOT DUE</v>
      </c>
      <c r="K32" s="31"/>
      <c r="L32" s="35"/>
    </row>
    <row r="33" spans="1:12" ht="24" x14ac:dyDescent="0.15">
      <c r="A33" s="9" t="s">
        <v>1707</v>
      </c>
      <c r="B33" s="47" t="s">
        <v>1695</v>
      </c>
      <c r="C33" s="47" t="s">
        <v>1708</v>
      </c>
      <c r="D33" s="49" t="s">
        <v>1467</v>
      </c>
      <c r="E33" s="7">
        <v>42348</v>
      </c>
      <c r="F33" s="7">
        <f>F27</f>
        <v>44555</v>
      </c>
      <c r="G33" s="13"/>
      <c r="H33" s="8">
        <f>EDATE(F33-1,1)</f>
        <v>44585</v>
      </c>
      <c r="I33" s="11">
        <f t="shared" ca="1" si="0"/>
        <v>2</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308</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1417</v>
      </c>
      <c r="J35" s="9" t="str">
        <f t="shared" ca="1" si="1"/>
        <v>NOT DUE</v>
      </c>
      <c r="K35" s="31"/>
      <c r="L35" s="10"/>
    </row>
    <row r="36" spans="1:12" ht="24" x14ac:dyDescent="0.15">
      <c r="A36" s="9" t="s">
        <v>1712</v>
      </c>
      <c r="B36" s="51" t="s">
        <v>1695</v>
      </c>
      <c r="C36" s="51" t="s">
        <v>1713</v>
      </c>
      <c r="D36" s="52" t="s">
        <v>1467</v>
      </c>
      <c r="E36" s="7">
        <v>42348</v>
      </c>
      <c r="F36" s="7">
        <f>F27</f>
        <v>44555</v>
      </c>
      <c r="G36" s="13"/>
      <c r="H36" s="8">
        <f>EDATE(F36-1,1)</f>
        <v>44585</v>
      </c>
      <c r="I36" s="11">
        <f t="shared" ca="1" si="0"/>
        <v>2</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308</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1417</v>
      </c>
      <c r="J38" s="9" t="str">
        <f t="shared" ca="1" si="1"/>
        <v>NOT DUE</v>
      </c>
      <c r="K38" s="31"/>
      <c r="L38" s="10"/>
    </row>
    <row r="39" spans="1:12" ht="24" x14ac:dyDescent="0.15">
      <c r="A39" s="9" t="s">
        <v>1717</v>
      </c>
      <c r="B39" s="47" t="s">
        <v>1695</v>
      </c>
      <c r="C39" s="47" t="s">
        <v>1718</v>
      </c>
      <c r="D39" s="49" t="s">
        <v>1467</v>
      </c>
      <c r="E39" s="7">
        <v>42348</v>
      </c>
      <c r="F39" s="7">
        <f>F36</f>
        <v>44555</v>
      </c>
      <c r="G39" s="13"/>
      <c r="H39" s="8">
        <f>EDATE(F39-1,1)</f>
        <v>44585</v>
      </c>
      <c r="I39" s="11">
        <f t="shared" ca="1" si="0"/>
        <v>2</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308</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1417</v>
      </c>
      <c r="J41" s="9" t="str">
        <f t="shared" ca="1" si="1"/>
        <v>NOT DUE</v>
      </c>
      <c r="K41" s="31"/>
      <c r="L41" s="10"/>
    </row>
    <row r="42" spans="1:12" ht="24" x14ac:dyDescent="0.15">
      <c r="A42" s="9" t="s">
        <v>1722</v>
      </c>
      <c r="B42" s="51" t="s">
        <v>1695</v>
      </c>
      <c r="C42" s="51" t="s">
        <v>1723</v>
      </c>
      <c r="D42" s="52" t="s">
        <v>1467</v>
      </c>
      <c r="E42" s="7">
        <v>42348</v>
      </c>
      <c r="F42" s="7">
        <f>F39</f>
        <v>44555</v>
      </c>
      <c r="G42" s="13"/>
      <c r="H42" s="8">
        <f>EDATE(F42-1,1)</f>
        <v>44585</v>
      </c>
      <c r="I42" s="11">
        <f t="shared" ca="1" si="0"/>
        <v>2</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308</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1417</v>
      </c>
      <c r="J44" s="9" t="str">
        <f t="shared" ca="1" si="1"/>
        <v>NOT DUE</v>
      </c>
      <c r="K44" s="31"/>
      <c r="L44" s="10"/>
    </row>
    <row r="45" spans="1:12" ht="24" x14ac:dyDescent="0.15">
      <c r="A45" s="9" t="s">
        <v>1727</v>
      </c>
      <c r="B45" s="47" t="s">
        <v>1695</v>
      </c>
      <c r="C45" s="53" t="s">
        <v>1728</v>
      </c>
      <c r="D45" s="49" t="s">
        <v>1467</v>
      </c>
      <c r="E45" s="7">
        <v>42348</v>
      </c>
      <c r="F45" s="7">
        <f>F42</f>
        <v>44555</v>
      </c>
      <c r="G45" s="13"/>
      <c r="H45" s="8">
        <f>EDATE(F45-1,1)</f>
        <v>44585</v>
      </c>
      <c r="I45" s="11">
        <f t="shared" ca="1" si="0"/>
        <v>2</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308</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1417</v>
      </c>
      <c r="J47" s="9" t="str">
        <f t="shared" ca="1" si="1"/>
        <v>NOT DUE</v>
      </c>
      <c r="K47" s="31"/>
      <c r="L47" s="10"/>
    </row>
    <row r="48" spans="1:12" ht="24" x14ac:dyDescent="0.15">
      <c r="A48" s="9" t="s">
        <v>1732</v>
      </c>
      <c r="B48" s="51" t="s">
        <v>1695</v>
      </c>
      <c r="C48" s="54" t="s">
        <v>1733</v>
      </c>
      <c r="D48" s="52" t="s">
        <v>1467</v>
      </c>
      <c r="E48" s="7">
        <v>42348</v>
      </c>
      <c r="F48" s="7">
        <f>F42</f>
        <v>44555</v>
      </c>
      <c r="G48" s="13"/>
      <c r="H48" s="8">
        <f>EDATE(F48-1,1)</f>
        <v>44585</v>
      </c>
      <c r="I48" s="11">
        <f t="shared" ca="1" si="0"/>
        <v>2</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308</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1417</v>
      </c>
      <c r="J50" s="9" t="str">
        <f t="shared" ca="1" si="1"/>
        <v>NOT DUE</v>
      </c>
      <c r="K50" s="31"/>
      <c r="L50" s="10"/>
    </row>
    <row r="51" spans="1:12" ht="24" x14ac:dyDescent="0.15">
      <c r="A51" s="9" t="s">
        <v>1737</v>
      </c>
      <c r="B51" s="47" t="s">
        <v>1695</v>
      </c>
      <c r="C51" s="53" t="s">
        <v>1738</v>
      </c>
      <c r="D51" s="49" t="s">
        <v>1467</v>
      </c>
      <c r="E51" s="7">
        <v>42348</v>
      </c>
      <c r="F51" s="7">
        <f>F48</f>
        <v>44555</v>
      </c>
      <c r="G51" s="13"/>
      <c r="H51" s="8">
        <f>EDATE(F51-1,1)</f>
        <v>44585</v>
      </c>
      <c r="I51" s="11">
        <f t="shared" ca="1" si="0"/>
        <v>2</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308</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1417</v>
      </c>
      <c r="J53" s="9" t="str">
        <f t="shared" ca="1" si="1"/>
        <v>NOT DUE</v>
      </c>
      <c r="K53" s="31"/>
      <c r="L53" s="35"/>
    </row>
    <row r="54" spans="1:12" ht="24" x14ac:dyDescent="0.15">
      <c r="A54" s="9" t="s">
        <v>1742</v>
      </c>
      <c r="B54" s="51" t="s">
        <v>1695</v>
      </c>
      <c r="C54" s="54" t="s">
        <v>1743</v>
      </c>
      <c r="D54" s="52" t="s">
        <v>1467</v>
      </c>
      <c r="E54" s="7">
        <v>42348</v>
      </c>
      <c r="F54" s="7">
        <f>F51</f>
        <v>44555</v>
      </c>
      <c r="G54" s="13"/>
      <c r="H54" s="8">
        <f>EDATE(F54-1,1)</f>
        <v>44585</v>
      </c>
      <c r="I54" s="11">
        <f t="shared" ca="1" si="0"/>
        <v>2</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308</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1417</v>
      </c>
      <c r="J56" s="9" t="str">
        <f t="shared" ca="1" si="1"/>
        <v>NOT DUE</v>
      </c>
      <c r="K56" s="31"/>
      <c r="L56" s="10"/>
    </row>
    <row r="57" spans="1:12" ht="24" x14ac:dyDescent="0.15">
      <c r="A57" s="9" t="s">
        <v>1747</v>
      </c>
      <c r="B57" s="47" t="s">
        <v>1695</v>
      </c>
      <c r="C57" s="53" t="s">
        <v>1748</v>
      </c>
      <c r="D57" s="49" t="s">
        <v>1467</v>
      </c>
      <c r="E57" s="7">
        <v>42348</v>
      </c>
      <c r="F57" s="7">
        <f>F54</f>
        <v>44555</v>
      </c>
      <c r="G57" s="13"/>
      <c r="H57" s="8">
        <f>EDATE(F57-1,1)</f>
        <v>44585</v>
      </c>
      <c r="I57" s="11">
        <f t="shared" ca="1" si="0"/>
        <v>2</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308</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1417</v>
      </c>
      <c r="J59" s="9" t="str">
        <f t="shared" ca="1" si="1"/>
        <v>NOT DUE</v>
      </c>
      <c r="K59" s="31"/>
      <c r="L59" s="10"/>
    </row>
    <row r="60" spans="1:12" ht="24" x14ac:dyDescent="0.15">
      <c r="A60" s="9" t="s">
        <v>1752</v>
      </c>
      <c r="B60" s="51" t="s">
        <v>1695</v>
      </c>
      <c r="C60" s="54" t="s">
        <v>1753</v>
      </c>
      <c r="D60" s="52" t="s">
        <v>1467</v>
      </c>
      <c r="E60" s="7">
        <v>42348</v>
      </c>
      <c r="F60" s="7">
        <f>F57</f>
        <v>44555</v>
      </c>
      <c r="G60" s="13"/>
      <c r="H60" s="8">
        <f>EDATE(F60-1,1)</f>
        <v>44585</v>
      </c>
      <c r="I60" s="11">
        <f t="shared" ca="1" si="0"/>
        <v>2</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308</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1417</v>
      </c>
      <c r="J62" s="9" t="str">
        <f t="shared" ca="1" si="1"/>
        <v>NOT DUE</v>
      </c>
      <c r="K62" s="31"/>
      <c r="L62" s="10"/>
    </row>
    <row r="63" spans="1:12" ht="24" x14ac:dyDescent="0.15">
      <c r="A63" s="9" t="s">
        <v>1756</v>
      </c>
      <c r="B63" s="47" t="s">
        <v>1695</v>
      </c>
      <c r="C63" s="53" t="s">
        <v>1757</v>
      </c>
      <c r="D63" s="49" t="s">
        <v>1467</v>
      </c>
      <c r="E63" s="7">
        <v>42348</v>
      </c>
      <c r="F63" s="7">
        <f>F60</f>
        <v>44555</v>
      </c>
      <c r="G63" s="13"/>
      <c r="H63" s="8">
        <f>EDATE(F63-1,1)</f>
        <v>44585</v>
      </c>
      <c r="I63" s="11">
        <f t="shared" ca="1" si="0"/>
        <v>2</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308</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1417</v>
      </c>
      <c r="J65" s="9" t="str">
        <f t="shared" ca="1" si="1"/>
        <v>NOT DUE</v>
      </c>
      <c r="K65" s="31"/>
      <c r="L65" s="35"/>
    </row>
    <row r="66" spans="1:12" ht="24" x14ac:dyDescent="0.15">
      <c r="A66" s="9" t="s">
        <v>1760</v>
      </c>
      <c r="B66" s="51" t="s">
        <v>1695</v>
      </c>
      <c r="C66" s="54" t="s">
        <v>1761</v>
      </c>
      <c r="D66" s="52" t="s">
        <v>1467</v>
      </c>
      <c r="E66" s="7">
        <v>42348</v>
      </c>
      <c r="F66" s="7">
        <f>F63</f>
        <v>44555</v>
      </c>
      <c r="G66" s="13"/>
      <c r="H66" s="8">
        <f>EDATE(F66-1,1)</f>
        <v>44585</v>
      </c>
      <c r="I66" s="11">
        <f t="shared" ca="1" si="0"/>
        <v>2</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308</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1417</v>
      </c>
      <c r="J68" s="9" t="str">
        <f t="shared" ca="1" si="1"/>
        <v>NOT DUE</v>
      </c>
      <c r="K68" s="31"/>
      <c r="L68" s="10"/>
    </row>
    <row r="69" spans="1:12" ht="24" x14ac:dyDescent="0.15">
      <c r="A69" s="9" t="s">
        <v>1765</v>
      </c>
      <c r="B69" s="47" t="s">
        <v>1695</v>
      </c>
      <c r="C69" s="53" t="s">
        <v>1766</v>
      </c>
      <c r="D69" s="49" t="s">
        <v>1467</v>
      </c>
      <c r="E69" s="7">
        <v>42348</v>
      </c>
      <c r="F69" s="7">
        <f>F66</f>
        <v>44555</v>
      </c>
      <c r="G69" s="13"/>
      <c r="H69" s="8">
        <f>EDATE(F69-1,1)</f>
        <v>44585</v>
      </c>
      <c r="I69" s="11">
        <f t="shared" ca="1" si="0"/>
        <v>2</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308</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1417</v>
      </c>
      <c r="J71" s="9" t="str">
        <f t="shared" ca="1" si="1"/>
        <v>NOT DUE</v>
      </c>
      <c r="K71" s="31"/>
      <c r="L71" s="10"/>
    </row>
    <row r="72" spans="1:12" ht="24" x14ac:dyDescent="0.15">
      <c r="A72" s="9" t="s">
        <v>1770</v>
      </c>
      <c r="B72" s="51" t="s">
        <v>1695</v>
      </c>
      <c r="C72" s="54" t="s">
        <v>1771</v>
      </c>
      <c r="D72" s="52" t="s">
        <v>1467</v>
      </c>
      <c r="E72" s="7">
        <v>42348</v>
      </c>
      <c r="F72" s="7">
        <f>F69</f>
        <v>44555</v>
      </c>
      <c r="G72" s="13"/>
      <c r="H72" s="8">
        <f>EDATE(F72-1,1)</f>
        <v>44585</v>
      </c>
      <c r="I72" s="11">
        <f t="shared" ref="I72:I135" ca="1" si="2">IF(ISBLANK(H72),"",H72-DATE(YEAR(NOW()),MONTH(NOW()),DAY(NOW())))</f>
        <v>2</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308</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1417</v>
      </c>
      <c r="J74" s="9" t="str">
        <f t="shared" ca="1" si="3"/>
        <v>NOT DUE</v>
      </c>
      <c r="K74" s="31"/>
      <c r="L74" s="10"/>
    </row>
    <row r="75" spans="1:12" ht="24" x14ac:dyDescent="0.15">
      <c r="A75" s="9" t="s">
        <v>1775</v>
      </c>
      <c r="B75" s="47" t="s">
        <v>1695</v>
      </c>
      <c r="C75" s="53" t="s">
        <v>1776</v>
      </c>
      <c r="D75" s="49" t="s">
        <v>1467</v>
      </c>
      <c r="E75" s="7">
        <v>42348</v>
      </c>
      <c r="F75" s="7">
        <f>F72</f>
        <v>44555</v>
      </c>
      <c r="G75" s="13"/>
      <c r="H75" s="8">
        <f>EDATE(F75-1,1)</f>
        <v>44585</v>
      </c>
      <c r="I75" s="11">
        <f t="shared" ca="1" si="2"/>
        <v>2</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308</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1417</v>
      </c>
      <c r="J77" s="9" t="str">
        <f t="shared" ca="1" si="3"/>
        <v>NOT DUE</v>
      </c>
      <c r="K77" s="31"/>
      <c r="L77" s="35"/>
    </row>
    <row r="78" spans="1:12" ht="24" x14ac:dyDescent="0.15">
      <c r="A78" s="9" t="s">
        <v>1779</v>
      </c>
      <c r="B78" s="51" t="s">
        <v>1695</v>
      </c>
      <c r="C78" s="54" t="s">
        <v>1780</v>
      </c>
      <c r="D78" s="52" t="s">
        <v>1467</v>
      </c>
      <c r="E78" s="7">
        <v>42348</v>
      </c>
      <c r="F78" s="7">
        <f>F75</f>
        <v>44555</v>
      </c>
      <c r="G78" s="13"/>
      <c r="H78" s="8">
        <f>EDATE(F78-1,1)</f>
        <v>44585</v>
      </c>
      <c r="I78" s="11">
        <f t="shared" ca="1" si="2"/>
        <v>2</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308</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1417</v>
      </c>
      <c r="J80" s="9" t="str">
        <f t="shared" ca="1" si="3"/>
        <v>NOT DUE</v>
      </c>
      <c r="K80" s="31"/>
      <c r="L80" s="10"/>
    </row>
    <row r="81" spans="1:12" ht="24" x14ac:dyDescent="0.15">
      <c r="A81" s="9" t="s">
        <v>1784</v>
      </c>
      <c r="B81" s="47" t="s">
        <v>1695</v>
      </c>
      <c r="C81" s="53" t="s">
        <v>1785</v>
      </c>
      <c r="D81" s="49" t="s">
        <v>1467</v>
      </c>
      <c r="E81" s="7">
        <v>42348</v>
      </c>
      <c r="F81" s="7">
        <f>F78</f>
        <v>44555</v>
      </c>
      <c r="G81" s="13"/>
      <c r="H81" s="8">
        <f>EDATE(F81-1,1)</f>
        <v>44585</v>
      </c>
      <c r="I81" s="11">
        <f t="shared" ca="1" si="2"/>
        <v>2</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308</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1417</v>
      </c>
      <c r="J83" s="9" t="str">
        <f t="shared" ca="1" si="3"/>
        <v>NOT DUE</v>
      </c>
      <c r="K83" s="31"/>
      <c r="L83" s="10"/>
    </row>
    <row r="84" spans="1:12" ht="24" x14ac:dyDescent="0.15">
      <c r="A84" s="9" t="s">
        <v>1789</v>
      </c>
      <c r="B84" s="51" t="s">
        <v>1695</v>
      </c>
      <c r="C84" s="54" t="s">
        <v>1790</v>
      </c>
      <c r="D84" s="52" t="s">
        <v>1467</v>
      </c>
      <c r="E84" s="7">
        <v>42348</v>
      </c>
      <c r="F84" s="7">
        <f>F81</f>
        <v>44555</v>
      </c>
      <c r="G84" s="13"/>
      <c r="H84" s="8">
        <f>EDATE(F84-1,1)</f>
        <v>44585</v>
      </c>
      <c r="I84" s="11">
        <f t="shared" ca="1" si="2"/>
        <v>2</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308</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1417</v>
      </c>
      <c r="J86" s="9" t="str">
        <f t="shared" ca="1" si="3"/>
        <v>NOT DUE</v>
      </c>
      <c r="K86" s="31"/>
      <c r="L86" s="10"/>
    </row>
    <row r="87" spans="1:12" ht="24" x14ac:dyDescent="0.15">
      <c r="A87" s="9" t="s">
        <v>1794</v>
      </c>
      <c r="B87" s="47" t="s">
        <v>1695</v>
      </c>
      <c r="C87" s="53" t="s">
        <v>1795</v>
      </c>
      <c r="D87" s="49" t="s">
        <v>1467</v>
      </c>
      <c r="E87" s="7">
        <v>42348</v>
      </c>
      <c r="F87" s="7">
        <f>F84</f>
        <v>44555</v>
      </c>
      <c r="G87" s="13"/>
      <c r="H87" s="8">
        <f>EDATE(F87-1,1)</f>
        <v>44585</v>
      </c>
      <c r="I87" s="11">
        <f t="shared" ca="1" si="2"/>
        <v>2</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308</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1417</v>
      </c>
      <c r="J89" s="9" t="str">
        <f t="shared" ca="1" si="3"/>
        <v>NOT DUE</v>
      </c>
      <c r="K89" s="31"/>
      <c r="L89" s="10"/>
    </row>
    <row r="90" spans="1:12" ht="24" x14ac:dyDescent="0.15">
      <c r="A90" s="9" t="s">
        <v>1799</v>
      </c>
      <c r="B90" s="51" t="s">
        <v>1695</v>
      </c>
      <c r="C90" s="54" t="s">
        <v>1800</v>
      </c>
      <c r="D90" s="52" t="s">
        <v>1467</v>
      </c>
      <c r="E90" s="7">
        <v>42348</v>
      </c>
      <c r="F90" s="7">
        <f>F87</f>
        <v>44555</v>
      </c>
      <c r="G90" s="13"/>
      <c r="H90" s="8">
        <f>EDATE(F90-1,1)</f>
        <v>44585</v>
      </c>
      <c r="I90" s="11">
        <f t="shared" ca="1" si="2"/>
        <v>2</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308</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1417</v>
      </c>
      <c r="J92" s="9" t="str">
        <f t="shared" ca="1" si="3"/>
        <v>NOT DUE</v>
      </c>
      <c r="K92" s="31"/>
      <c r="L92" s="10"/>
    </row>
    <row r="93" spans="1:12" ht="24" x14ac:dyDescent="0.15">
      <c r="A93" s="9" t="s">
        <v>1804</v>
      </c>
      <c r="B93" s="47" t="s">
        <v>1695</v>
      </c>
      <c r="C93" s="53" t="s">
        <v>1805</v>
      </c>
      <c r="D93" s="49" t="s">
        <v>1467</v>
      </c>
      <c r="E93" s="7">
        <v>42348</v>
      </c>
      <c r="F93" s="7">
        <f>F90</f>
        <v>44555</v>
      </c>
      <c r="G93" s="13"/>
      <c r="H93" s="8">
        <f>EDATE(F93-1,1)</f>
        <v>44585</v>
      </c>
      <c r="I93" s="11">
        <f t="shared" ca="1" si="2"/>
        <v>2</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308</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1417</v>
      </c>
      <c r="J95" s="9" t="str">
        <f t="shared" ca="1" si="3"/>
        <v>NOT DUE</v>
      </c>
      <c r="K95" s="31"/>
      <c r="L95" s="10"/>
    </row>
    <row r="96" spans="1:12" ht="24" x14ac:dyDescent="0.15">
      <c r="A96" s="9" t="s">
        <v>1809</v>
      </c>
      <c r="B96" s="51" t="s">
        <v>1695</v>
      </c>
      <c r="C96" s="54" t="s">
        <v>1810</v>
      </c>
      <c r="D96" s="52" t="s">
        <v>1467</v>
      </c>
      <c r="E96" s="7">
        <v>42348</v>
      </c>
      <c r="F96" s="7">
        <f>F93</f>
        <v>44555</v>
      </c>
      <c r="G96" s="13"/>
      <c r="H96" s="8">
        <f>EDATE(F96-1,1)</f>
        <v>44585</v>
      </c>
      <c r="I96" s="11">
        <f t="shared" ca="1" si="2"/>
        <v>2</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308</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1417</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44555</v>
      </c>
      <c r="G99" s="13"/>
      <c r="H99" s="8">
        <f>EDATE(F99-1,1)</f>
        <v>44585</v>
      </c>
      <c r="I99" s="11">
        <f t="shared" ca="1" si="2"/>
        <v>2</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308</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1417</v>
      </c>
      <c r="J101" s="9" t="str">
        <f t="shared" ca="1" si="4"/>
        <v>NOT DUE</v>
      </c>
      <c r="K101" s="31"/>
      <c r="L101" s="35"/>
    </row>
    <row r="102" spans="1:12" ht="24" x14ac:dyDescent="0.15">
      <c r="A102" s="9" t="s">
        <v>1820</v>
      </c>
      <c r="B102" s="51" t="s">
        <v>1695</v>
      </c>
      <c r="C102" s="54" t="s">
        <v>1821</v>
      </c>
      <c r="D102" s="52" t="s">
        <v>1467</v>
      </c>
      <c r="E102" s="7">
        <v>42348</v>
      </c>
      <c r="F102" s="7">
        <f>F99</f>
        <v>44555</v>
      </c>
      <c r="G102" s="13"/>
      <c r="H102" s="8">
        <f>EDATE(F102-1,1)</f>
        <v>44585</v>
      </c>
      <c r="I102" s="11">
        <f t="shared" ca="1" si="2"/>
        <v>2</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308</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1417</v>
      </c>
      <c r="J104" s="9" t="str">
        <f t="shared" ca="1" si="4"/>
        <v>NOT DUE</v>
      </c>
      <c r="K104" s="31"/>
      <c r="L104" s="10"/>
    </row>
    <row r="105" spans="1:12" ht="24" x14ac:dyDescent="0.15">
      <c r="A105" s="9" t="s">
        <v>1825</v>
      </c>
      <c r="B105" s="47" t="s">
        <v>1695</v>
      </c>
      <c r="C105" s="55" t="s">
        <v>1826</v>
      </c>
      <c r="D105" s="49" t="s">
        <v>1467</v>
      </c>
      <c r="E105" s="7">
        <v>42348</v>
      </c>
      <c r="F105" s="7">
        <f>F102</f>
        <v>44555</v>
      </c>
      <c r="G105" s="13"/>
      <c r="H105" s="8">
        <f>EDATE(F105-1,1)</f>
        <v>44585</v>
      </c>
      <c r="I105" s="11">
        <f t="shared" ca="1" si="2"/>
        <v>2</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308</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1417</v>
      </c>
      <c r="J107" s="9" t="str">
        <f t="shared" ca="1" si="4"/>
        <v>NOT DUE</v>
      </c>
      <c r="K107" s="31"/>
      <c r="L107" s="10"/>
    </row>
    <row r="108" spans="1:12" ht="24" x14ac:dyDescent="0.15">
      <c r="A108" s="9" t="s">
        <v>1830</v>
      </c>
      <c r="B108" s="51" t="s">
        <v>1695</v>
      </c>
      <c r="C108" s="54" t="s">
        <v>1831</v>
      </c>
      <c r="D108" s="52" t="s">
        <v>1467</v>
      </c>
      <c r="E108" s="7">
        <v>42348</v>
      </c>
      <c r="F108" s="7">
        <f>F105</f>
        <v>44555</v>
      </c>
      <c r="G108" s="13"/>
      <c r="H108" s="8">
        <f>EDATE(F108-1,1)</f>
        <v>44585</v>
      </c>
      <c r="I108" s="11">
        <f t="shared" ca="1" si="2"/>
        <v>2</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308</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1417</v>
      </c>
      <c r="J110" s="9" t="str">
        <f t="shared" ca="1" si="4"/>
        <v>NOT DUE</v>
      </c>
      <c r="K110" s="31"/>
      <c r="L110" s="10"/>
    </row>
    <row r="111" spans="1:12" ht="24" x14ac:dyDescent="0.15">
      <c r="A111" s="9" t="s">
        <v>1835</v>
      </c>
      <c r="B111" s="47" t="s">
        <v>1695</v>
      </c>
      <c r="C111" s="55" t="s">
        <v>1836</v>
      </c>
      <c r="D111" s="49" t="s">
        <v>1467</v>
      </c>
      <c r="E111" s="7">
        <v>42348</v>
      </c>
      <c r="F111" s="7">
        <f>F108</f>
        <v>44555</v>
      </c>
      <c r="G111" s="13"/>
      <c r="H111" s="8">
        <f>EDATE(F111-1,1)</f>
        <v>44585</v>
      </c>
      <c r="I111" s="11">
        <f t="shared" ca="1" si="2"/>
        <v>2</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308</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1417</v>
      </c>
      <c r="J113" s="9" t="str">
        <f t="shared" ca="1" si="4"/>
        <v>NOT DUE</v>
      </c>
      <c r="K113" s="31"/>
      <c r="L113" s="10"/>
    </row>
    <row r="114" spans="1:12" ht="24" x14ac:dyDescent="0.15">
      <c r="A114" s="9" t="s">
        <v>1840</v>
      </c>
      <c r="B114" s="51" t="s">
        <v>1695</v>
      </c>
      <c r="C114" s="56" t="s">
        <v>1841</v>
      </c>
      <c r="D114" s="52" t="s">
        <v>1467</v>
      </c>
      <c r="E114" s="7">
        <v>42348</v>
      </c>
      <c r="F114" s="7">
        <f>F111</f>
        <v>44555</v>
      </c>
      <c r="G114" s="13"/>
      <c r="H114" s="8">
        <f>EDATE(F114-1,1)</f>
        <v>44585</v>
      </c>
      <c r="I114" s="11">
        <f t="shared" ca="1" si="2"/>
        <v>2</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308</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1417</v>
      </c>
      <c r="J116" s="9" t="str">
        <f t="shared" ca="1" si="4"/>
        <v>NOT DUE</v>
      </c>
      <c r="K116" s="31"/>
      <c r="L116" s="10"/>
    </row>
    <row r="117" spans="1:12" ht="24" x14ac:dyDescent="0.15">
      <c r="A117" s="9" t="s">
        <v>1845</v>
      </c>
      <c r="B117" s="47" t="s">
        <v>1695</v>
      </c>
      <c r="C117" s="55" t="s">
        <v>1846</v>
      </c>
      <c r="D117" s="49" t="s">
        <v>1467</v>
      </c>
      <c r="E117" s="7">
        <v>42348</v>
      </c>
      <c r="F117" s="7">
        <f>F114</f>
        <v>44555</v>
      </c>
      <c r="G117" s="13"/>
      <c r="H117" s="8">
        <f>EDATE(F117-1,1)</f>
        <v>44585</v>
      </c>
      <c r="I117" s="11">
        <f t="shared" ca="1" si="2"/>
        <v>2</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308</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1417</v>
      </c>
      <c r="J119" s="9" t="str">
        <f t="shared" ca="1" si="4"/>
        <v>NOT DUE</v>
      </c>
      <c r="K119" s="31"/>
      <c r="L119" s="10"/>
    </row>
    <row r="120" spans="1:12" ht="24" x14ac:dyDescent="0.15">
      <c r="A120" s="9" t="s">
        <v>1850</v>
      </c>
      <c r="B120" s="51" t="s">
        <v>1695</v>
      </c>
      <c r="C120" s="56" t="s">
        <v>1851</v>
      </c>
      <c r="D120" s="52" t="s">
        <v>1467</v>
      </c>
      <c r="E120" s="7">
        <v>42348</v>
      </c>
      <c r="F120" s="7">
        <f>F117</f>
        <v>44555</v>
      </c>
      <c r="G120" s="13"/>
      <c r="H120" s="8">
        <f>EDATE(F120-1,1)</f>
        <v>44585</v>
      </c>
      <c r="I120" s="11">
        <f t="shared" ca="1" si="2"/>
        <v>2</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308</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1417</v>
      </c>
      <c r="J122" s="9" t="str">
        <f t="shared" ca="1" si="4"/>
        <v>NOT DUE</v>
      </c>
      <c r="K122" s="31"/>
      <c r="L122" s="35"/>
    </row>
    <row r="123" spans="1:12" ht="24" x14ac:dyDescent="0.15">
      <c r="A123" s="9" t="s">
        <v>1854</v>
      </c>
      <c r="B123" s="47" t="s">
        <v>1695</v>
      </c>
      <c r="C123" s="55" t="s">
        <v>1851</v>
      </c>
      <c r="D123" s="49" t="s">
        <v>1467</v>
      </c>
      <c r="E123" s="7">
        <v>42348</v>
      </c>
      <c r="F123" s="7">
        <f>F120</f>
        <v>44555</v>
      </c>
      <c r="G123" s="13"/>
      <c r="H123" s="8">
        <f>EDATE(F123-1,1)</f>
        <v>44585</v>
      </c>
      <c r="I123" s="11">
        <f t="shared" ca="1" si="2"/>
        <v>2</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308</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1417</v>
      </c>
      <c r="J125" s="9" t="str">
        <f t="shared" ca="1" si="4"/>
        <v>NOT DUE</v>
      </c>
      <c r="K125" s="31"/>
      <c r="L125" s="10"/>
    </row>
    <row r="126" spans="1:12" ht="24" x14ac:dyDescent="0.15">
      <c r="A126" s="9" t="s">
        <v>1857</v>
      </c>
      <c r="B126" s="51" t="s">
        <v>1695</v>
      </c>
      <c r="C126" s="56" t="s">
        <v>1851</v>
      </c>
      <c r="D126" s="52" t="s">
        <v>1467</v>
      </c>
      <c r="E126" s="7">
        <v>42348</v>
      </c>
      <c r="F126" s="7">
        <f>F123</f>
        <v>44555</v>
      </c>
      <c r="G126" s="13"/>
      <c r="H126" s="8">
        <f>EDATE(F126-1,1)</f>
        <v>44585</v>
      </c>
      <c r="I126" s="11">
        <f t="shared" ca="1" si="2"/>
        <v>2</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308</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1417</v>
      </c>
      <c r="J128" s="9" t="str">
        <f t="shared" ca="1" si="4"/>
        <v>NOT DUE</v>
      </c>
      <c r="K128" s="31"/>
      <c r="L128" s="10"/>
    </row>
    <row r="129" spans="1:12" ht="24" x14ac:dyDescent="0.15">
      <c r="A129" s="9" t="s">
        <v>1860</v>
      </c>
      <c r="B129" s="47" t="s">
        <v>1695</v>
      </c>
      <c r="C129" s="55" t="s">
        <v>1861</v>
      </c>
      <c r="D129" s="49" t="s">
        <v>1467</v>
      </c>
      <c r="E129" s="7">
        <v>42348</v>
      </c>
      <c r="F129" s="7">
        <f>F126</f>
        <v>44555</v>
      </c>
      <c r="G129" s="13"/>
      <c r="H129" s="8">
        <f>EDATE(F129-1,1)</f>
        <v>44585</v>
      </c>
      <c r="I129" s="11">
        <f t="shared" ca="1" si="2"/>
        <v>2</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308</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1417</v>
      </c>
      <c r="J131" s="9" t="str">
        <f t="shared" ca="1" si="4"/>
        <v>NOT DUE</v>
      </c>
      <c r="K131" s="31"/>
      <c r="L131" s="10"/>
    </row>
    <row r="132" spans="1:12" ht="24" x14ac:dyDescent="0.15">
      <c r="A132" s="9" t="s">
        <v>1865</v>
      </c>
      <c r="B132" s="51" t="s">
        <v>1695</v>
      </c>
      <c r="C132" s="56" t="s">
        <v>1866</v>
      </c>
      <c r="D132" s="52" t="s">
        <v>1467</v>
      </c>
      <c r="E132" s="7">
        <v>42348</v>
      </c>
      <c r="F132" s="7">
        <f>F129</f>
        <v>44555</v>
      </c>
      <c r="G132" s="13"/>
      <c r="H132" s="8">
        <f>EDATE(F132-1,1)</f>
        <v>44585</v>
      </c>
      <c r="I132" s="11">
        <f t="shared" ca="1" si="2"/>
        <v>2</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308</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1417</v>
      </c>
      <c r="J134" s="9" t="str">
        <f t="shared" ca="1" si="4"/>
        <v>NOT DUE</v>
      </c>
      <c r="K134" s="31"/>
      <c r="L134" s="10"/>
    </row>
    <row r="135" spans="1:12" ht="24" x14ac:dyDescent="0.15">
      <c r="A135" s="9" t="s">
        <v>1870</v>
      </c>
      <c r="B135" s="47" t="s">
        <v>1695</v>
      </c>
      <c r="C135" s="55" t="s">
        <v>1866</v>
      </c>
      <c r="D135" s="49" t="s">
        <v>1467</v>
      </c>
      <c r="E135" s="7">
        <v>42348</v>
      </c>
      <c r="F135" s="7">
        <f>F132</f>
        <v>44555</v>
      </c>
      <c r="G135" s="13"/>
      <c r="H135" s="8">
        <f>EDATE(F135-1,1)</f>
        <v>44585</v>
      </c>
      <c r="I135" s="11">
        <f t="shared" ca="1" si="2"/>
        <v>2</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308</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1417</v>
      </c>
      <c r="J137" s="9" t="str">
        <f t="shared" ca="1" si="4"/>
        <v>NOT DUE</v>
      </c>
      <c r="K137" s="31"/>
      <c r="L137" s="10"/>
    </row>
    <row r="138" spans="1:12" ht="24" x14ac:dyDescent="0.15">
      <c r="A138" s="9" t="s">
        <v>1873</v>
      </c>
      <c r="B138" s="51" t="s">
        <v>1695</v>
      </c>
      <c r="C138" s="56" t="s">
        <v>1874</v>
      </c>
      <c r="D138" s="52" t="s">
        <v>1467</v>
      </c>
      <c r="E138" s="7">
        <v>42348</v>
      </c>
      <c r="F138" s="7">
        <f>F135</f>
        <v>44555</v>
      </c>
      <c r="G138" s="13"/>
      <c r="H138" s="8">
        <f>EDATE(F138-1,1)</f>
        <v>44585</v>
      </c>
      <c r="I138" s="11">
        <f t="shared" ca="1" si="5"/>
        <v>2</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308</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1417</v>
      </c>
      <c r="J140" s="9" t="str">
        <f t="shared" ca="1" si="4"/>
        <v>NOT DUE</v>
      </c>
      <c r="K140" s="31"/>
      <c r="L140" s="10"/>
    </row>
    <row r="141" spans="1:12" ht="24" x14ac:dyDescent="0.15">
      <c r="A141" s="9" t="s">
        <v>1878</v>
      </c>
      <c r="B141" s="57" t="s">
        <v>1879</v>
      </c>
      <c r="C141" s="55" t="s">
        <v>1880</v>
      </c>
      <c r="D141" s="49" t="s">
        <v>1467</v>
      </c>
      <c r="E141" s="7">
        <v>42348</v>
      </c>
      <c r="F141" s="7">
        <f>F138</f>
        <v>44555</v>
      </c>
      <c r="G141" s="13"/>
      <c r="H141" s="8">
        <f>EDATE(F141-1,1)</f>
        <v>44585</v>
      </c>
      <c r="I141" s="11">
        <f t="shared" ca="1" si="5"/>
        <v>2</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308</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1417</v>
      </c>
      <c r="J143" s="9" t="str">
        <f t="shared" ca="1" si="4"/>
        <v>NOT DUE</v>
      </c>
      <c r="K143" s="31"/>
      <c r="L143" s="35"/>
    </row>
    <row r="144" spans="1:12" ht="24" x14ac:dyDescent="0.15">
      <c r="A144" s="9" t="s">
        <v>1884</v>
      </c>
      <c r="B144" s="58" t="s">
        <v>1879</v>
      </c>
      <c r="C144" s="56" t="s">
        <v>1885</v>
      </c>
      <c r="D144" s="52" t="s">
        <v>1467</v>
      </c>
      <c r="E144" s="7">
        <v>42348</v>
      </c>
      <c r="F144" s="7">
        <f>F141</f>
        <v>44555</v>
      </c>
      <c r="G144" s="13"/>
      <c r="H144" s="8">
        <f>EDATE(F144-1,1)</f>
        <v>44585</v>
      </c>
      <c r="I144" s="11">
        <f t="shared" ca="1" si="5"/>
        <v>2</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308</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1417</v>
      </c>
      <c r="J146" s="9" t="str">
        <f t="shared" ca="1" si="4"/>
        <v>NOT DUE</v>
      </c>
      <c r="K146" s="31"/>
      <c r="L146" s="10"/>
    </row>
    <row r="147" spans="1:12" ht="24" x14ac:dyDescent="0.15">
      <c r="A147" s="9" t="s">
        <v>1889</v>
      </c>
      <c r="B147" s="57" t="s">
        <v>1879</v>
      </c>
      <c r="C147" s="55" t="s">
        <v>1890</v>
      </c>
      <c r="D147" s="49" t="s">
        <v>1467</v>
      </c>
      <c r="E147" s="7">
        <v>42348</v>
      </c>
      <c r="F147" s="7">
        <f>F144</f>
        <v>44555</v>
      </c>
      <c r="G147" s="13"/>
      <c r="H147" s="8">
        <f>EDATE(F147-1,1)</f>
        <v>44585</v>
      </c>
      <c r="I147" s="11">
        <f t="shared" ca="1" si="5"/>
        <v>2</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308</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1417</v>
      </c>
      <c r="J149" s="9" t="str">
        <f t="shared" ca="1" si="4"/>
        <v>NOT DUE</v>
      </c>
      <c r="K149" s="31"/>
      <c r="L149" s="10"/>
    </row>
    <row r="150" spans="1:12" ht="24" x14ac:dyDescent="0.15">
      <c r="A150" s="9" t="s">
        <v>1894</v>
      </c>
      <c r="B150" s="58" t="s">
        <v>1879</v>
      </c>
      <c r="C150" s="56" t="s">
        <v>1895</v>
      </c>
      <c r="D150" s="52" t="s">
        <v>1467</v>
      </c>
      <c r="E150" s="7">
        <v>42348</v>
      </c>
      <c r="F150" s="7">
        <f>F147</f>
        <v>44555</v>
      </c>
      <c r="G150" s="13"/>
      <c r="H150" s="8">
        <f>EDATE(F150-1,1)</f>
        <v>44585</v>
      </c>
      <c r="I150" s="11">
        <f t="shared" ca="1" si="5"/>
        <v>2</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308</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1417</v>
      </c>
      <c r="J152" s="9" t="str">
        <f t="shared" ca="1" si="4"/>
        <v>NOT DUE</v>
      </c>
      <c r="K152" s="31"/>
      <c r="L152" s="10"/>
    </row>
    <row r="153" spans="1:12" ht="24" x14ac:dyDescent="0.15">
      <c r="A153" s="9" t="s">
        <v>1899</v>
      </c>
      <c r="B153" s="57" t="s">
        <v>1879</v>
      </c>
      <c r="C153" s="55" t="s">
        <v>1900</v>
      </c>
      <c r="D153" s="49" t="s">
        <v>1467</v>
      </c>
      <c r="E153" s="7">
        <v>42348</v>
      </c>
      <c r="F153" s="7">
        <f>F150</f>
        <v>44555</v>
      </c>
      <c r="G153" s="13"/>
      <c r="H153" s="8">
        <f>EDATE(F153-1,1)</f>
        <v>44585</v>
      </c>
      <c r="I153" s="11">
        <f t="shared" ca="1" si="5"/>
        <v>2</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308</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1417</v>
      </c>
      <c r="J155" s="9" t="str">
        <f t="shared" ca="1" si="4"/>
        <v>NOT DUE</v>
      </c>
      <c r="K155" s="31"/>
      <c r="L155" s="10"/>
    </row>
    <row r="156" spans="1:12" ht="24" x14ac:dyDescent="0.15">
      <c r="A156" s="9" t="s">
        <v>1904</v>
      </c>
      <c r="B156" s="58" t="s">
        <v>1879</v>
      </c>
      <c r="C156" s="56" t="s">
        <v>1905</v>
      </c>
      <c r="D156" s="52" t="s">
        <v>1467</v>
      </c>
      <c r="E156" s="7">
        <v>42348</v>
      </c>
      <c r="F156" s="7">
        <f>F153</f>
        <v>44555</v>
      </c>
      <c r="G156" s="13"/>
      <c r="H156" s="8">
        <f>EDATE(F156-1,1)</f>
        <v>44585</v>
      </c>
      <c r="I156" s="11">
        <f t="shared" ca="1" si="5"/>
        <v>2</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308</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1417</v>
      </c>
      <c r="J158" s="9" t="str">
        <f t="shared" ca="1" si="4"/>
        <v>NOT DUE</v>
      </c>
      <c r="K158" s="31"/>
      <c r="L158" s="10"/>
    </row>
    <row r="159" spans="1:12" ht="24" x14ac:dyDescent="0.15">
      <c r="A159" s="9" t="s">
        <v>1908</v>
      </c>
      <c r="B159" s="57" t="s">
        <v>1879</v>
      </c>
      <c r="C159" s="55" t="s">
        <v>1696</v>
      </c>
      <c r="D159" s="49" t="s">
        <v>1467</v>
      </c>
      <c r="E159" s="7">
        <v>42348</v>
      </c>
      <c r="F159" s="7">
        <f>F156</f>
        <v>44555</v>
      </c>
      <c r="G159" s="13"/>
      <c r="H159" s="8">
        <f>EDATE(F159-1,1)</f>
        <v>44585</v>
      </c>
      <c r="I159" s="11">
        <f t="shared" ca="1" si="5"/>
        <v>2</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308</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1417</v>
      </c>
      <c r="J161" s="9" t="str">
        <f t="shared" ca="1" si="4"/>
        <v>NOT DUE</v>
      </c>
      <c r="K161" s="31"/>
      <c r="L161" s="35"/>
    </row>
    <row r="162" spans="1:12" ht="24" x14ac:dyDescent="0.15">
      <c r="A162" s="9" t="s">
        <v>1911</v>
      </c>
      <c r="B162" s="58" t="s">
        <v>1879</v>
      </c>
      <c r="C162" s="56" t="s">
        <v>1912</v>
      </c>
      <c r="D162" s="52" t="s">
        <v>1467</v>
      </c>
      <c r="E162" s="7">
        <v>42348</v>
      </c>
      <c r="F162" s="7">
        <f>F159</f>
        <v>44555</v>
      </c>
      <c r="G162" s="13"/>
      <c r="H162" s="8">
        <f>EDATE(F162-1,1)</f>
        <v>44585</v>
      </c>
      <c r="I162" s="11">
        <f t="shared" ca="1" si="5"/>
        <v>2</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308</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1417</v>
      </c>
      <c r="J164" s="9" t="str">
        <f t="shared" ca="1" si="6"/>
        <v>NOT DUE</v>
      </c>
      <c r="K164" s="31"/>
      <c r="L164" s="10"/>
    </row>
    <row r="165" spans="1:12" ht="24" x14ac:dyDescent="0.15">
      <c r="A165" s="9" t="s">
        <v>1915</v>
      </c>
      <c r="B165" s="57" t="s">
        <v>1879</v>
      </c>
      <c r="C165" s="55" t="s">
        <v>1916</v>
      </c>
      <c r="D165" s="49" t="s">
        <v>1467</v>
      </c>
      <c r="E165" s="7">
        <v>42348</v>
      </c>
      <c r="F165" s="7">
        <f>F162</f>
        <v>44555</v>
      </c>
      <c r="G165" s="13"/>
      <c r="H165" s="8">
        <f>EDATE(F165-1,1)</f>
        <v>44585</v>
      </c>
      <c r="I165" s="11">
        <f t="shared" ca="1" si="5"/>
        <v>2</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308</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1417</v>
      </c>
      <c r="J167" s="9" t="str">
        <f t="shared" ca="1" si="6"/>
        <v>NOT DUE</v>
      </c>
      <c r="K167" s="31"/>
      <c r="L167" s="10"/>
    </row>
    <row r="168" spans="1:12" ht="24" x14ac:dyDescent="0.15">
      <c r="A168" s="9" t="s">
        <v>1920</v>
      </c>
      <c r="B168" s="58" t="s">
        <v>1879</v>
      </c>
      <c r="C168" s="56" t="s">
        <v>1921</v>
      </c>
      <c r="D168" s="52" t="s">
        <v>1467</v>
      </c>
      <c r="E168" s="7">
        <v>42348</v>
      </c>
      <c r="F168" s="7">
        <f>F165</f>
        <v>44555</v>
      </c>
      <c r="G168" s="13"/>
      <c r="H168" s="8">
        <f>EDATE(F168-1,1)</f>
        <v>44585</v>
      </c>
      <c r="I168" s="11">
        <f t="shared" ca="1" si="5"/>
        <v>2</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308</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1417</v>
      </c>
      <c r="J170" s="9" t="str">
        <f t="shared" ca="1" si="6"/>
        <v>NOT DUE</v>
      </c>
      <c r="K170" s="31"/>
      <c r="L170" s="10"/>
    </row>
    <row r="171" spans="1:12" ht="24" x14ac:dyDescent="0.15">
      <c r="A171" s="9" t="s">
        <v>1925</v>
      </c>
      <c r="B171" s="57" t="s">
        <v>1879</v>
      </c>
      <c r="C171" s="55" t="s">
        <v>1926</v>
      </c>
      <c r="D171" s="49" t="s">
        <v>1467</v>
      </c>
      <c r="E171" s="7">
        <v>42348</v>
      </c>
      <c r="F171" s="7">
        <f>F168</f>
        <v>44555</v>
      </c>
      <c r="G171" s="13"/>
      <c r="H171" s="8">
        <f>EDATE(F171-1,1)</f>
        <v>44585</v>
      </c>
      <c r="I171" s="11">
        <f t="shared" ca="1" si="5"/>
        <v>2</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308</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1417</v>
      </c>
      <c r="J173" s="9" t="str">
        <f t="shared" ca="1" si="6"/>
        <v>NOT DUE</v>
      </c>
      <c r="K173" s="31"/>
      <c r="L173" s="35"/>
    </row>
    <row r="174" spans="1:12" ht="24" x14ac:dyDescent="0.15">
      <c r="A174" s="9" t="s">
        <v>1930</v>
      </c>
      <c r="B174" s="58" t="s">
        <v>1879</v>
      </c>
      <c r="C174" s="56" t="s">
        <v>1931</v>
      </c>
      <c r="D174" s="52" t="s">
        <v>1467</v>
      </c>
      <c r="E174" s="7">
        <v>42348</v>
      </c>
      <c r="F174" s="7">
        <f>F171</f>
        <v>44555</v>
      </c>
      <c r="G174" s="13"/>
      <c r="H174" s="8">
        <f>EDATE(F174-1,1)</f>
        <v>44585</v>
      </c>
      <c r="I174" s="11">
        <f t="shared" ca="1" si="5"/>
        <v>2</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308</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1417</v>
      </c>
      <c r="J176" s="9" t="str">
        <f t="shared" ca="1" si="6"/>
        <v>NOT DUE</v>
      </c>
      <c r="K176" s="31"/>
      <c r="L176" s="10"/>
    </row>
    <row r="177" spans="1:12" ht="24" x14ac:dyDescent="0.15">
      <c r="A177" s="9" t="s">
        <v>1935</v>
      </c>
      <c r="B177" s="57" t="s">
        <v>1879</v>
      </c>
      <c r="C177" s="55" t="s">
        <v>1931</v>
      </c>
      <c r="D177" s="49" t="s">
        <v>1467</v>
      </c>
      <c r="E177" s="7">
        <v>42348</v>
      </c>
      <c r="F177" s="7">
        <f>F174</f>
        <v>44555</v>
      </c>
      <c r="G177" s="13"/>
      <c r="H177" s="8">
        <f>EDATE(F177-1,1)</f>
        <v>44585</v>
      </c>
      <c r="I177" s="11">
        <f t="shared" ca="1" si="5"/>
        <v>2</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308</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1417</v>
      </c>
      <c r="J179" s="9" t="str">
        <f t="shared" ca="1" si="6"/>
        <v>NOT DUE</v>
      </c>
      <c r="K179" s="31"/>
      <c r="L179" s="10"/>
    </row>
    <row r="180" spans="1:12" ht="24" x14ac:dyDescent="0.15">
      <c r="A180" s="9" t="s">
        <v>1938</v>
      </c>
      <c r="B180" s="58" t="s">
        <v>1879</v>
      </c>
      <c r="C180" s="56" t="s">
        <v>1931</v>
      </c>
      <c r="D180" s="52" t="s">
        <v>1467</v>
      </c>
      <c r="E180" s="7">
        <v>42348</v>
      </c>
      <c r="F180" s="7">
        <f>F177</f>
        <v>44555</v>
      </c>
      <c r="G180" s="13"/>
      <c r="H180" s="8">
        <f>EDATE(F180-1,1)</f>
        <v>44585</v>
      </c>
      <c r="I180" s="11">
        <f t="shared" ca="1" si="5"/>
        <v>2</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217</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1417</v>
      </c>
      <c r="J182" s="9" t="str">
        <f t="shared" ca="1" si="6"/>
        <v>NOT DUE</v>
      </c>
      <c r="K182" s="31"/>
      <c r="L182" s="10"/>
    </row>
    <row r="183" spans="1:12" ht="24" x14ac:dyDescent="0.15">
      <c r="A183" s="9" t="s">
        <v>1941</v>
      </c>
      <c r="B183" s="57" t="s">
        <v>1879</v>
      </c>
      <c r="C183" s="55" t="s">
        <v>1931</v>
      </c>
      <c r="D183" s="49" t="s">
        <v>1467</v>
      </c>
      <c r="E183" s="7">
        <v>42348</v>
      </c>
      <c r="F183" s="7">
        <f>F180</f>
        <v>44555</v>
      </c>
      <c r="G183" s="13"/>
      <c r="H183" s="8">
        <f>EDATE(F183-1,1)</f>
        <v>44585</v>
      </c>
      <c r="I183" s="11">
        <f t="shared" ca="1" si="5"/>
        <v>2</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308</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1417</v>
      </c>
      <c r="J185" s="9" t="str">
        <f t="shared" ca="1" si="6"/>
        <v>NOT DUE</v>
      </c>
      <c r="K185" s="31"/>
      <c r="L185" s="35"/>
    </row>
    <row r="186" spans="1:12" ht="24" x14ac:dyDescent="0.15">
      <c r="A186" s="9" t="s">
        <v>1944</v>
      </c>
      <c r="B186" s="51" t="s">
        <v>1945</v>
      </c>
      <c r="C186" s="56" t="s">
        <v>1696</v>
      </c>
      <c r="D186" s="52" t="s">
        <v>1467</v>
      </c>
      <c r="E186" s="7">
        <v>42348</v>
      </c>
      <c r="F186" s="7">
        <f>F183</f>
        <v>44555</v>
      </c>
      <c r="G186" s="13"/>
      <c r="H186" s="8">
        <f>EDATE(F186-1,1)</f>
        <v>44585</v>
      </c>
      <c r="I186" s="11">
        <f t="shared" ca="1" si="5"/>
        <v>2</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308</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1417</v>
      </c>
      <c r="J188" s="9" t="str">
        <f t="shared" ca="1" si="6"/>
        <v>NOT DUE</v>
      </c>
      <c r="K188" s="31"/>
      <c r="L188" s="10"/>
    </row>
    <row r="189" spans="1:12" ht="24" x14ac:dyDescent="0.15">
      <c r="A189" s="9" t="s">
        <v>1948</v>
      </c>
      <c r="B189" s="57" t="s">
        <v>1945</v>
      </c>
      <c r="C189" s="55" t="s">
        <v>1949</v>
      </c>
      <c r="D189" s="49" t="s">
        <v>1467</v>
      </c>
      <c r="E189" s="7">
        <v>42348</v>
      </c>
      <c r="F189" s="7">
        <f>F186</f>
        <v>44555</v>
      </c>
      <c r="G189" s="13"/>
      <c r="H189" s="8">
        <f>EDATE(F189-1,1)</f>
        <v>44585</v>
      </c>
      <c r="I189" s="11">
        <f t="shared" ca="1" si="5"/>
        <v>2</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308</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1417</v>
      </c>
      <c r="J191" s="9" t="str">
        <f t="shared" ca="1" si="6"/>
        <v>NOT DUE</v>
      </c>
      <c r="K191" s="31"/>
      <c r="L191" s="10"/>
    </row>
    <row r="192" spans="1:12" ht="24" x14ac:dyDescent="0.15">
      <c r="A192" s="9" t="s">
        <v>1953</v>
      </c>
      <c r="B192" s="51" t="s">
        <v>1945</v>
      </c>
      <c r="C192" s="56" t="s">
        <v>1954</v>
      </c>
      <c r="D192" s="52" t="s">
        <v>1467</v>
      </c>
      <c r="E192" s="7">
        <v>42348</v>
      </c>
      <c r="F192" s="7">
        <f>F189</f>
        <v>44555</v>
      </c>
      <c r="G192" s="13"/>
      <c r="H192" s="8">
        <f>EDATE(F192-1,1)</f>
        <v>44585</v>
      </c>
      <c r="I192" s="11">
        <f t="shared" ca="1" si="5"/>
        <v>2</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308</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1417</v>
      </c>
      <c r="J194" s="9" t="str">
        <f t="shared" ca="1" si="6"/>
        <v>NOT DUE</v>
      </c>
      <c r="K194" s="31"/>
      <c r="L194" s="10"/>
    </row>
    <row r="195" spans="1:12" ht="24" x14ac:dyDescent="0.15">
      <c r="A195" s="9" t="s">
        <v>1958</v>
      </c>
      <c r="B195" s="57" t="s">
        <v>1945</v>
      </c>
      <c r="C195" s="55" t="s">
        <v>1959</v>
      </c>
      <c r="D195" s="49" t="s">
        <v>1467</v>
      </c>
      <c r="E195" s="7">
        <v>42348</v>
      </c>
      <c r="F195" s="7">
        <f>F192</f>
        <v>44555</v>
      </c>
      <c r="G195" s="13"/>
      <c r="H195" s="8">
        <f>EDATE(F195-1,1)</f>
        <v>44585</v>
      </c>
      <c r="I195" s="11">
        <f t="shared" ca="1" si="5"/>
        <v>2</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308</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1417</v>
      </c>
      <c r="J197" s="9" t="str">
        <f t="shared" ca="1" si="6"/>
        <v>NOT DUE</v>
      </c>
      <c r="K197" s="31"/>
      <c r="L197" s="35"/>
    </row>
    <row r="198" spans="1:12" ht="24" x14ac:dyDescent="0.15">
      <c r="A198" s="9" t="s">
        <v>1963</v>
      </c>
      <c r="B198" s="51" t="s">
        <v>1945</v>
      </c>
      <c r="C198" s="56" t="s">
        <v>1964</v>
      </c>
      <c r="D198" s="52" t="s">
        <v>1467</v>
      </c>
      <c r="E198" s="7">
        <v>42348</v>
      </c>
      <c r="F198" s="7">
        <f>F195</f>
        <v>44555</v>
      </c>
      <c r="G198" s="13"/>
      <c r="H198" s="8">
        <f>EDATE(F198-1,1)</f>
        <v>44585</v>
      </c>
      <c r="I198" s="11">
        <f t="shared" ca="1" si="5"/>
        <v>2</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308</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1417</v>
      </c>
      <c r="J200" s="9" t="str">
        <f t="shared" ca="1" si="6"/>
        <v>NOT DUE</v>
      </c>
      <c r="K200" s="31"/>
      <c r="L200" s="10"/>
    </row>
    <row r="201" spans="1:12" ht="24" x14ac:dyDescent="0.15">
      <c r="A201" s="9" t="s">
        <v>1968</v>
      </c>
      <c r="B201" s="57" t="s">
        <v>1945</v>
      </c>
      <c r="C201" s="55" t="s">
        <v>1964</v>
      </c>
      <c r="D201" s="49" t="s">
        <v>1467</v>
      </c>
      <c r="E201" s="7">
        <v>42348</v>
      </c>
      <c r="F201" s="7">
        <f>F198</f>
        <v>44555</v>
      </c>
      <c r="G201" s="13"/>
      <c r="H201" s="8">
        <f>EDATE(F201-1,1)</f>
        <v>44585</v>
      </c>
      <c r="I201" s="11">
        <f t="shared" ca="1" si="7"/>
        <v>2</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308</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1417</v>
      </c>
      <c r="J203" s="9" t="str">
        <f t="shared" ca="1" si="6"/>
        <v>NOT DUE</v>
      </c>
      <c r="K203" s="31"/>
      <c r="L203" s="10"/>
    </row>
    <row r="204" spans="1:12" ht="24" x14ac:dyDescent="0.15">
      <c r="A204" s="9" t="s">
        <v>1971</v>
      </c>
      <c r="B204" s="51" t="s">
        <v>1972</v>
      </c>
      <c r="C204" s="56" t="s">
        <v>1973</v>
      </c>
      <c r="D204" s="52" t="s">
        <v>1467</v>
      </c>
      <c r="E204" s="7">
        <v>42348</v>
      </c>
      <c r="F204" s="7">
        <f>F201</f>
        <v>44555</v>
      </c>
      <c r="G204" s="13"/>
      <c r="H204" s="8">
        <f>EDATE(F204-1,1)</f>
        <v>44585</v>
      </c>
      <c r="I204" s="11">
        <f t="shared" ca="1" si="7"/>
        <v>2</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308</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1417</v>
      </c>
      <c r="J206" s="9" t="str">
        <f t="shared" ca="1" si="6"/>
        <v>NOT DUE</v>
      </c>
      <c r="K206" s="31"/>
      <c r="L206" s="10"/>
    </row>
    <row r="207" spans="1:12" ht="24" x14ac:dyDescent="0.15">
      <c r="A207" s="9" t="s">
        <v>1977</v>
      </c>
      <c r="B207" s="47" t="s">
        <v>1972</v>
      </c>
      <c r="C207" s="55" t="s">
        <v>1978</v>
      </c>
      <c r="D207" s="49" t="s">
        <v>1467</v>
      </c>
      <c r="E207" s="7">
        <v>42348</v>
      </c>
      <c r="F207" s="7">
        <f>F204</f>
        <v>44555</v>
      </c>
      <c r="G207" s="13"/>
      <c r="H207" s="8">
        <f>EDATE(F207-1,1)</f>
        <v>44585</v>
      </c>
      <c r="I207" s="11">
        <f t="shared" ca="1" si="7"/>
        <v>2</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308</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1417</v>
      </c>
      <c r="J209" s="9" t="str">
        <f t="shared" ca="1" si="6"/>
        <v>NOT DUE</v>
      </c>
      <c r="K209" s="31"/>
      <c r="L209" s="35"/>
    </row>
    <row r="210" spans="1:12" x14ac:dyDescent="0.15">
      <c r="A210" s="9" t="s">
        <v>3125</v>
      </c>
      <c r="B210" s="135" t="s">
        <v>3126</v>
      </c>
      <c r="C210" s="136"/>
      <c r="D210" s="20" t="s">
        <v>1467</v>
      </c>
      <c r="E210" s="7">
        <v>42348</v>
      </c>
      <c r="F210" s="7">
        <f>F207</f>
        <v>44555</v>
      </c>
      <c r="G210" s="13"/>
      <c r="H210" s="8">
        <f>EDATE(F210-1,1)</f>
        <v>44585</v>
      </c>
      <c r="I210" s="11">
        <f t="shared" ca="1" si="7"/>
        <v>2</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Wendell B. Judaya</v>
      </c>
      <c r="I214" s="126"/>
      <c r="J214" s="126"/>
      <c r="K214" s="156"/>
      <c r="L214" s="156"/>
    </row>
    <row r="215" spans="1:12" x14ac:dyDescent="0.15">
      <c r="C215" s="27" t="str">
        <f>'Main Menu'!C124</f>
        <v>C/O Arn C. Montiague</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28" zoomScaleNormal="100" workbookViewId="0">
      <selection activeCell="C8" sqref="C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3107</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127</v>
      </c>
      <c r="D3" s="150" t="s">
        <v>9</v>
      </c>
      <c r="E3" s="150"/>
      <c r="F3" s="3" t="s">
        <v>128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185</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306</v>
      </c>
      <c r="J9" s="9" t="str">
        <f t="shared" ca="1" si="1"/>
        <v>NOT DUE</v>
      </c>
      <c r="K9" s="14"/>
      <c r="L9" s="10"/>
    </row>
    <row r="10" spans="1:12" ht="24" x14ac:dyDescent="0.15">
      <c r="A10" s="9" t="s">
        <v>92</v>
      </c>
      <c r="B10" s="31" t="s">
        <v>34</v>
      </c>
      <c r="C10" s="31" t="s">
        <v>35</v>
      </c>
      <c r="D10" s="20" t="s">
        <v>2</v>
      </c>
      <c r="E10" s="7">
        <v>42348</v>
      </c>
      <c r="F10" s="7">
        <v>44569</v>
      </c>
      <c r="G10" s="34"/>
      <c r="H10" s="8">
        <f>EDATE(F10-1,1)</f>
        <v>44599</v>
      </c>
      <c r="I10" s="11">
        <f t="shared" ca="1" si="0"/>
        <v>16</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306</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306</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306</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306</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306</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306</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306</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306</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306</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306</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306</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306</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306</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306</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306</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306</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306</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306</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306</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306</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166</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306</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306</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306</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306</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306</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306</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306</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306</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306</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306</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306</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306</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306</v>
      </c>
      <c r="J44" s="9" t="str">
        <f t="shared" ca="1" si="1"/>
        <v>NOT DUE</v>
      </c>
      <c r="K44" s="14"/>
      <c r="L44" s="10"/>
    </row>
    <row r="49" spans="2:9" x14ac:dyDescent="0.15">
      <c r="B49" s="71" t="s">
        <v>1418</v>
      </c>
      <c r="C49" s="67"/>
      <c r="D49" s="27" t="s">
        <v>1419</v>
      </c>
      <c r="F49" s="71" t="s">
        <v>1420</v>
      </c>
      <c r="G49" s="148"/>
      <c r="H49" s="148"/>
    </row>
    <row r="50" spans="2:9" x14ac:dyDescent="0.15">
      <c r="C50" s="19" t="str">
        <f>'Main Menu'!C124</f>
        <v>C/O Arn C. Montiague</v>
      </c>
      <c r="E50" s="69"/>
      <c r="F50" s="69"/>
      <c r="G50" s="151" t="str">
        <f>'Main Menu'!C123</f>
        <v>Capt. Wendell B. Judaya</v>
      </c>
      <c r="H50" s="151"/>
      <c r="I50" s="151"/>
    </row>
    <row r="51" spans="2:9" x14ac:dyDescent="0.15">
      <c r="C51" s="19"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2321</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44553</v>
      </c>
      <c r="G8" s="13"/>
      <c r="H8" s="8">
        <f t="shared" ref="H8:H19" si="0">DATE(YEAR(F8),MONTH(F8)+6,DAY(F8)-1)</f>
        <v>44734</v>
      </c>
      <c r="I8" s="11">
        <f t="shared" ref="I8:I18" ca="1" si="1">IF(ISBLANK(H8),"",H8-DATE(YEAR(NOW()),MONTH(NOW()),DAY(NOW())))</f>
        <v>151</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44553</v>
      </c>
      <c r="G9" s="13"/>
      <c r="H9" s="8">
        <f t="shared" si="0"/>
        <v>44734</v>
      </c>
      <c r="I9" s="11">
        <f t="shared" ca="1" si="1"/>
        <v>151</v>
      </c>
      <c r="J9" s="9" t="str">
        <f t="shared" ca="1" si="2"/>
        <v>NOT DUE</v>
      </c>
      <c r="K9" s="31" t="s">
        <v>2302</v>
      </c>
      <c r="L9" s="10" t="s">
        <v>2698</v>
      </c>
    </row>
    <row r="10" spans="1:12" ht="24" x14ac:dyDescent="0.15">
      <c r="A10" s="9" t="s">
        <v>2324</v>
      </c>
      <c r="B10" s="31" t="s">
        <v>1986</v>
      </c>
      <c r="C10" s="31" t="s">
        <v>1983</v>
      </c>
      <c r="D10" s="20" t="s">
        <v>1984</v>
      </c>
      <c r="E10" s="7">
        <v>42348</v>
      </c>
      <c r="F10" s="7">
        <v>44553</v>
      </c>
      <c r="G10" s="13"/>
      <c r="H10" s="8">
        <f t="shared" si="0"/>
        <v>44734</v>
      </c>
      <c r="I10" s="11">
        <f t="shared" ca="1" si="1"/>
        <v>151</v>
      </c>
      <c r="J10" s="9" t="str">
        <f t="shared" ca="1" si="2"/>
        <v>NOT DUE</v>
      </c>
      <c r="K10" s="31" t="s">
        <v>2302</v>
      </c>
      <c r="L10" s="10" t="s">
        <v>3136</v>
      </c>
    </row>
    <row r="11" spans="1:12" ht="24" x14ac:dyDescent="0.15">
      <c r="A11" s="9" t="s">
        <v>2325</v>
      </c>
      <c r="B11" s="31" t="s">
        <v>1987</v>
      </c>
      <c r="C11" s="31" t="s">
        <v>1983</v>
      </c>
      <c r="D11" s="20" t="s">
        <v>1984</v>
      </c>
      <c r="E11" s="7">
        <v>42348</v>
      </c>
      <c r="F11" s="7">
        <v>44553</v>
      </c>
      <c r="G11" s="13"/>
      <c r="H11" s="8">
        <f t="shared" si="0"/>
        <v>44734</v>
      </c>
      <c r="I11" s="11">
        <f t="shared" ca="1" si="1"/>
        <v>151</v>
      </c>
      <c r="J11" s="9" t="str">
        <f t="shared" ca="1" si="2"/>
        <v>NOT DUE</v>
      </c>
      <c r="K11" s="31" t="s">
        <v>2302</v>
      </c>
      <c r="L11" s="10" t="s">
        <v>3136</v>
      </c>
    </row>
    <row r="12" spans="1:12" ht="24" x14ac:dyDescent="0.15">
      <c r="A12" s="9" t="s">
        <v>2326</v>
      </c>
      <c r="B12" s="31" t="s">
        <v>1988</v>
      </c>
      <c r="C12" s="31" t="s">
        <v>1983</v>
      </c>
      <c r="D12" s="20" t="s">
        <v>1984</v>
      </c>
      <c r="E12" s="7">
        <v>42348</v>
      </c>
      <c r="F12" s="7">
        <v>44553</v>
      </c>
      <c r="G12" s="13"/>
      <c r="H12" s="8">
        <f t="shared" si="0"/>
        <v>44734</v>
      </c>
      <c r="I12" s="11">
        <f t="shared" ca="1" si="1"/>
        <v>151</v>
      </c>
      <c r="J12" s="9" t="str">
        <f t="shared" ca="1" si="2"/>
        <v>NOT DUE</v>
      </c>
      <c r="K12" s="31" t="s">
        <v>2302</v>
      </c>
      <c r="L12" s="10" t="s">
        <v>3136</v>
      </c>
    </row>
    <row r="13" spans="1:12" ht="24" x14ac:dyDescent="0.15">
      <c r="A13" s="9" t="s">
        <v>2327</v>
      </c>
      <c r="B13" s="31" t="s">
        <v>1989</v>
      </c>
      <c r="C13" s="31" t="s">
        <v>1983</v>
      </c>
      <c r="D13" s="20" t="s">
        <v>1984</v>
      </c>
      <c r="E13" s="7">
        <v>42348</v>
      </c>
      <c r="F13" s="7">
        <v>44553</v>
      </c>
      <c r="G13" s="13"/>
      <c r="H13" s="8">
        <f t="shared" si="0"/>
        <v>44734</v>
      </c>
      <c r="I13" s="11">
        <f t="shared" ca="1" si="1"/>
        <v>151</v>
      </c>
      <c r="J13" s="9" t="str">
        <f t="shared" ca="1" si="2"/>
        <v>NOT DUE</v>
      </c>
      <c r="K13" s="31" t="s">
        <v>2302</v>
      </c>
      <c r="L13" s="10" t="s">
        <v>3136</v>
      </c>
    </row>
    <row r="14" spans="1:12" ht="24" x14ac:dyDescent="0.15">
      <c r="A14" s="9" t="s">
        <v>2328</v>
      </c>
      <c r="B14" s="31" t="s">
        <v>1449</v>
      </c>
      <c r="C14" s="31" t="s">
        <v>1983</v>
      </c>
      <c r="D14" s="20" t="s">
        <v>1984</v>
      </c>
      <c r="E14" s="7">
        <v>42348</v>
      </c>
      <c r="F14" s="7">
        <v>44553</v>
      </c>
      <c r="G14" s="13"/>
      <c r="H14" s="8">
        <f t="shared" si="0"/>
        <v>44734</v>
      </c>
      <c r="I14" s="11">
        <f t="shared" ca="1" si="1"/>
        <v>151</v>
      </c>
      <c r="J14" s="9" t="str">
        <f t="shared" ca="1" si="2"/>
        <v>NOT DUE</v>
      </c>
      <c r="K14" s="31" t="s">
        <v>2302</v>
      </c>
      <c r="L14" s="10" t="s">
        <v>2698</v>
      </c>
    </row>
    <row r="15" spans="1:12" ht="24" x14ac:dyDescent="0.15">
      <c r="A15" s="9" t="s">
        <v>2329</v>
      </c>
      <c r="B15" s="31" t="s">
        <v>1990</v>
      </c>
      <c r="C15" s="31" t="s">
        <v>1983</v>
      </c>
      <c r="D15" s="20" t="s">
        <v>1984</v>
      </c>
      <c r="E15" s="7">
        <v>42348</v>
      </c>
      <c r="F15" s="7">
        <v>44553</v>
      </c>
      <c r="G15" s="13"/>
      <c r="H15" s="8">
        <f t="shared" si="0"/>
        <v>44734</v>
      </c>
      <c r="I15" s="11">
        <f t="shared" ca="1" si="1"/>
        <v>151</v>
      </c>
      <c r="J15" s="9" t="str">
        <f t="shared" ca="1" si="2"/>
        <v>NOT DUE</v>
      </c>
      <c r="K15" s="31" t="s">
        <v>2302</v>
      </c>
      <c r="L15" s="10" t="s">
        <v>2698</v>
      </c>
    </row>
    <row r="16" spans="1:12" ht="24" x14ac:dyDescent="0.15">
      <c r="A16" s="9" t="s">
        <v>2330</v>
      </c>
      <c r="B16" s="31" t="s">
        <v>1991</v>
      </c>
      <c r="C16" s="31" t="s">
        <v>1983</v>
      </c>
      <c r="D16" s="20" t="s">
        <v>1984</v>
      </c>
      <c r="E16" s="7">
        <v>42348</v>
      </c>
      <c r="F16" s="7">
        <v>44553</v>
      </c>
      <c r="G16" s="13"/>
      <c r="H16" s="8">
        <f t="shared" si="0"/>
        <v>44734</v>
      </c>
      <c r="I16" s="11">
        <f t="shared" ca="1" si="1"/>
        <v>151</v>
      </c>
      <c r="J16" s="9" t="str">
        <f t="shared" ca="1" si="2"/>
        <v>NOT DUE</v>
      </c>
      <c r="K16" s="31" t="s">
        <v>2302</v>
      </c>
      <c r="L16" s="10" t="s">
        <v>3137</v>
      </c>
    </row>
    <row r="17" spans="1:12" ht="24" x14ac:dyDescent="0.15">
      <c r="A17" s="9" t="s">
        <v>2331</v>
      </c>
      <c r="B17" s="31" t="s">
        <v>1992</v>
      </c>
      <c r="C17" s="31" t="s">
        <v>1983</v>
      </c>
      <c r="D17" s="20" t="s">
        <v>1984</v>
      </c>
      <c r="E17" s="7">
        <v>42348</v>
      </c>
      <c r="F17" s="7">
        <v>44553</v>
      </c>
      <c r="G17" s="13"/>
      <c r="H17" s="8">
        <f t="shared" si="0"/>
        <v>44734</v>
      </c>
      <c r="I17" s="11">
        <f t="shared" ca="1" si="1"/>
        <v>151</v>
      </c>
      <c r="J17" s="9" t="str">
        <f t="shared" ca="1" si="2"/>
        <v>NOT DUE</v>
      </c>
      <c r="K17" s="31" t="s">
        <v>2302</v>
      </c>
      <c r="L17" s="10" t="s">
        <v>2698</v>
      </c>
    </row>
    <row r="18" spans="1:12" ht="24" x14ac:dyDescent="0.15">
      <c r="A18" s="9" t="s">
        <v>2332</v>
      </c>
      <c r="B18" s="31" t="s">
        <v>1993</v>
      </c>
      <c r="C18" s="31" t="s">
        <v>1983</v>
      </c>
      <c r="D18" s="20" t="s">
        <v>1984</v>
      </c>
      <c r="E18" s="7">
        <v>42348</v>
      </c>
      <c r="F18" s="7">
        <v>44553</v>
      </c>
      <c r="G18" s="13"/>
      <c r="H18" s="8">
        <f t="shared" si="0"/>
        <v>44734</v>
      </c>
      <c r="I18" s="11">
        <f t="shared" ca="1" si="1"/>
        <v>151</v>
      </c>
      <c r="J18" s="9" t="str">
        <f t="shared" ca="1" si="2"/>
        <v>NOT DUE</v>
      </c>
      <c r="K18" s="31" t="s">
        <v>2302</v>
      </c>
      <c r="L18" s="10" t="s">
        <v>3106</v>
      </c>
    </row>
    <row r="19" spans="1:12" ht="27" customHeight="1" x14ac:dyDescent="0.15">
      <c r="A19" s="9" t="s">
        <v>3002</v>
      </c>
      <c r="B19" s="31" t="s">
        <v>3003</v>
      </c>
      <c r="C19" s="31" t="s">
        <v>1983</v>
      </c>
      <c r="D19" s="20" t="s">
        <v>1984</v>
      </c>
      <c r="E19" s="7">
        <v>42348</v>
      </c>
      <c r="F19" s="7">
        <v>44553</v>
      </c>
      <c r="G19" s="13"/>
      <c r="H19" s="8">
        <f t="shared" si="0"/>
        <v>44734</v>
      </c>
      <c r="I19" s="11">
        <f t="shared" ref="I19" ca="1" si="3">IF(ISBLANK(H19),"",H19-DATE(YEAR(NOW()),MONTH(NOW()),DAY(NOW())))</f>
        <v>151</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0"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2333</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44553</v>
      </c>
      <c r="G8" s="13"/>
      <c r="H8" s="8">
        <f t="shared" ref="H8:H19" si="0">DATE(YEAR(F8),MONTH(F8)+6,DAY(F8)-1)</f>
        <v>44734</v>
      </c>
      <c r="I8" s="11">
        <f t="shared" ref="I8:I19" ca="1" si="1">IF(ISBLANK(H8),"",H8-DATE(YEAR(NOW()),MONTH(NOW()),DAY(NOW())))</f>
        <v>151</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44553</v>
      </c>
      <c r="G9" s="13"/>
      <c r="H9" s="8">
        <f t="shared" si="0"/>
        <v>44734</v>
      </c>
      <c r="I9" s="11">
        <f t="shared" ca="1" si="1"/>
        <v>151</v>
      </c>
      <c r="J9" s="9" t="str">
        <f t="shared" ca="1" si="2"/>
        <v>NOT DUE</v>
      </c>
      <c r="K9" s="31" t="s">
        <v>2302</v>
      </c>
      <c r="L9" s="10" t="s">
        <v>2698</v>
      </c>
    </row>
    <row r="10" spans="1:12" ht="24" x14ac:dyDescent="0.15">
      <c r="A10" s="9" t="s">
        <v>2336</v>
      </c>
      <c r="B10" s="31" t="s">
        <v>1986</v>
      </c>
      <c r="C10" s="31" t="s">
        <v>1983</v>
      </c>
      <c r="D10" s="20" t="s">
        <v>1984</v>
      </c>
      <c r="E10" s="7">
        <v>42348</v>
      </c>
      <c r="F10" s="7">
        <v>44553</v>
      </c>
      <c r="G10" s="13"/>
      <c r="H10" s="8">
        <f t="shared" si="0"/>
        <v>44734</v>
      </c>
      <c r="I10" s="11">
        <f t="shared" ca="1" si="1"/>
        <v>151</v>
      </c>
      <c r="J10" s="9" t="str">
        <f t="shared" ca="1" si="2"/>
        <v>NOT DUE</v>
      </c>
      <c r="K10" s="31" t="s">
        <v>2302</v>
      </c>
      <c r="L10" s="10" t="s">
        <v>3136</v>
      </c>
    </row>
    <row r="11" spans="1:12" ht="24" x14ac:dyDescent="0.15">
      <c r="A11" s="9" t="s">
        <v>2337</v>
      </c>
      <c r="B11" s="31" t="s">
        <v>1987</v>
      </c>
      <c r="C11" s="31" t="s">
        <v>1983</v>
      </c>
      <c r="D11" s="20" t="s">
        <v>1984</v>
      </c>
      <c r="E11" s="7">
        <v>42348</v>
      </c>
      <c r="F11" s="7">
        <v>44553</v>
      </c>
      <c r="G11" s="13"/>
      <c r="H11" s="8">
        <f t="shared" si="0"/>
        <v>44734</v>
      </c>
      <c r="I11" s="11">
        <f t="shared" ca="1" si="1"/>
        <v>151</v>
      </c>
      <c r="J11" s="9" t="str">
        <f t="shared" ca="1" si="2"/>
        <v>NOT DUE</v>
      </c>
      <c r="K11" s="31" t="s">
        <v>2302</v>
      </c>
      <c r="L11" s="10" t="s">
        <v>3136</v>
      </c>
    </row>
    <row r="12" spans="1:12" ht="24" x14ac:dyDescent="0.15">
      <c r="A12" s="9" t="s">
        <v>2338</v>
      </c>
      <c r="B12" s="31" t="s">
        <v>1988</v>
      </c>
      <c r="C12" s="31" t="s">
        <v>1983</v>
      </c>
      <c r="D12" s="20" t="s">
        <v>1984</v>
      </c>
      <c r="E12" s="7">
        <v>42348</v>
      </c>
      <c r="F12" s="7">
        <v>44553</v>
      </c>
      <c r="G12" s="13"/>
      <c r="H12" s="8">
        <f t="shared" si="0"/>
        <v>44734</v>
      </c>
      <c r="I12" s="11">
        <f t="shared" ca="1" si="1"/>
        <v>151</v>
      </c>
      <c r="J12" s="9" t="str">
        <f t="shared" ca="1" si="2"/>
        <v>NOT DUE</v>
      </c>
      <c r="K12" s="31" t="s">
        <v>2302</v>
      </c>
      <c r="L12" s="10" t="s">
        <v>3136</v>
      </c>
    </row>
    <row r="13" spans="1:12" ht="24" x14ac:dyDescent="0.15">
      <c r="A13" s="9" t="s">
        <v>2339</v>
      </c>
      <c r="B13" s="31" t="s">
        <v>1989</v>
      </c>
      <c r="C13" s="31" t="s">
        <v>1983</v>
      </c>
      <c r="D13" s="20" t="s">
        <v>1984</v>
      </c>
      <c r="E13" s="7">
        <v>42348</v>
      </c>
      <c r="F13" s="7">
        <v>44553</v>
      </c>
      <c r="G13" s="13"/>
      <c r="H13" s="8">
        <f t="shared" si="0"/>
        <v>44734</v>
      </c>
      <c r="I13" s="11">
        <f t="shared" ca="1" si="1"/>
        <v>151</v>
      </c>
      <c r="J13" s="9" t="str">
        <f t="shared" ca="1" si="2"/>
        <v>NOT DUE</v>
      </c>
      <c r="K13" s="31" t="s">
        <v>2302</v>
      </c>
      <c r="L13" s="10" t="s">
        <v>3136</v>
      </c>
    </row>
    <row r="14" spans="1:12" ht="24" x14ac:dyDescent="0.15">
      <c r="A14" s="9" t="s">
        <v>2340</v>
      </c>
      <c r="B14" s="31" t="s">
        <v>1449</v>
      </c>
      <c r="C14" s="31" t="s">
        <v>1983</v>
      </c>
      <c r="D14" s="20" t="s">
        <v>1984</v>
      </c>
      <c r="E14" s="7">
        <v>42348</v>
      </c>
      <c r="F14" s="7">
        <v>44553</v>
      </c>
      <c r="G14" s="13"/>
      <c r="H14" s="8">
        <f t="shared" si="0"/>
        <v>44734</v>
      </c>
      <c r="I14" s="11">
        <f t="shared" ca="1" si="1"/>
        <v>151</v>
      </c>
      <c r="J14" s="9" t="str">
        <f t="shared" ca="1" si="2"/>
        <v>NOT DUE</v>
      </c>
      <c r="K14" s="31" t="s">
        <v>2302</v>
      </c>
      <c r="L14" s="10" t="s">
        <v>2698</v>
      </c>
    </row>
    <row r="15" spans="1:12" ht="24" x14ac:dyDescent="0.15">
      <c r="A15" s="9" t="s">
        <v>2341</v>
      </c>
      <c r="B15" s="31" t="s">
        <v>1990</v>
      </c>
      <c r="C15" s="31" t="s">
        <v>1983</v>
      </c>
      <c r="D15" s="20" t="s">
        <v>1984</v>
      </c>
      <c r="E15" s="7">
        <v>42348</v>
      </c>
      <c r="F15" s="7">
        <v>44553</v>
      </c>
      <c r="G15" s="13"/>
      <c r="H15" s="8">
        <f t="shared" si="0"/>
        <v>44734</v>
      </c>
      <c r="I15" s="11">
        <f t="shared" ca="1" si="1"/>
        <v>151</v>
      </c>
      <c r="J15" s="9" t="str">
        <f t="shared" ca="1" si="2"/>
        <v>NOT DUE</v>
      </c>
      <c r="K15" s="31" t="s">
        <v>2302</v>
      </c>
      <c r="L15" s="10" t="s">
        <v>2698</v>
      </c>
    </row>
    <row r="16" spans="1:12" ht="24" x14ac:dyDescent="0.15">
      <c r="A16" s="9" t="s">
        <v>2342</v>
      </c>
      <c r="B16" s="31" t="s">
        <v>1991</v>
      </c>
      <c r="C16" s="31" t="s">
        <v>1983</v>
      </c>
      <c r="D16" s="20" t="s">
        <v>1984</v>
      </c>
      <c r="E16" s="7">
        <v>42348</v>
      </c>
      <c r="F16" s="7">
        <v>44553</v>
      </c>
      <c r="G16" s="13"/>
      <c r="H16" s="8">
        <f t="shared" si="0"/>
        <v>44734</v>
      </c>
      <c r="I16" s="11">
        <f t="shared" ca="1" si="1"/>
        <v>151</v>
      </c>
      <c r="J16" s="9" t="str">
        <f t="shared" ca="1" si="2"/>
        <v>NOT DUE</v>
      </c>
      <c r="K16" s="31" t="s">
        <v>2302</v>
      </c>
      <c r="L16" s="10" t="s">
        <v>3137</v>
      </c>
    </row>
    <row r="17" spans="1:12" ht="24" x14ac:dyDescent="0.15">
      <c r="A17" s="9" t="s">
        <v>2343</v>
      </c>
      <c r="B17" s="31" t="s">
        <v>1992</v>
      </c>
      <c r="C17" s="31" t="s">
        <v>1983</v>
      </c>
      <c r="D17" s="20" t="s">
        <v>1984</v>
      </c>
      <c r="E17" s="7">
        <v>42348</v>
      </c>
      <c r="F17" s="7">
        <v>44553</v>
      </c>
      <c r="G17" s="13"/>
      <c r="H17" s="8">
        <f t="shared" si="0"/>
        <v>44734</v>
      </c>
      <c r="I17" s="11">
        <f t="shared" ca="1" si="1"/>
        <v>151</v>
      </c>
      <c r="J17" s="9" t="str">
        <f t="shared" ca="1" si="2"/>
        <v>NOT DUE</v>
      </c>
      <c r="K17" s="31" t="s">
        <v>2302</v>
      </c>
      <c r="L17" s="10" t="s">
        <v>2698</v>
      </c>
    </row>
    <row r="18" spans="1:12" ht="24" x14ac:dyDescent="0.15">
      <c r="A18" s="9" t="s">
        <v>2344</v>
      </c>
      <c r="B18" s="31" t="s">
        <v>1993</v>
      </c>
      <c r="C18" s="31" t="s">
        <v>1983</v>
      </c>
      <c r="D18" s="20" t="s">
        <v>1984</v>
      </c>
      <c r="E18" s="7">
        <v>42348</v>
      </c>
      <c r="F18" s="7">
        <v>44553</v>
      </c>
      <c r="G18" s="13"/>
      <c r="H18" s="8">
        <f t="shared" si="0"/>
        <v>44734</v>
      </c>
      <c r="I18" s="11">
        <f t="shared" ca="1" si="1"/>
        <v>151</v>
      </c>
      <c r="J18" s="9" t="str">
        <f t="shared" ca="1" si="2"/>
        <v>NOT DUE</v>
      </c>
      <c r="K18" s="31" t="s">
        <v>2302</v>
      </c>
      <c r="L18" s="10" t="s">
        <v>3106</v>
      </c>
    </row>
    <row r="19" spans="1:12" ht="31.5" customHeight="1" x14ac:dyDescent="0.15">
      <c r="A19" s="9" t="s">
        <v>3009</v>
      </c>
      <c r="B19" s="31" t="s">
        <v>3003</v>
      </c>
      <c r="C19" s="31" t="s">
        <v>1983</v>
      </c>
      <c r="D19" s="20" t="s">
        <v>1984</v>
      </c>
      <c r="E19" s="7">
        <v>42348</v>
      </c>
      <c r="F19" s="7">
        <v>44553</v>
      </c>
      <c r="G19" s="13"/>
      <c r="H19" s="8">
        <f t="shared" si="0"/>
        <v>44734</v>
      </c>
      <c r="I19" s="11">
        <f t="shared" ca="1" si="1"/>
        <v>151</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5"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2345</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44553</v>
      </c>
      <c r="G8" s="13"/>
      <c r="H8" s="8">
        <f t="shared" ref="H8:H19" si="0">DATE(YEAR(F8),MONTH(F8)+6,DAY(F8)-1)</f>
        <v>44734</v>
      </c>
      <c r="I8" s="11">
        <f t="shared" ref="I8:I19" ca="1" si="1">IF(ISBLANK(H8),"",H8-DATE(YEAR(NOW()),MONTH(NOW()),DAY(NOW())))</f>
        <v>151</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44553</v>
      </c>
      <c r="G9" s="13"/>
      <c r="H9" s="8">
        <f t="shared" si="0"/>
        <v>44734</v>
      </c>
      <c r="I9" s="11">
        <f t="shared" ca="1" si="1"/>
        <v>151</v>
      </c>
      <c r="J9" s="9" t="str">
        <f t="shared" ca="1" si="2"/>
        <v>NOT DUE</v>
      </c>
      <c r="K9" s="31" t="s">
        <v>2302</v>
      </c>
      <c r="L9" s="10" t="s">
        <v>2698</v>
      </c>
    </row>
    <row r="10" spans="1:12" ht="24" x14ac:dyDescent="0.15">
      <c r="A10" s="9" t="s">
        <v>2348</v>
      </c>
      <c r="B10" s="31" t="s">
        <v>1986</v>
      </c>
      <c r="C10" s="31" t="s">
        <v>1983</v>
      </c>
      <c r="D10" s="20" t="s">
        <v>1984</v>
      </c>
      <c r="E10" s="7">
        <v>42348</v>
      </c>
      <c r="F10" s="7">
        <v>44553</v>
      </c>
      <c r="G10" s="13"/>
      <c r="H10" s="8">
        <f t="shared" si="0"/>
        <v>44734</v>
      </c>
      <c r="I10" s="11">
        <f t="shared" ca="1" si="1"/>
        <v>151</v>
      </c>
      <c r="J10" s="9" t="str">
        <f t="shared" ca="1" si="2"/>
        <v>NOT DUE</v>
      </c>
      <c r="K10" s="31" t="s">
        <v>2302</v>
      </c>
      <c r="L10" s="10" t="s">
        <v>3136</v>
      </c>
    </row>
    <row r="11" spans="1:12" ht="24" x14ac:dyDescent="0.15">
      <c r="A11" s="9" t="s">
        <v>2349</v>
      </c>
      <c r="B11" s="31" t="s">
        <v>1987</v>
      </c>
      <c r="C11" s="31" t="s">
        <v>1983</v>
      </c>
      <c r="D11" s="20" t="s">
        <v>1984</v>
      </c>
      <c r="E11" s="7">
        <v>42348</v>
      </c>
      <c r="F11" s="7">
        <v>44553</v>
      </c>
      <c r="G11" s="13"/>
      <c r="H11" s="8">
        <f t="shared" si="0"/>
        <v>44734</v>
      </c>
      <c r="I11" s="11">
        <f t="shared" ca="1" si="1"/>
        <v>151</v>
      </c>
      <c r="J11" s="9" t="str">
        <f t="shared" ca="1" si="2"/>
        <v>NOT DUE</v>
      </c>
      <c r="K11" s="31" t="s">
        <v>2302</v>
      </c>
      <c r="L11" s="10" t="s">
        <v>3136</v>
      </c>
    </row>
    <row r="12" spans="1:12" ht="24" x14ac:dyDescent="0.15">
      <c r="A12" s="9" t="s">
        <v>2350</v>
      </c>
      <c r="B12" s="31" t="s">
        <v>1988</v>
      </c>
      <c r="C12" s="31" t="s">
        <v>1983</v>
      </c>
      <c r="D12" s="20" t="s">
        <v>1984</v>
      </c>
      <c r="E12" s="7">
        <v>42348</v>
      </c>
      <c r="F12" s="7">
        <v>44553</v>
      </c>
      <c r="G12" s="13"/>
      <c r="H12" s="8">
        <f t="shared" si="0"/>
        <v>44734</v>
      </c>
      <c r="I12" s="11">
        <f t="shared" ca="1" si="1"/>
        <v>151</v>
      </c>
      <c r="J12" s="9" t="str">
        <f t="shared" ca="1" si="2"/>
        <v>NOT DUE</v>
      </c>
      <c r="K12" s="31" t="s">
        <v>2302</v>
      </c>
      <c r="L12" s="10" t="s">
        <v>3136</v>
      </c>
    </row>
    <row r="13" spans="1:12" ht="24" x14ac:dyDescent="0.15">
      <c r="A13" s="9" t="s">
        <v>2351</v>
      </c>
      <c r="B13" s="31" t="s">
        <v>1989</v>
      </c>
      <c r="C13" s="31" t="s">
        <v>1983</v>
      </c>
      <c r="D13" s="20" t="s">
        <v>1984</v>
      </c>
      <c r="E13" s="7">
        <v>42348</v>
      </c>
      <c r="F13" s="7">
        <v>44553</v>
      </c>
      <c r="G13" s="13"/>
      <c r="H13" s="8">
        <f t="shared" si="0"/>
        <v>44734</v>
      </c>
      <c r="I13" s="11">
        <f t="shared" ca="1" si="1"/>
        <v>151</v>
      </c>
      <c r="J13" s="9" t="str">
        <f t="shared" ca="1" si="2"/>
        <v>NOT DUE</v>
      </c>
      <c r="K13" s="31" t="s">
        <v>2302</v>
      </c>
      <c r="L13" s="10" t="s">
        <v>3136</v>
      </c>
    </row>
    <row r="14" spans="1:12" ht="24" x14ac:dyDescent="0.15">
      <c r="A14" s="9" t="s">
        <v>2352</v>
      </c>
      <c r="B14" s="31" t="s">
        <v>1449</v>
      </c>
      <c r="C14" s="31" t="s">
        <v>1983</v>
      </c>
      <c r="D14" s="20" t="s">
        <v>1984</v>
      </c>
      <c r="E14" s="7">
        <v>42348</v>
      </c>
      <c r="F14" s="7">
        <v>44553</v>
      </c>
      <c r="G14" s="13"/>
      <c r="H14" s="8">
        <f t="shared" si="0"/>
        <v>44734</v>
      </c>
      <c r="I14" s="11">
        <f t="shared" ca="1" si="1"/>
        <v>151</v>
      </c>
      <c r="J14" s="9" t="str">
        <f t="shared" ca="1" si="2"/>
        <v>NOT DUE</v>
      </c>
      <c r="K14" s="31" t="s">
        <v>2302</v>
      </c>
      <c r="L14" s="10" t="s">
        <v>2698</v>
      </c>
    </row>
    <row r="15" spans="1:12" ht="24" x14ac:dyDescent="0.15">
      <c r="A15" s="9" t="s">
        <v>2353</v>
      </c>
      <c r="B15" s="31" t="s">
        <v>1990</v>
      </c>
      <c r="C15" s="31" t="s">
        <v>1983</v>
      </c>
      <c r="D15" s="20" t="s">
        <v>1984</v>
      </c>
      <c r="E15" s="7">
        <v>42348</v>
      </c>
      <c r="F15" s="7">
        <v>44553</v>
      </c>
      <c r="G15" s="13"/>
      <c r="H15" s="8">
        <f t="shared" si="0"/>
        <v>44734</v>
      </c>
      <c r="I15" s="11">
        <f t="shared" ca="1" si="1"/>
        <v>151</v>
      </c>
      <c r="J15" s="9" t="str">
        <f t="shared" ca="1" si="2"/>
        <v>NOT DUE</v>
      </c>
      <c r="K15" s="31" t="s">
        <v>2302</v>
      </c>
      <c r="L15" s="10" t="s">
        <v>2698</v>
      </c>
    </row>
    <row r="16" spans="1:12" ht="24" x14ac:dyDescent="0.15">
      <c r="A16" s="9" t="s">
        <v>2354</v>
      </c>
      <c r="B16" s="31" t="s">
        <v>1991</v>
      </c>
      <c r="C16" s="31" t="s">
        <v>1983</v>
      </c>
      <c r="D16" s="20" t="s">
        <v>1984</v>
      </c>
      <c r="E16" s="7">
        <v>42348</v>
      </c>
      <c r="F16" s="7">
        <v>44553</v>
      </c>
      <c r="G16" s="13"/>
      <c r="H16" s="8">
        <f t="shared" si="0"/>
        <v>44734</v>
      </c>
      <c r="I16" s="11">
        <f t="shared" ca="1" si="1"/>
        <v>151</v>
      </c>
      <c r="J16" s="9" t="str">
        <f t="shared" ca="1" si="2"/>
        <v>NOT DUE</v>
      </c>
      <c r="K16" s="31" t="s">
        <v>2302</v>
      </c>
      <c r="L16" s="10" t="s">
        <v>3137</v>
      </c>
    </row>
    <row r="17" spans="1:12" ht="24" x14ac:dyDescent="0.15">
      <c r="A17" s="9" t="s">
        <v>2355</v>
      </c>
      <c r="B17" s="31" t="s">
        <v>1992</v>
      </c>
      <c r="C17" s="31" t="s">
        <v>1983</v>
      </c>
      <c r="D17" s="20" t="s">
        <v>1984</v>
      </c>
      <c r="E17" s="7">
        <v>42348</v>
      </c>
      <c r="F17" s="7">
        <v>44553</v>
      </c>
      <c r="G17" s="13"/>
      <c r="H17" s="8">
        <f t="shared" si="0"/>
        <v>44734</v>
      </c>
      <c r="I17" s="11">
        <f t="shared" ca="1" si="1"/>
        <v>151</v>
      </c>
      <c r="J17" s="9" t="str">
        <f t="shared" ca="1" si="2"/>
        <v>NOT DUE</v>
      </c>
      <c r="K17" s="31" t="s">
        <v>2302</v>
      </c>
      <c r="L17" s="10" t="s">
        <v>2698</v>
      </c>
    </row>
    <row r="18" spans="1:12" ht="24" x14ac:dyDescent="0.15">
      <c r="A18" s="9" t="s">
        <v>2356</v>
      </c>
      <c r="B18" s="31" t="s">
        <v>1993</v>
      </c>
      <c r="C18" s="31" t="s">
        <v>1983</v>
      </c>
      <c r="D18" s="20" t="s">
        <v>1984</v>
      </c>
      <c r="E18" s="7">
        <v>42348</v>
      </c>
      <c r="F18" s="7">
        <v>44553</v>
      </c>
      <c r="G18" s="13"/>
      <c r="H18" s="8">
        <f t="shared" si="0"/>
        <v>44734</v>
      </c>
      <c r="I18" s="11">
        <f t="shared" ca="1" si="1"/>
        <v>151</v>
      </c>
      <c r="J18" s="9" t="str">
        <f t="shared" ca="1" si="2"/>
        <v>NOT DUE</v>
      </c>
      <c r="K18" s="31" t="s">
        <v>2302</v>
      </c>
      <c r="L18" s="10" t="s">
        <v>3106</v>
      </c>
    </row>
    <row r="19" spans="1:12" ht="27" customHeight="1" x14ac:dyDescent="0.15">
      <c r="A19" s="9" t="s">
        <v>3008</v>
      </c>
      <c r="B19" s="31" t="s">
        <v>3003</v>
      </c>
      <c r="C19" s="31" t="s">
        <v>1983</v>
      </c>
      <c r="D19" s="20" t="s">
        <v>1984</v>
      </c>
      <c r="E19" s="7">
        <v>42348</v>
      </c>
      <c r="F19" s="7">
        <v>44553</v>
      </c>
      <c r="G19" s="13"/>
      <c r="H19" s="8">
        <f t="shared" si="0"/>
        <v>44734</v>
      </c>
      <c r="I19" s="11">
        <f t="shared" ca="1" si="1"/>
        <v>151</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8" sqref="F8: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2357</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44553</v>
      </c>
      <c r="G8" s="13"/>
      <c r="H8" s="8">
        <f t="shared" ref="H8:H19" si="0">DATE(YEAR(F8),MONTH(F8)+6,DAY(F8)-1)</f>
        <v>44734</v>
      </c>
      <c r="I8" s="11">
        <f t="shared" ref="I8:I19" ca="1" si="1">IF(ISBLANK(H8),"",H8-DATE(YEAR(NOW()),MONTH(NOW()),DAY(NOW())))</f>
        <v>151</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44553</v>
      </c>
      <c r="G9" s="13"/>
      <c r="H9" s="8">
        <f t="shared" si="0"/>
        <v>44734</v>
      </c>
      <c r="I9" s="11">
        <f t="shared" ca="1" si="1"/>
        <v>151</v>
      </c>
      <c r="J9" s="9" t="str">
        <f t="shared" ca="1" si="2"/>
        <v>NOT DUE</v>
      </c>
      <c r="K9" s="31" t="s">
        <v>2302</v>
      </c>
      <c r="L9" s="10" t="s">
        <v>2698</v>
      </c>
    </row>
    <row r="10" spans="1:12" ht="24" x14ac:dyDescent="0.15">
      <c r="A10" s="9" t="s">
        <v>2360</v>
      </c>
      <c r="B10" s="31" t="s">
        <v>1986</v>
      </c>
      <c r="C10" s="31" t="s">
        <v>1983</v>
      </c>
      <c r="D10" s="20" t="s">
        <v>1984</v>
      </c>
      <c r="E10" s="7">
        <v>42348</v>
      </c>
      <c r="F10" s="7">
        <v>44553</v>
      </c>
      <c r="G10" s="13"/>
      <c r="H10" s="8">
        <f t="shared" si="0"/>
        <v>44734</v>
      </c>
      <c r="I10" s="11">
        <f t="shared" ca="1" si="1"/>
        <v>151</v>
      </c>
      <c r="J10" s="9" t="str">
        <f t="shared" ca="1" si="2"/>
        <v>NOT DUE</v>
      </c>
      <c r="K10" s="31" t="s">
        <v>2302</v>
      </c>
      <c r="L10" s="10" t="s">
        <v>3136</v>
      </c>
    </row>
    <row r="11" spans="1:12" ht="24" x14ac:dyDescent="0.15">
      <c r="A11" s="9" t="s">
        <v>2361</v>
      </c>
      <c r="B11" s="31" t="s">
        <v>1987</v>
      </c>
      <c r="C11" s="31" t="s">
        <v>1983</v>
      </c>
      <c r="D11" s="20" t="s">
        <v>1984</v>
      </c>
      <c r="E11" s="7">
        <v>42348</v>
      </c>
      <c r="F11" s="7">
        <v>44553</v>
      </c>
      <c r="G11" s="13"/>
      <c r="H11" s="8">
        <f t="shared" si="0"/>
        <v>44734</v>
      </c>
      <c r="I11" s="11">
        <f t="shared" ca="1" si="1"/>
        <v>151</v>
      </c>
      <c r="J11" s="9" t="str">
        <f t="shared" ca="1" si="2"/>
        <v>NOT DUE</v>
      </c>
      <c r="K11" s="31" t="s">
        <v>2302</v>
      </c>
      <c r="L11" s="10" t="s">
        <v>3136</v>
      </c>
    </row>
    <row r="12" spans="1:12" ht="24" x14ac:dyDescent="0.15">
      <c r="A12" s="9" t="s">
        <v>2362</v>
      </c>
      <c r="B12" s="31" t="s">
        <v>1988</v>
      </c>
      <c r="C12" s="31" t="s">
        <v>1983</v>
      </c>
      <c r="D12" s="20" t="s">
        <v>1984</v>
      </c>
      <c r="E12" s="7">
        <v>42348</v>
      </c>
      <c r="F12" s="7">
        <v>44553</v>
      </c>
      <c r="G12" s="13"/>
      <c r="H12" s="8">
        <f t="shared" si="0"/>
        <v>44734</v>
      </c>
      <c r="I12" s="11">
        <f t="shared" ca="1" si="1"/>
        <v>151</v>
      </c>
      <c r="J12" s="9" t="str">
        <f t="shared" ca="1" si="2"/>
        <v>NOT DUE</v>
      </c>
      <c r="K12" s="31" t="s">
        <v>2302</v>
      </c>
      <c r="L12" s="10" t="s">
        <v>3136</v>
      </c>
    </row>
    <row r="13" spans="1:12" ht="24" x14ac:dyDescent="0.15">
      <c r="A13" s="9" t="s">
        <v>2363</v>
      </c>
      <c r="B13" s="31" t="s">
        <v>1989</v>
      </c>
      <c r="C13" s="31" t="s">
        <v>1983</v>
      </c>
      <c r="D13" s="20" t="s">
        <v>1984</v>
      </c>
      <c r="E13" s="7">
        <v>42348</v>
      </c>
      <c r="F13" s="7">
        <v>44553</v>
      </c>
      <c r="G13" s="13"/>
      <c r="H13" s="8">
        <f t="shared" si="0"/>
        <v>44734</v>
      </c>
      <c r="I13" s="11">
        <f t="shared" ca="1" si="1"/>
        <v>151</v>
      </c>
      <c r="J13" s="9" t="str">
        <f t="shared" ca="1" si="2"/>
        <v>NOT DUE</v>
      </c>
      <c r="K13" s="31" t="s">
        <v>2302</v>
      </c>
      <c r="L13" s="10" t="s">
        <v>3136</v>
      </c>
    </row>
    <row r="14" spans="1:12" ht="24" x14ac:dyDescent="0.15">
      <c r="A14" s="9" t="s">
        <v>2364</v>
      </c>
      <c r="B14" s="31" t="s">
        <v>1449</v>
      </c>
      <c r="C14" s="31" t="s">
        <v>1983</v>
      </c>
      <c r="D14" s="20" t="s">
        <v>1984</v>
      </c>
      <c r="E14" s="7">
        <v>42348</v>
      </c>
      <c r="F14" s="7">
        <v>44553</v>
      </c>
      <c r="G14" s="13"/>
      <c r="H14" s="8">
        <f t="shared" si="0"/>
        <v>44734</v>
      </c>
      <c r="I14" s="11">
        <f t="shared" ca="1" si="1"/>
        <v>151</v>
      </c>
      <c r="J14" s="9" t="str">
        <f t="shared" ca="1" si="2"/>
        <v>NOT DUE</v>
      </c>
      <c r="K14" s="31" t="s">
        <v>2302</v>
      </c>
      <c r="L14" s="10" t="s">
        <v>2698</v>
      </c>
    </row>
    <row r="15" spans="1:12" ht="24" x14ac:dyDescent="0.15">
      <c r="A15" s="9" t="s">
        <v>2365</v>
      </c>
      <c r="B15" s="31" t="s">
        <v>1990</v>
      </c>
      <c r="C15" s="31" t="s">
        <v>1983</v>
      </c>
      <c r="D15" s="20" t="s">
        <v>1984</v>
      </c>
      <c r="E15" s="7">
        <v>42348</v>
      </c>
      <c r="F15" s="7">
        <v>44553</v>
      </c>
      <c r="G15" s="13"/>
      <c r="H15" s="8">
        <f t="shared" si="0"/>
        <v>44734</v>
      </c>
      <c r="I15" s="11">
        <f t="shared" ca="1" si="1"/>
        <v>151</v>
      </c>
      <c r="J15" s="9" t="str">
        <f t="shared" ca="1" si="2"/>
        <v>NOT DUE</v>
      </c>
      <c r="K15" s="31" t="s">
        <v>2302</v>
      </c>
      <c r="L15" s="10" t="s">
        <v>2698</v>
      </c>
    </row>
    <row r="16" spans="1:12" ht="24" x14ac:dyDescent="0.15">
      <c r="A16" s="9" t="s">
        <v>2366</v>
      </c>
      <c r="B16" s="31" t="s">
        <v>1991</v>
      </c>
      <c r="C16" s="31" t="s">
        <v>1983</v>
      </c>
      <c r="D16" s="20" t="s">
        <v>1984</v>
      </c>
      <c r="E16" s="7">
        <v>42348</v>
      </c>
      <c r="F16" s="7">
        <v>44553</v>
      </c>
      <c r="G16" s="13"/>
      <c r="H16" s="8">
        <f t="shared" si="0"/>
        <v>44734</v>
      </c>
      <c r="I16" s="11">
        <f t="shared" ca="1" si="1"/>
        <v>151</v>
      </c>
      <c r="J16" s="9" t="str">
        <f t="shared" ca="1" si="2"/>
        <v>NOT DUE</v>
      </c>
      <c r="K16" s="31" t="s">
        <v>2302</v>
      </c>
      <c r="L16" s="10" t="s">
        <v>3137</v>
      </c>
    </row>
    <row r="17" spans="1:12" ht="24" x14ac:dyDescent="0.15">
      <c r="A17" s="9" t="s">
        <v>2367</v>
      </c>
      <c r="B17" s="31" t="s">
        <v>1992</v>
      </c>
      <c r="C17" s="31" t="s">
        <v>1983</v>
      </c>
      <c r="D17" s="20" t="s">
        <v>1984</v>
      </c>
      <c r="E17" s="7">
        <v>42348</v>
      </c>
      <c r="F17" s="7">
        <v>44553</v>
      </c>
      <c r="G17" s="13"/>
      <c r="H17" s="8">
        <f t="shared" si="0"/>
        <v>44734</v>
      </c>
      <c r="I17" s="11">
        <f t="shared" ca="1" si="1"/>
        <v>151</v>
      </c>
      <c r="J17" s="9" t="str">
        <f t="shared" ca="1" si="2"/>
        <v>NOT DUE</v>
      </c>
      <c r="K17" s="31" t="s">
        <v>2302</v>
      </c>
      <c r="L17" s="10" t="s">
        <v>2698</v>
      </c>
    </row>
    <row r="18" spans="1:12" ht="24" x14ac:dyDescent="0.15">
      <c r="A18" s="9" t="s">
        <v>2368</v>
      </c>
      <c r="B18" s="31" t="s">
        <v>1993</v>
      </c>
      <c r="C18" s="31" t="s">
        <v>1983</v>
      </c>
      <c r="D18" s="20" t="s">
        <v>1984</v>
      </c>
      <c r="E18" s="7">
        <v>42348</v>
      </c>
      <c r="F18" s="7">
        <v>44553</v>
      </c>
      <c r="G18" s="13"/>
      <c r="H18" s="8">
        <f t="shared" si="0"/>
        <v>44734</v>
      </c>
      <c r="I18" s="11">
        <f t="shared" ca="1" si="1"/>
        <v>151</v>
      </c>
      <c r="J18" s="9" t="str">
        <f t="shared" ca="1" si="2"/>
        <v>NOT DUE</v>
      </c>
      <c r="K18" s="31" t="s">
        <v>2302</v>
      </c>
      <c r="L18" s="10" t="s">
        <v>3106</v>
      </c>
    </row>
    <row r="19" spans="1:12" ht="22.5" customHeight="1" x14ac:dyDescent="0.15">
      <c r="A19" s="9" t="s">
        <v>3007</v>
      </c>
      <c r="B19" s="31" t="s">
        <v>3003</v>
      </c>
      <c r="C19" s="31" t="s">
        <v>1983</v>
      </c>
      <c r="D19" s="20" t="s">
        <v>1984</v>
      </c>
      <c r="E19" s="7">
        <v>42348</v>
      </c>
      <c r="F19" s="7">
        <v>44553</v>
      </c>
      <c r="G19" s="13"/>
      <c r="H19" s="8">
        <f t="shared" si="0"/>
        <v>44734</v>
      </c>
      <c r="I19" s="11">
        <f t="shared" ca="1" si="1"/>
        <v>151</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2369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44553</v>
      </c>
      <c r="G8" s="13"/>
      <c r="H8" s="8">
        <f t="shared" ref="H8:H19" si="0">DATE(YEAR(F8),MONTH(F8)+6,DAY(F8)-1)</f>
        <v>44734</v>
      </c>
      <c r="I8" s="11">
        <f t="shared" ref="I8:I19" ca="1" si="1">IF(ISBLANK(H8),"",H8-DATE(YEAR(NOW()),MONTH(NOW()),DAY(NOW())))</f>
        <v>151</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44553</v>
      </c>
      <c r="G9" s="13"/>
      <c r="H9" s="8">
        <f t="shared" si="0"/>
        <v>44734</v>
      </c>
      <c r="I9" s="11">
        <f t="shared" ca="1" si="1"/>
        <v>151</v>
      </c>
      <c r="J9" s="9" t="str">
        <f t="shared" ca="1" si="2"/>
        <v>NOT DUE</v>
      </c>
      <c r="K9" s="31" t="s">
        <v>2302</v>
      </c>
      <c r="L9" s="10" t="s">
        <v>2698</v>
      </c>
    </row>
    <row r="10" spans="1:12" ht="24" x14ac:dyDescent="0.15">
      <c r="A10" s="9" t="s">
        <v>2372</v>
      </c>
      <c r="B10" s="31" t="s">
        <v>1986</v>
      </c>
      <c r="C10" s="31" t="s">
        <v>1983</v>
      </c>
      <c r="D10" s="20" t="s">
        <v>1984</v>
      </c>
      <c r="E10" s="7">
        <v>42348</v>
      </c>
      <c r="F10" s="7">
        <v>44553</v>
      </c>
      <c r="G10" s="13"/>
      <c r="H10" s="8">
        <f t="shared" si="0"/>
        <v>44734</v>
      </c>
      <c r="I10" s="11">
        <f t="shared" ca="1" si="1"/>
        <v>151</v>
      </c>
      <c r="J10" s="9" t="str">
        <f t="shared" ca="1" si="2"/>
        <v>NOT DUE</v>
      </c>
      <c r="K10" s="31" t="s">
        <v>2302</v>
      </c>
      <c r="L10" s="10" t="s">
        <v>3136</v>
      </c>
    </row>
    <row r="11" spans="1:12" ht="24" x14ac:dyDescent="0.15">
      <c r="A11" s="9" t="s">
        <v>2373</v>
      </c>
      <c r="B11" s="31" t="s">
        <v>1987</v>
      </c>
      <c r="C11" s="31" t="s">
        <v>1983</v>
      </c>
      <c r="D11" s="20" t="s">
        <v>1984</v>
      </c>
      <c r="E11" s="7">
        <v>42348</v>
      </c>
      <c r="F11" s="7">
        <v>44553</v>
      </c>
      <c r="G11" s="13"/>
      <c r="H11" s="8">
        <f t="shared" si="0"/>
        <v>44734</v>
      </c>
      <c r="I11" s="11">
        <f t="shared" ca="1" si="1"/>
        <v>151</v>
      </c>
      <c r="J11" s="9" t="str">
        <f t="shared" ca="1" si="2"/>
        <v>NOT DUE</v>
      </c>
      <c r="K11" s="31" t="s">
        <v>2302</v>
      </c>
      <c r="L11" s="10" t="s">
        <v>3136</v>
      </c>
    </row>
    <row r="12" spans="1:12" ht="24" x14ac:dyDescent="0.15">
      <c r="A12" s="9" t="s">
        <v>2374</v>
      </c>
      <c r="B12" s="31" t="s">
        <v>1988</v>
      </c>
      <c r="C12" s="31" t="s">
        <v>1983</v>
      </c>
      <c r="D12" s="20" t="s">
        <v>1984</v>
      </c>
      <c r="E12" s="7">
        <v>42348</v>
      </c>
      <c r="F12" s="7">
        <v>44553</v>
      </c>
      <c r="G12" s="13"/>
      <c r="H12" s="8">
        <f t="shared" si="0"/>
        <v>44734</v>
      </c>
      <c r="I12" s="11">
        <f t="shared" ca="1" si="1"/>
        <v>151</v>
      </c>
      <c r="J12" s="9" t="str">
        <f t="shared" ca="1" si="2"/>
        <v>NOT DUE</v>
      </c>
      <c r="K12" s="31" t="s">
        <v>2302</v>
      </c>
      <c r="L12" s="10" t="s">
        <v>3136</v>
      </c>
    </row>
    <row r="13" spans="1:12" ht="24" x14ac:dyDescent="0.15">
      <c r="A13" s="9" t="s">
        <v>2375</v>
      </c>
      <c r="B13" s="31" t="s">
        <v>1989</v>
      </c>
      <c r="C13" s="31" t="s">
        <v>1983</v>
      </c>
      <c r="D13" s="20" t="s">
        <v>1984</v>
      </c>
      <c r="E13" s="7">
        <v>42348</v>
      </c>
      <c r="F13" s="7">
        <v>44553</v>
      </c>
      <c r="G13" s="13"/>
      <c r="H13" s="8">
        <f t="shared" si="0"/>
        <v>44734</v>
      </c>
      <c r="I13" s="11">
        <f t="shared" ca="1" si="1"/>
        <v>151</v>
      </c>
      <c r="J13" s="9" t="str">
        <f t="shared" ca="1" si="2"/>
        <v>NOT DUE</v>
      </c>
      <c r="K13" s="31" t="s">
        <v>2302</v>
      </c>
      <c r="L13" s="10" t="s">
        <v>3136</v>
      </c>
    </row>
    <row r="14" spans="1:12" ht="24" x14ac:dyDescent="0.15">
      <c r="A14" s="9" t="s">
        <v>2376</v>
      </c>
      <c r="B14" s="31" t="s">
        <v>1449</v>
      </c>
      <c r="C14" s="31" t="s">
        <v>1983</v>
      </c>
      <c r="D14" s="20" t="s">
        <v>1984</v>
      </c>
      <c r="E14" s="7">
        <v>42348</v>
      </c>
      <c r="F14" s="7">
        <v>44553</v>
      </c>
      <c r="G14" s="13"/>
      <c r="H14" s="8">
        <f t="shared" si="0"/>
        <v>44734</v>
      </c>
      <c r="I14" s="11">
        <f t="shared" ca="1" si="1"/>
        <v>151</v>
      </c>
      <c r="J14" s="9" t="str">
        <f t="shared" ca="1" si="2"/>
        <v>NOT DUE</v>
      </c>
      <c r="K14" s="31" t="s">
        <v>2302</v>
      </c>
      <c r="L14" s="10" t="s">
        <v>2698</v>
      </c>
    </row>
    <row r="15" spans="1:12" ht="24" x14ac:dyDescent="0.15">
      <c r="A15" s="9" t="s">
        <v>2377</v>
      </c>
      <c r="B15" s="31" t="s">
        <v>1990</v>
      </c>
      <c r="C15" s="31" t="s">
        <v>1983</v>
      </c>
      <c r="D15" s="20" t="s">
        <v>1984</v>
      </c>
      <c r="E15" s="7">
        <v>42348</v>
      </c>
      <c r="F15" s="7">
        <v>44553</v>
      </c>
      <c r="G15" s="13"/>
      <c r="H15" s="8">
        <f t="shared" si="0"/>
        <v>44734</v>
      </c>
      <c r="I15" s="11">
        <f t="shared" ca="1" si="1"/>
        <v>151</v>
      </c>
      <c r="J15" s="9" t="str">
        <f t="shared" ca="1" si="2"/>
        <v>NOT DUE</v>
      </c>
      <c r="K15" s="31" t="s">
        <v>2302</v>
      </c>
      <c r="L15" s="10" t="s">
        <v>2698</v>
      </c>
    </row>
    <row r="16" spans="1:12" ht="24" x14ac:dyDescent="0.15">
      <c r="A16" s="9" t="s">
        <v>2378</v>
      </c>
      <c r="B16" s="31" t="s">
        <v>1991</v>
      </c>
      <c r="C16" s="31" t="s">
        <v>1983</v>
      </c>
      <c r="D16" s="20" t="s">
        <v>1984</v>
      </c>
      <c r="E16" s="7">
        <v>42348</v>
      </c>
      <c r="F16" s="7">
        <v>44553</v>
      </c>
      <c r="G16" s="13"/>
      <c r="H16" s="8">
        <f t="shared" si="0"/>
        <v>44734</v>
      </c>
      <c r="I16" s="11">
        <f t="shared" ca="1" si="1"/>
        <v>151</v>
      </c>
      <c r="J16" s="9" t="str">
        <f t="shared" ca="1" si="2"/>
        <v>NOT DUE</v>
      </c>
      <c r="K16" s="31" t="s">
        <v>2302</v>
      </c>
      <c r="L16" s="10" t="s">
        <v>3137</v>
      </c>
    </row>
    <row r="17" spans="1:12" ht="24" x14ac:dyDescent="0.15">
      <c r="A17" s="9" t="s">
        <v>2379</v>
      </c>
      <c r="B17" s="31" t="s">
        <v>1992</v>
      </c>
      <c r="C17" s="31" t="s">
        <v>1983</v>
      </c>
      <c r="D17" s="20" t="s">
        <v>1984</v>
      </c>
      <c r="E17" s="7">
        <v>42348</v>
      </c>
      <c r="F17" s="7">
        <v>44553</v>
      </c>
      <c r="G17" s="13"/>
      <c r="H17" s="8">
        <f t="shared" si="0"/>
        <v>44734</v>
      </c>
      <c r="I17" s="11">
        <f t="shared" ca="1" si="1"/>
        <v>151</v>
      </c>
      <c r="J17" s="9" t="str">
        <f t="shared" ca="1" si="2"/>
        <v>NOT DUE</v>
      </c>
      <c r="K17" s="31" t="s">
        <v>2302</v>
      </c>
      <c r="L17" s="10" t="s">
        <v>2698</v>
      </c>
    </row>
    <row r="18" spans="1:12" ht="24" x14ac:dyDescent="0.15">
      <c r="A18" s="9" t="s">
        <v>2380</v>
      </c>
      <c r="B18" s="31" t="s">
        <v>1993</v>
      </c>
      <c r="C18" s="31" t="s">
        <v>1983</v>
      </c>
      <c r="D18" s="20" t="s">
        <v>1984</v>
      </c>
      <c r="E18" s="7">
        <v>42348</v>
      </c>
      <c r="F18" s="7">
        <v>44553</v>
      </c>
      <c r="G18" s="13"/>
      <c r="H18" s="8">
        <f t="shared" si="0"/>
        <v>44734</v>
      </c>
      <c r="I18" s="11">
        <f t="shared" ca="1" si="1"/>
        <v>151</v>
      </c>
      <c r="J18" s="9" t="str">
        <f t="shared" ca="1" si="2"/>
        <v>NOT DUE</v>
      </c>
      <c r="K18" s="31" t="s">
        <v>2302</v>
      </c>
      <c r="L18" s="10" t="s">
        <v>3106</v>
      </c>
    </row>
    <row r="19" spans="1:12" ht="26.25" customHeight="1" x14ac:dyDescent="0.15">
      <c r="A19" s="9" t="s">
        <v>3006</v>
      </c>
      <c r="B19" s="31" t="s">
        <v>3003</v>
      </c>
      <c r="C19" s="31" t="s">
        <v>1983</v>
      </c>
      <c r="D19" s="20" t="s">
        <v>1984</v>
      </c>
      <c r="E19" s="7">
        <v>42348</v>
      </c>
      <c r="F19" s="7">
        <v>44553</v>
      </c>
      <c r="G19" s="13"/>
      <c r="H19" s="8">
        <f t="shared" si="0"/>
        <v>44734</v>
      </c>
      <c r="I19" s="11">
        <f t="shared" ca="1" si="1"/>
        <v>151</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2381</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44553</v>
      </c>
      <c r="G8" s="13"/>
      <c r="H8" s="8">
        <f t="shared" ref="H8:H19" si="0">DATE(YEAR(F8),MONTH(F8)+6,DAY(F8)-1)</f>
        <v>44734</v>
      </c>
      <c r="I8" s="11">
        <f t="shared" ref="I8:I19" ca="1" si="1">IF(ISBLANK(H8),"",H8-DATE(YEAR(NOW()),MONTH(NOW()),DAY(NOW())))</f>
        <v>151</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44553</v>
      </c>
      <c r="G9" s="13"/>
      <c r="H9" s="8">
        <f t="shared" si="0"/>
        <v>44734</v>
      </c>
      <c r="I9" s="11">
        <f t="shared" ca="1" si="1"/>
        <v>151</v>
      </c>
      <c r="J9" s="9" t="str">
        <f t="shared" ca="1" si="2"/>
        <v>NOT DUE</v>
      </c>
      <c r="K9" s="31" t="s">
        <v>2302</v>
      </c>
      <c r="L9" s="10" t="s">
        <v>2698</v>
      </c>
    </row>
    <row r="10" spans="1:12" ht="24" x14ac:dyDescent="0.15">
      <c r="A10" s="9" t="s">
        <v>2384</v>
      </c>
      <c r="B10" s="31" t="s">
        <v>1986</v>
      </c>
      <c r="C10" s="31" t="s">
        <v>1983</v>
      </c>
      <c r="D10" s="20" t="s">
        <v>1984</v>
      </c>
      <c r="E10" s="7">
        <v>42348</v>
      </c>
      <c r="F10" s="7">
        <v>44553</v>
      </c>
      <c r="G10" s="13"/>
      <c r="H10" s="8">
        <f t="shared" si="0"/>
        <v>44734</v>
      </c>
      <c r="I10" s="11">
        <f t="shared" ca="1" si="1"/>
        <v>151</v>
      </c>
      <c r="J10" s="9" t="str">
        <f t="shared" ca="1" si="2"/>
        <v>NOT DUE</v>
      </c>
      <c r="K10" s="31" t="s">
        <v>2302</v>
      </c>
      <c r="L10" s="10" t="s">
        <v>3136</v>
      </c>
    </row>
    <row r="11" spans="1:12" ht="24" x14ac:dyDescent="0.15">
      <c r="A11" s="9" t="s">
        <v>2385</v>
      </c>
      <c r="B11" s="31" t="s">
        <v>1987</v>
      </c>
      <c r="C11" s="31" t="s">
        <v>1983</v>
      </c>
      <c r="D11" s="20" t="s">
        <v>1984</v>
      </c>
      <c r="E11" s="7">
        <v>42348</v>
      </c>
      <c r="F11" s="7">
        <v>44553</v>
      </c>
      <c r="G11" s="13"/>
      <c r="H11" s="8">
        <f t="shared" si="0"/>
        <v>44734</v>
      </c>
      <c r="I11" s="11">
        <f t="shared" ca="1" si="1"/>
        <v>151</v>
      </c>
      <c r="J11" s="9" t="str">
        <f t="shared" ca="1" si="2"/>
        <v>NOT DUE</v>
      </c>
      <c r="K11" s="31" t="s">
        <v>2302</v>
      </c>
      <c r="L11" s="10" t="s">
        <v>3136</v>
      </c>
    </row>
    <row r="12" spans="1:12" ht="24" x14ac:dyDescent="0.15">
      <c r="A12" s="9" t="s">
        <v>2386</v>
      </c>
      <c r="B12" s="31" t="s">
        <v>1988</v>
      </c>
      <c r="C12" s="31" t="s">
        <v>1983</v>
      </c>
      <c r="D12" s="20" t="s">
        <v>1984</v>
      </c>
      <c r="E12" s="7">
        <v>42348</v>
      </c>
      <c r="F12" s="7">
        <v>44553</v>
      </c>
      <c r="G12" s="13"/>
      <c r="H12" s="8">
        <f t="shared" si="0"/>
        <v>44734</v>
      </c>
      <c r="I12" s="11">
        <f t="shared" ca="1" si="1"/>
        <v>151</v>
      </c>
      <c r="J12" s="9" t="str">
        <f t="shared" ca="1" si="2"/>
        <v>NOT DUE</v>
      </c>
      <c r="K12" s="31" t="s">
        <v>2302</v>
      </c>
      <c r="L12" s="10" t="s">
        <v>3136</v>
      </c>
    </row>
    <row r="13" spans="1:12" ht="24" x14ac:dyDescent="0.15">
      <c r="A13" s="9" t="s">
        <v>2387</v>
      </c>
      <c r="B13" s="31" t="s">
        <v>1989</v>
      </c>
      <c r="C13" s="31" t="s">
        <v>1983</v>
      </c>
      <c r="D13" s="20" t="s">
        <v>1984</v>
      </c>
      <c r="E13" s="7">
        <v>42348</v>
      </c>
      <c r="F13" s="7">
        <v>44553</v>
      </c>
      <c r="G13" s="13"/>
      <c r="H13" s="8">
        <f t="shared" si="0"/>
        <v>44734</v>
      </c>
      <c r="I13" s="11">
        <f t="shared" ca="1" si="1"/>
        <v>151</v>
      </c>
      <c r="J13" s="9" t="str">
        <f t="shared" ca="1" si="2"/>
        <v>NOT DUE</v>
      </c>
      <c r="K13" s="31" t="s">
        <v>2302</v>
      </c>
      <c r="L13" s="10" t="s">
        <v>3136</v>
      </c>
    </row>
    <row r="14" spans="1:12" ht="24" x14ac:dyDescent="0.15">
      <c r="A14" s="9" t="s">
        <v>2388</v>
      </c>
      <c r="B14" s="31" t="s">
        <v>1449</v>
      </c>
      <c r="C14" s="31" t="s">
        <v>1983</v>
      </c>
      <c r="D14" s="20" t="s">
        <v>1984</v>
      </c>
      <c r="E14" s="7">
        <v>42348</v>
      </c>
      <c r="F14" s="7">
        <v>44553</v>
      </c>
      <c r="G14" s="13"/>
      <c r="H14" s="8">
        <f t="shared" si="0"/>
        <v>44734</v>
      </c>
      <c r="I14" s="11">
        <f t="shared" ca="1" si="1"/>
        <v>151</v>
      </c>
      <c r="J14" s="9" t="str">
        <f t="shared" ca="1" si="2"/>
        <v>NOT DUE</v>
      </c>
      <c r="K14" s="31" t="s">
        <v>2302</v>
      </c>
      <c r="L14" s="10" t="s">
        <v>2698</v>
      </c>
    </row>
    <row r="15" spans="1:12" ht="24" x14ac:dyDescent="0.15">
      <c r="A15" s="9" t="s">
        <v>2389</v>
      </c>
      <c r="B15" s="31" t="s">
        <v>1990</v>
      </c>
      <c r="C15" s="31" t="s">
        <v>1983</v>
      </c>
      <c r="D15" s="20" t="s">
        <v>1984</v>
      </c>
      <c r="E15" s="7">
        <v>42348</v>
      </c>
      <c r="F15" s="7">
        <v>44553</v>
      </c>
      <c r="G15" s="13"/>
      <c r="H15" s="8">
        <f t="shared" si="0"/>
        <v>44734</v>
      </c>
      <c r="I15" s="11">
        <f t="shared" ca="1" si="1"/>
        <v>151</v>
      </c>
      <c r="J15" s="9" t="str">
        <f t="shared" ca="1" si="2"/>
        <v>NOT DUE</v>
      </c>
      <c r="K15" s="31" t="s">
        <v>2302</v>
      </c>
      <c r="L15" s="10" t="s">
        <v>2698</v>
      </c>
    </row>
    <row r="16" spans="1:12" ht="24" x14ac:dyDescent="0.15">
      <c r="A16" s="9" t="s">
        <v>2390</v>
      </c>
      <c r="B16" s="31" t="s">
        <v>1991</v>
      </c>
      <c r="C16" s="31" t="s">
        <v>1983</v>
      </c>
      <c r="D16" s="20" t="s">
        <v>1984</v>
      </c>
      <c r="E16" s="7">
        <v>42348</v>
      </c>
      <c r="F16" s="7">
        <v>44553</v>
      </c>
      <c r="G16" s="13"/>
      <c r="H16" s="8">
        <f t="shared" si="0"/>
        <v>44734</v>
      </c>
      <c r="I16" s="11">
        <f t="shared" ca="1" si="1"/>
        <v>151</v>
      </c>
      <c r="J16" s="9" t="str">
        <f t="shared" ca="1" si="2"/>
        <v>NOT DUE</v>
      </c>
      <c r="K16" s="31" t="s">
        <v>2302</v>
      </c>
      <c r="L16" s="10" t="s">
        <v>3137</v>
      </c>
    </row>
    <row r="17" spans="1:12" ht="24" x14ac:dyDescent="0.15">
      <c r="A17" s="9" t="s">
        <v>2391</v>
      </c>
      <c r="B17" s="31" t="s">
        <v>1992</v>
      </c>
      <c r="C17" s="31" t="s">
        <v>1983</v>
      </c>
      <c r="D17" s="20" t="s">
        <v>1984</v>
      </c>
      <c r="E17" s="7">
        <v>42348</v>
      </c>
      <c r="F17" s="7">
        <v>44553</v>
      </c>
      <c r="G17" s="13"/>
      <c r="H17" s="8">
        <f t="shared" si="0"/>
        <v>44734</v>
      </c>
      <c r="I17" s="11">
        <f t="shared" ca="1" si="1"/>
        <v>151</v>
      </c>
      <c r="J17" s="9" t="str">
        <f t="shared" ca="1" si="2"/>
        <v>NOT DUE</v>
      </c>
      <c r="K17" s="31" t="s">
        <v>2302</v>
      </c>
      <c r="L17" s="10" t="s">
        <v>2698</v>
      </c>
    </row>
    <row r="18" spans="1:12" ht="24" x14ac:dyDescent="0.15">
      <c r="A18" s="9" t="s">
        <v>2392</v>
      </c>
      <c r="B18" s="31" t="s">
        <v>1993</v>
      </c>
      <c r="C18" s="31" t="s">
        <v>1983</v>
      </c>
      <c r="D18" s="20" t="s">
        <v>1984</v>
      </c>
      <c r="E18" s="7">
        <v>42348</v>
      </c>
      <c r="F18" s="7">
        <v>44553</v>
      </c>
      <c r="G18" s="13"/>
      <c r="H18" s="8">
        <f t="shared" si="0"/>
        <v>44734</v>
      </c>
      <c r="I18" s="11">
        <f t="shared" ca="1" si="1"/>
        <v>151</v>
      </c>
      <c r="J18" s="9" t="str">
        <f t="shared" ca="1" si="2"/>
        <v>NOT DUE</v>
      </c>
      <c r="K18" s="31" t="s">
        <v>2302</v>
      </c>
      <c r="L18" s="10" t="s">
        <v>3106</v>
      </c>
    </row>
    <row r="19" spans="1:12" ht="23.25" customHeight="1" x14ac:dyDescent="0.15">
      <c r="A19" s="9" t="s">
        <v>3005</v>
      </c>
      <c r="B19" s="31" t="s">
        <v>3003</v>
      </c>
      <c r="C19" s="31" t="s">
        <v>1983</v>
      </c>
      <c r="D19" s="20" t="s">
        <v>1984</v>
      </c>
      <c r="E19" s="7">
        <v>42348</v>
      </c>
      <c r="F19" s="7">
        <v>44553</v>
      </c>
      <c r="G19" s="13"/>
      <c r="H19" s="8">
        <f t="shared" si="0"/>
        <v>44734</v>
      </c>
      <c r="I19" s="11">
        <f t="shared" ca="1" si="1"/>
        <v>151</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2393</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44553</v>
      </c>
      <c r="G8" s="13"/>
      <c r="H8" s="8">
        <f t="shared" ref="H8:H19" si="0">DATE(YEAR(F8),MONTH(F8)+6,DAY(F8)-1)</f>
        <v>44734</v>
      </c>
      <c r="I8" s="11">
        <f t="shared" ref="I8:I19" ca="1" si="1">IF(ISBLANK(H8),"",H8-DATE(YEAR(NOW()),MONTH(NOW()),DAY(NOW())))</f>
        <v>151</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44553</v>
      </c>
      <c r="G9" s="13"/>
      <c r="H9" s="8">
        <f t="shared" si="0"/>
        <v>44734</v>
      </c>
      <c r="I9" s="11">
        <f t="shared" ca="1" si="1"/>
        <v>151</v>
      </c>
      <c r="J9" s="9" t="str">
        <f t="shared" ca="1" si="2"/>
        <v>NOT DUE</v>
      </c>
      <c r="K9" s="31" t="s">
        <v>2302</v>
      </c>
      <c r="L9" s="10" t="s">
        <v>2698</v>
      </c>
    </row>
    <row r="10" spans="1:12" ht="24" x14ac:dyDescent="0.15">
      <c r="A10" s="9" t="s">
        <v>2396</v>
      </c>
      <c r="B10" s="31" t="s">
        <v>1986</v>
      </c>
      <c r="C10" s="31" t="s">
        <v>1983</v>
      </c>
      <c r="D10" s="20" t="s">
        <v>1984</v>
      </c>
      <c r="E10" s="7">
        <v>42348</v>
      </c>
      <c r="F10" s="7">
        <v>44553</v>
      </c>
      <c r="G10" s="13"/>
      <c r="H10" s="8">
        <f t="shared" si="0"/>
        <v>44734</v>
      </c>
      <c r="I10" s="11">
        <f t="shared" ca="1" si="1"/>
        <v>151</v>
      </c>
      <c r="J10" s="9" t="str">
        <f t="shared" ca="1" si="2"/>
        <v>NOT DUE</v>
      </c>
      <c r="K10" s="31" t="s">
        <v>2302</v>
      </c>
      <c r="L10" s="10" t="s">
        <v>3136</v>
      </c>
    </row>
    <row r="11" spans="1:12" ht="24" x14ac:dyDescent="0.15">
      <c r="A11" s="9" t="s">
        <v>2397</v>
      </c>
      <c r="B11" s="31" t="s">
        <v>1987</v>
      </c>
      <c r="C11" s="31" t="s">
        <v>1983</v>
      </c>
      <c r="D11" s="20" t="s">
        <v>1984</v>
      </c>
      <c r="E11" s="7">
        <v>42348</v>
      </c>
      <c r="F11" s="7">
        <v>44553</v>
      </c>
      <c r="G11" s="13"/>
      <c r="H11" s="8">
        <f t="shared" si="0"/>
        <v>44734</v>
      </c>
      <c r="I11" s="11">
        <f t="shared" ca="1" si="1"/>
        <v>151</v>
      </c>
      <c r="J11" s="9" t="str">
        <f t="shared" ca="1" si="2"/>
        <v>NOT DUE</v>
      </c>
      <c r="K11" s="31" t="s">
        <v>2302</v>
      </c>
      <c r="L11" s="10" t="s">
        <v>3136</v>
      </c>
    </row>
    <row r="12" spans="1:12" ht="24" x14ac:dyDescent="0.15">
      <c r="A12" s="9" t="s">
        <v>2398</v>
      </c>
      <c r="B12" s="31" t="s">
        <v>1988</v>
      </c>
      <c r="C12" s="31" t="s">
        <v>1983</v>
      </c>
      <c r="D12" s="20" t="s">
        <v>1984</v>
      </c>
      <c r="E12" s="7">
        <v>42348</v>
      </c>
      <c r="F12" s="7">
        <v>44553</v>
      </c>
      <c r="G12" s="13"/>
      <c r="H12" s="8">
        <f t="shared" si="0"/>
        <v>44734</v>
      </c>
      <c r="I12" s="11">
        <f t="shared" ca="1" si="1"/>
        <v>151</v>
      </c>
      <c r="J12" s="9" t="str">
        <f t="shared" ca="1" si="2"/>
        <v>NOT DUE</v>
      </c>
      <c r="K12" s="31" t="s">
        <v>2302</v>
      </c>
      <c r="L12" s="10" t="s">
        <v>3136</v>
      </c>
    </row>
    <row r="13" spans="1:12" ht="24" x14ac:dyDescent="0.15">
      <c r="A13" s="9" t="s">
        <v>2399</v>
      </c>
      <c r="B13" s="31" t="s">
        <v>1989</v>
      </c>
      <c r="C13" s="31" t="s">
        <v>1983</v>
      </c>
      <c r="D13" s="20" t="s">
        <v>1984</v>
      </c>
      <c r="E13" s="7">
        <v>42348</v>
      </c>
      <c r="F13" s="7">
        <v>44553</v>
      </c>
      <c r="G13" s="13"/>
      <c r="H13" s="8">
        <f t="shared" si="0"/>
        <v>44734</v>
      </c>
      <c r="I13" s="11">
        <f t="shared" ca="1" si="1"/>
        <v>151</v>
      </c>
      <c r="J13" s="9" t="str">
        <f t="shared" ca="1" si="2"/>
        <v>NOT DUE</v>
      </c>
      <c r="K13" s="31" t="s">
        <v>2302</v>
      </c>
      <c r="L13" s="10" t="s">
        <v>3136</v>
      </c>
    </row>
    <row r="14" spans="1:12" ht="24" x14ac:dyDescent="0.15">
      <c r="A14" s="9" t="s">
        <v>2400</v>
      </c>
      <c r="B14" s="31" t="s">
        <v>1449</v>
      </c>
      <c r="C14" s="31" t="s">
        <v>1983</v>
      </c>
      <c r="D14" s="20" t="s">
        <v>1984</v>
      </c>
      <c r="E14" s="7">
        <v>42348</v>
      </c>
      <c r="F14" s="7">
        <v>44553</v>
      </c>
      <c r="G14" s="13"/>
      <c r="H14" s="8">
        <f t="shared" si="0"/>
        <v>44734</v>
      </c>
      <c r="I14" s="11">
        <f t="shared" ca="1" si="1"/>
        <v>151</v>
      </c>
      <c r="J14" s="9" t="str">
        <f t="shared" ca="1" si="2"/>
        <v>NOT DUE</v>
      </c>
      <c r="K14" s="31" t="s">
        <v>2302</v>
      </c>
      <c r="L14" s="10" t="s">
        <v>2698</v>
      </c>
    </row>
    <row r="15" spans="1:12" ht="24" x14ac:dyDescent="0.15">
      <c r="A15" s="9" t="s">
        <v>2401</v>
      </c>
      <c r="B15" s="31" t="s">
        <v>1990</v>
      </c>
      <c r="C15" s="31" t="s">
        <v>1983</v>
      </c>
      <c r="D15" s="20" t="s">
        <v>1984</v>
      </c>
      <c r="E15" s="7">
        <v>42348</v>
      </c>
      <c r="F15" s="7">
        <v>44553</v>
      </c>
      <c r="G15" s="13"/>
      <c r="H15" s="8">
        <f t="shared" si="0"/>
        <v>44734</v>
      </c>
      <c r="I15" s="11">
        <f t="shared" ca="1" si="1"/>
        <v>151</v>
      </c>
      <c r="J15" s="9" t="str">
        <f t="shared" ca="1" si="2"/>
        <v>NOT DUE</v>
      </c>
      <c r="K15" s="31" t="s">
        <v>2302</v>
      </c>
      <c r="L15" s="10" t="s">
        <v>2698</v>
      </c>
    </row>
    <row r="16" spans="1:12" ht="24" x14ac:dyDescent="0.15">
      <c r="A16" s="9" t="s">
        <v>2402</v>
      </c>
      <c r="B16" s="31" t="s">
        <v>1991</v>
      </c>
      <c r="C16" s="31" t="s">
        <v>1983</v>
      </c>
      <c r="D16" s="20" t="s">
        <v>1984</v>
      </c>
      <c r="E16" s="7">
        <v>42348</v>
      </c>
      <c r="F16" s="7">
        <v>44553</v>
      </c>
      <c r="G16" s="13"/>
      <c r="H16" s="8">
        <f t="shared" si="0"/>
        <v>44734</v>
      </c>
      <c r="I16" s="11">
        <f t="shared" ca="1" si="1"/>
        <v>151</v>
      </c>
      <c r="J16" s="9" t="str">
        <f t="shared" ca="1" si="2"/>
        <v>NOT DUE</v>
      </c>
      <c r="K16" s="31" t="s">
        <v>2302</v>
      </c>
      <c r="L16" s="10" t="s">
        <v>3137</v>
      </c>
    </row>
    <row r="17" spans="1:12" ht="24" x14ac:dyDescent="0.15">
      <c r="A17" s="9" t="s">
        <v>2403</v>
      </c>
      <c r="B17" s="31" t="s">
        <v>1992</v>
      </c>
      <c r="C17" s="31" t="s">
        <v>1983</v>
      </c>
      <c r="D17" s="20" t="s">
        <v>1984</v>
      </c>
      <c r="E17" s="7">
        <v>42348</v>
      </c>
      <c r="F17" s="7">
        <v>44553</v>
      </c>
      <c r="G17" s="13"/>
      <c r="H17" s="8">
        <f t="shared" si="0"/>
        <v>44734</v>
      </c>
      <c r="I17" s="11">
        <f t="shared" ca="1" si="1"/>
        <v>151</v>
      </c>
      <c r="J17" s="9" t="str">
        <f t="shared" ca="1" si="2"/>
        <v>NOT DUE</v>
      </c>
      <c r="K17" s="31" t="s">
        <v>2302</v>
      </c>
      <c r="L17" s="10" t="s">
        <v>2698</v>
      </c>
    </row>
    <row r="18" spans="1:12" ht="24" x14ac:dyDescent="0.15">
      <c r="A18" s="9" t="s">
        <v>2404</v>
      </c>
      <c r="B18" s="31" t="s">
        <v>1993</v>
      </c>
      <c r="C18" s="31" t="s">
        <v>1983</v>
      </c>
      <c r="D18" s="20" t="s">
        <v>1984</v>
      </c>
      <c r="E18" s="7">
        <v>42348</v>
      </c>
      <c r="F18" s="7">
        <v>44553</v>
      </c>
      <c r="G18" s="13"/>
      <c r="H18" s="8">
        <f t="shared" si="0"/>
        <v>44734</v>
      </c>
      <c r="I18" s="11">
        <f t="shared" ca="1" si="1"/>
        <v>151</v>
      </c>
      <c r="J18" s="9" t="str">
        <f t="shared" ca="1" si="2"/>
        <v>NOT DUE</v>
      </c>
      <c r="K18" s="31" t="s">
        <v>2302</v>
      </c>
      <c r="L18" s="10" t="s">
        <v>3106</v>
      </c>
    </row>
    <row r="19" spans="1:12" ht="19.5" customHeight="1" x14ac:dyDescent="0.15">
      <c r="A19" s="9" t="s">
        <v>3004</v>
      </c>
      <c r="B19" s="31" t="s">
        <v>3003</v>
      </c>
      <c r="C19" s="31" t="s">
        <v>1983</v>
      </c>
      <c r="D19" s="20" t="s">
        <v>1984</v>
      </c>
      <c r="E19" s="7">
        <v>42348</v>
      </c>
      <c r="F19" s="7">
        <v>44553</v>
      </c>
      <c r="G19" s="13"/>
      <c r="H19" s="8">
        <f t="shared" si="0"/>
        <v>44734</v>
      </c>
      <c r="I19" s="11">
        <f t="shared" ca="1" si="1"/>
        <v>151</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3"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2405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42</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42</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42</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42</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42</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42</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42</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42</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42</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13" sqref="F1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2416</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45</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45</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45</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45</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45</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45</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45</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45</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45</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2427</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43</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43</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43</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43</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43</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43</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43</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43</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43</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0" zoomScaleNormal="100" workbookViewId="0">
      <selection activeCell="C64" sqref="C6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129</v>
      </c>
      <c r="D3" s="150" t="s">
        <v>9</v>
      </c>
      <c r="E3" s="150"/>
      <c r="F3" s="3" t="s">
        <v>130</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185</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307</v>
      </c>
      <c r="J9" s="9" t="str">
        <f t="shared" ca="1" si="1"/>
        <v>NOT DUE</v>
      </c>
      <c r="K9" s="14"/>
      <c r="L9" s="10"/>
    </row>
    <row r="10" spans="1:12" ht="24" x14ac:dyDescent="0.15">
      <c r="A10" s="9" t="s">
        <v>133</v>
      </c>
      <c r="B10" s="31" t="s">
        <v>34</v>
      </c>
      <c r="C10" s="31" t="s">
        <v>35</v>
      </c>
      <c r="D10" s="20" t="s">
        <v>2</v>
      </c>
      <c r="E10" s="7">
        <v>42348</v>
      </c>
      <c r="F10" s="7">
        <v>44569</v>
      </c>
      <c r="G10" s="34"/>
      <c r="H10" s="8">
        <f>EDATE(F10-1,1)</f>
        <v>44599</v>
      </c>
      <c r="I10" s="11">
        <f t="shared" ca="1" si="0"/>
        <v>16</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307</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307</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307</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307</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307</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307</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307</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307</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307</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307</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307</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307</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307</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307</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307</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307</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307</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307</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307</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307</v>
      </c>
      <c r="J30" s="9" t="str">
        <f t="shared" ca="1" si="1"/>
        <v>NOT DUE</v>
      </c>
      <c r="K30" s="14"/>
      <c r="L30" s="10"/>
    </row>
    <row r="31" spans="1:12" ht="24" x14ac:dyDescent="0.15">
      <c r="A31" s="9" t="s">
        <v>154</v>
      </c>
      <c r="B31" s="31" t="s">
        <v>65</v>
      </c>
      <c r="C31" s="31" t="s">
        <v>3040</v>
      </c>
      <c r="D31" s="20" t="s">
        <v>1</v>
      </c>
      <c r="E31" s="7">
        <v>42348</v>
      </c>
      <c r="F31" s="7">
        <v>44569</v>
      </c>
      <c r="G31" s="34"/>
      <c r="H31" s="8">
        <f>DATE(YEAR(F31),MONTH(F31)+6,DAY(F31)-1)</f>
        <v>44749</v>
      </c>
      <c r="I31" s="11">
        <f t="shared" ca="1" si="0"/>
        <v>166</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307</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307</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307</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307</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307</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307</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307</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307</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307</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307</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307</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307</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307</v>
      </c>
      <c r="J44" s="9" t="str">
        <f t="shared" ca="1" si="1"/>
        <v>NOT DUE</v>
      </c>
      <c r="K44" s="14"/>
      <c r="L44" s="10"/>
    </row>
    <row r="48" spans="1:12" x14ac:dyDescent="0.15">
      <c r="B48" s="71" t="s">
        <v>1418</v>
      </c>
      <c r="C48" s="67"/>
      <c r="D48" s="27" t="s">
        <v>1419</v>
      </c>
      <c r="F48" s="71" t="s">
        <v>1420</v>
      </c>
      <c r="G48" s="148"/>
      <c r="H48" s="148"/>
    </row>
    <row r="49" spans="3:9" x14ac:dyDescent="0.15">
      <c r="C49" s="19" t="str">
        <f>'Main Menu'!C124</f>
        <v>C/O Arn C. Montiague</v>
      </c>
      <c r="E49" s="69"/>
      <c r="F49" s="69"/>
      <c r="G49" s="152" t="str">
        <f>'Main Menu'!C123</f>
        <v>Capt. Wendell B. Judaya</v>
      </c>
      <c r="H49" s="152"/>
      <c r="I49" s="152"/>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0"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45</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45</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45</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45</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45</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45</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45</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45</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45</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2449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43</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43</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43</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43</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43</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43</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43</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43</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43</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2499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43</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43</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43</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43</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43</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43</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43</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43</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43</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7"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2510</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44</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44</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44</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44</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44</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44</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44</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44</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44</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2521</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44</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44</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44</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44</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44</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44</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44</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44</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44</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9"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2532</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44</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44</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44</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44</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44</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44</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44</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44</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44</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2543</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44</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44</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44</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44</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44</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44</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44</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44</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44</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3154</v>
      </c>
      <c r="D3" s="150" t="s">
        <v>9</v>
      </c>
      <c r="E3" s="150"/>
      <c r="F3" s="3" t="s">
        <v>2460</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42</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42</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42</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42</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42</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42</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42</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42</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42</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3155</v>
      </c>
      <c r="D3" s="150" t="s">
        <v>9</v>
      </c>
      <c r="E3" s="150"/>
      <c r="F3" s="3" t="s">
        <v>2471</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53</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53</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53</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53</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53</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53</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53</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53</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53</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2561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568</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568</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568</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568</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568</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568</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568</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568</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568</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167</v>
      </c>
      <c r="D3" s="150" t="s">
        <v>9</v>
      </c>
      <c r="E3" s="150"/>
      <c r="F3" s="3" t="s">
        <v>168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185</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315</v>
      </c>
      <c r="J9" s="9" t="str">
        <f t="shared" ca="1" si="1"/>
        <v>NOT DUE</v>
      </c>
      <c r="K9" s="14"/>
      <c r="L9" s="10"/>
    </row>
    <row r="10" spans="1:12" ht="24" x14ac:dyDescent="0.15">
      <c r="A10" s="9" t="s">
        <v>171</v>
      </c>
      <c r="B10" s="31" t="s">
        <v>34</v>
      </c>
      <c r="C10" s="31" t="s">
        <v>35</v>
      </c>
      <c r="D10" s="20" t="s">
        <v>2</v>
      </c>
      <c r="E10" s="7">
        <v>42348</v>
      </c>
      <c r="F10" s="7">
        <v>44569</v>
      </c>
      <c r="G10" s="34"/>
      <c r="H10" s="8">
        <f>EDATE(F10-1,1)</f>
        <v>44599</v>
      </c>
      <c r="I10" s="11">
        <f t="shared" ca="1" si="0"/>
        <v>16</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315</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315</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315</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315</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315</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315</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315</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315</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315</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315</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315</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315</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315</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315</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315</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315</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315</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315</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315</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315</v>
      </c>
      <c r="J30" s="9" t="str">
        <f t="shared" ca="1" si="1"/>
        <v>NOT DUE</v>
      </c>
      <c r="K30" s="14"/>
      <c r="L30" s="10"/>
    </row>
    <row r="31" spans="1:12" ht="24" x14ac:dyDescent="0.15">
      <c r="A31" s="9" t="s">
        <v>192</v>
      </c>
      <c r="B31" s="31" t="s">
        <v>65</v>
      </c>
      <c r="C31" s="31" t="s">
        <v>3040</v>
      </c>
      <c r="D31" s="20" t="s">
        <v>1</v>
      </c>
      <c r="E31" s="7">
        <v>42348</v>
      </c>
      <c r="F31" s="7">
        <v>44569</v>
      </c>
      <c r="G31" s="34"/>
      <c r="H31" s="8">
        <f>DATE(YEAR(F31),MONTH(F31)+6,DAY(F31)-1)</f>
        <v>44749</v>
      </c>
      <c r="I31" s="11">
        <f t="shared" ca="1" si="0"/>
        <v>166</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315</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315</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315</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315</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315</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315</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315</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315</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315</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315</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315</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315</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315</v>
      </c>
      <c r="J44" s="9" t="str">
        <f t="shared" ca="1" si="1"/>
        <v>NOT DUE</v>
      </c>
      <c r="K44" s="14"/>
      <c r="L44" s="10"/>
    </row>
    <row r="48" spans="1:12" x14ac:dyDescent="0.15">
      <c r="B48" s="71" t="s">
        <v>1418</v>
      </c>
      <c r="C48" s="67"/>
      <c r="D48" s="27" t="s">
        <v>1419</v>
      </c>
      <c r="F48" s="71" t="s">
        <v>1420</v>
      </c>
      <c r="G48" s="148"/>
      <c r="H48" s="148"/>
    </row>
    <row r="49" spans="3:9" x14ac:dyDescent="0.15">
      <c r="C49" s="19" t="str">
        <f>'Main Menu'!C124</f>
        <v>C/O Arn C. Montiague</v>
      </c>
      <c r="E49" s="69"/>
      <c r="F49" s="69"/>
      <c r="G49" s="151" t="str">
        <f>'Main Menu'!C123</f>
        <v>Capt. Wendell B. Judaya</v>
      </c>
      <c r="H49" s="151"/>
      <c r="I49" s="151"/>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2572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569</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569</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569</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569</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569</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569</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569</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569</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569</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2582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569</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569</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569</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569</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569</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569</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569</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569</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569</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2592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662</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662</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662</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662</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662</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662</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662</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662</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662</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2602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662</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662</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662</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662</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662</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662</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662</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662</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662</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2612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662</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662</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662</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662</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662</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662</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662</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662</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662</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2009</v>
      </c>
      <c r="D3" s="150" t="s">
        <v>9</v>
      </c>
      <c r="E3" s="150"/>
      <c r="F3" s="3" t="s">
        <v>2010</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44583</v>
      </c>
      <c r="G8" s="13"/>
      <c r="H8" s="8">
        <f>EDATE(F8-1,1)</f>
        <v>44613</v>
      </c>
      <c r="I8" s="11">
        <f t="shared" ref="I8" ca="1" si="0">IF(ISBLANK(H8),"",H8-DATE(YEAR(NOW()),MONTH(NOW()),DAY(NOW())))</f>
        <v>30</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2015</v>
      </c>
      <c r="D3" s="150" t="s">
        <v>9</v>
      </c>
      <c r="E3" s="150"/>
      <c r="F3" s="3" t="s">
        <v>2016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44583</v>
      </c>
      <c r="G8" s="13"/>
      <c r="H8" s="8">
        <f>EDATE(F8-1,1)</f>
        <v>44613</v>
      </c>
      <c r="I8" s="11">
        <f t="shared" ref="I8" ca="1" si="0">IF(ISBLANK(H8),"",H8-DATE(YEAR(NOW()),MONTH(NOW()),DAY(NOW())))</f>
        <v>30</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row r="14" spans="1:12" x14ac:dyDescent="0.15">
      <c r="C14" s="19" t="str">
        <f>'Main Menu'!C127</f>
        <v>2/E Alan A. Canama</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H8" sqref="H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1444</v>
      </c>
      <c r="D3" s="150" t="s">
        <v>9</v>
      </c>
      <c r="E3" s="150"/>
      <c r="F3" s="3" t="s">
        <v>2020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44583</v>
      </c>
      <c r="G8" s="13"/>
      <c r="H8" s="8">
        <f>EDATE(F8-1,1)</f>
        <v>44613</v>
      </c>
      <c r="I8" s="11">
        <f t="shared" ref="I8" ca="1" si="0">IF(ISBLANK(H8),"",H8-DATE(YEAR(NOW()),MONTH(NOW()),DAY(NOW())))</f>
        <v>30</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1445</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16</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Arn C. Montiague</v>
      </c>
      <c r="E13" s="69"/>
      <c r="F13" s="69"/>
      <c r="G13" s="69" t="str">
        <f>'Main Menu'!C123</f>
        <v>Capt. Wendell B. Judaya</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2299</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16</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1"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205</v>
      </c>
      <c r="D3" s="150" t="s">
        <v>9</v>
      </c>
      <c r="E3" s="150"/>
      <c r="F3" s="3" t="s">
        <v>206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185</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315</v>
      </c>
      <c r="J9" s="9" t="str">
        <f t="shared" ca="1" si="1"/>
        <v>NOT DUE</v>
      </c>
      <c r="K9" s="14"/>
      <c r="L9" s="10"/>
    </row>
    <row r="10" spans="1:12" ht="24" x14ac:dyDescent="0.15">
      <c r="A10" s="9" t="s">
        <v>209</v>
      </c>
      <c r="B10" s="31" t="s">
        <v>34</v>
      </c>
      <c r="C10" s="31" t="s">
        <v>35</v>
      </c>
      <c r="D10" s="20" t="s">
        <v>2</v>
      </c>
      <c r="E10" s="7">
        <v>42348</v>
      </c>
      <c r="F10" s="7">
        <v>44569</v>
      </c>
      <c r="G10" s="34"/>
      <c r="H10" s="8">
        <f>EDATE(F10-1,1)</f>
        <v>44599</v>
      </c>
      <c r="I10" s="11">
        <f t="shared" ca="1" si="0"/>
        <v>16</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315</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315</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315</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315</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315</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315</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315</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315</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315</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315</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315</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315</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315</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315</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315</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315</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315</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315</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315</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315</v>
      </c>
      <c r="J30" s="9" t="str">
        <f t="shared" ca="1" si="1"/>
        <v>NOT DUE</v>
      </c>
      <c r="K30" s="14"/>
      <c r="L30" s="10"/>
    </row>
    <row r="31" spans="1:12" ht="24" x14ac:dyDescent="0.15">
      <c r="A31" s="9" t="s">
        <v>230</v>
      </c>
      <c r="B31" s="31" t="s">
        <v>65</v>
      </c>
      <c r="C31" s="31" t="s">
        <v>3040</v>
      </c>
      <c r="D31" s="20" t="s">
        <v>1</v>
      </c>
      <c r="E31" s="7">
        <v>42348</v>
      </c>
      <c r="F31" s="7">
        <v>44569</v>
      </c>
      <c r="G31" s="34"/>
      <c r="H31" s="8">
        <f>DATE(YEAR(F31),MONTH(F31)+6,DAY(F31)-1)</f>
        <v>44749</v>
      </c>
      <c r="I31" s="11">
        <f t="shared" ca="1" si="0"/>
        <v>166</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315</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315</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315</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315</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315</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315</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315</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315</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315</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315</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315</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315</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315</v>
      </c>
      <c r="J44" s="9" t="str">
        <f t="shared" ca="1" si="1"/>
        <v>NOT DUE</v>
      </c>
      <c r="K44" s="14"/>
      <c r="L44" s="10"/>
    </row>
    <row r="48" spans="1:12" x14ac:dyDescent="0.15">
      <c r="B48" s="71" t="s">
        <v>1418</v>
      </c>
      <c r="C48" s="67"/>
      <c r="D48" s="27" t="s">
        <v>1419</v>
      </c>
      <c r="F48" s="71" t="s">
        <v>1420</v>
      </c>
      <c r="G48" s="148"/>
      <c r="H48" s="148"/>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1447</v>
      </c>
      <c r="D3" s="150" t="s">
        <v>9</v>
      </c>
      <c r="E3" s="150"/>
      <c r="F3" s="3" t="s">
        <v>2026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44569</v>
      </c>
      <c r="G8" s="13"/>
      <c r="H8" s="8">
        <f>EDATE(F8-1,1)</f>
        <v>44599</v>
      </c>
      <c r="I8" s="11">
        <f t="shared" ref="I8:I16" ca="1" si="0">IF(ISBLANK(H8),"",H8-DATE(YEAR(NOW()),MONTH(NOW()),DAY(NOW())))</f>
        <v>16</v>
      </c>
      <c r="J8" s="9" t="str">
        <f t="shared" ref="J8:J16" ca="1" si="1">IF(I8="","",IF(I8&lt;0,"OVERDUE","NOT DUE"))</f>
        <v>NOT DUE</v>
      </c>
      <c r="K8" s="31"/>
      <c r="L8" s="10" t="s">
        <v>2298</v>
      </c>
    </row>
    <row r="9" spans="1:12" x14ac:dyDescent="0.15">
      <c r="A9" s="9" t="s">
        <v>2030</v>
      </c>
      <c r="B9" s="31" t="s">
        <v>2028</v>
      </c>
      <c r="C9" s="31" t="s">
        <v>2031</v>
      </c>
      <c r="D9" s="20" t="s">
        <v>2014</v>
      </c>
      <c r="E9" s="7">
        <v>42348</v>
      </c>
      <c r="F9" s="7">
        <v>44569</v>
      </c>
      <c r="G9" s="13"/>
      <c r="H9" s="8">
        <f>EDATE(F9-1,1)</f>
        <v>44599</v>
      </c>
      <c r="I9" s="11">
        <f t="shared" ca="1" si="0"/>
        <v>16</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1494</v>
      </c>
      <c r="J10" s="9" t="str">
        <f t="shared" ca="1" si="1"/>
        <v>NOT DUE</v>
      </c>
      <c r="K10" s="31"/>
      <c r="L10" s="10" t="s">
        <v>2297</v>
      </c>
    </row>
    <row r="11" spans="1:12" x14ac:dyDescent="0.15">
      <c r="A11" s="9" t="s">
        <v>2035</v>
      </c>
      <c r="B11" s="31" t="s">
        <v>2036</v>
      </c>
      <c r="C11" s="31" t="s">
        <v>2029</v>
      </c>
      <c r="D11" s="20" t="s">
        <v>2014</v>
      </c>
      <c r="E11" s="7">
        <v>42348</v>
      </c>
      <c r="F11" s="7">
        <v>44569</v>
      </c>
      <c r="G11" s="13"/>
      <c r="H11" s="8">
        <f>EDATE(F11-1,1)</f>
        <v>44599</v>
      </c>
      <c r="I11" s="11">
        <f t="shared" ca="1" si="0"/>
        <v>16</v>
      </c>
      <c r="J11" s="9" t="str">
        <f t="shared" ca="1" si="1"/>
        <v>NOT DUE</v>
      </c>
      <c r="K11" s="31"/>
      <c r="L11" s="65" t="s">
        <v>2298</v>
      </c>
    </row>
    <row r="12" spans="1:12" x14ac:dyDescent="0.15">
      <c r="A12" s="9" t="s">
        <v>2037</v>
      </c>
      <c r="B12" s="31" t="s">
        <v>2036</v>
      </c>
      <c r="C12" s="31" t="s">
        <v>2031</v>
      </c>
      <c r="D12" s="20" t="s">
        <v>2014</v>
      </c>
      <c r="E12" s="7">
        <v>42348</v>
      </c>
      <c r="F12" s="7">
        <v>44569</v>
      </c>
      <c r="G12" s="13"/>
      <c r="H12" s="8">
        <f>EDATE(F12-1,1)</f>
        <v>44599</v>
      </c>
      <c r="I12" s="11">
        <f t="shared" ca="1" si="0"/>
        <v>16</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1494</v>
      </c>
      <c r="J13" s="9" t="str">
        <f t="shared" ca="1" si="1"/>
        <v>NOT DUE</v>
      </c>
      <c r="K13" s="31"/>
      <c r="L13" s="10" t="s">
        <v>2297</v>
      </c>
    </row>
    <row r="14" spans="1:12" x14ac:dyDescent="0.15">
      <c r="A14" s="9" t="s">
        <v>2039</v>
      </c>
      <c r="B14" s="31" t="s">
        <v>2040</v>
      </c>
      <c r="C14" s="31" t="s">
        <v>2029</v>
      </c>
      <c r="D14" s="20" t="s">
        <v>2014</v>
      </c>
      <c r="E14" s="7">
        <v>42348</v>
      </c>
      <c r="F14" s="7">
        <v>44569</v>
      </c>
      <c r="G14" s="13"/>
      <c r="H14" s="8">
        <f>EDATE(F14-1,1)</f>
        <v>44599</v>
      </c>
      <c r="I14" s="11">
        <f t="shared" ca="1" si="0"/>
        <v>16</v>
      </c>
      <c r="J14" s="9" t="str">
        <f t="shared" ca="1" si="1"/>
        <v>NOT DUE</v>
      </c>
      <c r="K14" s="31"/>
      <c r="L14" s="10" t="s">
        <v>2298</v>
      </c>
    </row>
    <row r="15" spans="1:12" x14ac:dyDescent="0.15">
      <c r="A15" s="9" t="s">
        <v>2041</v>
      </c>
      <c r="B15" s="31" t="s">
        <v>2040</v>
      </c>
      <c r="C15" s="31" t="s">
        <v>2031</v>
      </c>
      <c r="D15" s="20" t="s">
        <v>2014</v>
      </c>
      <c r="E15" s="7">
        <v>42348</v>
      </c>
      <c r="F15" s="7">
        <v>44569</v>
      </c>
      <c r="G15" s="13"/>
      <c r="H15" s="8">
        <f>EDATE(F15-1,1)</f>
        <v>44599</v>
      </c>
      <c r="I15" s="11">
        <f t="shared" ca="1" si="0"/>
        <v>16</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1494</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Arn C. Montiague</v>
      </c>
      <c r="E21" s="69"/>
      <c r="F21" s="69"/>
      <c r="G21" s="69" t="str">
        <f>'Main Menu'!C123</f>
        <v>Capt. Wendell B. Judaya</v>
      </c>
      <c r="H21" s="69"/>
      <c r="I21" s="69"/>
      <c r="J21" s="69"/>
      <c r="L21" s="69"/>
    </row>
    <row r="22" spans="2:12" x14ac:dyDescent="0.15">
      <c r="C22" s="19"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
        <v>2301</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1448</v>
      </c>
      <c r="D3" s="150" t="s">
        <v>9</v>
      </c>
      <c r="E3" s="150"/>
      <c r="F3" s="3" t="s">
        <v>2043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44569</v>
      </c>
      <c r="G8" s="13"/>
      <c r="H8" s="8">
        <f>EDATE(F8-1,1)</f>
        <v>44599</v>
      </c>
      <c r="I8" s="11">
        <f t="shared" ref="I8" ca="1" si="0">IF(ISBLANK(H8),"",H8-DATE(YEAR(NOW()),MONTH(NOW()),DAY(NOW())))</f>
        <v>16</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Arn C. Montiague</v>
      </c>
      <c r="E13" s="69"/>
      <c r="F13" s="69"/>
      <c r="G13" s="69" t="str">
        <f>'Main Menu'!C123</f>
        <v>Capt. Wendell B. Judaya</v>
      </c>
      <c r="H13" s="69"/>
      <c r="I13" s="156"/>
      <c r="J13" s="156"/>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1449</v>
      </c>
      <c r="D3" s="150" t="s">
        <v>9</v>
      </c>
      <c r="E3" s="150"/>
      <c r="F3" s="3" t="s">
        <v>2047</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44569</v>
      </c>
      <c r="G8" s="13"/>
      <c r="H8" s="8">
        <f>EDATE(F8-1,1)</f>
        <v>44599</v>
      </c>
      <c r="I8" s="11">
        <f t="shared" ref="I8" ca="1" si="0">IF(ISBLANK(H8),"",H8-DATE(YEAR(NOW()),MONTH(NOW()),DAY(NOW())))</f>
        <v>16</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Arn C. Montiague</v>
      </c>
      <c r="E13" s="69"/>
      <c r="F13" s="69"/>
      <c r="G13" s="69" t="str">
        <f>'Main Menu'!C123</f>
        <v>Capt. Wendell B. Judaya</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0" zoomScaleNormal="100" workbookViewId="0">
      <selection activeCell="F21" sqref="F2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2965</v>
      </c>
      <c r="D3" s="150" t="s">
        <v>9</v>
      </c>
      <c r="E3" s="150"/>
      <c r="F3" s="3" t="s">
        <v>2966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44569</v>
      </c>
      <c r="G8" s="13"/>
      <c r="H8" s="8">
        <f t="shared" ref="H8:H19" si="0">EDATE(F8-1,1)</f>
        <v>44599</v>
      </c>
      <c r="I8" s="11">
        <f t="shared" ref="I8:I19" ca="1" si="1">IF(ISBLANK(H8),"",H8-DATE(YEAR(NOW()),MONTH(NOW()),DAY(NOW())))</f>
        <v>16</v>
      </c>
      <c r="J8" s="9" t="str">
        <f t="shared" ref="J8:J19" ca="1" si="2">IF(I8="","",IF(I8&lt;0,"OVERDUE","NOT DUE"))</f>
        <v>NOT DUE</v>
      </c>
      <c r="K8" s="31"/>
      <c r="L8" s="10"/>
    </row>
    <row r="9" spans="1:12" x14ac:dyDescent="0.15">
      <c r="A9" s="9" t="s">
        <v>2968</v>
      </c>
      <c r="B9" s="31" t="s">
        <v>2051</v>
      </c>
      <c r="C9" s="31" t="s">
        <v>2052</v>
      </c>
      <c r="D9" s="20" t="s">
        <v>1467</v>
      </c>
      <c r="E9" s="7">
        <v>42348</v>
      </c>
      <c r="F9" s="7">
        <v>44569</v>
      </c>
      <c r="G9" s="13"/>
      <c r="H9" s="8">
        <f t="shared" si="0"/>
        <v>44599</v>
      </c>
      <c r="I9" s="11">
        <f t="shared" ca="1" si="1"/>
        <v>16</v>
      </c>
      <c r="J9" s="9" t="str">
        <f t="shared" ca="1" si="2"/>
        <v>NOT DUE</v>
      </c>
      <c r="K9" s="31"/>
      <c r="L9" s="10"/>
    </row>
    <row r="10" spans="1:12" x14ac:dyDescent="0.15">
      <c r="A10" s="9" t="s">
        <v>2969</v>
      </c>
      <c r="B10" s="31" t="s">
        <v>2053</v>
      </c>
      <c r="C10" s="31" t="s">
        <v>2050</v>
      </c>
      <c r="D10" s="20" t="s">
        <v>1467</v>
      </c>
      <c r="E10" s="7">
        <v>42348</v>
      </c>
      <c r="F10" s="7">
        <v>44569</v>
      </c>
      <c r="G10" s="13"/>
      <c r="H10" s="8">
        <f t="shared" si="0"/>
        <v>44599</v>
      </c>
      <c r="I10" s="11">
        <f t="shared" ca="1" si="1"/>
        <v>16</v>
      </c>
      <c r="J10" s="9" t="str">
        <f t="shared" ca="1" si="2"/>
        <v>NOT DUE</v>
      </c>
      <c r="K10" s="31"/>
      <c r="L10" s="10"/>
    </row>
    <row r="11" spans="1:12" ht="24" x14ac:dyDescent="0.15">
      <c r="A11" s="9" t="s">
        <v>2970</v>
      </c>
      <c r="B11" s="31" t="s">
        <v>2054</v>
      </c>
      <c r="C11" s="31" t="s">
        <v>2055</v>
      </c>
      <c r="D11" s="20" t="s">
        <v>1467</v>
      </c>
      <c r="E11" s="7">
        <v>42348</v>
      </c>
      <c r="F11" s="7">
        <v>44569</v>
      </c>
      <c r="G11" s="13"/>
      <c r="H11" s="8">
        <f t="shared" si="0"/>
        <v>44599</v>
      </c>
      <c r="I11" s="11">
        <f t="shared" ca="1" si="1"/>
        <v>16</v>
      </c>
      <c r="J11" s="9" t="str">
        <f t="shared" ca="1" si="2"/>
        <v>NOT DUE</v>
      </c>
      <c r="K11" s="31"/>
      <c r="L11" s="35"/>
    </row>
    <row r="12" spans="1:12" ht="24" x14ac:dyDescent="0.15">
      <c r="A12" s="9" t="s">
        <v>2971</v>
      </c>
      <c r="B12" s="31" t="s">
        <v>2056</v>
      </c>
      <c r="C12" s="31" t="s">
        <v>2057</v>
      </c>
      <c r="D12" s="20" t="s">
        <v>1467</v>
      </c>
      <c r="E12" s="7">
        <v>42348</v>
      </c>
      <c r="F12" s="7">
        <v>44569</v>
      </c>
      <c r="G12" s="13"/>
      <c r="H12" s="8">
        <f t="shared" si="0"/>
        <v>44599</v>
      </c>
      <c r="I12" s="11">
        <f t="shared" ca="1" si="1"/>
        <v>16</v>
      </c>
      <c r="J12" s="9" t="str">
        <f t="shared" ca="1" si="2"/>
        <v>NOT DUE</v>
      </c>
      <c r="K12" s="31"/>
      <c r="L12" s="10"/>
    </row>
    <row r="13" spans="1:12" ht="24" x14ac:dyDescent="0.15">
      <c r="A13" s="9" t="s">
        <v>2972</v>
      </c>
      <c r="B13" s="31" t="s">
        <v>2058</v>
      </c>
      <c r="C13" s="31" t="s">
        <v>2059</v>
      </c>
      <c r="D13" s="20" t="s">
        <v>1467</v>
      </c>
      <c r="E13" s="7">
        <v>42348</v>
      </c>
      <c r="F13" s="7">
        <v>44569</v>
      </c>
      <c r="G13" s="13"/>
      <c r="H13" s="8">
        <f t="shared" si="0"/>
        <v>44599</v>
      </c>
      <c r="I13" s="11">
        <f t="shared" ca="1" si="1"/>
        <v>16</v>
      </c>
      <c r="J13" s="9" t="str">
        <f t="shared" ca="1" si="2"/>
        <v>NOT DUE</v>
      </c>
      <c r="K13" s="31"/>
      <c r="L13" s="10"/>
    </row>
    <row r="14" spans="1:12" ht="24" x14ac:dyDescent="0.15">
      <c r="A14" s="9" t="s">
        <v>2973</v>
      </c>
      <c r="B14" s="31" t="s">
        <v>2060</v>
      </c>
      <c r="C14" s="31" t="s">
        <v>2061</v>
      </c>
      <c r="D14" s="20" t="s">
        <v>1467</v>
      </c>
      <c r="E14" s="7">
        <v>42348</v>
      </c>
      <c r="F14" s="7">
        <v>44569</v>
      </c>
      <c r="G14" s="13"/>
      <c r="H14" s="8">
        <f t="shared" si="0"/>
        <v>44599</v>
      </c>
      <c r="I14" s="11">
        <f t="shared" ca="1" si="1"/>
        <v>16</v>
      </c>
      <c r="J14" s="9" t="str">
        <f t="shared" ca="1" si="2"/>
        <v>NOT DUE</v>
      </c>
      <c r="K14" s="31"/>
      <c r="L14" s="10"/>
    </row>
    <row r="15" spans="1:12" ht="24" x14ac:dyDescent="0.15">
      <c r="A15" s="9" t="s">
        <v>2974</v>
      </c>
      <c r="B15" s="31" t="s">
        <v>2062</v>
      </c>
      <c r="C15" s="31" t="s">
        <v>2061</v>
      </c>
      <c r="D15" s="20" t="s">
        <v>1467</v>
      </c>
      <c r="E15" s="7">
        <v>42348</v>
      </c>
      <c r="F15" s="7">
        <v>44569</v>
      </c>
      <c r="G15" s="13"/>
      <c r="H15" s="8">
        <f t="shared" si="0"/>
        <v>44599</v>
      </c>
      <c r="I15" s="11">
        <f t="shared" ca="1" si="1"/>
        <v>16</v>
      </c>
      <c r="J15" s="9" t="str">
        <f t="shared" ca="1" si="2"/>
        <v>NOT DUE</v>
      </c>
      <c r="K15" s="31"/>
      <c r="L15" s="10"/>
    </row>
    <row r="16" spans="1:12" x14ac:dyDescent="0.15">
      <c r="A16" s="9" t="s">
        <v>2975</v>
      </c>
      <c r="B16" s="31" t="s">
        <v>1453</v>
      </c>
      <c r="C16" s="31" t="s">
        <v>2063</v>
      </c>
      <c r="D16" s="20" t="s">
        <v>1467</v>
      </c>
      <c r="E16" s="7">
        <v>42348</v>
      </c>
      <c r="F16" s="7">
        <v>44569</v>
      </c>
      <c r="G16" s="13"/>
      <c r="H16" s="8">
        <f t="shared" si="0"/>
        <v>44599</v>
      </c>
      <c r="I16" s="11">
        <f t="shared" ca="1" si="1"/>
        <v>16</v>
      </c>
      <c r="J16" s="9" t="str">
        <f t="shared" ca="1" si="2"/>
        <v>NOT DUE</v>
      </c>
      <c r="K16" s="31"/>
      <c r="L16" s="10"/>
    </row>
    <row r="17" spans="1:12" ht="24" x14ac:dyDescent="0.15">
      <c r="A17" s="9" t="s">
        <v>2976</v>
      </c>
      <c r="B17" s="31" t="s">
        <v>2064</v>
      </c>
      <c r="C17" s="31" t="s">
        <v>2061</v>
      </c>
      <c r="D17" s="20" t="s">
        <v>1467</v>
      </c>
      <c r="E17" s="7">
        <v>42348</v>
      </c>
      <c r="F17" s="7">
        <v>44569</v>
      </c>
      <c r="G17" s="13"/>
      <c r="H17" s="8">
        <f t="shared" si="0"/>
        <v>44599</v>
      </c>
      <c r="I17" s="11">
        <f t="shared" ca="1" si="1"/>
        <v>16</v>
      </c>
      <c r="J17" s="9" t="str">
        <f t="shared" ca="1" si="2"/>
        <v>NOT DUE</v>
      </c>
      <c r="K17" s="31"/>
      <c r="L17" s="10"/>
    </row>
    <row r="18" spans="1:12" ht="24" x14ac:dyDescent="0.15">
      <c r="A18" s="9" t="s">
        <v>2977</v>
      </c>
      <c r="B18" s="31" t="s">
        <v>2065</v>
      </c>
      <c r="C18" s="31" t="s">
        <v>2061</v>
      </c>
      <c r="D18" s="20" t="s">
        <v>1467</v>
      </c>
      <c r="E18" s="7">
        <v>42348</v>
      </c>
      <c r="F18" s="7">
        <v>44569</v>
      </c>
      <c r="G18" s="13"/>
      <c r="H18" s="8">
        <f t="shared" si="0"/>
        <v>44599</v>
      </c>
      <c r="I18" s="11">
        <f t="shared" ca="1" si="1"/>
        <v>16</v>
      </c>
      <c r="J18" s="9" t="str">
        <f t="shared" ca="1" si="2"/>
        <v>NOT DUE</v>
      </c>
      <c r="K18" s="31"/>
      <c r="L18" s="10"/>
    </row>
    <row r="19" spans="1:12" ht="24" x14ac:dyDescent="0.15">
      <c r="A19" s="9" t="s">
        <v>2978</v>
      </c>
      <c r="B19" s="31" t="s">
        <v>2066</v>
      </c>
      <c r="C19" s="31" t="s">
        <v>2067</v>
      </c>
      <c r="D19" s="20" t="s">
        <v>1467</v>
      </c>
      <c r="E19" s="7">
        <v>42348</v>
      </c>
      <c r="F19" s="7">
        <v>44569</v>
      </c>
      <c r="G19" s="13"/>
      <c r="H19" s="8">
        <f t="shared" si="0"/>
        <v>44599</v>
      </c>
      <c r="I19" s="11">
        <f t="shared" ca="1" si="1"/>
        <v>16</v>
      </c>
      <c r="J19" s="9" t="str">
        <f t="shared" ca="1" si="2"/>
        <v>NOT DUE</v>
      </c>
      <c r="K19" s="31"/>
      <c r="L19" s="10"/>
    </row>
    <row r="20" spans="1:12" x14ac:dyDescent="0.15">
      <c r="A20" s="9" t="s">
        <v>3000</v>
      </c>
      <c r="B20" s="105" t="s">
        <v>2627</v>
      </c>
      <c r="C20" s="105" t="s">
        <v>2628</v>
      </c>
      <c r="D20" s="106" t="s">
        <v>581</v>
      </c>
      <c r="E20" s="7">
        <v>42348</v>
      </c>
      <c r="F20" s="7">
        <v>44583</v>
      </c>
      <c r="G20" s="13"/>
      <c r="H20" s="107">
        <f>DATE(YEAR(F20),MONTH(F20),DAY(F20)+7)</f>
        <v>44590</v>
      </c>
      <c r="I20" s="108">
        <f ca="1">IF(ISBLANK(H20),"",H20-DATE(YEAR(NOW()),MONTH(NOW()),DAY(NOW())))</f>
        <v>7</v>
      </c>
      <c r="J20" s="9" t="str">
        <f t="shared" ref="J20:J21" ca="1" si="3">IF(I20="","",IF(I20&lt;0,"OVERDUE","NOT DUE"))</f>
        <v>NOT DUE</v>
      </c>
      <c r="K20" s="31"/>
      <c r="L20" s="10"/>
    </row>
    <row r="21" spans="1:12" x14ac:dyDescent="0.15">
      <c r="A21" s="9" t="s">
        <v>2979</v>
      </c>
      <c r="B21" s="105" t="s">
        <v>2642</v>
      </c>
      <c r="C21" s="105" t="s">
        <v>2689</v>
      </c>
      <c r="D21" s="106" t="s">
        <v>1467</v>
      </c>
      <c r="E21" s="7">
        <v>42348</v>
      </c>
      <c r="F21" s="7">
        <v>44569</v>
      </c>
      <c r="G21" s="13"/>
      <c r="H21" s="107">
        <f>EDATE(F21-1,1)</f>
        <v>44599</v>
      </c>
      <c r="I21" s="108">
        <f t="shared" ref="I21" ca="1" si="4">IF(ISBLANK(H21),"",H21-DATE(YEAR(NOW()),MONTH(NOW()),DAY(NOW())))</f>
        <v>16</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Arn C. Montiague</v>
      </c>
      <c r="E26" s="69"/>
      <c r="F26" s="69"/>
      <c r="G26" s="69" t="str">
        <f>'Main Menu'!C123</f>
        <v>Capt. Wendell B. Judaya</v>
      </c>
      <c r="H26" s="69"/>
      <c r="I26" s="156"/>
      <c r="J26" s="156"/>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1451</v>
      </c>
      <c r="D3" s="150" t="s">
        <v>9</v>
      </c>
      <c r="E3" s="150"/>
      <c r="F3" s="3" t="s">
        <v>2068</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44569</v>
      </c>
      <c r="G8" s="34"/>
      <c r="H8" s="8">
        <f t="shared" ref="H8:H17" si="0">EDATE(F8-1,1)</f>
        <v>44599</v>
      </c>
      <c r="I8" s="11">
        <f t="shared" ref="I8:I17" ca="1" si="1">IF(ISBLANK(H8),"",H8-DATE(YEAR(NOW()),MONTH(NOW()),DAY(NOW())))</f>
        <v>16</v>
      </c>
      <c r="J8" s="9" t="str">
        <f t="shared" ref="J8:J17" ca="1" si="2">IF(I8="","",IF(I8&lt;0,"OVERDUE","NOT DUE"))</f>
        <v>NOT DUE</v>
      </c>
      <c r="K8" s="31"/>
      <c r="L8" s="60"/>
    </row>
    <row r="9" spans="1:12" x14ac:dyDescent="0.15">
      <c r="A9" s="9" t="s">
        <v>2071</v>
      </c>
      <c r="B9" s="31" t="s">
        <v>2072</v>
      </c>
      <c r="C9" s="31" t="s">
        <v>1523</v>
      </c>
      <c r="D9" s="20" t="s">
        <v>1467</v>
      </c>
      <c r="E9" s="7">
        <v>42348</v>
      </c>
      <c r="F9" s="7">
        <v>44569</v>
      </c>
      <c r="G9" s="34"/>
      <c r="H9" s="8">
        <f t="shared" si="0"/>
        <v>44599</v>
      </c>
      <c r="I9" s="11">
        <f t="shared" ca="1" si="1"/>
        <v>16</v>
      </c>
      <c r="J9" s="9" t="str">
        <f t="shared" ca="1" si="2"/>
        <v>NOT DUE</v>
      </c>
      <c r="K9" s="31"/>
      <c r="L9" s="60"/>
    </row>
    <row r="10" spans="1:12" ht="24" x14ac:dyDescent="0.15">
      <c r="A10" s="9" t="s">
        <v>2073</v>
      </c>
      <c r="B10" s="31" t="s">
        <v>2074</v>
      </c>
      <c r="C10" s="31" t="s">
        <v>1523</v>
      </c>
      <c r="D10" s="20" t="s">
        <v>1467</v>
      </c>
      <c r="E10" s="7">
        <v>42348</v>
      </c>
      <c r="F10" s="7">
        <v>44569</v>
      </c>
      <c r="G10" s="34"/>
      <c r="H10" s="8">
        <f t="shared" si="0"/>
        <v>44599</v>
      </c>
      <c r="I10" s="11">
        <f t="shared" ca="1" si="1"/>
        <v>16</v>
      </c>
      <c r="J10" s="9" t="str">
        <f t="shared" ca="1" si="2"/>
        <v>NOT DUE</v>
      </c>
      <c r="K10" s="31"/>
      <c r="L10" s="60"/>
    </row>
    <row r="11" spans="1:12" ht="24" x14ac:dyDescent="0.15">
      <c r="A11" s="9" t="s">
        <v>2075</v>
      </c>
      <c r="B11" s="31" t="s">
        <v>2076</v>
      </c>
      <c r="C11" s="31" t="s">
        <v>1523</v>
      </c>
      <c r="D11" s="20" t="s">
        <v>1467</v>
      </c>
      <c r="E11" s="7">
        <v>42348</v>
      </c>
      <c r="F11" s="7">
        <v>44569</v>
      </c>
      <c r="G11" s="34"/>
      <c r="H11" s="8">
        <f t="shared" si="0"/>
        <v>44599</v>
      </c>
      <c r="I11" s="11">
        <f t="shared" ca="1" si="1"/>
        <v>16</v>
      </c>
      <c r="J11" s="9" t="str">
        <f t="shared" ca="1" si="2"/>
        <v>NOT DUE</v>
      </c>
      <c r="K11" s="31"/>
      <c r="L11" s="60"/>
    </row>
    <row r="12" spans="1:12" x14ac:dyDescent="0.15">
      <c r="A12" s="9" t="s">
        <v>2077</v>
      </c>
      <c r="B12" s="31" t="s">
        <v>2078</v>
      </c>
      <c r="C12" s="31" t="s">
        <v>1523</v>
      </c>
      <c r="D12" s="20" t="s">
        <v>1467</v>
      </c>
      <c r="E12" s="7">
        <v>42348</v>
      </c>
      <c r="F12" s="7">
        <v>44569</v>
      </c>
      <c r="G12" s="34"/>
      <c r="H12" s="8">
        <f t="shared" si="0"/>
        <v>44599</v>
      </c>
      <c r="I12" s="11">
        <f t="shared" ca="1" si="1"/>
        <v>16</v>
      </c>
      <c r="J12" s="9" t="str">
        <f t="shared" ca="1" si="2"/>
        <v>NOT DUE</v>
      </c>
      <c r="K12" s="31"/>
      <c r="L12" s="60"/>
    </row>
    <row r="13" spans="1:12" ht="24" x14ac:dyDescent="0.15">
      <c r="A13" s="9" t="s">
        <v>2079</v>
      </c>
      <c r="B13" s="31" t="s">
        <v>2080</v>
      </c>
      <c r="C13" s="31" t="s">
        <v>1523</v>
      </c>
      <c r="D13" s="20" t="s">
        <v>1467</v>
      </c>
      <c r="E13" s="7">
        <v>42348</v>
      </c>
      <c r="F13" s="7">
        <v>44569</v>
      </c>
      <c r="G13" s="34"/>
      <c r="H13" s="8">
        <f t="shared" si="0"/>
        <v>44599</v>
      </c>
      <c r="I13" s="11">
        <f t="shared" ca="1" si="1"/>
        <v>16</v>
      </c>
      <c r="J13" s="9" t="str">
        <f t="shared" ca="1" si="2"/>
        <v>NOT DUE</v>
      </c>
      <c r="K13" s="31"/>
      <c r="L13" s="60"/>
    </row>
    <row r="14" spans="1:12" x14ac:dyDescent="0.15">
      <c r="A14" s="9" t="s">
        <v>2081</v>
      </c>
      <c r="B14" s="31" t="s">
        <v>2082</v>
      </c>
      <c r="C14" s="31" t="s">
        <v>1523</v>
      </c>
      <c r="D14" s="20" t="s">
        <v>1467</v>
      </c>
      <c r="E14" s="7">
        <v>42348</v>
      </c>
      <c r="F14" s="7">
        <v>44569</v>
      </c>
      <c r="G14" s="34"/>
      <c r="H14" s="8">
        <f t="shared" si="0"/>
        <v>44599</v>
      </c>
      <c r="I14" s="11">
        <f t="shared" ca="1" si="1"/>
        <v>16</v>
      </c>
      <c r="J14" s="9" t="str">
        <f t="shared" ca="1" si="2"/>
        <v>NOT DUE</v>
      </c>
      <c r="K14" s="31"/>
      <c r="L14" s="60"/>
    </row>
    <row r="15" spans="1:12" x14ac:dyDescent="0.15">
      <c r="A15" s="9" t="s">
        <v>2083</v>
      </c>
      <c r="B15" s="31" t="s">
        <v>2084</v>
      </c>
      <c r="C15" s="31" t="s">
        <v>1523</v>
      </c>
      <c r="D15" s="20" t="s">
        <v>1467</v>
      </c>
      <c r="E15" s="7">
        <v>42348</v>
      </c>
      <c r="F15" s="7">
        <v>44569</v>
      </c>
      <c r="G15" s="34"/>
      <c r="H15" s="8">
        <f t="shared" si="0"/>
        <v>44599</v>
      </c>
      <c r="I15" s="11">
        <f t="shared" ca="1" si="1"/>
        <v>16</v>
      </c>
      <c r="J15" s="9" t="str">
        <f t="shared" ca="1" si="2"/>
        <v>NOT DUE</v>
      </c>
      <c r="K15" s="31"/>
      <c r="L15" s="60"/>
    </row>
    <row r="16" spans="1:12" x14ac:dyDescent="0.15">
      <c r="A16" s="9" t="s">
        <v>2085</v>
      </c>
      <c r="B16" s="31" t="s">
        <v>2086</v>
      </c>
      <c r="C16" s="31" t="s">
        <v>1523</v>
      </c>
      <c r="D16" s="20" t="s">
        <v>1467</v>
      </c>
      <c r="E16" s="7">
        <v>42348</v>
      </c>
      <c r="F16" s="7">
        <v>44569</v>
      </c>
      <c r="G16" s="34"/>
      <c r="H16" s="8">
        <f t="shared" si="0"/>
        <v>44599</v>
      </c>
      <c r="I16" s="11">
        <f t="shared" ca="1" si="1"/>
        <v>16</v>
      </c>
      <c r="J16" s="9" t="str">
        <f t="shared" ca="1" si="2"/>
        <v>NOT DUE</v>
      </c>
      <c r="K16" s="31"/>
      <c r="L16" s="60"/>
    </row>
    <row r="17" spans="1:12" x14ac:dyDescent="0.15">
      <c r="A17" s="9" t="s">
        <v>2087</v>
      </c>
      <c r="B17" s="31" t="s">
        <v>2088</v>
      </c>
      <c r="C17" s="31" t="s">
        <v>1523</v>
      </c>
      <c r="D17" s="20" t="s">
        <v>1467</v>
      </c>
      <c r="E17" s="7">
        <v>42348</v>
      </c>
      <c r="F17" s="7">
        <v>44569</v>
      </c>
      <c r="G17" s="34"/>
      <c r="H17" s="8">
        <f t="shared" si="0"/>
        <v>44599</v>
      </c>
      <c r="I17" s="11">
        <f t="shared" ca="1" si="1"/>
        <v>16</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Arn C. Montiague</v>
      </c>
      <c r="E22" s="69"/>
      <c r="F22" s="69"/>
      <c r="G22" s="69" t="str">
        <f>'Main Menu'!C123</f>
        <v>Capt. Wendell B. Judaya</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2089</v>
      </c>
      <c r="D3" s="150" t="s">
        <v>9</v>
      </c>
      <c r="E3" s="150"/>
      <c r="F3" s="3" t="s">
        <v>2090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44569</v>
      </c>
      <c r="G8" s="13"/>
      <c r="H8" s="8">
        <f>EDATE(F8-1,1)</f>
        <v>44599</v>
      </c>
      <c r="I8" s="11">
        <f ca="1">IF(ISBLANK(H8),"",H8-DATE(YEAR(NOW()),MONTH(NOW()),DAY(NOW())))</f>
        <v>16</v>
      </c>
      <c r="J8" s="9" t="str">
        <f ca="1">IF(I8="","",IF(I8&lt;0,"OVERDUE","NOT DUE"))</f>
        <v>NOT DUE</v>
      </c>
      <c r="K8" s="31"/>
      <c r="L8" s="60"/>
    </row>
    <row r="9" spans="1:12" ht="24" x14ac:dyDescent="0.15">
      <c r="A9" s="9" t="s">
        <v>2092</v>
      </c>
      <c r="B9" s="38" t="s">
        <v>1453</v>
      </c>
      <c r="C9" s="31" t="s">
        <v>2093</v>
      </c>
      <c r="D9" s="59" t="s">
        <v>1467</v>
      </c>
      <c r="E9" s="7">
        <v>42348</v>
      </c>
      <c r="F9" s="7">
        <v>44569</v>
      </c>
      <c r="G9" s="13"/>
      <c r="H9" s="8">
        <f>EDATE(F9-1,1)</f>
        <v>44599</v>
      </c>
      <c r="I9" s="11">
        <f ca="1">IF(ISBLANK(H9),"",H9-DATE(YEAR(NOW()),MONTH(NOW()),DAY(NOW())))</f>
        <v>16</v>
      </c>
      <c r="J9" s="9" t="str">
        <f ca="1">IF(I9="","",IF(I9&lt;0,"OVERDUE","NOT DUE"))</f>
        <v>NOT DUE</v>
      </c>
      <c r="K9" s="29"/>
      <c r="L9" s="60"/>
    </row>
    <row r="10" spans="1:12" ht="24" x14ac:dyDescent="0.15">
      <c r="A10" s="9" t="s">
        <v>3016</v>
      </c>
      <c r="B10" s="38" t="s">
        <v>1453</v>
      </c>
      <c r="C10" s="31" t="s">
        <v>3017</v>
      </c>
      <c r="D10" s="64" t="s">
        <v>1467</v>
      </c>
      <c r="E10" s="7">
        <v>41565</v>
      </c>
      <c r="F10" s="7">
        <v>44569</v>
      </c>
      <c r="G10" s="13"/>
      <c r="H10" s="8">
        <f>EDATE(F10-1,1)</f>
        <v>44599</v>
      </c>
      <c r="I10" s="11">
        <f ca="1">IF(ISBLANK(H10),"",H10-DATE(YEAR(NOW()),MONTH(NOW()),DAY(NOW())))</f>
        <v>16</v>
      </c>
      <c r="J10" s="9" t="str">
        <f ca="1">IF(I10="","",IF(I10&lt;0,"OVERDUE","NOT DUE"))</f>
        <v>NOT DUE</v>
      </c>
      <c r="K10" s="29"/>
      <c r="L10" s="60"/>
    </row>
    <row r="11" spans="1:12" ht="24" x14ac:dyDescent="0.15">
      <c r="A11" s="9" t="s">
        <v>3018</v>
      </c>
      <c r="B11" s="38" t="s">
        <v>1453</v>
      </c>
      <c r="C11" s="31" t="s">
        <v>3019</v>
      </c>
      <c r="D11" s="64" t="s">
        <v>1467</v>
      </c>
      <c r="E11" s="7">
        <v>41565</v>
      </c>
      <c r="F11" s="7">
        <v>44569</v>
      </c>
      <c r="G11" s="13"/>
      <c r="H11" s="8">
        <f>EDATE(F11-1,1)</f>
        <v>44599</v>
      </c>
      <c r="I11" s="11">
        <f ca="1">IF(ISBLANK(H11),"",H11-DATE(YEAR(NOW()),MONTH(NOW()),DAY(NOW())))</f>
        <v>16</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Arn C. Montiague</v>
      </c>
      <c r="E16" s="69"/>
      <c r="F16" s="69"/>
      <c r="G16" s="69" t="str">
        <f>'Main Menu'!C123</f>
        <v>Capt. Wendell B. Judaya</v>
      </c>
      <c r="H16" s="69"/>
      <c r="I16" s="120"/>
      <c r="J16" s="156"/>
      <c r="K16" s="156"/>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2094</v>
      </c>
      <c r="D3" s="150" t="s">
        <v>9</v>
      </c>
      <c r="E3" s="150"/>
      <c r="F3" s="3" t="s">
        <v>2095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44569</v>
      </c>
      <c r="G8" s="13"/>
      <c r="H8" s="8">
        <f t="shared" ref="H8:H14" si="0">EDATE(F8-1,1)</f>
        <v>44599</v>
      </c>
      <c r="I8" s="11">
        <f t="shared" ref="I8:I15" ca="1" si="1">IF(ISBLANK(H8),"",H8-DATE(YEAR(NOW()),MONTH(NOW()),DAY(NOW())))</f>
        <v>16</v>
      </c>
      <c r="J8" s="9" t="str">
        <f t="shared" ref="J8:J15" ca="1" si="2">IF(I8="","",IF(I8&lt;0,"OVERDUE","NOT DUE"))</f>
        <v>NOT DUE</v>
      </c>
      <c r="K8" s="31"/>
      <c r="L8" s="10"/>
    </row>
    <row r="9" spans="1:12" ht="36" x14ac:dyDescent="0.15">
      <c r="A9" s="9" t="s">
        <v>2099</v>
      </c>
      <c r="B9" s="31" t="s">
        <v>2100</v>
      </c>
      <c r="C9" s="31" t="s">
        <v>2098</v>
      </c>
      <c r="D9" s="20" t="s">
        <v>1467</v>
      </c>
      <c r="E9" s="7">
        <v>42348</v>
      </c>
      <c r="F9" s="7">
        <v>44569</v>
      </c>
      <c r="G9" s="13"/>
      <c r="H9" s="8">
        <f t="shared" si="0"/>
        <v>44599</v>
      </c>
      <c r="I9" s="11">
        <f t="shared" ca="1" si="1"/>
        <v>16</v>
      </c>
      <c r="J9" s="9" t="str">
        <f t="shared" ca="1" si="2"/>
        <v>NOT DUE</v>
      </c>
      <c r="K9" s="31"/>
      <c r="L9" s="10"/>
    </row>
    <row r="10" spans="1:12" ht="24" x14ac:dyDescent="0.15">
      <c r="A10" s="9" t="s">
        <v>2101</v>
      </c>
      <c r="B10" s="31" t="s">
        <v>2102</v>
      </c>
      <c r="C10" s="31" t="s">
        <v>2103</v>
      </c>
      <c r="D10" s="20" t="s">
        <v>1467</v>
      </c>
      <c r="E10" s="7">
        <v>42348</v>
      </c>
      <c r="F10" s="7">
        <v>44569</v>
      </c>
      <c r="G10" s="13"/>
      <c r="H10" s="8">
        <f t="shared" si="0"/>
        <v>44599</v>
      </c>
      <c r="I10" s="11">
        <f t="shared" ca="1" si="1"/>
        <v>16</v>
      </c>
      <c r="J10" s="9" t="str">
        <f t="shared" ca="1" si="2"/>
        <v>NOT DUE</v>
      </c>
      <c r="K10" s="31"/>
      <c r="L10" s="10"/>
    </row>
    <row r="11" spans="1:12" ht="24" x14ac:dyDescent="0.15">
      <c r="A11" s="9" t="s">
        <v>2104</v>
      </c>
      <c r="B11" s="31" t="s">
        <v>2105</v>
      </c>
      <c r="C11" s="31" t="s">
        <v>2106</v>
      </c>
      <c r="D11" s="20" t="s">
        <v>1467</v>
      </c>
      <c r="E11" s="7">
        <v>42348</v>
      </c>
      <c r="F11" s="7">
        <v>44569</v>
      </c>
      <c r="G11" s="13"/>
      <c r="H11" s="8">
        <f t="shared" si="0"/>
        <v>44599</v>
      </c>
      <c r="I11" s="11">
        <f t="shared" ca="1" si="1"/>
        <v>16</v>
      </c>
      <c r="J11" s="9" t="str">
        <f t="shared" ca="1" si="2"/>
        <v>NOT DUE</v>
      </c>
      <c r="K11" s="31"/>
      <c r="L11" s="10"/>
    </row>
    <row r="12" spans="1:12" x14ac:dyDescent="0.15">
      <c r="A12" s="9" t="s">
        <v>2107</v>
      </c>
      <c r="B12" s="31" t="s">
        <v>2108</v>
      </c>
      <c r="C12" s="31" t="s">
        <v>381</v>
      </c>
      <c r="D12" s="20" t="s">
        <v>1467</v>
      </c>
      <c r="E12" s="7">
        <v>42348</v>
      </c>
      <c r="F12" s="7">
        <v>44569</v>
      </c>
      <c r="G12" s="13"/>
      <c r="H12" s="8">
        <f t="shared" si="0"/>
        <v>44599</v>
      </c>
      <c r="I12" s="11">
        <f t="shared" ca="1" si="1"/>
        <v>16</v>
      </c>
      <c r="J12" s="9" t="str">
        <f t="shared" ca="1" si="2"/>
        <v>NOT DUE</v>
      </c>
      <c r="K12" s="31"/>
      <c r="L12" s="10"/>
    </row>
    <row r="13" spans="1:12" ht="24" x14ac:dyDescent="0.15">
      <c r="A13" s="9" t="s">
        <v>2109</v>
      </c>
      <c r="B13" s="31" t="s">
        <v>2110</v>
      </c>
      <c r="C13" s="31" t="s">
        <v>2106</v>
      </c>
      <c r="D13" s="20" t="s">
        <v>1467</v>
      </c>
      <c r="E13" s="7">
        <v>42348</v>
      </c>
      <c r="F13" s="7">
        <v>44569</v>
      </c>
      <c r="G13" s="13"/>
      <c r="H13" s="8">
        <f t="shared" si="0"/>
        <v>44599</v>
      </c>
      <c r="I13" s="11">
        <f t="shared" ca="1" si="1"/>
        <v>16</v>
      </c>
      <c r="J13" s="9" t="str">
        <f t="shared" ca="1" si="2"/>
        <v>NOT DUE</v>
      </c>
      <c r="K13" s="31"/>
      <c r="L13" s="60"/>
    </row>
    <row r="14" spans="1:12" ht="24" x14ac:dyDescent="0.15">
      <c r="A14" s="9" t="s">
        <v>2111</v>
      </c>
      <c r="B14" s="31" t="s">
        <v>2112</v>
      </c>
      <c r="C14" s="31" t="s">
        <v>2103</v>
      </c>
      <c r="D14" s="20" t="s">
        <v>1467</v>
      </c>
      <c r="E14" s="7">
        <v>42348</v>
      </c>
      <c r="F14" s="7">
        <v>44569</v>
      </c>
      <c r="G14" s="13"/>
      <c r="H14" s="8">
        <f t="shared" si="0"/>
        <v>44599</v>
      </c>
      <c r="I14" s="11">
        <f t="shared" ca="1" si="1"/>
        <v>16</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1269</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Arn C. Montiague</v>
      </c>
      <c r="E20" s="69"/>
      <c r="F20" s="69"/>
      <c r="G20" s="69" t="str">
        <f>'Main Menu'!C123</f>
        <v>Capt. Wendell B. Judaya</v>
      </c>
      <c r="H20" s="69"/>
      <c r="I20" s="120"/>
      <c r="J20" s="156"/>
      <c r="K20" s="156"/>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4" zoomScale="80" zoomScaleNormal="8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1455</v>
      </c>
      <c r="D3" s="150" t="s">
        <v>9</v>
      </c>
      <c r="E3" s="150"/>
      <c r="F3" s="3" t="s">
        <v>2115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44569</v>
      </c>
      <c r="G8" s="13"/>
      <c r="H8" s="8">
        <f t="shared" ref="H8:H23" si="0">EDATE(F8-1,1)</f>
        <v>44599</v>
      </c>
      <c r="I8" s="11">
        <f t="shared" ref="I8:I23" ca="1" si="1">IF(ISBLANK(H8),"",H8-DATE(YEAR(NOW()),MONTH(NOW()),DAY(NOW())))</f>
        <v>16</v>
      </c>
      <c r="J8" s="9" t="str">
        <f t="shared" ref="J8:J23" ca="1" si="2">IF(I8="","",IF(I8&lt;0,"OVERDUE","NOT DUE"))</f>
        <v>NOT DUE</v>
      </c>
      <c r="K8" s="31"/>
      <c r="L8" s="10"/>
    </row>
    <row r="9" spans="1:12" ht="24" x14ac:dyDescent="0.15">
      <c r="A9" s="9" t="s">
        <v>2119</v>
      </c>
      <c r="B9" s="31" t="s">
        <v>2120</v>
      </c>
      <c r="C9" s="31" t="s">
        <v>2121</v>
      </c>
      <c r="D9" s="20" t="s">
        <v>1467</v>
      </c>
      <c r="E9" s="7">
        <v>42348</v>
      </c>
      <c r="F9" s="7">
        <v>44569</v>
      </c>
      <c r="G9" s="13"/>
      <c r="H9" s="8">
        <f t="shared" si="0"/>
        <v>44599</v>
      </c>
      <c r="I9" s="11">
        <f t="shared" ca="1" si="1"/>
        <v>16</v>
      </c>
      <c r="J9" s="9" t="str">
        <f t="shared" ca="1" si="2"/>
        <v>NOT DUE</v>
      </c>
      <c r="K9" s="31"/>
      <c r="L9" s="10"/>
    </row>
    <row r="10" spans="1:12" ht="24" x14ac:dyDescent="0.15">
      <c r="A10" s="9" t="s">
        <v>2122</v>
      </c>
      <c r="B10" s="31" t="s">
        <v>2123</v>
      </c>
      <c r="C10" s="31" t="s">
        <v>2118</v>
      </c>
      <c r="D10" s="20" t="s">
        <v>1467</v>
      </c>
      <c r="E10" s="7">
        <v>42348</v>
      </c>
      <c r="F10" s="7">
        <v>44569</v>
      </c>
      <c r="G10" s="13"/>
      <c r="H10" s="8">
        <f t="shared" si="0"/>
        <v>44599</v>
      </c>
      <c r="I10" s="11">
        <f t="shared" ca="1" si="1"/>
        <v>16</v>
      </c>
      <c r="J10" s="9" t="str">
        <f t="shared" ca="1" si="2"/>
        <v>NOT DUE</v>
      </c>
      <c r="K10" s="31"/>
      <c r="L10" s="35"/>
    </row>
    <row r="11" spans="1:12" ht="24" x14ac:dyDescent="0.15">
      <c r="A11" s="9" t="s">
        <v>2124</v>
      </c>
      <c r="B11" s="31" t="s">
        <v>2125</v>
      </c>
      <c r="C11" s="31" t="s">
        <v>2118</v>
      </c>
      <c r="D11" s="20" t="s">
        <v>1467</v>
      </c>
      <c r="E11" s="7">
        <v>42348</v>
      </c>
      <c r="F11" s="7">
        <v>44569</v>
      </c>
      <c r="G11" s="13"/>
      <c r="H11" s="8">
        <f t="shared" si="0"/>
        <v>44599</v>
      </c>
      <c r="I11" s="11">
        <f t="shared" ca="1" si="1"/>
        <v>16</v>
      </c>
      <c r="J11" s="9" t="str">
        <f t="shared" ca="1" si="2"/>
        <v>NOT DUE</v>
      </c>
      <c r="K11" s="31"/>
      <c r="L11" s="10"/>
    </row>
    <row r="12" spans="1:12" ht="24" x14ac:dyDescent="0.15">
      <c r="A12" s="9" t="s">
        <v>2126</v>
      </c>
      <c r="B12" s="31" t="s">
        <v>2127</v>
      </c>
      <c r="C12" s="31" t="s">
        <v>2118</v>
      </c>
      <c r="D12" s="20" t="s">
        <v>1467</v>
      </c>
      <c r="E12" s="7">
        <v>42348</v>
      </c>
      <c r="F12" s="7">
        <v>44569</v>
      </c>
      <c r="G12" s="13"/>
      <c r="H12" s="8">
        <f t="shared" si="0"/>
        <v>44599</v>
      </c>
      <c r="I12" s="11">
        <f t="shared" ca="1" si="1"/>
        <v>16</v>
      </c>
      <c r="J12" s="9" t="str">
        <f t="shared" ca="1" si="2"/>
        <v>NOT DUE</v>
      </c>
      <c r="K12" s="31"/>
      <c r="L12" s="10"/>
    </row>
    <row r="13" spans="1:12" ht="24" x14ac:dyDescent="0.15">
      <c r="A13" s="9" t="s">
        <v>2128</v>
      </c>
      <c r="B13" s="31" t="s">
        <v>2129</v>
      </c>
      <c r="C13" s="31" t="s">
        <v>2118</v>
      </c>
      <c r="D13" s="20" t="s">
        <v>1467</v>
      </c>
      <c r="E13" s="7">
        <v>42348</v>
      </c>
      <c r="F13" s="7">
        <v>44569</v>
      </c>
      <c r="G13" s="13"/>
      <c r="H13" s="8">
        <f t="shared" si="0"/>
        <v>44599</v>
      </c>
      <c r="I13" s="11">
        <f t="shared" ca="1" si="1"/>
        <v>16</v>
      </c>
      <c r="J13" s="9" t="str">
        <f t="shared" ca="1" si="2"/>
        <v>NOT DUE</v>
      </c>
      <c r="K13" s="31"/>
      <c r="L13" s="10"/>
    </row>
    <row r="14" spans="1:12" x14ac:dyDescent="0.15">
      <c r="A14" s="9" t="s">
        <v>2130</v>
      </c>
      <c r="B14" s="31" t="s">
        <v>2131</v>
      </c>
      <c r="C14" s="31" t="s">
        <v>2132</v>
      </c>
      <c r="D14" s="20" t="s">
        <v>1467</v>
      </c>
      <c r="E14" s="7">
        <v>42348</v>
      </c>
      <c r="F14" s="7">
        <v>44569</v>
      </c>
      <c r="G14" s="13"/>
      <c r="H14" s="8">
        <f t="shared" si="0"/>
        <v>44599</v>
      </c>
      <c r="I14" s="11">
        <f t="shared" ca="1" si="1"/>
        <v>16</v>
      </c>
      <c r="J14" s="9" t="str">
        <f t="shared" ca="1" si="2"/>
        <v>NOT DUE</v>
      </c>
      <c r="K14" s="31"/>
      <c r="L14" s="10"/>
    </row>
    <row r="15" spans="1:12" ht="24" x14ac:dyDescent="0.15">
      <c r="A15" s="9" t="s">
        <v>2133</v>
      </c>
      <c r="B15" s="31" t="s">
        <v>2134</v>
      </c>
      <c r="C15" s="31" t="s">
        <v>2118</v>
      </c>
      <c r="D15" s="20" t="s">
        <v>1467</v>
      </c>
      <c r="E15" s="7">
        <v>42348</v>
      </c>
      <c r="F15" s="7">
        <v>44569</v>
      </c>
      <c r="G15" s="13"/>
      <c r="H15" s="8">
        <f t="shared" si="0"/>
        <v>44599</v>
      </c>
      <c r="I15" s="11">
        <f t="shared" ca="1" si="1"/>
        <v>16</v>
      </c>
      <c r="J15" s="9" t="str">
        <f t="shared" ca="1" si="2"/>
        <v>NOT DUE</v>
      </c>
      <c r="K15" s="31"/>
      <c r="L15" s="10"/>
    </row>
    <row r="16" spans="1:12" ht="24" x14ac:dyDescent="0.15">
      <c r="A16" s="9" t="s">
        <v>2135</v>
      </c>
      <c r="B16" s="31" t="s">
        <v>2136</v>
      </c>
      <c r="C16" s="31" t="s">
        <v>2137</v>
      </c>
      <c r="D16" s="20" t="s">
        <v>1467</v>
      </c>
      <c r="E16" s="7">
        <v>42348</v>
      </c>
      <c r="F16" s="7">
        <v>44569</v>
      </c>
      <c r="G16" s="13"/>
      <c r="H16" s="8">
        <f t="shared" si="0"/>
        <v>44599</v>
      </c>
      <c r="I16" s="11">
        <f t="shared" ca="1" si="1"/>
        <v>16</v>
      </c>
      <c r="J16" s="9" t="str">
        <f t="shared" ca="1" si="2"/>
        <v>NOT DUE</v>
      </c>
      <c r="K16" s="31"/>
      <c r="L16" s="10" t="s">
        <v>2138</v>
      </c>
    </row>
    <row r="17" spans="1:12" ht="24" x14ac:dyDescent="0.15">
      <c r="A17" s="9" t="s">
        <v>2139</v>
      </c>
      <c r="B17" s="31" t="s">
        <v>2140</v>
      </c>
      <c r="C17" s="31" t="s">
        <v>2118</v>
      </c>
      <c r="D17" s="20" t="s">
        <v>1467</v>
      </c>
      <c r="E17" s="7">
        <v>42348</v>
      </c>
      <c r="F17" s="7">
        <v>44569</v>
      </c>
      <c r="G17" s="13"/>
      <c r="H17" s="8">
        <f t="shared" si="0"/>
        <v>44599</v>
      </c>
      <c r="I17" s="11">
        <f t="shared" ca="1" si="1"/>
        <v>16</v>
      </c>
      <c r="J17" s="9" t="str">
        <f t="shared" ca="1" si="2"/>
        <v>NOT DUE</v>
      </c>
      <c r="K17" s="31"/>
      <c r="L17" s="10"/>
    </row>
    <row r="18" spans="1:12" ht="24" x14ac:dyDescent="0.15">
      <c r="A18" s="9" t="s">
        <v>2141</v>
      </c>
      <c r="B18" s="31" t="s">
        <v>2142</v>
      </c>
      <c r="C18" s="31" t="s">
        <v>2143</v>
      </c>
      <c r="D18" s="20" t="s">
        <v>1467</v>
      </c>
      <c r="E18" s="7">
        <v>42348</v>
      </c>
      <c r="F18" s="7">
        <v>44569</v>
      </c>
      <c r="G18" s="13"/>
      <c r="H18" s="8">
        <f t="shared" si="0"/>
        <v>44599</v>
      </c>
      <c r="I18" s="11">
        <f t="shared" ca="1" si="1"/>
        <v>16</v>
      </c>
      <c r="J18" s="9" t="str">
        <f t="shared" ca="1" si="2"/>
        <v>NOT DUE</v>
      </c>
      <c r="K18" s="31"/>
      <c r="L18" s="10"/>
    </row>
    <row r="19" spans="1:12" ht="24" x14ac:dyDescent="0.15">
      <c r="A19" s="9" t="s">
        <v>2144</v>
      </c>
      <c r="B19" s="31" t="s">
        <v>2145</v>
      </c>
      <c r="C19" s="31" t="s">
        <v>2118</v>
      </c>
      <c r="D19" s="20" t="s">
        <v>1467</v>
      </c>
      <c r="E19" s="7">
        <v>42348</v>
      </c>
      <c r="F19" s="7">
        <v>44569</v>
      </c>
      <c r="G19" s="13"/>
      <c r="H19" s="8">
        <f t="shared" si="0"/>
        <v>44599</v>
      </c>
      <c r="I19" s="11">
        <f t="shared" ca="1" si="1"/>
        <v>16</v>
      </c>
      <c r="J19" s="9" t="str">
        <f t="shared" ca="1" si="2"/>
        <v>NOT DUE</v>
      </c>
      <c r="K19" s="31"/>
      <c r="L19" s="10"/>
    </row>
    <row r="20" spans="1:12" ht="24" x14ac:dyDescent="0.15">
      <c r="A20" s="9" t="s">
        <v>2146</v>
      </c>
      <c r="B20" s="31" t="s">
        <v>2147</v>
      </c>
      <c r="C20" s="31" t="s">
        <v>2118</v>
      </c>
      <c r="D20" s="20" t="s">
        <v>1467</v>
      </c>
      <c r="E20" s="7">
        <v>42348</v>
      </c>
      <c r="F20" s="7">
        <v>44569</v>
      </c>
      <c r="G20" s="13"/>
      <c r="H20" s="8">
        <f t="shared" si="0"/>
        <v>44599</v>
      </c>
      <c r="I20" s="11">
        <f t="shared" ca="1" si="1"/>
        <v>16</v>
      </c>
      <c r="J20" s="9" t="str">
        <f t="shared" ca="1" si="2"/>
        <v>NOT DUE</v>
      </c>
      <c r="K20" s="31"/>
      <c r="L20" s="10"/>
    </row>
    <row r="21" spans="1:12" ht="24" x14ac:dyDescent="0.15">
      <c r="A21" s="9" t="s">
        <v>2148</v>
      </c>
      <c r="B21" s="31" t="s">
        <v>2149</v>
      </c>
      <c r="C21" s="31" t="s">
        <v>2118</v>
      </c>
      <c r="D21" s="20" t="s">
        <v>1467</v>
      </c>
      <c r="E21" s="7">
        <v>42348</v>
      </c>
      <c r="F21" s="7">
        <v>44569</v>
      </c>
      <c r="G21" s="13"/>
      <c r="H21" s="8">
        <f t="shared" si="0"/>
        <v>44599</v>
      </c>
      <c r="I21" s="11">
        <f t="shared" ca="1" si="1"/>
        <v>16</v>
      </c>
      <c r="J21" s="9" t="str">
        <f t="shared" ca="1" si="2"/>
        <v>NOT DUE</v>
      </c>
      <c r="K21" s="31"/>
      <c r="L21" s="10"/>
    </row>
    <row r="22" spans="1:12" ht="24" x14ac:dyDescent="0.15">
      <c r="A22" s="9" t="s">
        <v>2150</v>
      </c>
      <c r="B22" s="31" t="s">
        <v>2151</v>
      </c>
      <c r="C22" s="31" t="s">
        <v>2118</v>
      </c>
      <c r="D22" s="20" t="s">
        <v>1467</v>
      </c>
      <c r="E22" s="7">
        <v>42348</v>
      </c>
      <c r="F22" s="7">
        <v>44569</v>
      </c>
      <c r="G22" s="13"/>
      <c r="H22" s="8">
        <f t="shared" si="0"/>
        <v>44599</v>
      </c>
      <c r="I22" s="11">
        <f t="shared" ca="1" si="1"/>
        <v>16</v>
      </c>
      <c r="J22" s="9" t="str">
        <f t="shared" ca="1" si="2"/>
        <v>NOT DUE</v>
      </c>
      <c r="K22" s="31"/>
      <c r="L22" s="35"/>
    </row>
    <row r="23" spans="1:12" ht="36" x14ac:dyDescent="0.15">
      <c r="A23" s="9" t="s">
        <v>2152</v>
      </c>
      <c r="B23" s="31" t="s">
        <v>2153</v>
      </c>
      <c r="C23" s="31" t="s">
        <v>2154</v>
      </c>
      <c r="D23" s="20" t="s">
        <v>1467</v>
      </c>
      <c r="E23" s="7">
        <v>42348</v>
      </c>
      <c r="F23" s="7">
        <v>44569</v>
      </c>
      <c r="G23" s="13"/>
      <c r="H23" s="8">
        <f t="shared" si="0"/>
        <v>44599</v>
      </c>
      <c r="I23" s="11">
        <f t="shared" ca="1" si="1"/>
        <v>16</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Arn C. Montiague</v>
      </c>
      <c r="E28" s="69"/>
      <c r="F28" s="69"/>
      <c r="G28" s="69" t="str">
        <f>'Main Menu'!C123</f>
        <v>Capt. Wendell B. Judaya</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2155</v>
      </c>
      <c r="D3" s="150" t="s">
        <v>9</v>
      </c>
      <c r="E3" s="150"/>
      <c r="F3" s="3" t="s">
        <v>2156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47</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47</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47</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47</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47</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Arn C. Montiague</v>
      </c>
      <c r="E17" s="69"/>
      <c r="F17" s="69"/>
      <c r="G17" s="69" t="str">
        <f>'Main Menu'!C123</f>
        <v>Capt. Wendell B. Judaya</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2169</v>
      </c>
      <c r="D3" s="150" t="s">
        <v>9</v>
      </c>
      <c r="E3" s="150"/>
      <c r="F3" s="3" t="s">
        <v>2170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50</v>
      </c>
      <c r="J8" s="9" t="str">
        <f t="shared" ref="J8:J9" ca="1" si="1">IF(I8="","",IF(I8&lt;0,"OVERDUE","NOT DUE"))</f>
        <v>NOT DUE</v>
      </c>
      <c r="K8" s="31"/>
      <c r="L8" s="74" t="s">
        <v>3181</v>
      </c>
    </row>
    <row r="9" spans="1:12" ht="22.5" x14ac:dyDescent="0.15">
      <c r="A9" s="9" t="s">
        <v>2174</v>
      </c>
      <c r="B9" s="31" t="s">
        <v>2175</v>
      </c>
      <c r="C9" s="31" t="s">
        <v>2176</v>
      </c>
      <c r="D9" s="20" t="s">
        <v>1984</v>
      </c>
      <c r="E9" s="7">
        <v>42348</v>
      </c>
      <c r="F9" s="7">
        <v>44453</v>
      </c>
      <c r="G9" s="13"/>
      <c r="H9" s="8">
        <f>DATE(YEAR(F9),MONTH(F9)+6,DAY(F9)-1)</f>
        <v>44633</v>
      </c>
      <c r="I9" s="11">
        <f t="shared" ca="1" si="0"/>
        <v>50</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Arn C. Montiague</v>
      </c>
      <c r="E14" s="69"/>
      <c r="F14" s="69"/>
      <c r="G14" s="69" t="str">
        <f>'Main Menu'!C123</f>
        <v>Capt. Wendell B. Judaya</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243</v>
      </c>
      <c r="D3" s="150" t="s">
        <v>9</v>
      </c>
      <c r="E3" s="150"/>
      <c r="F3" s="3" t="s">
        <v>244</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185</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315</v>
      </c>
      <c r="J9" s="9" t="str">
        <f t="shared" ca="1" si="1"/>
        <v>NOT DUE</v>
      </c>
      <c r="K9" s="14"/>
      <c r="L9" s="10"/>
    </row>
    <row r="10" spans="1:12" ht="24" x14ac:dyDescent="0.15">
      <c r="A10" s="9" t="s">
        <v>247</v>
      </c>
      <c r="B10" s="31" t="s">
        <v>34</v>
      </c>
      <c r="C10" s="31" t="s">
        <v>35</v>
      </c>
      <c r="D10" s="20" t="s">
        <v>2</v>
      </c>
      <c r="E10" s="7">
        <v>42348</v>
      </c>
      <c r="F10" s="7">
        <v>44569</v>
      </c>
      <c r="G10" s="34"/>
      <c r="H10" s="8">
        <f>EDATE(F10-1,1)</f>
        <v>44599</v>
      </c>
      <c r="I10" s="11">
        <f t="shared" ca="1" si="0"/>
        <v>16</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315</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315</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315</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315</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315</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315</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315</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315</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315</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315</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315</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315</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315</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315</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315</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315</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315</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315</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315</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315</v>
      </c>
      <c r="J30" s="9" t="str">
        <f t="shared" ca="1" si="1"/>
        <v>NOT DUE</v>
      </c>
      <c r="K30" s="14"/>
      <c r="L30" s="10"/>
    </row>
    <row r="31" spans="1:12" ht="24" x14ac:dyDescent="0.15">
      <c r="A31" s="9" t="s">
        <v>268</v>
      </c>
      <c r="B31" s="31" t="s">
        <v>65</v>
      </c>
      <c r="C31" s="31" t="s">
        <v>3040</v>
      </c>
      <c r="D31" s="20" t="s">
        <v>1</v>
      </c>
      <c r="E31" s="7">
        <v>42348</v>
      </c>
      <c r="F31" s="7">
        <v>44569</v>
      </c>
      <c r="G31" s="34"/>
      <c r="H31" s="8">
        <f>DATE(YEAR(F31),MONTH(F31)+6,DAY(F31)-1)</f>
        <v>44749</v>
      </c>
      <c r="I31" s="11">
        <f t="shared" ca="1" si="0"/>
        <v>166</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315</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315</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315</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315</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315</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315</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315</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315</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315</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315</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315</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315</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315</v>
      </c>
      <c r="J44" s="9" t="str">
        <f t="shared" ca="1" si="1"/>
        <v>NOT DUE</v>
      </c>
      <c r="K44" s="14"/>
      <c r="L44" s="10"/>
    </row>
    <row r="47" spans="1:12" x14ac:dyDescent="0.15">
      <c r="K47" s="125"/>
    </row>
    <row r="48" spans="1:12" x14ac:dyDescent="0.15">
      <c r="B48" s="71" t="s">
        <v>1418</v>
      </c>
      <c r="C48" s="67"/>
      <c r="D48" s="27" t="s">
        <v>1419</v>
      </c>
      <c r="F48" s="71" t="s">
        <v>1420</v>
      </c>
      <c r="G48" s="148"/>
      <c r="H48" s="148"/>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2177</v>
      </c>
      <c r="D3" s="150" t="s">
        <v>9</v>
      </c>
      <c r="E3" s="150"/>
      <c r="F3" s="3" t="s">
        <v>2178</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3179</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3178</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Arn C. Montiague</v>
      </c>
      <c r="E15" s="69"/>
      <c r="F15" s="69"/>
      <c r="G15" s="69" t="str">
        <f>'Main Menu'!C123</f>
        <v>Capt. Wendell B. Judaya</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topLeftCell="B1"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x14ac:dyDescent="0.15">
      <c r="A3" s="149" t="s">
        <v>8</v>
      </c>
      <c r="B3" s="149"/>
      <c r="C3" s="17" t="s">
        <v>3075</v>
      </c>
      <c r="D3" s="150" t="s">
        <v>9</v>
      </c>
      <c r="E3" s="150"/>
      <c r="F3" s="3" t="s">
        <v>2183</v>
      </c>
    </row>
    <row r="4" spans="1:12" x14ac:dyDescent="0.15">
      <c r="A4" s="149" t="s">
        <v>22</v>
      </c>
      <c r="B4" s="149"/>
      <c r="C4" s="17" t="s">
        <v>2184</v>
      </c>
      <c r="D4" s="150" t="s">
        <v>10</v>
      </c>
      <c r="E4" s="150"/>
      <c r="F4" s="13"/>
    </row>
    <row r="5" spans="1:12" x14ac:dyDescent="0.15">
      <c r="A5" s="149" t="s">
        <v>23</v>
      </c>
      <c r="B5" s="149"/>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44555</v>
      </c>
      <c r="G8" s="13"/>
      <c r="H8" s="8">
        <f>EDATE(F8-1,1)</f>
        <v>44585</v>
      </c>
      <c r="I8" s="11">
        <f t="shared" ref="I8:I16" ca="1" si="0">IF(ISBLANK(H8),"",H8-DATE(YEAR(NOW()),MONTH(NOW()),DAY(NOW())))</f>
        <v>2</v>
      </c>
      <c r="J8" s="9" t="str">
        <f t="shared" ref="J8:J16" ca="1" si="1">IF(I8="","",IF(I8&lt;0,"OVERDUE","NOT DUE"))</f>
        <v>NOT DUE</v>
      </c>
      <c r="K8" s="31"/>
      <c r="L8" s="10"/>
    </row>
    <row r="9" spans="1:12" x14ac:dyDescent="0.15">
      <c r="A9" s="9" t="s">
        <v>2189</v>
      </c>
      <c r="B9" s="31" t="s">
        <v>2190</v>
      </c>
      <c r="C9" s="31" t="s">
        <v>2191</v>
      </c>
      <c r="D9" s="20" t="s">
        <v>2014</v>
      </c>
      <c r="E9" s="7">
        <v>42348</v>
      </c>
      <c r="F9" s="7">
        <v>44555</v>
      </c>
      <c r="G9" s="13"/>
      <c r="H9" s="8">
        <f>EDATE(F9-1,1)</f>
        <v>44585</v>
      </c>
      <c r="I9" s="11">
        <f t="shared" ca="1" si="0"/>
        <v>2</v>
      </c>
      <c r="J9" s="9" t="str">
        <f t="shared" ca="1" si="1"/>
        <v>NOT DUE</v>
      </c>
      <c r="K9" s="31"/>
      <c r="L9" s="10"/>
    </row>
    <row r="10" spans="1:12" ht="24" x14ac:dyDescent="0.15">
      <c r="A10" s="9" t="s">
        <v>2192</v>
      </c>
      <c r="B10" s="31" t="s">
        <v>2193</v>
      </c>
      <c r="C10" s="31" t="s">
        <v>2194</v>
      </c>
      <c r="D10" s="20" t="s">
        <v>2014</v>
      </c>
      <c r="E10" s="7">
        <v>42348</v>
      </c>
      <c r="F10" s="7">
        <v>44555</v>
      </c>
      <c r="G10" s="13"/>
      <c r="H10" s="8">
        <f>EDATE(F10-1,1)</f>
        <v>44585</v>
      </c>
      <c r="I10" s="11">
        <f t="shared" ca="1" si="0"/>
        <v>2</v>
      </c>
      <c r="J10" s="9" t="str">
        <f t="shared" ca="1" si="1"/>
        <v>NOT DUE</v>
      </c>
      <c r="K10" s="31"/>
      <c r="L10" s="10"/>
    </row>
    <row r="11" spans="1:12" ht="36" x14ac:dyDescent="0.15">
      <c r="A11" s="9" t="s">
        <v>2195</v>
      </c>
      <c r="B11" s="31" t="s">
        <v>2196</v>
      </c>
      <c r="C11" s="31" t="s">
        <v>2197</v>
      </c>
      <c r="D11" s="20" t="s">
        <v>3071</v>
      </c>
      <c r="E11" s="7">
        <v>42348</v>
      </c>
      <c r="F11" s="7">
        <v>44583</v>
      </c>
      <c r="G11" s="13"/>
      <c r="H11" s="8">
        <f>DATE(YEAR(F11),MONTH(F11),DAY(F11)+7)</f>
        <v>44590</v>
      </c>
      <c r="I11" s="11">
        <f t="shared" ca="1" si="0"/>
        <v>7</v>
      </c>
      <c r="J11" s="9" t="str">
        <f t="shared" ca="1" si="1"/>
        <v>NOT DUE</v>
      </c>
      <c r="K11" s="31"/>
      <c r="L11" s="10"/>
    </row>
    <row r="12" spans="1:12" ht="24" x14ac:dyDescent="0.15">
      <c r="A12" s="9" t="s">
        <v>2198</v>
      </c>
      <c r="B12" s="31" t="s">
        <v>2199</v>
      </c>
      <c r="C12" s="31" t="s">
        <v>2200</v>
      </c>
      <c r="D12" s="20" t="s">
        <v>2014</v>
      </c>
      <c r="E12" s="7">
        <v>42348</v>
      </c>
      <c r="F12" s="7">
        <v>44555</v>
      </c>
      <c r="G12" s="13"/>
      <c r="H12" s="8">
        <f>EDATE(F12-1,1)</f>
        <v>44585</v>
      </c>
      <c r="I12" s="11">
        <f t="shared" ca="1" si="0"/>
        <v>2</v>
      </c>
      <c r="J12" s="9" t="str">
        <f t="shared" ca="1" si="1"/>
        <v>NOT DUE</v>
      </c>
      <c r="K12" s="31"/>
      <c r="L12" s="10"/>
    </row>
    <row r="13" spans="1:12" ht="24" x14ac:dyDescent="0.15">
      <c r="A13" s="9" t="s">
        <v>2201</v>
      </c>
      <c r="B13" s="31" t="s">
        <v>2202</v>
      </c>
      <c r="C13" s="31" t="s">
        <v>2200</v>
      </c>
      <c r="D13" s="20" t="s">
        <v>2014</v>
      </c>
      <c r="E13" s="7">
        <v>42348</v>
      </c>
      <c r="F13" s="7">
        <v>44555</v>
      </c>
      <c r="G13" s="13"/>
      <c r="H13" s="8">
        <f>EDATE(F13-1,1)</f>
        <v>44585</v>
      </c>
      <c r="I13" s="11">
        <f t="shared" ca="1" si="0"/>
        <v>2</v>
      </c>
      <c r="J13" s="9" t="str">
        <f t="shared" ca="1" si="1"/>
        <v>NOT DUE</v>
      </c>
      <c r="K13" s="31"/>
      <c r="L13" s="10"/>
    </row>
    <row r="14" spans="1:12" x14ac:dyDescent="0.15">
      <c r="A14" s="9" t="s">
        <v>2203</v>
      </c>
      <c r="B14" s="31" t="s">
        <v>2204</v>
      </c>
      <c r="C14" s="31" t="s">
        <v>2205</v>
      </c>
      <c r="D14" s="20" t="s">
        <v>2014</v>
      </c>
      <c r="E14" s="7">
        <v>42348</v>
      </c>
      <c r="F14" s="7">
        <v>44555</v>
      </c>
      <c r="G14" s="13"/>
      <c r="H14" s="8">
        <f>EDATE(F14-1,1)</f>
        <v>44585</v>
      </c>
      <c r="I14" s="11">
        <f t="shared" ca="1" si="0"/>
        <v>2</v>
      </c>
      <c r="J14" s="9" t="str">
        <f t="shared" ca="1" si="1"/>
        <v>NOT DUE</v>
      </c>
      <c r="K14" s="31"/>
      <c r="L14" s="10"/>
    </row>
    <row r="15" spans="1:12" ht="24" x14ac:dyDescent="0.15">
      <c r="A15" s="9" t="s">
        <v>2206</v>
      </c>
      <c r="B15" s="31" t="s">
        <v>2207</v>
      </c>
      <c r="C15" s="31" t="s">
        <v>2208</v>
      </c>
      <c r="D15" s="20" t="s">
        <v>581</v>
      </c>
      <c r="E15" s="7">
        <v>42348</v>
      </c>
      <c r="F15" s="7">
        <v>44576</v>
      </c>
      <c r="G15" s="13"/>
      <c r="H15" s="8">
        <f>DATE(YEAR(F15),MONTH(F15),DAY(F15)+7)</f>
        <v>44583</v>
      </c>
      <c r="I15" s="11">
        <f t="shared" ca="1" si="0"/>
        <v>0</v>
      </c>
      <c r="J15" s="9" t="str">
        <f t="shared" ca="1" si="1"/>
        <v>NOT DUE</v>
      </c>
      <c r="K15" s="31"/>
      <c r="L15" s="145" t="s">
        <v>3183</v>
      </c>
    </row>
    <row r="16" spans="1:12" x14ac:dyDescent="0.15">
      <c r="A16" s="9" t="s">
        <v>2209</v>
      </c>
      <c r="B16" s="31" t="s">
        <v>2172</v>
      </c>
      <c r="C16" s="31" t="s">
        <v>1615</v>
      </c>
      <c r="D16" s="20" t="s">
        <v>89</v>
      </c>
      <c r="E16" s="7">
        <v>42348</v>
      </c>
      <c r="F16" s="7">
        <v>44248</v>
      </c>
      <c r="G16" s="13"/>
      <c r="H16" s="8">
        <f>DATE(YEAR(F16)+1,MONTH(F16),DAY(F16)-1)</f>
        <v>44612</v>
      </c>
      <c r="I16" s="11">
        <f t="shared" ca="1" si="0"/>
        <v>29</v>
      </c>
      <c r="J16" s="9" t="str">
        <f t="shared" ca="1" si="1"/>
        <v>NOT DUE</v>
      </c>
      <c r="K16" s="31"/>
      <c r="L16" s="35"/>
    </row>
    <row r="20" spans="2:8" x14ac:dyDescent="0.15">
      <c r="B20" s="71" t="s">
        <v>1418</v>
      </c>
      <c r="C20" s="67"/>
      <c r="D20" s="27" t="s">
        <v>1419</v>
      </c>
      <c r="F20" s="71" t="s">
        <v>1420</v>
      </c>
      <c r="G20" s="70"/>
      <c r="H20" s="70"/>
    </row>
    <row r="21" spans="2:8" x14ac:dyDescent="0.15">
      <c r="C21" s="19" t="str">
        <f>'Main Menu'!C124</f>
        <v>C/O Arn C. Montiague</v>
      </c>
      <c r="G21" t="str">
        <f>'Main Menu'!C123</f>
        <v>Capt. Wendell B. Judaya</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activeCell="F22" sqref="F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1411</v>
      </c>
      <c r="D1" s="150" t="s">
        <v>5</v>
      </c>
      <c r="E1" s="150"/>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49" t="s">
        <v>8</v>
      </c>
      <c r="B3" s="149"/>
      <c r="C3" s="17" t="s">
        <v>1460</v>
      </c>
      <c r="D3" s="150" t="s">
        <v>9</v>
      </c>
      <c r="E3" s="150"/>
      <c r="F3" s="3" t="s">
        <v>2210</v>
      </c>
    </row>
    <row r="4" spans="1:12" ht="18" customHeight="1" x14ac:dyDescent="0.15">
      <c r="A4" s="149" t="s">
        <v>22</v>
      </c>
      <c r="B4" s="149"/>
      <c r="C4" s="17" t="s">
        <v>2211</v>
      </c>
      <c r="D4" s="150" t="s">
        <v>10</v>
      </c>
      <c r="E4" s="150"/>
      <c r="F4" s="13"/>
    </row>
    <row r="5" spans="1:12" ht="18" customHeight="1" x14ac:dyDescent="0.15">
      <c r="A5" s="149" t="s">
        <v>23</v>
      </c>
      <c r="B5" s="149"/>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44555</v>
      </c>
      <c r="G8" s="13"/>
      <c r="H8" s="8">
        <f t="shared" ref="H8:H22" si="0">EDATE(F8-1,1)</f>
        <v>44585</v>
      </c>
      <c r="I8" s="11">
        <f t="shared" ref="I8:I23" ca="1" si="1">IF(ISBLANK(H8),"",H8-DATE(YEAR(NOW()),MONTH(NOW()),DAY(NOW())))</f>
        <v>2</v>
      </c>
      <c r="J8" s="9" t="str">
        <f t="shared" ref="J8:J23" ca="1" si="2">IF(I8="","",IF(I8&lt;0,"OVERDUE","NOT DUE"))</f>
        <v>NOT DUE</v>
      </c>
      <c r="K8" s="31"/>
      <c r="L8" s="61"/>
    </row>
    <row r="9" spans="1:12" x14ac:dyDescent="0.15">
      <c r="A9" s="9" t="s">
        <v>2216</v>
      </c>
      <c r="B9" s="31" t="s">
        <v>2217</v>
      </c>
      <c r="C9" s="31" t="s">
        <v>2218</v>
      </c>
      <c r="D9" s="20" t="s">
        <v>2014</v>
      </c>
      <c r="E9" s="7">
        <v>42348</v>
      </c>
      <c r="F9" s="7">
        <v>44555</v>
      </c>
      <c r="G9" s="13"/>
      <c r="H9" s="8">
        <f t="shared" si="0"/>
        <v>44585</v>
      </c>
      <c r="I9" s="11">
        <f t="shared" ca="1" si="1"/>
        <v>2</v>
      </c>
      <c r="J9" s="9" t="str">
        <f t="shared" ca="1" si="2"/>
        <v>NOT DUE</v>
      </c>
      <c r="K9" s="31"/>
      <c r="L9" s="61" t="s">
        <v>3132</v>
      </c>
    </row>
    <row r="10" spans="1:12" x14ac:dyDescent="0.15">
      <c r="A10" s="9" t="s">
        <v>2219</v>
      </c>
      <c r="B10" s="31" t="s">
        <v>2220</v>
      </c>
      <c r="C10" s="31" t="s">
        <v>2218</v>
      </c>
      <c r="D10" s="20" t="s">
        <v>2014</v>
      </c>
      <c r="E10" s="7">
        <v>42348</v>
      </c>
      <c r="F10" s="7">
        <v>44555</v>
      </c>
      <c r="G10" s="13"/>
      <c r="H10" s="8">
        <f t="shared" si="0"/>
        <v>44585</v>
      </c>
      <c r="I10" s="11">
        <f t="shared" ca="1" si="1"/>
        <v>2</v>
      </c>
      <c r="J10" s="9" t="str">
        <f t="shared" ca="1" si="2"/>
        <v>NOT DUE</v>
      </c>
      <c r="K10" s="31"/>
      <c r="L10" s="61" t="s">
        <v>3133</v>
      </c>
    </row>
    <row r="11" spans="1:12" x14ac:dyDescent="0.15">
      <c r="A11" s="9" t="s">
        <v>2221</v>
      </c>
      <c r="B11" s="31" t="s">
        <v>2190</v>
      </c>
      <c r="C11" s="31" t="s">
        <v>2019</v>
      </c>
      <c r="D11" s="20" t="s">
        <v>2014</v>
      </c>
      <c r="E11" s="7">
        <v>42348</v>
      </c>
      <c r="F11" s="7">
        <v>44555</v>
      </c>
      <c r="G11" s="13"/>
      <c r="H11" s="8">
        <f t="shared" si="0"/>
        <v>44585</v>
      </c>
      <c r="I11" s="11">
        <f t="shared" ca="1" si="1"/>
        <v>2</v>
      </c>
      <c r="J11" s="9" t="str">
        <f t="shared" ca="1" si="2"/>
        <v>NOT DUE</v>
      </c>
      <c r="K11" s="31"/>
      <c r="L11" s="61"/>
    </row>
    <row r="12" spans="1:12" ht="56.25" x14ac:dyDescent="0.15">
      <c r="A12" s="9" t="s">
        <v>2222</v>
      </c>
      <c r="B12" s="31" t="s">
        <v>1661</v>
      </c>
      <c r="C12" s="31" t="s">
        <v>2218</v>
      </c>
      <c r="D12" s="20" t="s">
        <v>2014</v>
      </c>
      <c r="E12" s="7">
        <v>42348</v>
      </c>
      <c r="F12" s="7">
        <v>44555</v>
      </c>
      <c r="G12" s="13"/>
      <c r="H12" s="8">
        <f t="shared" si="0"/>
        <v>44585</v>
      </c>
      <c r="I12" s="11">
        <f t="shared" ca="1" si="1"/>
        <v>2</v>
      </c>
      <c r="J12" s="9" t="str">
        <f t="shared" ca="1" si="2"/>
        <v>NOT DUE</v>
      </c>
      <c r="K12" s="31"/>
      <c r="L12" s="143" t="s">
        <v>3184</v>
      </c>
    </row>
    <row r="13" spans="1:12" x14ac:dyDescent="0.15">
      <c r="A13" s="9" t="s">
        <v>2223</v>
      </c>
      <c r="B13" s="31" t="s">
        <v>2224</v>
      </c>
      <c r="C13" s="31" t="s">
        <v>2019</v>
      </c>
      <c r="D13" s="20" t="s">
        <v>2014</v>
      </c>
      <c r="E13" s="7">
        <v>42348</v>
      </c>
      <c r="F13" s="7">
        <v>44555</v>
      </c>
      <c r="G13" s="13"/>
      <c r="H13" s="8">
        <f t="shared" si="0"/>
        <v>44585</v>
      </c>
      <c r="I13" s="11">
        <f t="shared" ca="1" si="1"/>
        <v>2</v>
      </c>
      <c r="J13" s="9" t="str">
        <f t="shared" ca="1" si="2"/>
        <v>NOT DUE</v>
      </c>
      <c r="K13" s="31"/>
      <c r="L13" s="61"/>
    </row>
    <row r="14" spans="1:12" ht="24" x14ac:dyDescent="0.15">
      <c r="A14" s="9" t="s">
        <v>2225</v>
      </c>
      <c r="B14" s="31" t="s">
        <v>2193</v>
      </c>
      <c r="C14" s="31" t="s">
        <v>2226</v>
      </c>
      <c r="D14" s="20" t="s">
        <v>2014</v>
      </c>
      <c r="E14" s="7">
        <v>42348</v>
      </c>
      <c r="F14" s="7">
        <v>44555</v>
      </c>
      <c r="G14" s="13"/>
      <c r="H14" s="8">
        <f t="shared" si="0"/>
        <v>44585</v>
      </c>
      <c r="I14" s="11">
        <f t="shared" ca="1" si="1"/>
        <v>2</v>
      </c>
      <c r="J14" s="9" t="str">
        <f t="shared" ca="1" si="2"/>
        <v>NOT DUE</v>
      </c>
      <c r="K14" s="31"/>
      <c r="L14" s="61"/>
    </row>
    <row r="15" spans="1:12" ht="36" x14ac:dyDescent="0.15">
      <c r="A15" s="9" t="s">
        <v>2227</v>
      </c>
      <c r="B15" s="31" t="s">
        <v>2228</v>
      </c>
      <c r="C15" s="31" t="s">
        <v>2229</v>
      </c>
      <c r="D15" s="20" t="s">
        <v>2014</v>
      </c>
      <c r="E15" s="7">
        <v>42348</v>
      </c>
      <c r="F15" s="7">
        <v>44555</v>
      </c>
      <c r="G15" s="13"/>
      <c r="H15" s="8">
        <f t="shared" si="0"/>
        <v>44585</v>
      </c>
      <c r="I15" s="11">
        <f t="shared" ca="1" si="1"/>
        <v>2</v>
      </c>
      <c r="J15" s="9" t="str">
        <f t="shared" ca="1" si="2"/>
        <v>NOT DUE</v>
      </c>
      <c r="K15" s="31"/>
      <c r="L15" s="61"/>
    </row>
    <row r="16" spans="1:12" ht="24" x14ac:dyDescent="0.15">
      <c r="A16" s="9" t="s">
        <v>2230</v>
      </c>
      <c r="B16" s="31" t="s">
        <v>2231</v>
      </c>
      <c r="C16" s="31" t="s">
        <v>2232</v>
      </c>
      <c r="D16" s="20" t="s">
        <v>2014</v>
      </c>
      <c r="E16" s="7">
        <v>42348</v>
      </c>
      <c r="F16" s="7">
        <v>44555</v>
      </c>
      <c r="G16" s="13"/>
      <c r="H16" s="8">
        <f t="shared" si="0"/>
        <v>44585</v>
      </c>
      <c r="I16" s="11">
        <f t="shared" ca="1" si="1"/>
        <v>2</v>
      </c>
      <c r="J16" s="9" t="str">
        <f t="shared" ca="1" si="2"/>
        <v>NOT DUE</v>
      </c>
      <c r="K16" s="31"/>
      <c r="L16" s="61"/>
    </row>
    <row r="17" spans="1:12" ht="24" x14ac:dyDescent="0.15">
      <c r="A17" s="9" t="s">
        <v>2233</v>
      </c>
      <c r="B17" s="31" t="s">
        <v>2234</v>
      </c>
      <c r="C17" s="31" t="s">
        <v>2232</v>
      </c>
      <c r="D17" s="20" t="s">
        <v>2014</v>
      </c>
      <c r="E17" s="7">
        <v>42348</v>
      </c>
      <c r="F17" s="7">
        <v>44555</v>
      </c>
      <c r="G17" s="13"/>
      <c r="H17" s="8">
        <f t="shared" si="0"/>
        <v>44585</v>
      </c>
      <c r="I17" s="11">
        <f t="shared" ca="1" si="1"/>
        <v>2</v>
      </c>
      <c r="J17" s="9" t="str">
        <f t="shared" ca="1" si="2"/>
        <v>NOT DUE</v>
      </c>
      <c r="K17" s="31"/>
      <c r="L17" s="61"/>
    </row>
    <row r="18" spans="1:12" ht="24" x14ac:dyDescent="0.15">
      <c r="A18" s="9" t="s">
        <v>2235</v>
      </c>
      <c r="B18" s="31" t="s">
        <v>2236</v>
      </c>
      <c r="C18" s="31" t="s">
        <v>2237</v>
      </c>
      <c r="D18" s="20" t="s">
        <v>2014</v>
      </c>
      <c r="E18" s="7">
        <v>42348</v>
      </c>
      <c r="F18" s="7">
        <v>44555</v>
      </c>
      <c r="G18" s="13"/>
      <c r="H18" s="8">
        <f t="shared" si="0"/>
        <v>44585</v>
      </c>
      <c r="I18" s="11">
        <f t="shared" ca="1" si="1"/>
        <v>2</v>
      </c>
      <c r="J18" s="9" t="str">
        <f t="shared" ca="1" si="2"/>
        <v>NOT DUE</v>
      </c>
      <c r="K18" s="31"/>
      <c r="L18" s="139" t="s">
        <v>3185</v>
      </c>
    </row>
    <row r="19" spans="1:12" x14ac:dyDescent="0.15">
      <c r="A19" s="9" t="s">
        <v>2238</v>
      </c>
      <c r="B19" s="31" t="s">
        <v>2239</v>
      </c>
      <c r="C19" s="31" t="s">
        <v>2019</v>
      </c>
      <c r="D19" s="20" t="s">
        <v>2014</v>
      </c>
      <c r="E19" s="7">
        <v>42348</v>
      </c>
      <c r="F19" s="7">
        <v>44555</v>
      </c>
      <c r="G19" s="13"/>
      <c r="H19" s="8">
        <f t="shared" si="0"/>
        <v>44585</v>
      </c>
      <c r="I19" s="11">
        <f t="shared" ca="1" si="1"/>
        <v>2</v>
      </c>
      <c r="J19" s="9" t="str">
        <f t="shared" ca="1" si="2"/>
        <v>NOT DUE</v>
      </c>
      <c r="K19" s="31"/>
      <c r="L19" s="61"/>
    </row>
    <row r="20" spans="1:12" ht="24" x14ac:dyDescent="0.15">
      <c r="A20" s="9" t="s">
        <v>2240</v>
      </c>
      <c r="B20" s="31" t="s">
        <v>2241</v>
      </c>
      <c r="C20" s="31" t="s">
        <v>2242</v>
      </c>
      <c r="D20" s="20" t="s">
        <v>2014</v>
      </c>
      <c r="E20" s="7">
        <v>42348</v>
      </c>
      <c r="F20" s="7">
        <v>44555</v>
      </c>
      <c r="G20" s="13"/>
      <c r="H20" s="8">
        <f t="shared" si="0"/>
        <v>44585</v>
      </c>
      <c r="I20" s="11">
        <f t="shared" ca="1" si="1"/>
        <v>2</v>
      </c>
      <c r="J20" s="9" t="str">
        <f t="shared" ca="1" si="2"/>
        <v>NOT DUE</v>
      </c>
      <c r="K20" s="31"/>
      <c r="L20" s="133" t="s">
        <v>3095</v>
      </c>
    </row>
    <row r="21" spans="1:12" ht="24" x14ac:dyDescent="0.15">
      <c r="A21" s="9" t="s">
        <v>2243</v>
      </c>
      <c r="B21" s="31" t="s">
        <v>2244</v>
      </c>
      <c r="C21" s="31" t="s">
        <v>2245</v>
      </c>
      <c r="D21" s="20" t="s">
        <v>2014</v>
      </c>
      <c r="E21" s="7">
        <v>42348</v>
      </c>
      <c r="F21" s="7">
        <v>44555</v>
      </c>
      <c r="G21" s="13"/>
      <c r="H21" s="8">
        <f t="shared" si="0"/>
        <v>44585</v>
      </c>
      <c r="I21" s="11">
        <f t="shared" ca="1" si="1"/>
        <v>2</v>
      </c>
      <c r="J21" s="9" t="str">
        <f t="shared" ca="1" si="2"/>
        <v>NOT DUE</v>
      </c>
      <c r="K21" s="31"/>
      <c r="L21" s="61"/>
    </row>
    <row r="22" spans="1:12" ht="24" x14ac:dyDescent="0.15">
      <c r="A22" s="9" t="s">
        <v>2246</v>
      </c>
      <c r="B22" s="31" t="s">
        <v>2112</v>
      </c>
      <c r="C22" s="31" t="s">
        <v>2103</v>
      </c>
      <c r="D22" s="20" t="s">
        <v>2014</v>
      </c>
      <c r="E22" s="7">
        <v>42348</v>
      </c>
      <c r="F22" s="7">
        <v>44555</v>
      </c>
      <c r="G22" s="13"/>
      <c r="H22" s="8">
        <f t="shared" si="0"/>
        <v>44585</v>
      </c>
      <c r="I22" s="11">
        <f t="shared" ca="1" si="1"/>
        <v>2</v>
      </c>
      <c r="J22" s="9" t="str">
        <f t="shared" ca="1" si="2"/>
        <v>NOT DUE</v>
      </c>
      <c r="K22" s="31"/>
      <c r="L22" s="61"/>
    </row>
    <row r="23" spans="1:12" x14ac:dyDescent="0.15">
      <c r="A23" s="9" t="s">
        <v>2247</v>
      </c>
      <c r="B23" s="31" t="s">
        <v>2172</v>
      </c>
      <c r="C23" s="31" t="s">
        <v>1615</v>
      </c>
      <c r="D23" s="20" t="s">
        <v>89</v>
      </c>
      <c r="E23" s="7">
        <v>42348</v>
      </c>
      <c r="F23" s="7">
        <v>44248</v>
      </c>
      <c r="G23" s="13"/>
      <c r="H23" s="8">
        <f>DATE(YEAR(F23)+1,MONTH(F23),DAY(F23)-1)</f>
        <v>44612</v>
      </c>
      <c r="I23" s="11">
        <f t="shared" ca="1" si="1"/>
        <v>29</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Wendell B. Judaya</v>
      </c>
      <c r="I28" s="69"/>
    </row>
    <row r="29" spans="1:12" x14ac:dyDescent="0.15">
      <c r="C29"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1461</v>
      </c>
      <c r="D3" s="150" t="s">
        <v>9</v>
      </c>
      <c r="E3" s="150"/>
      <c r="F3" s="3" t="s">
        <v>2248</v>
      </c>
    </row>
    <row r="4" spans="1:12" ht="18" customHeight="1" x14ac:dyDescent="0.15">
      <c r="A4" s="149" t="s">
        <v>22</v>
      </c>
      <c r="B4" s="149"/>
      <c r="C4" s="17"/>
      <c r="D4" s="150" t="s">
        <v>10</v>
      </c>
      <c r="E4" s="150"/>
      <c r="F4" s="13"/>
    </row>
    <row r="5" spans="1:12" ht="18" customHeight="1" x14ac:dyDescent="0.15">
      <c r="A5" s="149" t="s">
        <v>23</v>
      </c>
      <c r="B5" s="149"/>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44581</v>
      </c>
      <c r="G8" s="13"/>
      <c r="H8" s="132">
        <f>EDATE(F8-1,1)</f>
        <v>44611</v>
      </c>
      <c r="I8" s="11">
        <f t="shared" ref="I8:I9" ca="1" si="0">IF(ISBLANK(H8),"",H8-DATE(YEAR(NOW()),MONTH(NOW()),DAY(NOW())))</f>
        <v>28</v>
      </c>
      <c r="J8" s="9" t="str">
        <f t="shared" ref="J8:J9" ca="1" si="1">IF(I8="","",IF(I8&lt;0,"OVERDUE","NOT DUE"))</f>
        <v>NOT DUE</v>
      </c>
      <c r="K8" s="31"/>
      <c r="L8" s="61"/>
    </row>
    <row r="9" spans="1:12" x14ac:dyDescent="0.15">
      <c r="A9" s="9" t="s">
        <v>2250</v>
      </c>
      <c r="B9" s="31" t="s">
        <v>2251</v>
      </c>
      <c r="C9" s="31" t="s">
        <v>3092</v>
      </c>
      <c r="D9" s="20" t="s">
        <v>2014</v>
      </c>
      <c r="E9" s="7">
        <v>42348</v>
      </c>
      <c r="F9" s="7">
        <v>44581</v>
      </c>
      <c r="G9" s="13"/>
      <c r="H9" s="132">
        <f>EDATE(F9-1,1)</f>
        <v>44611</v>
      </c>
      <c r="I9" s="11">
        <f t="shared" ca="1" si="0"/>
        <v>28</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John Kyle S. igloria</v>
      </c>
      <c r="D14" s="94" t="str">
        <f>'Main Menu'!C124</f>
        <v>C/O Arn C. Montiague</v>
      </c>
      <c r="E14" s="69"/>
      <c r="F14" s="69"/>
      <c r="G14" s="94" t="str">
        <f>'Main Menu'!C123</f>
        <v>Capt. Wendell B. Judaya</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F21" sqref="F21"/>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2252</v>
      </c>
      <c r="D3" s="150" t="s">
        <v>9</v>
      </c>
      <c r="E3" s="150"/>
      <c r="F3" s="3" t="s">
        <v>2253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2463</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2208</v>
      </c>
      <c r="J9" s="9" t="str">
        <f t="shared" ca="1" si="1"/>
        <v>NOT DUE</v>
      </c>
      <c r="K9" s="31"/>
      <c r="L9" s="61"/>
    </row>
    <row r="10" spans="1:12" ht="24" x14ac:dyDescent="0.15">
      <c r="A10" s="9" t="s">
        <v>2261</v>
      </c>
      <c r="B10" s="31" t="s">
        <v>2262</v>
      </c>
      <c r="C10" s="31" t="s">
        <v>2257</v>
      </c>
      <c r="D10" s="20" t="s">
        <v>3192</v>
      </c>
      <c r="E10" s="7">
        <v>42348</v>
      </c>
      <c r="F10" s="7">
        <v>43717</v>
      </c>
      <c r="G10" s="13"/>
      <c r="H10" s="8">
        <f>DATE(YEAR(F10)+4,MONTH(F10),DAY(F10)-1)</f>
        <v>45177</v>
      </c>
      <c r="I10" s="11">
        <f t="shared" ca="1" si="0"/>
        <v>594</v>
      </c>
      <c r="J10" s="9" t="str">
        <f t="shared" ca="1" si="1"/>
        <v>NOT DUE</v>
      </c>
      <c r="K10" s="31"/>
      <c r="L10" s="61" t="s">
        <v>3145</v>
      </c>
    </row>
    <row r="11" spans="1:12" ht="24" x14ac:dyDescent="0.15">
      <c r="A11" s="9" t="s">
        <v>2261</v>
      </c>
      <c r="B11" s="31" t="s">
        <v>2264</v>
      </c>
      <c r="C11" s="31" t="s">
        <v>2257</v>
      </c>
      <c r="D11" s="20" t="s">
        <v>2263</v>
      </c>
      <c r="E11" s="7">
        <v>42348</v>
      </c>
      <c r="F11" s="7">
        <v>44554</v>
      </c>
      <c r="G11" s="13"/>
      <c r="H11" s="8">
        <f>DATE(YEAR(F11)+5,MONTH(F11),DAY(F11)-1)</f>
        <v>46379</v>
      </c>
      <c r="I11" s="11">
        <f t="shared" ca="1" si="0"/>
        <v>1796</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1478</v>
      </c>
      <c r="J12" s="9" t="str">
        <f t="shared" ca="1" si="1"/>
        <v>NOT DUE</v>
      </c>
      <c r="K12" s="31"/>
      <c r="L12" s="138" t="s">
        <v>3142</v>
      </c>
    </row>
    <row r="13" spans="1:12" ht="24.75" customHeight="1" x14ac:dyDescent="0.15">
      <c r="A13" s="9" t="s">
        <v>2267</v>
      </c>
      <c r="B13" s="31" t="s">
        <v>1586</v>
      </c>
      <c r="C13" s="31" t="s">
        <v>2257</v>
      </c>
      <c r="D13" s="20" t="s">
        <v>3192</v>
      </c>
      <c r="E13" s="7">
        <v>42348</v>
      </c>
      <c r="F13" s="7">
        <v>43717</v>
      </c>
      <c r="G13" s="13"/>
      <c r="H13" s="8">
        <f>DATE(YEAR(F13)+4,MONTH(F13),DAY(F13)-1)</f>
        <v>45177</v>
      </c>
      <c r="I13" s="11">
        <f t="shared" ca="1" si="0"/>
        <v>594</v>
      </c>
      <c r="J13" s="9" t="str">
        <f t="shared" ca="1" si="1"/>
        <v>NOT DUE</v>
      </c>
      <c r="K13" s="31"/>
      <c r="L13" s="61" t="s">
        <v>3160</v>
      </c>
    </row>
    <row r="14" spans="1:12" ht="45" x14ac:dyDescent="0.15">
      <c r="A14" s="9" t="s">
        <v>2268</v>
      </c>
      <c r="B14" s="31" t="s">
        <v>2269</v>
      </c>
      <c r="C14" s="45" t="s">
        <v>2257</v>
      </c>
      <c r="D14" s="20" t="s">
        <v>2270</v>
      </c>
      <c r="E14" s="7">
        <v>42348</v>
      </c>
      <c r="F14" s="7">
        <v>44537</v>
      </c>
      <c r="G14" s="13"/>
      <c r="H14" s="8">
        <f>DATE(YEAR(F14)+6,MONTH(F14),DAY(F14)-1)</f>
        <v>46727</v>
      </c>
      <c r="I14" s="11">
        <f t="shared" ca="1" si="0"/>
        <v>2144</v>
      </c>
      <c r="J14" s="9" t="str">
        <f t="shared" ca="1" si="1"/>
        <v>NOT DUE</v>
      </c>
      <c r="K14" s="31"/>
      <c r="L14" s="61" t="s">
        <v>3199</v>
      </c>
    </row>
    <row r="15" spans="1:12" x14ac:dyDescent="0.15">
      <c r="A15" s="9" t="s">
        <v>2271</v>
      </c>
      <c r="B15" s="31" t="s">
        <v>2272</v>
      </c>
      <c r="C15" s="31" t="s">
        <v>2257</v>
      </c>
      <c r="D15" s="20" t="s">
        <v>2263</v>
      </c>
      <c r="E15" s="7">
        <v>42348</v>
      </c>
      <c r="F15" s="7">
        <v>44236</v>
      </c>
      <c r="G15" s="13"/>
      <c r="H15" s="8">
        <f>DATE(YEAR(F15)+5,MONTH(F15),DAY(F15)-1)</f>
        <v>46061</v>
      </c>
      <c r="I15" s="11">
        <f t="shared" ca="1" si="0"/>
        <v>1478</v>
      </c>
      <c r="J15" s="9" t="str">
        <f t="shared" ca="1" si="1"/>
        <v>NOT DUE</v>
      </c>
      <c r="K15" s="31"/>
      <c r="L15" s="61"/>
    </row>
    <row r="16" spans="1:12" x14ac:dyDescent="0.15">
      <c r="A16" s="9" t="s">
        <v>2273</v>
      </c>
      <c r="B16" s="31" t="s">
        <v>2274</v>
      </c>
      <c r="C16" s="31" t="s">
        <v>2257</v>
      </c>
      <c r="D16" s="20" t="s">
        <v>3180</v>
      </c>
      <c r="E16" s="7">
        <v>42348</v>
      </c>
      <c r="F16" s="7">
        <v>43717</v>
      </c>
      <c r="G16" s="13"/>
      <c r="H16" s="8">
        <f>DATE(YEAR(F16)+3,MONTH(F16),DAY(F16)-1)</f>
        <v>44812</v>
      </c>
      <c r="I16" s="11">
        <f t="shared" ca="1" si="0"/>
        <v>229</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2208</v>
      </c>
      <c r="J17" s="9" t="str">
        <f t="shared" ca="1" si="1"/>
        <v>NOT DUE</v>
      </c>
      <c r="K17" s="31"/>
      <c r="L17" s="61" t="s">
        <v>3191</v>
      </c>
    </row>
    <row r="18" spans="1:12" x14ac:dyDescent="0.15">
      <c r="A18" s="9" t="s">
        <v>2277</v>
      </c>
      <c r="B18" s="31" t="s">
        <v>2278</v>
      </c>
      <c r="C18" s="31" t="s">
        <v>2257</v>
      </c>
      <c r="D18" s="20" t="s">
        <v>2279</v>
      </c>
      <c r="E18" s="7">
        <v>42348</v>
      </c>
      <c r="F18" s="7">
        <v>44317</v>
      </c>
      <c r="G18" s="13"/>
      <c r="H18" s="8">
        <f>DATE(YEAR(F18)+3,MONTH(F18),DAY(F18)-1)</f>
        <v>45412</v>
      </c>
      <c r="I18" s="11">
        <f t="shared" ca="1" si="0"/>
        <v>829</v>
      </c>
      <c r="J18" s="9" t="str">
        <f t="shared" ca="1" si="1"/>
        <v>NOT DUE</v>
      </c>
      <c r="K18" s="31"/>
      <c r="L18" s="61"/>
    </row>
    <row r="19" spans="1:12" x14ac:dyDescent="0.15">
      <c r="A19" s="9" t="s">
        <v>2280</v>
      </c>
      <c r="B19" s="31" t="s">
        <v>2281</v>
      </c>
      <c r="C19" s="31" t="s">
        <v>2257</v>
      </c>
      <c r="D19" s="20" t="s">
        <v>3193</v>
      </c>
      <c r="E19" s="7">
        <v>42348</v>
      </c>
      <c r="F19" s="7">
        <v>44469</v>
      </c>
      <c r="G19" s="13"/>
      <c r="H19" s="8">
        <f>DATE(YEAR(F19)+3,MONTH(F19),DAY(F19)-1)</f>
        <v>45564</v>
      </c>
      <c r="I19" s="11">
        <f t="shared" ca="1" si="0"/>
        <v>981</v>
      </c>
      <c r="J19" s="9" t="str">
        <f t="shared" ca="1" si="1"/>
        <v>NOT DUE</v>
      </c>
      <c r="K19" s="31"/>
      <c r="L19" s="61"/>
    </row>
    <row r="20" spans="1:12" x14ac:dyDescent="0.15">
      <c r="A20" s="9" t="s">
        <v>2282</v>
      </c>
      <c r="B20" s="31" t="s">
        <v>2283</v>
      </c>
      <c r="C20" s="31" t="s">
        <v>2257</v>
      </c>
      <c r="D20" s="20" t="s">
        <v>3193</v>
      </c>
      <c r="E20" s="7">
        <v>42348</v>
      </c>
      <c r="F20" s="7">
        <v>43992</v>
      </c>
      <c r="G20" s="13"/>
      <c r="H20" s="8">
        <f>DATE(YEAR(F20)+3,MONTH(F20),DAY(F20)-1)</f>
        <v>45086</v>
      </c>
      <c r="I20" s="11">
        <f t="shared" ca="1" si="0"/>
        <v>503</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-1870</v>
      </c>
      <c r="J21" s="9" t="s">
        <v>3200</v>
      </c>
      <c r="K21" s="31"/>
      <c r="L21" s="61" t="s">
        <v>3146</v>
      </c>
    </row>
    <row r="22" spans="1:12" x14ac:dyDescent="0.15">
      <c r="A22" s="9" t="s">
        <v>2286</v>
      </c>
      <c r="B22" s="31" t="s">
        <v>2287</v>
      </c>
      <c r="C22" s="31" t="s">
        <v>2257</v>
      </c>
      <c r="D22" s="20" t="s">
        <v>2279</v>
      </c>
      <c r="E22" s="7">
        <v>42348</v>
      </c>
      <c r="F22" s="7">
        <v>44462</v>
      </c>
      <c r="G22" s="13"/>
      <c r="H22" s="8">
        <f>DATE(YEAR(F22)+3,MONTH(F22),DAY(F22)-1)</f>
        <v>45557</v>
      </c>
      <c r="I22" s="11">
        <f t="shared" ca="1" si="0"/>
        <v>974</v>
      </c>
      <c r="J22" s="9" t="str">
        <f t="shared" ca="1" si="1"/>
        <v>NOT DUE</v>
      </c>
      <c r="K22" s="31"/>
      <c r="L22" s="61"/>
    </row>
    <row r="23" spans="1:12" x14ac:dyDescent="0.15">
      <c r="A23" s="9" t="s">
        <v>2288</v>
      </c>
      <c r="B23" s="31" t="s">
        <v>2289</v>
      </c>
      <c r="C23" s="31" t="s">
        <v>2257</v>
      </c>
      <c r="D23" s="20" t="s">
        <v>3193</v>
      </c>
      <c r="E23" s="7">
        <v>42348</v>
      </c>
      <c r="F23" s="7">
        <v>44462</v>
      </c>
      <c r="G23" s="13"/>
      <c r="H23" s="8">
        <f>DATE(YEAR(F23)+3,MONTH(F23),DAY(F23)-1)</f>
        <v>45557</v>
      </c>
      <c r="I23" s="11">
        <f t="shared" ca="1" si="0"/>
        <v>974</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2463</v>
      </c>
      <c r="J24" s="9" t="str">
        <f t="shared" ca="1" si="1"/>
        <v>NOT DUE</v>
      </c>
      <c r="K24" s="31"/>
      <c r="L24" s="61" t="s">
        <v>3195</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John Kyle S. igloria</v>
      </c>
      <c r="D31" s="23"/>
      <c r="E31" s="19" t="str">
        <f>'Main Menu'!C124</f>
        <v>C/O Arn C. Montiague</v>
      </c>
      <c r="F31" s="69"/>
      <c r="G31" s="69"/>
      <c r="H31" s="157" t="str">
        <f>'Main Menu'!C123</f>
        <v>Capt. Wendell B. Judaya</v>
      </c>
      <c r="I31" s="157"/>
    </row>
    <row r="32" spans="1:12" x14ac:dyDescent="0.15">
      <c r="C32" s="19"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2697</v>
      </c>
      <c r="D3" s="150" t="s">
        <v>9</v>
      </c>
      <c r="E3" s="150"/>
      <c r="F3" s="3" t="s">
        <v>2696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44569</v>
      </c>
      <c r="G8" s="13"/>
      <c r="H8" s="8">
        <f>EDATE(F8-1,1)</f>
        <v>44599</v>
      </c>
      <c r="I8" s="11">
        <f ca="1">IF(ISBLANK(H8),"",H8-DATE(YEAR(NOW()),MONTH(NOW()),DAY(NOW())))</f>
        <v>16</v>
      </c>
      <c r="J8" s="9" t="str">
        <f ca="1">IF(I8="","",IF(I8&lt;0,"OVERDUE","NOT DUE"))</f>
        <v>NOT DUE</v>
      </c>
      <c r="K8" s="31"/>
      <c r="L8" s="61"/>
    </row>
    <row r="9" spans="1:12" x14ac:dyDescent="0.15">
      <c r="A9" s="9" t="s">
        <v>2693</v>
      </c>
      <c r="B9" s="31" t="s">
        <v>2692</v>
      </c>
      <c r="C9" s="31" t="s">
        <v>2691</v>
      </c>
      <c r="D9" s="20" t="s">
        <v>2014</v>
      </c>
      <c r="E9" s="97">
        <v>42348</v>
      </c>
      <c r="F9" s="7">
        <v>44569</v>
      </c>
      <c r="G9" s="13"/>
      <c r="H9" s="8">
        <f>EDATE(F9-1,1)</f>
        <v>44599</v>
      </c>
      <c r="I9" s="11">
        <f ca="1">IF(ISBLANK(H9),"",H9-DATE(YEAR(NOW()),MONTH(NOW()),DAY(NOW())))</f>
        <v>16</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K24" sqref="K2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2702</v>
      </c>
      <c r="D3" s="150" t="s">
        <v>9</v>
      </c>
      <c r="E3" s="150"/>
      <c r="F3" s="3" t="s">
        <v>2701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44583</v>
      </c>
      <c r="G8" s="13"/>
      <c r="H8" s="7">
        <f>EDATE(F8-1,1)</f>
        <v>44613</v>
      </c>
      <c r="I8" s="11">
        <f ca="1">IF(ISBLANK(H8),"",H8-DATE(YEAR(NOW()),MONTH(NOW()),DAY(NOW())))</f>
        <v>30</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John Kyle S. igloria</v>
      </c>
      <c r="D14" s="94" t="str">
        <f>'Main Menu'!C124</f>
        <v>C/O Arn C. Montiague</v>
      </c>
      <c r="E14" s="69"/>
      <c r="F14" s="69"/>
      <c r="G14" s="94" t="str">
        <f>'Main Menu'!C123</f>
        <v>Capt. Wendell B. Judaya</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2713</v>
      </c>
      <c r="D3" s="150" t="s">
        <v>9</v>
      </c>
      <c r="E3" s="150"/>
      <c r="F3" s="3" t="s">
        <v>2712</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32</v>
      </c>
      <c r="J8" s="9" t="str">
        <f ca="1">IF(I8="","",IF(I8&lt;0,"OVERDUE","NOT DUE"))</f>
        <v>NOT DUE</v>
      </c>
      <c r="K8" s="31"/>
      <c r="L8" s="61" t="s">
        <v>3169</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32</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32</v>
      </c>
      <c r="J10" s="9" t="str">
        <f ca="1">IF(I10="","",IF(I10&lt;0,"OVERDUE","NOT DUE"))</f>
        <v>NOT DUE</v>
      </c>
      <c r="K10" s="31"/>
      <c r="L10" s="61" t="s">
        <v>3170</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7"/>
      <c r="H21" s="157"/>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2720</v>
      </c>
      <c r="D3" s="150" t="s">
        <v>9</v>
      </c>
      <c r="E3" s="150"/>
      <c r="F3" s="3" t="s">
        <v>2719</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44555</v>
      </c>
      <c r="G8" s="13"/>
      <c r="H8" s="8">
        <f>EDATE(F8-1,1)</f>
        <v>44585</v>
      </c>
      <c r="I8" s="11">
        <f ca="1">IF(ISBLANK(H8),"",H8-DATE(YEAR(NOW()),MONTH(NOW()),DAY(NOW())))</f>
        <v>2</v>
      </c>
      <c r="J8" s="9" t="str">
        <f ca="1">IF(I8="","",IF(I8&lt;0,"OVERDUE","NOT DUE"))</f>
        <v>NOT DUE</v>
      </c>
      <c r="K8" s="31"/>
      <c r="L8" s="61" t="s">
        <v>3182</v>
      </c>
    </row>
    <row r="9" spans="1:12" x14ac:dyDescent="0.15">
      <c r="A9" s="9" t="s">
        <v>2716</v>
      </c>
      <c r="B9" s="31" t="s">
        <v>2715</v>
      </c>
      <c r="C9" s="31" t="s">
        <v>2714</v>
      </c>
      <c r="D9" s="20" t="s">
        <v>2014</v>
      </c>
      <c r="E9" s="7">
        <v>42348</v>
      </c>
      <c r="F9" s="7">
        <v>44576</v>
      </c>
      <c r="G9" s="13"/>
      <c r="H9" s="8">
        <f>EDATE(F9-1,1)</f>
        <v>44606</v>
      </c>
      <c r="I9" s="11">
        <f ca="1">IF(ISBLANK(H9),"",H9-DATE(YEAR(NOW()),MONTH(NOW()),DAY(NOW())))</f>
        <v>23</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2724</v>
      </c>
      <c r="D3" s="150" t="s">
        <v>9</v>
      </c>
      <c r="E3" s="150"/>
      <c r="F3" s="3" t="s">
        <v>2723</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35</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J2" sqref="J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281</v>
      </c>
      <c r="D3" s="150" t="s">
        <v>9</v>
      </c>
      <c r="E3" s="150"/>
      <c r="F3" s="3" t="s">
        <v>282</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185</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315</v>
      </c>
      <c r="J9" s="9" t="str">
        <f t="shared" ca="1" si="1"/>
        <v>NOT DUE</v>
      </c>
      <c r="K9" s="14"/>
      <c r="L9" s="10"/>
    </row>
    <row r="10" spans="1:12" ht="24" x14ac:dyDescent="0.15">
      <c r="A10" s="9" t="s">
        <v>285</v>
      </c>
      <c r="B10" s="31" t="s">
        <v>34</v>
      </c>
      <c r="C10" s="31" t="s">
        <v>35</v>
      </c>
      <c r="D10" s="20" t="s">
        <v>2</v>
      </c>
      <c r="E10" s="7">
        <v>42348</v>
      </c>
      <c r="F10" s="7">
        <v>44569</v>
      </c>
      <c r="G10" s="34"/>
      <c r="H10" s="8">
        <f>EDATE(F10-1,1)</f>
        <v>44599</v>
      </c>
      <c r="I10" s="11">
        <f t="shared" ca="1" si="0"/>
        <v>16</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315</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315</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315</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315</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315</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315</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315</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315</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315</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315</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315</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315</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315</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315</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315</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315</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315</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315</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315</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315</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166</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315</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315</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315</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315</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315</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315</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315</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315</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315</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315</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315</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315</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315</v>
      </c>
      <c r="J44" s="9" t="str">
        <f t="shared" ca="1" si="1"/>
        <v>NOT DUE</v>
      </c>
      <c r="K44" s="14"/>
      <c r="L44" s="10"/>
    </row>
    <row r="48" spans="1:12" x14ac:dyDescent="0.15">
      <c r="B48" s="71" t="s">
        <v>1418</v>
      </c>
      <c r="C48" s="67"/>
      <c r="D48" s="27" t="s">
        <v>1419</v>
      </c>
      <c r="F48" s="71" t="s">
        <v>1420</v>
      </c>
      <c r="G48" s="148"/>
      <c r="H48" s="148"/>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2730</v>
      </c>
      <c r="D3" s="150" t="s">
        <v>9</v>
      </c>
      <c r="E3" s="150"/>
      <c r="F3" s="3" t="s">
        <v>2729</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32</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32</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18" sqref="F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2741</v>
      </c>
      <c r="D3" s="150" t="s">
        <v>9</v>
      </c>
      <c r="E3" s="150"/>
      <c r="F3" s="3" t="s">
        <v>2740</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44583</v>
      </c>
      <c r="G8" s="13"/>
      <c r="H8" s="7">
        <f>EDATE(F8-1,1)</f>
        <v>44613</v>
      </c>
      <c r="I8" s="11">
        <f ca="1">IF(ISBLANK(H8),"",H8-DATE(YEAR(NOW()),MONTH(NOW()),DAY(NOW())))</f>
        <v>30</v>
      </c>
      <c r="J8" s="9" t="str">
        <f ca="1">IF(I8="","",IF(I8&lt;0,"OVERDUE","NOT DUE"))</f>
        <v>NOT DUE</v>
      </c>
      <c r="K8" s="31"/>
      <c r="L8" s="61" t="s">
        <v>2698</v>
      </c>
    </row>
    <row r="9" spans="1:12" ht="24" x14ac:dyDescent="0.15">
      <c r="A9" s="9" t="s">
        <v>2737</v>
      </c>
      <c r="B9" s="31" t="s">
        <v>2736</v>
      </c>
      <c r="C9" s="31" t="s">
        <v>2735</v>
      </c>
      <c r="D9" s="20" t="s">
        <v>2014</v>
      </c>
      <c r="E9" s="97">
        <v>42348</v>
      </c>
      <c r="F9" s="7">
        <v>44583</v>
      </c>
      <c r="G9" s="13"/>
      <c r="H9" s="7">
        <f t="shared" ref="H9:H10" si="0">EDATE(F9-1,1)</f>
        <v>44613</v>
      </c>
      <c r="I9" s="11">
        <f ca="1">IF(ISBLANK(H9),"",H9-DATE(YEAR(NOW()),MONTH(NOW()),DAY(NOW())))</f>
        <v>30</v>
      </c>
      <c r="J9" s="9" t="str">
        <f ca="1">IF(I9="","",IF(I9&lt;0,"OVERDUE","NOT DUE"))</f>
        <v>NOT DUE</v>
      </c>
      <c r="K9" s="31"/>
      <c r="L9" s="61" t="s">
        <v>2734</v>
      </c>
    </row>
    <row r="10" spans="1:12" x14ac:dyDescent="0.15">
      <c r="A10" s="9" t="s">
        <v>2733</v>
      </c>
      <c r="B10" s="31" t="s">
        <v>2715</v>
      </c>
      <c r="C10" s="31" t="s">
        <v>2732</v>
      </c>
      <c r="D10" s="20" t="s">
        <v>2014</v>
      </c>
      <c r="E10" s="97">
        <v>42348</v>
      </c>
      <c r="F10" s="7">
        <v>44583</v>
      </c>
      <c r="G10" s="13"/>
      <c r="H10" s="7">
        <f t="shared" si="0"/>
        <v>44613</v>
      </c>
      <c r="I10" s="11">
        <f ca="1">IF(ISBLANK(H10),"",H10-DATE(YEAR(NOW()),MONTH(NOW()),DAY(NOW())))</f>
        <v>30</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John Kyle S. igloria</v>
      </c>
      <c r="D15" s="94" t="str">
        <f>'Main Menu'!C124</f>
        <v>C/O Arn C. Montiague</v>
      </c>
      <c r="E15" s="69"/>
      <c r="F15" s="69"/>
      <c r="G15" s="94" t="str">
        <f>'Main Menu'!C123</f>
        <v>Capt. Wendell B. Judaya</v>
      </c>
      <c r="H15" s="69"/>
    </row>
    <row r="17" spans="2:8" x14ac:dyDescent="0.15">
      <c r="B17" s="98"/>
      <c r="D17" s="94"/>
      <c r="E17" s="96"/>
      <c r="H17" s="95"/>
    </row>
    <row r="18" spans="2:8" x14ac:dyDescent="0.15">
      <c r="B18" s="93"/>
      <c r="D18" s="94"/>
      <c r="E18" s="94"/>
      <c r="G18" s="157"/>
      <c r="H18" s="157"/>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7" sqref="E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2747</v>
      </c>
      <c r="D3" s="150" t="s">
        <v>9</v>
      </c>
      <c r="E3" s="150"/>
      <c r="F3" s="3" t="s">
        <v>2746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35</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35</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8" sqref="E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3151</v>
      </c>
      <c r="D3" s="150" t="s">
        <v>9</v>
      </c>
      <c r="E3" s="150"/>
      <c r="F3" s="3" t="s">
        <v>2756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44555</v>
      </c>
      <c r="G8" s="13"/>
      <c r="H8" s="8">
        <f>EDATE(F8-1,1)</f>
        <v>44585</v>
      </c>
      <c r="I8" s="11">
        <f ca="1">IF(ISBLANK(H8),"",H8-DATE(YEAR(NOW()),MONTH(NOW()),DAY(NOW())))</f>
        <v>2</v>
      </c>
      <c r="J8" s="9" t="str">
        <f ca="1">IF(I8="","",IF(I8&lt;0,"OVERDUE","NOT DUE"))</f>
        <v>NOT DUE</v>
      </c>
      <c r="K8" s="31"/>
      <c r="L8" s="61" t="s">
        <v>3156</v>
      </c>
    </row>
    <row r="9" spans="1:12" x14ac:dyDescent="0.15">
      <c r="A9" s="9" t="s">
        <v>2753</v>
      </c>
      <c r="B9" s="31" t="s">
        <v>2715</v>
      </c>
      <c r="C9" s="31" t="s">
        <v>2752</v>
      </c>
      <c r="D9" s="20" t="s">
        <v>2014</v>
      </c>
      <c r="E9" s="113">
        <v>42348</v>
      </c>
      <c r="F9" s="7">
        <v>44555</v>
      </c>
      <c r="G9" s="13"/>
      <c r="H9" s="8">
        <f>EDATE(F9-1,1)</f>
        <v>44585</v>
      </c>
      <c r="I9" s="11">
        <f ca="1">IF(ISBLANK(H9),"",H9-DATE(YEAR(NOW()),MONTH(NOW()),DAY(NOW())))</f>
        <v>2</v>
      </c>
      <c r="J9" s="9" t="str">
        <f ca="1">IF(I9="","",IF(I9&lt;0,"OVERDUE","NOT DUE"))</f>
        <v>NOT DUE</v>
      </c>
      <c r="K9" s="31"/>
      <c r="L9" s="61" t="s">
        <v>2751</v>
      </c>
    </row>
    <row r="10" spans="1:12" ht="24" x14ac:dyDescent="0.15">
      <c r="A10" s="9" t="s">
        <v>2750</v>
      </c>
      <c r="B10" s="31" t="s">
        <v>2749</v>
      </c>
      <c r="C10" s="31" t="s">
        <v>2748</v>
      </c>
      <c r="D10" s="20" t="s">
        <v>2014</v>
      </c>
      <c r="E10" s="113">
        <v>42348</v>
      </c>
      <c r="F10" s="7">
        <v>44555</v>
      </c>
      <c r="G10" s="13"/>
      <c r="H10" s="8">
        <f>EDATE(F10-1,1)</f>
        <v>44585</v>
      </c>
      <c r="I10" s="11">
        <f ca="1">IF(ISBLANK(H10),"",H10-DATE(YEAR(NOW()),MONTH(NOW()),DAY(NOW())))</f>
        <v>2</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Wendell B. Judaya</v>
      </c>
    </row>
    <row r="16" spans="1:12" x14ac:dyDescent="0.15">
      <c r="C16" s="27" t="str">
        <f>'Main Menu'!C124</f>
        <v>C/O Arn C. Montiague</v>
      </c>
    </row>
    <row r="17" spans="2:8" x14ac:dyDescent="0.15">
      <c r="B17" s="95"/>
      <c r="D17" s="94"/>
      <c r="E17" s="96"/>
      <c r="H17" s="95"/>
    </row>
    <row r="18" spans="2:8" x14ac:dyDescent="0.15">
      <c r="D18" s="94"/>
      <c r="E18" s="94"/>
      <c r="G18" s="157"/>
      <c r="H18" s="157"/>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6" sqref="F26"/>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2765</v>
      </c>
      <c r="D3" s="150" t="s">
        <v>9</v>
      </c>
      <c r="E3" s="150"/>
      <c r="F3" s="3" t="s">
        <v>2764</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44569</v>
      </c>
      <c r="G8" s="13"/>
      <c r="H8" s="8">
        <f>EDATE(F8-1,1)</f>
        <v>44599</v>
      </c>
      <c r="I8" s="11">
        <f ca="1">IF(ISBLANK(H8),"",H8-DATE(YEAR(NOW()),MONTH(NOW()),DAY(NOW())))</f>
        <v>16</v>
      </c>
      <c r="J8" s="9" t="str">
        <f ca="1">IF(I8="","",IF(I8&lt;0,"OVERDUE","NOT DUE"))</f>
        <v>NOT DUE</v>
      </c>
      <c r="K8" s="31"/>
      <c r="L8" s="61"/>
    </row>
    <row r="9" spans="1:12" x14ac:dyDescent="0.15">
      <c r="A9" s="9" t="s">
        <v>2761</v>
      </c>
      <c r="B9" s="31" t="s">
        <v>2715</v>
      </c>
      <c r="C9" s="31" t="s">
        <v>2760</v>
      </c>
      <c r="D9" s="20" t="s">
        <v>2014</v>
      </c>
      <c r="E9" s="97">
        <v>42348</v>
      </c>
      <c r="F9" s="7">
        <v>44569</v>
      </c>
      <c r="G9" s="13"/>
      <c r="H9" s="8">
        <f>EDATE(F9-1,1)</f>
        <v>44599</v>
      </c>
      <c r="I9" s="11">
        <f ca="1">IF(ISBLANK(H9),"",H9-DATE(YEAR(NOW()),MONTH(NOW()),DAY(NOW())))</f>
        <v>16</v>
      </c>
      <c r="J9" s="9" t="str">
        <f ca="1">IF(I9="","",IF(I9&lt;0,"OVERDUE","NOT DUE"))</f>
        <v>NOT DUE</v>
      </c>
      <c r="K9" s="31"/>
      <c r="L9" s="61"/>
    </row>
    <row r="10" spans="1:12" ht="24" x14ac:dyDescent="0.15">
      <c r="A10" s="9" t="s">
        <v>2759</v>
      </c>
      <c r="B10" s="31" t="s">
        <v>2758</v>
      </c>
      <c r="C10" s="31" t="s">
        <v>2757</v>
      </c>
      <c r="D10" s="20" t="s">
        <v>366</v>
      </c>
      <c r="E10" s="97">
        <v>42348</v>
      </c>
      <c r="F10" s="7">
        <v>44506</v>
      </c>
      <c r="G10" s="13"/>
      <c r="H10" s="8">
        <f>DATE(YEAR(F10),MONTH(F10)+3,DAY(F10)-1)</f>
        <v>44597</v>
      </c>
      <c r="I10" s="11">
        <f ca="1">IF(ISBLANK(H10),"",H10-DATE(YEAR(NOW()),MONTH(NOW()),DAY(NOW())))</f>
        <v>14</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2772</v>
      </c>
      <c r="D3" s="150" t="s">
        <v>9</v>
      </c>
      <c r="E3" s="150"/>
      <c r="F3" s="3" t="s">
        <v>2771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44569</v>
      </c>
      <c r="G8" s="13"/>
      <c r="H8" s="8">
        <f>EDATE(F8-1,1)</f>
        <v>44599</v>
      </c>
      <c r="I8" s="11">
        <f ca="1">IF(ISBLANK(H8),"",H8-DATE(YEAR(NOW()),MONTH(NOW()),DAY(NOW())))</f>
        <v>16</v>
      </c>
      <c r="J8" s="9" t="str">
        <f ca="1">IF(I8="","",IF(I8&lt;0,"OVERDUE","NOT DUE"))</f>
        <v>NOT DUE</v>
      </c>
      <c r="K8" s="31"/>
      <c r="L8" s="61" t="s">
        <v>3121</v>
      </c>
    </row>
    <row r="9" spans="1:12" x14ac:dyDescent="0.15">
      <c r="A9" s="9" t="s">
        <v>2768</v>
      </c>
      <c r="B9" s="31" t="s">
        <v>2715</v>
      </c>
      <c r="C9" s="31" t="s">
        <v>2767</v>
      </c>
      <c r="D9" s="20" t="s">
        <v>2014</v>
      </c>
      <c r="E9" s="97">
        <v>42348</v>
      </c>
      <c r="F9" s="7">
        <v>44569</v>
      </c>
      <c r="G9" s="13"/>
      <c r="H9" s="8">
        <f>EDATE(F9-1,1)</f>
        <v>44599</v>
      </c>
      <c r="I9" s="11">
        <f ca="1">IF(ISBLANK(H9),"",H9-DATE(YEAR(NOW()),MONTH(NOW()),DAY(NOW())))</f>
        <v>16</v>
      </c>
      <c r="J9" s="9" t="str">
        <f ca="1">IF(I9="","",IF(I9&lt;0,"OVERDUE","NOT DUE"))</f>
        <v>NOT DUE</v>
      </c>
      <c r="K9" s="31"/>
      <c r="L9" s="61"/>
    </row>
    <row r="10" spans="1:12" ht="24" x14ac:dyDescent="0.15">
      <c r="A10" s="9" t="s">
        <v>2766</v>
      </c>
      <c r="B10" s="31" t="s">
        <v>2758</v>
      </c>
      <c r="C10" s="31" t="s">
        <v>2757</v>
      </c>
      <c r="D10" s="20" t="s">
        <v>366</v>
      </c>
      <c r="E10" s="97">
        <v>42348</v>
      </c>
      <c r="F10" s="7">
        <v>44506</v>
      </c>
      <c r="G10" s="13"/>
      <c r="H10" s="8">
        <f>DATE(YEAR(F10),MONTH(F10)+3,DAY(F10)-1)</f>
        <v>44597</v>
      </c>
      <c r="I10" s="11">
        <f ca="1">IF(ISBLANK(H10),"",H10-DATE(YEAR(NOW()),MONTH(NOW()),DAY(NOW())))</f>
        <v>14</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6" spans="1:12" x14ac:dyDescent="0.15">
      <c r="C16"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4" sqref="F1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2785</v>
      </c>
      <c r="D3" s="150" t="s">
        <v>9</v>
      </c>
      <c r="E3" s="150"/>
      <c r="F3" s="3" t="s">
        <v>2784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44569</v>
      </c>
      <c r="G8" s="13"/>
      <c r="H8" s="8">
        <f t="shared" ref="H8:H15" si="0">EDATE(F8-1,1)</f>
        <v>44599</v>
      </c>
      <c r="I8" s="11">
        <f t="shared" ref="I8:I15" ca="1" si="1">IF(ISBLANK(H8),"",H8-DATE(YEAR(NOW()),MONTH(NOW()),DAY(NOW())))</f>
        <v>16</v>
      </c>
      <c r="J8" s="9" t="str">
        <f t="shared" ref="J8:J15" ca="1" si="2">IF(I8="","",IF(I8&lt;0,"OVERDUE","NOT DUE"))</f>
        <v>NOT DUE</v>
      </c>
      <c r="K8" s="31"/>
      <c r="L8" s="10"/>
    </row>
    <row r="9" spans="1:12" ht="24" x14ac:dyDescent="0.15">
      <c r="A9" s="9" t="s">
        <v>2780</v>
      </c>
      <c r="B9" s="31" t="s">
        <v>2056</v>
      </c>
      <c r="C9" s="31" t="s">
        <v>2057</v>
      </c>
      <c r="D9" s="20" t="s">
        <v>1467</v>
      </c>
      <c r="E9" s="7">
        <v>42348</v>
      </c>
      <c r="F9" s="7">
        <v>44569</v>
      </c>
      <c r="G9" s="13"/>
      <c r="H9" s="8">
        <f t="shared" si="0"/>
        <v>44599</v>
      </c>
      <c r="I9" s="11">
        <f t="shared" ca="1" si="1"/>
        <v>16</v>
      </c>
      <c r="J9" s="9" t="str">
        <f t="shared" ca="1" si="2"/>
        <v>NOT DUE</v>
      </c>
      <c r="K9" s="31"/>
      <c r="L9" s="10"/>
    </row>
    <row r="10" spans="1:12" ht="24" x14ac:dyDescent="0.15">
      <c r="A10" s="9" t="s">
        <v>2779</v>
      </c>
      <c r="B10" s="31" t="s">
        <v>2058</v>
      </c>
      <c r="C10" s="31" t="s">
        <v>2059</v>
      </c>
      <c r="D10" s="20" t="s">
        <v>1467</v>
      </c>
      <c r="E10" s="7">
        <v>42348</v>
      </c>
      <c r="F10" s="7">
        <v>44569</v>
      </c>
      <c r="G10" s="13"/>
      <c r="H10" s="8">
        <f t="shared" si="0"/>
        <v>44599</v>
      </c>
      <c r="I10" s="11">
        <f t="shared" ca="1" si="1"/>
        <v>16</v>
      </c>
      <c r="J10" s="9" t="str">
        <f t="shared" ca="1" si="2"/>
        <v>NOT DUE</v>
      </c>
      <c r="K10" s="31"/>
      <c r="L10" s="10"/>
    </row>
    <row r="11" spans="1:12" ht="24" x14ac:dyDescent="0.15">
      <c r="A11" s="9" t="s">
        <v>2778</v>
      </c>
      <c r="B11" s="31" t="s">
        <v>2060</v>
      </c>
      <c r="C11" s="31" t="s">
        <v>2061</v>
      </c>
      <c r="D11" s="20" t="s">
        <v>1467</v>
      </c>
      <c r="E11" s="7">
        <v>42348</v>
      </c>
      <c r="F11" s="7">
        <v>44569</v>
      </c>
      <c r="G11" s="13"/>
      <c r="H11" s="8">
        <f t="shared" si="0"/>
        <v>44599</v>
      </c>
      <c r="I11" s="11">
        <f t="shared" ca="1" si="1"/>
        <v>16</v>
      </c>
      <c r="J11" s="9" t="str">
        <f t="shared" ca="1" si="2"/>
        <v>NOT DUE</v>
      </c>
      <c r="K11" s="31"/>
      <c r="L11" s="10"/>
    </row>
    <row r="12" spans="1:12" ht="24" x14ac:dyDescent="0.15">
      <c r="A12" s="9" t="s">
        <v>2777</v>
      </c>
      <c r="B12" s="31" t="s">
        <v>2062</v>
      </c>
      <c r="C12" s="31" t="s">
        <v>2061</v>
      </c>
      <c r="D12" s="20" t="s">
        <v>1467</v>
      </c>
      <c r="E12" s="7">
        <v>42348</v>
      </c>
      <c r="F12" s="7">
        <v>44569</v>
      </c>
      <c r="G12" s="13"/>
      <c r="H12" s="8">
        <f t="shared" si="0"/>
        <v>44599</v>
      </c>
      <c r="I12" s="11">
        <f t="shared" ca="1" si="1"/>
        <v>16</v>
      </c>
      <c r="J12" s="9" t="str">
        <f t="shared" ca="1" si="2"/>
        <v>NOT DUE</v>
      </c>
      <c r="K12" s="31"/>
      <c r="L12" s="10"/>
    </row>
    <row r="13" spans="1:12" x14ac:dyDescent="0.15">
      <c r="A13" s="9" t="s">
        <v>2776</v>
      </c>
      <c r="B13" s="31" t="s">
        <v>1453</v>
      </c>
      <c r="C13" s="31" t="s">
        <v>2063</v>
      </c>
      <c r="D13" s="20" t="s">
        <v>1467</v>
      </c>
      <c r="E13" s="7">
        <v>42348</v>
      </c>
      <c r="F13" s="7">
        <v>44569</v>
      </c>
      <c r="G13" s="13"/>
      <c r="H13" s="8">
        <f t="shared" si="0"/>
        <v>44599</v>
      </c>
      <c r="I13" s="11">
        <f t="shared" ca="1" si="1"/>
        <v>16</v>
      </c>
      <c r="J13" s="9" t="str">
        <f t="shared" ca="1" si="2"/>
        <v>NOT DUE</v>
      </c>
      <c r="K13" s="31"/>
      <c r="L13" s="10"/>
    </row>
    <row r="14" spans="1:12" ht="24" x14ac:dyDescent="0.15">
      <c r="A14" s="9" t="s">
        <v>2775</v>
      </c>
      <c r="B14" s="31" t="s">
        <v>2064</v>
      </c>
      <c r="C14" s="31" t="s">
        <v>2061</v>
      </c>
      <c r="D14" s="20" t="s">
        <v>1467</v>
      </c>
      <c r="E14" s="7">
        <v>42348</v>
      </c>
      <c r="F14" s="7">
        <v>44569</v>
      </c>
      <c r="G14" s="13"/>
      <c r="H14" s="8">
        <f t="shared" si="0"/>
        <v>44599</v>
      </c>
      <c r="I14" s="11">
        <f t="shared" ca="1" si="1"/>
        <v>16</v>
      </c>
      <c r="J14" s="9" t="str">
        <f t="shared" ca="1" si="2"/>
        <v>NOT DUE</v>
      </c>
      <c r="K14" s="31"/>
      <c r="L14" s="10"/>
    </row>
    <row r="15" spans="1:12" ht="24" x14ac:dyDescent="0.15">
      <c r="A15" s="9" t="s">
        <v>2774</v>
      </c>
      <c r="B15" s="31" t="s">
        <v>2773</v>
      </c>
      <c r="C15" s="31" t="s">
        <v>2067</v>
      </c>
      <c r="D15" s="20" t="s">
        <v>1467</v>
      </c>
      <c r="E15" s="7">
        <v>42348</v>
      </c>
      <c r="F15" s="7">
        <v>44569</v>
      </c>
      <c r="G15" s="13"/>
      <c r="H15" s="8">
        <f t="shared" si="0"/>
        <v>44599</v>
      </c>
      <c r="I15" s="11">
        <f t="shared" ca="1" si="1"/>
        <v>16</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Arn C. Montiague</v>
      </c>
      <c r="G20" t="str">
        <f>'Main Menu'!C123</f>
        <v>Capt. Wendell B. Judaya</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7"/>
      <c r="H26" s="157"/>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K18" sqref="K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2792</v>
      </c>
      <c r="D3" s="150" t="s">
        <v>9</v>
      </c>
      <c r="E3" s="150"/>
      <c r="F3" s="3" t="s">
        <v>2791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44527</v>
      </c>
      <c r="G8" s="13"/>
      <c r="H8" s="8">
        <f>DATE(YEAR(F8),MONTH(F8)+2,DAY(F8)-1)</f>
        <v>44587</v>
      </c>
      <c r="I8" s="11">
        <f ca="1">IF(ISBLANK(H8),"",H8-DATE(YEAR(NOW()),MONTH(NOW()),DAY(NOW())))</f>
        <v>4</v>
      </c>
      <c r="J8" s="9" t="str">
        <f ca="1">IF(I8="","",IF(I8&lt;0,"OVERDUE","NOT DUE"))</f>
        <v>NOT DUE</v>
      </c>
      <c r="K8" s="31"/>
      <c r="L8" s="140"/>
    </row>
    <row r="9" spans="1:12" x14ac:dyDescent="0.15">
      <c r="A9" s="9" t="s">
        <v>2788</v>
      </c>
      <c r="B9" s="31" t="s">
        <v>2787</v>
      </c>
      <c r="C9" s="31" t="s">
        <v>2786</v>
      </c>
      <c r="D9" s="20" t="s">
        <v>419</v>
      </c>
      <c r="E9" s="7">
        <v>44359</v>
      </c>
      <c r="F9" s="7">
        <v>44527</v>
      </c>
      <c r="G9" s="13"/>
      <c r="H9" s="8">
        <f>DATE(YEAR(F9),MONTH(F9)+2,DAY(F9)-1)</f>
        <v>44587</v>
      </c>
      <c r="I9" s="11">
        <f ca="1">IF(ISBLANK(H9),"",H9-DATE(YEAR(NOW()),MONTH(NOW()),DAY(NOW())))</f>
        <v>4</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7"/>
      <c r="H19" s="157"/>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2805</v>
      </c>
      <c r="D3" s="150" t="s">
        <v>9</v>
      </c>
      <c r="E3" s="150"/>
      <c r="F3" s="3" t="s">
        <v>2804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44506</v>
      </c>
      <c r="G8" s="13"/>
      <c r="H8" s="8">
        <f>DATE(YEAR(F8),MONTH(F8)+3,DAY(F8)-1)</f>
        <v>44597</v>
      </c>
      <c r="I8" s="11">
        <f ca="1">IF(ISBLANK(H8),"",H8-DATE(YEAR(NOW()),MONTH(NOW()),DAY(NOW())))</f>
        <v>14</v>
      </c>
      <c r="J8" s="9" t="str">
        <f ca="1">IF(I8="","",IF(I8&lt;0,"OVERDUE","NOT DUE"))</f>
        <v>NOT DUE</v>
      </c>
      <c r="K8" s="31"/>
      <c r="L8" s="10"/>
    </row>
    <row r="9" spans="1:12" ht="24" x14ac:dyDescent="0.15">
      <c r="A9" s="9" t="s">
        <v>2801</v>
      </c>
      <c r="B9" s="31" t="s">
        <v>2800</v>
      </c>
      <c r="C9" s="31" t="s">
        <v>2797</v>
      </c>
      <c r="D9" s="20" t="s">
        <v>2793</v>
      </c>
      <c r="E9" s="7">
        <v>42348</v>
      </c>
      <c r="F9" s="7">
        <v>44506</v>
      </c>
      <c r="G9" s="13"/>
      <c r="H9" s="8">
        <f>DATE(YEAR(F9),MONTH(F9)+3,DAY(F9)-1)</f>
        <v>44597</v>
      </c>
      <c r="I9" s="11">
        <f ca="1">IF(ISBLANK(H9),"",H9-DATE(YEAR(NOW()),MONTH(NOW()),DAY(NOW())))</f>
        <v>14</v>
      </c>
      <c r="J9" s="9" t="str">
        <f ca="1">IF(I9="","",IF(I9&lt;0,"OVERDUE","NOT DUE"))</f>
        <v>NOT DUE</v>
      </c>
      <c r="K9" s="31"/>
      <c r="L9" s="10"/>
    </row>
    <row r="10" spans="1:12" ht="24" x14ac:dyDescent="0.15">
      <c r="A10" s="9" t="s">
        <v>2799</v>
      </c>
      <c r="B10" s="31" t="s">
        <v>2798</v>
      </c>
      <c r="C10" s="31" t="s">
        <v>2797</v>
      </c>
      <c r="D10" s="20" t="s">
        <v>2793</v>
      </c>
      <c r="E10" s="7">
        <v>42348</v>
      </c>
      <c r="F10" s="7">
        <v>44506</v>
      </c>
      <c r="G10" s="13"/>
      <c r="H10" s="8">
        <f>DATE(YEAR(F10),MONTH(F10)+3,DAY(F10)-1)</f>
        <v>44597</v>
      </c>
      <c r="I10" s="11">
        <f ca="1">IF(ISBLANK(H10),"",H10-DATE(YEAR(NOW()),MONTH(NOW()),DAY(NOW())))</f>
        <v>14</v>
      </c>
      <c r="J10" s="9" t="str">
        <f ca="1">IF(I10="","",IF(I10&lt;0,"OVERDUE","NOT DUE"))</f>
        <v>NOT DUE</v>
      </c>
      <c r="K10" s="31"/>
      <c r="L10" s="10"/>
    </row>
    <row r="11" spans="1:12" x14ac:dyDescent="0.15">
      <c r="A11" s="9" t="s">
        <v>2796</v>
      </c>
      <c r="B11" s="31" t="s">
        <v>2795</v>
      </c>
      <c r="C11" s="31" t="s">
        <v>2794</v>
      </c>
      <c r="D11" s="20" t="s">
        <v>2793</v>
      </c>
      <c r="E11" s="7">
        <v>42348</v>
      </c>
      <c r="F11" s="7">
        <v>44506</v>
      </c>
      <c r="G11" s="13"/>
      <c r="H11" s="8">
        <f>DATE(YEAR(F11),MONTH(F11)+3,DAY(F11)-1)</f>
        <v>44597</v>
      </c>
      <c r="I11" s="11">
        <f ca="1">IF(ISBLANK(H11),"",H11-DATE(YEAR(NOW()),MONTH(NOW()),DAY(NOW())))</f>
        <v>14</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Arn C. Montiague</v>
      </c>
      <c r="G16" t="str">
        <f>'Main Menu'!C123</f>
        <v>Capt. Wendell B. Judaya</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7"/>
      <c r="H22" s="157"/>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20" sqref="G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2815</v>
      </c>
      <c r="D3" s="150" t="s">
        <v>9</v>
      </c>
      <c r="E3" s="150"/>
      <c r="F3" s="3" t="s">
        <v>2814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44506</v>
      </c>
      <c r="G8" s="13"/>
      <c r="H8" s="8">
        <f>DATE(YEAR(F8),MONTH(F8)+3,DAY(F8)-1)</f>
        <v>44597</v>
      </c>
      <c r="I8" s="11">
        <f ca="1">IF(ISBLANK(H8),"",H8-DATE(YEAR(NOW()),MONTH(NOW()),DAY(NOW())))</f>
        <v>14</v>
      </c>
      <c r="J8" s="9" t="str">
        <f ca="1">IF(I8="","",IF(I8&lt;0,"OVERDUE","NOT DUE"))</f>
        <v>NOT DUE</v>
      </c>
      <c r="K8" s="31"/>
      <c r="L8" s="128"/>
    </row>
    <row r="9" spans="1:12" x14ac:dyDescent="0.15">
      <c r="A9" s="9" t="s">
        <v>2810</v>
      </c>
      <c r="B9" s="31" t="s">
        <v>2795</v>
      </c>
      <c r="C9" s="31" t="s">
        <v>2809</v>
      </c>
      <c r="D9" s="20" t="s">
        <v>2793</v>
      </c>
      <c r="E9" s="7">
        <v>42348</v>
      </c>
      <c r="F9" s="7">
        <v>44506</v>
      </c>
      <c r="G9" s="13"/>
      <c r="H9" s="8">
        <f>DATE(YEAR(F9),MONTH(F9)+3,DAY(F9)-1)</f>
        <v>44597</v>
      </c>
      <c r="I9" s="11">
        <f ca="1">IF(ISBLANK(H9),"",H9-DATE(YEAR(NOW()),MONTH(NOW()),DAY(NOW())))</f>
        <v>14</v>
      </c>
      <c r="J9" s="9" t="str">
        <f ca="1">IF(I9="","",IF(I9&lt;0,"OVERDUE","NOT DUE"))</f>
        <v>NOT DUE</v>
      </c>
      <c r="K9" s="31"/>
      <c r="L9" s="10"/>
    </row>
    <row r="10" spans="1:12" ht="24" x14ac:dyDescent="0.15">
      <c r="A10" s="9" t="s">
        <v>2808</v>
      </c>
      <c r="B10" s="31" t="s">
        <v>2807</v>
      </c>
      <c r="C10" s="31" t="s">
        <v>2806</v>
      </c>
      <c r="D10" s="20" t="s">
        <v>2793</v>
      </c>
      <c r="E10" s="7">
        <v>42348</v>
      </c>
      <c r="F10" s="7">
        <v>44506</v>
      </c>
      <c r="G10" s="13"/>
      <c r="H10" s="8">
        <f>DATE(YEAR(F10),MONTH(F10)+3,DAY(F10)-1)</f>
        <v>44597</v>
      </c>
      <c r="I10" s="11">
        <f ca="1">IF(ISBLANK(H10),"",H10-DATE(YEAR(NOW()),MONTH(NOW()),DAY(NOW())))</f>
        <v>14</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7"/>
      <c r="H21" s="157"/>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2022-01-22T22:16:24Z</dcterms:modified>
</cp:coreProperties>
</file>